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Vysvetlenie SP č. 4\"/>
    </mc:Choice>
  </mc:AlternateContent>
  <bookViews>
    <workbookView xWindow="0" yWindow="0" windowWidth="30720" windowHeight="13215" firstSheet="8" activeTab="11"/>
  </bookViews>
  <sheets>
    <sheet name="Rekapitulácia stavby" sheetId="1" r:id="rId1"/>
    <sheet name="SO10 - SO10  Oprava inter..." sheetId="2" r:id="rId2"/>
    <sheet name="SO01-1 - SO01-1  Búracie ..." sheetId="3" r:id="rId3"/>
    <sheet name="SO01-2 - SO01-2  Stavebné..." sheetId="4" r:id="rId4"/>
    <sheet name="lešenie - SO01-2  Stavebn..." sheetId="5" r:id="rId5"/>
    <sheet name="SO02 - SO02  Ošetrenie a ..." sheetId="6" r:id="rId6"/>
    <sheet name="SO03 - SO03  Ošetrenie - ..." sheetId="7" r:id="rId7"/>
    <sheet name="SO04 - SO04  Rekonštrukci..." sheetId="8" r:id="rId8"/>
    <sheet name="ELI - ELI  Rekonštrukcia ..." sheetId="9" r:id="rId9"/>
    <sheet name="VZT - VZT  Rekonštrukcia ..." sheetId="10" r:id="rId10"/>
    <sheet name="ZTI - ZTI  Rekonštrukcia ..." sheetId="11" r:id="rId11"/>
    <sheet name="SO05 - SO05  Oprava strec..." sheetId="12" r:id="rId12"/>
    <sheet name="SO06 - SO06  Výmena okien..." sheetId="13" r:id="rId13"/>
    <sheet name="SO07 - SO07  Oprava fasád..." sheetId="14" r:id="rId14"/>
    <sheet name="SO08 - SO08  Oprava vnúto..." sheetId="15" r:id="rId15"/>
    <sheet name="SO09 - SO09  Oprava vnúto..." sheetId="16" r:id="rId16"/>
  </sheets>
  <definedNames>
    <definedName name="_xlnm._FilterDatabase" localSheetId="8" hidden="1">'ELI - ELI  Rekonštrukcia ...'!$C$127:$K$226</definedName>
    <definedName name="_xlnm._FilterDatabase" localSheetId="4" hidden="1">'lešenie - SO01-2  Stavebn...'!$C$125:$K$130</definedName>
    <definedName name="_xlnm._FilterDatabase" localSheetId="2" hidden="1">'SO01-1 - SO01-1  Búracie ...'!$C$139:$K$513</definedName>
    <definedName name="_xlnm._FilterDatabase" localSheetId="3" hidden="1">'SO01-2 - SO01-2  Stavebné...'!$C$157:$K$4268</definedName>
    <definedName name="_xlnm._FilterDatabase" localSheetId="5" hidden="1">'SO02 - SO02  Ošetrenie a ...'!$C$119:$K$129</definedName>
    <definedName name="_xlnm._FilterDatabase" localSheetId="6" hidden="1">'SO03 - SO03  Ošetrenie - ...'!$C$126:$K$352</definedName>
    <definedName name="_xlnm._FilterDatabase" localSheetId="7" hidden="1">'SO04 - SO04  Rekonštrukci...'!$C$133:$K$536</definedName>
    <definedName name="_xlnm._FilterDatabase" localSheetId="11" hidden="1">'SO05 - SO05  Oprava strec...'!$C$127:$K$178</definedName>
    <definedName name="_xlnm._FilterDatabase" localSheetId="12" hidden="1">'SO06 - SO06  Výmena okien...'!$C$126:$K$739</definedName>
    <definedName name="_xlnm._FilterDatabase" localSheetId="13" hidden="1">'SO07 - SO07  Oprava fasád...'!$C$131:$K$1269</definedName>
    <definedName name="_xlnm._FilterDatabase" localSheetId="14" hidden="1">'SO08 - SO08  Oprava vnúto...'!$C$131:$K$547</definedName>
    <definedName name="_xlnm._FilterDatabase" localSheetId="15" hidden="1">'SO09 - SO09  Oprava vnúto...'!$C$127:$K$265</definedName>
    <definedName name="_xlnm._FilterDatabase" localSheetId="1" hidden="1">'SO10 - SO10  Oprava inter...'!$C$120:$K$146</definedName>
    <definedName name="_xlnm._FilterDatabase" localSheetId="9" hidden="1">'VZT - VZT  Rekonštrukcia ...'!$C$125:$K$171</definedName>
    <definedName name="_xlnm._FilterDatabase" localSheetId="10" hidden="1">'ZTI - ZTI  Rekonštrukcia ...'!$C$127:$K$254</definedName>
    <definedName name="_xlnm.Print_Titles" localSheetId="8">'ELI - ELI  Rekonštrukcia ...'!$127:$127</definedName>
    <definedName name="_xlnm.Print_Titles" localSheetId="4">'lešenie - SO01-2  Stavebn...'!$125:$125</definedName>
    <definedName name="_xlnm.Print_Titles" localSheetId="0">'Rekapitulácia stavby'!$92:$92</definedName>
    <definedName name="_xlnm.Print_Titles" localSheetId="2">'SO01-1 - SO01-1  Búracie ...'!$139:$139</definedName>
    <definedName name="_xlnm.Print_Titles" localSheetId="3">'SO01-2 - SO01-2  Stavebné...'!$157:$157</definedName>
    <definedName name="_xlnm.Print_Titles" localSheetId="5">'SO02 - SO02  Ošetrenie a ...'!$119:$119</definedName>
    <definedName name="_xlnm.Print_Titles" localSheetId="6">'SO03 - SO03  Ošetrenie - ...'!$126:$126</definedName>
    <definedName name="_xlnm.Print_Titles" localSheetId="7">'SO04 - SO04  Rekonštrukci...'!$133:$133</definedName>
    <definedName name="_xlnm.Print_Titles" localSheetId="11">'SO05 - SO05  Oprava strec...'!$127:$127</definedName>
    <definedName name="_xlnm.Print_Titles" localSheetId="12">'SO06 - SO06  Výmena okien...'!$126:$126</definedName>
    <definedName name="_xlnm.Print_Titles" localSheetId="13">'SO07 - SO07  Oprava fasád...'!$131:$131</definedName>
    <definedName name="_xlnm.Print_Titles" localSheetId="14">'SO08 - SO08  Oprava vnúto...'!$131:$131</definedName>
    <definedName name="_xlnm.Print_Titles" localSheetId="15">'SO09 - SO09  Oprava vnúto...'!$127:$127</definedName>
    <definedName name="_xlnm.Print_Titles" localSheetId="1">'SO10 - SO10  Oprava inter...'!$120:$120</definedName>
    <definedName name="_xlnm.Print_Titles" localSheetId="9">'VZT - VZT  Rekonštrukcia ...'!$125:$125</definedName>
    <definedName name="_xlnm.Print_Titles" localSheetId="10">'ZTI - ZTI  Rekonštrukcia ...'!$127:$127</definedName>
    <definedName name="_xlnm.Print_Area" localSheetId="8">'ELI - ELI  Rekonštrukcia ...'!$C$4:$J$76,'ELI - ELI  Rekonštrukcia ...'!$C$82:$J$107,'ELI - ELI  Rekonštrukcia ...'!$C$113:$J$226</definedName>
    <definedName name="_xlnm.Print_Area" localSheetId="4">'lešenie - SO01-2  Stavebn...'!$C$4:$J$76,'lešenie - SO01-2  Stavebn...'!$C$82:$J$103,'lešenie - SO01-2  Stavebn...'!$C$109:$J$130</definedName>
    <definedName name="_xlnm.Print_Area" localSheetId="0">'Rekapitulácia stavby'!$D$4:$AO$76,'Rekapitulácia stavby'!$C$82:$AQ$112</definedName>
    <definedName name="_xlnm.Print_Area" localSheetId="2">'SO01-1 - SO01-1  Búracie ...'!$C$4:$J$76,'SO01-1 - SO01-1  Búracie ...'!$C$82:$J$119,'SO01-1 - SO01-1  Búracie ...'!$C$125:$J$513</definedName>
    <definedName name="_xlnm.Print_Area" localSheetId="3">'SO01-2 - SO01-2  Stavebné...'!$C$4:$J$76,'SO01-2 - SO01-2  Stavebné...'!$C$82:$J$137,'SO01-2 - SO01-2  Stavebné...'!$C$143:$J$4268</definedName>
    <definedName name="_xlnm.Print_Area" localSheetId="5">'SO02 - SO02  Ošetrenie a ...'!$C$4:$J$76,'SO02 - SO02  Ošetrenie a ...'!$C$82:$J$101,'SO02 - SO02  Ošetrenie a ...'!$C$107:$J$129</definedName>
    <definedName name="_xlnm.Print_Area" localSheetId="6">'SO03 - SO03  Ošetrenie - ...'!$C$4:$J$76,'SO03 - SO03  Ošetrenie - ...'!$C$82:$J$108,'SO03 - SO03  Ošetrenie - ...'!$C$114:$J$352</definedName>
    <definedName name="_xlnm.Print_Area" localSheetId="7">'SO04 - SO04  Rekonštrukci...'!$C$4:$J$76,'SO04 - SO04  Rekonštrukci...'!$C$82:$J$115,'SO04 - SO04  Rekonštrukci...'!$C$121:$J$536</definedName>
    <definedName name="_xlnm.Print_Area" localSheetId="11">'SO05 - SO05  Oprava strec...'!$C$4:$J$76,'SO05 - SO05  Oprava strec...'!$C$82:$J$109,'SO05 - SO05  Oprava strec...'!$C$115:$J$178</definedName>
    <definedName name="_xlnm.Print_Area" localSheetId="12">'SO06 - SO06  Výmena okien...'!$C$4:$J$76,'SO06 - SO06  Výmena okien...'!$C$82:$J$108,'SO06 - SO06  Výmena okien...'!$C$114:$J$739</definedName>
    <definedName name="_xlnm.Print_Area" localSheetId="13">'SO07 - SO07  Oprava fasád...'!$C$4:$J$76,'SO07 - SO07  Oprava fasád...'!$C$82:$J$113,'SO07 - SO07  Oprava fasád...'!$C$119:$J$1269</definedName>
    <definedName name="_xlnm.Print_Area" localSheetId="14">'SO08 - SO08  Oprava vnúto...'!$C$4:$J$76,'SO08 - SO08  Oprava vnúto...'!$C$82:$J$113,'SO08 - SO08  Oprava vnúto...'!$C$119:$J$547</definedName>
    <definedName name="_xlnm.Print_Area" localSheetId="15">'SO09 - SO09  Oprava vnúto...'!$C$4:$J$76,'SO09 - SO09  Oprava vnúto...'!$C$82:$J$109,'SO09 - SO09  Oprava vnúto...'!$C$115:$J$265</definedName>
    <definedName name="_xlnm.Print_Area" localSheetId="1">'SO10 - SO10  Oprava inter...'!$C$4:$J$76,'SO10 - SO10  Oprava inter...'!$C$82:$J$102,'SO10 - SO10  Oprava inter...'!$C$108:$J$146</definedName>
    <definedName name="_xlnm.Print_Area" localSheetId="9">'VZT - VZT  Rekonštrukcia ...'!$C$4:$J$76,'VZT - VZT  Rekonštrukcia ...'!$C$82:$J$105,'VZT - VZT  Rekonštrukcia ...'!$C$111:$J$171</definedName>
    <definedName name="_xlnm.Print_Area" localSheetId="10">'ZTI - ZTI  Rekonštrukcia ...'!$C$4:$J$76,'ZTI - ZTI  Rekonštrukcia ...'!$C$82:$J$107,'ZTI - ZTI  Rekonštrukcia ...'!$C$113:$J$254</definedName>
  </definedNames>
  <calcPr calcId="152511"/>
</workbook>
</file>

<file path=xl/calcChain.xml><?xml version="1.0" encoding="utf-8"?>
<calcChain xmlns="http://schemas.openxmlformats.org/spreadsheetml/2006/main">
  <c r="J145" i="12" l="1"/>
  <c r="J148" i="12"/>
  <c r="BK148" i="12"/>
  <c r="J1752" i="4" l="1"/>
  <c r="J2121" i="4"/>
  <c r="J2109" i="4"/>
  <c r="J2007" i="4" l="1"/>
  <c r="J1751" i="4" s="1"/>
  <c r="P343" i="8"/>
  <c r="T343" i="8"/>
  <c r="J344" i="8"/>
  <c r="BF344" i="8" s="1"/>
  <c r="P344" i="8"/>
  <c r="R344" i="8"/>
  <c r="R343" i="8" s="1"/>
  <c r="T344" i="8"/>
  <c r="BE344" i="8"/>
  <c r="BG344" i="8"/>
  <c r="BH344" i="8"/>
  <c r="BI344" i="8"/>
  <c r="BK344" i="8"/>
  <c r="BK343" i="8" s="1"/>
  <c r="J343" i="8" s="1"/>
  <c r="R345" i="8"/>
  <c r="J346" i="8"/>
  <c r="P346" i="8"/>
  <c r="P345" i="8" s="1"/>
  <c r="R346" i="8"/>
  <c r="T346" i="8"/>
  <c r="T345" i="8" s="1"/>
  <c r="BE346" i="8"/>
  <c r="BF346" i="8"/>
  <c r="BG346" i="8"/>
  <c r="BH346" i="8"/>
  <c r="BI346" i="8"/>
  <c r="BK346" i="8"/>
  <c r="BK345" i="8" s="1"/>
  <c r="J345" i="8" s="1"/>
  <c r="J348" i="8"/>
  <c r="BF348" i="8" s="1"/>
  <c r="P348" i="8"/>
  <c r="P347" i="8" s="1"/>
  <c r="R348" i="8"/>
  <c r="R347" i="8" s="1"/>
  <c r="T348" i="8"/>
  <c r="T347" i="8" s="1"/>
  <c r="BE348" i="8"/>
  <c r="BG348" i="8"/>
  <c r="BH348" i="8"/>
  <c r="BI348" i="8"/>
  <c r="BK348" i="8"/>
  <c r="BK347" i="8" s="1"/>
  <c r="J347" i="8" s="1"/>
  <c r="J37" i="16" l="1"/>
  <c r="J36" i="16"/>
  <c r="AY112" i="1"/>
  <c r="J35" i="16"/>
  <c r="AX112" i="1"/>
  <c r="BI258" i="16"/>
  <c r="BH258" i="16"/>
  <c r="BG258" i="16"/>
  <c r="BE258" i="16"/>
  <c r="T258" i="16"/>
  <c r="T257" i="16"/>
  <c r="R258" i="16"/>
  <c r="R257" i="16"/>
  <c r="P258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4" i="16"/>
  <c r="BH244" i="16"/>
  <c r="BG244" i="16"/>
  <c r="BE244" i="16"/>
  <c r="T244" i="16"/>
  <c r="R244" i="16"/>
  <c r="P244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29" i="16"/>
  <c r="BH229" i="16"/>
  <c r="BG229" i="16"/>
  <c r="BE229" i="16"/>
  <c r="T229" i="16"/>
  <c r="R229" i="16"/>
  <c r="P229" i="16"/>
  <c r="BI227" i="16"/>
  <c r="BH227" i="16"/>
  <c r="BG227" i="16"/>
  <c r="BE227" i="16"/>
  <c r="T227" i="16"/>
  <c r="R227" i="16"/>
  <c r="P227" i="16"/>
  <c r="BI220" i="16"/>
  <c r="BH220" i="16"/>
  <c r="BG220" i="16"/>
  <c r="BE220" i="16"/>
  <c r="T220" i="16"/>
  <c r="R220" i="16"/>
  <c r="P220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08" i="16"/>
  <c r="BH208" i="16"/>
  <c r="BG208" i="16"/>
  <c r="BE208" i="16"/>
  <c r="T208" i="16"/>
  <c r="R208" i="16"/>
  <c r="P208" i="16"/>
  <c r="BI204" i="16"/>
  <c r="BH204" i="16"/>
  <c r="BG204" i="16"/>
  <c r="BE204" i="16"/>
  <c r="T204" i="16"/>
  <c r="R204" i="16"/>
  <c r="P204" i="16"/>
  <c r="BI196" i="16"/>
  <c r="BH196" i="16"/>
  <c r="BG196" i="16"/>
  <c r="BE196" i="16"/>
  <c r="T196" i="16"/>
  <c r="R196" i="16"/>
  <c r="P196" i="16"/>
  <c r="BI194" i="16"/>
  <c r="BH194" i="16"/>
  <c r="BG194" i="16"/>
  <c r="BE194" i="16"/>
  <c r="T194" i="16"/>
  <c r="R194" i="16"/>
  <c r="P194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68" i="16"/>
  <c r="BH168" i="16"/>
  <c r="BG168" i="16"/>
  <c r="BE168" i="16"/>
  <c r="T168" i="16"/>
  <c r="T167" i="16"/>
  <c r="R168" i="16"/>
  <c r="R167" i="16"/>
  <c r="P168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0" i="16"/>
  <c r="BH140" i="16"/>
  <c r="BG140" i="16"/>
  <c r="BE140" i="16"/>
  <c r="T140" i="16"/>
  <c r="R140" i="16"/>
  <c r="P140" i="16"/>
  <c r="BI131" i="16"/>
  <c r="BH131" i="16"/>
  <c r="BG131" i="16"/>
  <c r="BE131" i="16"/>
  <c r="T131" i="16"/>
  <c r="T130" i="16"/>
  <c r="R131" i="16"/>
  <c r="R130" i="16"/>
  <c r="P131" i="16"/>
  <c r="P130" i="16"/>
  <c r="J125" i="16"/>
  <c r="F125" i="16"/>
  <c r="J124" i="16"/>
  <c r="F124" i="16"/>
  <c r="F122" i="16"/>
  <c r="E120" i="16"/>
  <c r="J92" i="16"/>
  <c r="F92" i="16"/>
  <c r="J91" i="16"/>
  <c r="F91" i="16"/>
  <c r="F89" i="16"/>
  <c r="E87" i="16"/>
  <c r="J12" i="16"/>
  <c r="J122" i="16" s="1"/>
  <c r="E7" i="16"/>
  <c r="E118" i="16" s="1"/>
  <c r="J37" i="15"/>
  <c r="J36" i="15"/>
  <c r="AY111" i="1"/>
  <c r="J35" i="15"/>
  <c r="AX111" i="1"/>
  <c r="BI547" i="15"/>
  <c r="BH547" i="15"/>
  <c r="BG547" i="15"/>
  <c r="BE547" i="15"/>
  <c r="T547" i="15"/>
  <c r="R547" i="15"/>
  <c r="P547" i="15"/>
  <c r="BI541" i="15"/>
  <c r="BH541" i="15"/>
  <c r="BG541" i="15"/>
  <c r="BE541" i="15"/>
  <c r="T541" i="15"/>
  <c r="R541" i="15"/>
  <c r="P541" i="15"/>
  <c r="BI540" i="15"/>
  <c r="BH540" i="15"/>
  <c r="BG540" i="15"/>
  <c r="BE540" i="15"/>
  <c r="T540" i="15"/>
  <c r="R540" i="15"/>
  <c r="P540" i="15"/>
  <c r="BI538" i="15"/>
  <c r="BH538" i="15"/>
  <c r="BG538" i="15"/>
  <c r="BE538" i="15"/>
  <c r="T538" i="15"/>
  <c r="R538" i="15"/>
  <c r="P538" i="15"/>
  <c r="BI537" i="15"/>
  <c r="BH537" i="15"/>
  <c r="BG537" i="15"/>
  <c r="BE537" i="15"/>
  <c r="T537" i="15"/>
  <c r="R537" i="15"/>
  <c r="P537" i="15"/>
  <c r="BI531" i="15"/>
  <c r="BH531" i="15"/>
  <c r="BG531" i="15"/>
  <c r="BE531" i="15"/>
  <c r="T531" i="15"/>
  <c r="R531" i="15"/>
  <c r="P531" i="15"/>
  <c r="BI522" i="15"/>
  <c r="BH522" i="15"/>
  <c r="BG522" i="15"/>
  <c r="BE522" i="15"/>
  <c r="T522" i="15"/>
  <c r="R522" i="15"/>
  <c r="P522" i="15"/>
  <c r="BI521" i="15"/>
  <c r="BH521" i="15"/>
  <c r="BG521" i="15"/>
  <c r="BE521" i="15"/>
  <c r="T521" i="15"/>
  <c r="R521" i="15"/>
  <c r="P521" i="15"/>
  <c r="BI520" i="15"/>
  <c r="BH520" i="15"/>
  <c r="BG520" i="15"/>
  <c r="BE520" i="15"/>
  <c r="T520" i="15"/>
  <c r="R520" i="15"/>
  <c r="P520" i="15"/>
  <c r="BI512" i="15"/>
  <c r="BH512" i="15"/>
  <c r="BG512" i="15"/>
  <c r="BE512" i="15"/>
  <c r="T512" i="15"/>
  <c r="R512" i="15"/>
  <c r="P512" i="15"/>
  <c r="BI511" i="15"/>
  <c r="BH511" i="15"/>
  <c r="BG511" i="15"/>
  <c r="BE511" i="15"/>
  <c r="T511" i="15"/>
  <c r="R511" i="15"/>
  <c r="P511" i="15"/>
  <c r="BI510" i="15"/>
  <c r="BH510" i="15"/>
  <c r="BG510" i="15"/>
  <c r="BE510" i="15"/>
  <c r="T510" i="15"/>
  <c r="R510" i="15"/>
  <c r="P510" i="15"/>
  <c r="BI509" i="15"/>
  <c r="BH509" i="15"/>
  <c r="BG509" i="15"/>
  <c r="BE509" i="15"/>
  <c r="T509" i="15"/>
  <c r="R509" i="15"/>
  <c r="P509" i="15"/>
  <c r="BI508" i="15"/>
  <c r="BH508" i="15"/>
  <c r="BG508" i="15"/>
  <c r="BE508" i="15"/>
  <c r="T508" i="15"/>
  <c r="R508" i="15"/>
  <c r="P508" i="15"/>
  <c r="BI504" i="15"/>
  <c r="BH504" i="15"/>
  <c r="BG504" i="15"/>
  <c r="BE504" i="15"/>
  <c r="T504" i="15"/>
  <c r="R504" i="15"/>
  <c r="P504" i="15"/>
  <c r="BI498" i="15"/>
  <c r="BH498" i="15"/>
  <c r="BG498" i="15"/>
  <c r="BE498" i="15"/>
  <c r="T498" i="15"/>
  <c r="R498" i="15"/>
  <c r="P498" i="15"/>
  <c r="BI496" i="15"/>
  <c r="BH496" i="15"/>
  <c r="BG496" i="15"/>
  <c r="BE496" i="15"/>
  <c r="T496" i="15"/>
  <c r="R496" i="15"/>
  <c r="P496" i="15"/>
  <c r="BI493" i="15"/>
  <c r="BH493" i="15"/>
  <c r="BG493" i="15"/>
  <c r="BE493" i="15"/>
  <c r="T493" i="15"/>
  <c r="R493" i="15"/>
  <c r="P493" i="15"/>
  <c r="BI488" i="15"/>
  <c r="BH488" i="15"/>
  <c r="BG488" i="15"/>
  <c r="BE488" i="15"/>
  <c r="T488" i="15"/>
  <c r="R488" i="15"/>
  <c r="P488" i="15"/>
  <c r="BI486" i="15"/>
  <c r="BH486" i="15"/>
  <c r="BG486" i="15"/>
  <c r="BE486" i="15"/>
  <c r="T486" i="15"/>
  <c r="R486" i="15"/>
  <c r="P486" i="15"/>
  <c r="BI482" i="15"/>
  <c r="BH482" i="15"/>
  <c r="BG482" i="15"/>
  <c r="BE482" i="15"/>
  <c r="T482" i="15"/>
  <c r="R482" i="15"/>
  <c r="P482" i="15"/>
  <c r="BI474" i="15"/>
  <c r="BH474" i="15"/>
  <c r="BG474" i="15"/>
  <c r="BE474" i="15"/>
  <c r="T474" i="15"/>
  <c r="R474" i="15"/>
  <c r="P474" i="15"/>
  <c r="BI471" i="15"/>
  <c r="BH471" i="15"/>
  <c r="BG471" i="15"/>
  <c r="BE471" i="15"/>
  <c r="T471" i="15"/>
  <c r="R471" i="15"/>
  <c r="P471" i="15"/>
  <c r="BI467" i="15"/>
  <c r="BH467" i="15"/>
  <c r="BG467" i="15"/>
  <c r="BE467" i="15"/>
  <c r="T467" i="15"/>
  <c r="R467" i="15"/>
  <c r="P467" i="15"/>
  <c r="BI465" i="15"/>
  <c r="BH465" i="15"/>
  <c r="BG465" i="15"/>
  <c r="BE465" i="15"/>
  <c r="T465" i="15"/>
  <c r="R465" i="15"/>
  <c r="P465" i="15"/>
  <c r="BI461" i="15"/>
  <c r="BH461" i="15"/>
  <c r="BG461" i="15"/>
  <c r="BE461" i="15"/>
  <c r="T461" i="15"/>
  <c r="R461" i="15"/>
  <c r="P461" i="15"/>
  <c r="BI450" i="15"/>
  <c r="BH450" i="15"/>
  <c r="BG450" i="15"/>
  <c r="BE450" i="15"/>
  <c r="T450" i="15"/>
  <c r="R450" i="15"/>
  <c r="P450" i="15"/>
  <c r="BI443" i="15"/>
  <c r="BH443" i="15"/>
  <c r="BG443" i="15"/>
  <c r="BE443" i="15"/>
  <c r="T443" i="15"/>
  <c r="R443" i="15"/>
  <c r="P443" i="15"/>
  <c r="BI437" i="15"/>
  <c r="BH437" i="15"/>
  <c r="BG437" i="15"/>
  <c r="BE437" i="15"/>
  <c r="T437" i="15"/>
  <c r="R437" i="15"/>
  <c r="P437" i="15"/>
  <c r="BI431" i="15"/>
  <c r="BH431" i="15"/>
  <c r="BG431" i="15"/>
  <c r="BE431" i="15"/>
  <c r="T431" i="15"/>
  <c r="R431" i="15"/>
  <c r="P431" i="15"/>
  <c r="BI429" i="15"/>
  <c r="BH429" i="15"/>
  <c r="BG429" i="15"/>
  <c r="BE429" i="15"/>
  <c r="T429" i="15"/>
  <c r="R429" i="15"/>
  <c r="P429" i="15"/>
  <c r="BI428" i="15"/>
  <c r="BH428" i="15"/>
  <c r="BG428" i="15"/>
  <c r="BE428" i="15"/>
  <c r="T428" i="15"/>
  <c r="R428" i="15"/>
  <c r="P428" i="15"/>
  <c r="BI427" i="15"/>
  <c r="BH427" i="15"/>
  <c r="BG427" i="15"/>
  <c r="BE427" i="15"/>
  <c r="T427" i="15"/>
  <c r="R427" i="15"/>
  <c r="P427" i="15"/>
  <c r="BI423" i="15"/>
  <c r="BH423" i="15"/>
  <c r="BG423" i="15"/>
  <c r="BE423" i="15"/>
  <c r="T423" i="15"/>
  <c r="R423" i="15"/>
  <c r="P423" i="15"/>
  <c r="BI422" i="15"/>
  <c r="BH422" i="15"/>
  <c r="BG422" i="15"/>
  <c r="BE422" i="15"/>
  <c r="T422" i="15"/>
  <c r="R422" i="15"/>
  <c r="P422" i="15"/>
  <c r="BI416" i="15"/>
  <c r="BH416" i="15"/>
  <c r="BG416" i="15"/>
  <c r="BE416" i="15"/>
  <c r="T416" i="15"/>
  <c r="R416" i="15"/>
  <c r="P416" i="15"/>
  <c r="BI409" i="15"/>
  <c r="BH409" i="15"/>
  <c r="BG409" i="15"/>
  <c r="BE409" i="15"/>
  <c r="T409" i="15"/>
  <c r="R409" i="15"/>
  <c r="P409" i="15"/>
  <c r="BI406" i="15"/>
  <c r="BH406" i="15"/>
  <c r="BG406" i="15"/>
  <c r="BE406" i="15"/>
  <c r="T406" i="15"/>
  <c r="R406" i="15"/>
  <c r="P406" i="15"/>
  <c r="BI405" i="15"/>
  <c r="BH405" i="15"/>
  <c r="BG405" i="15"/>
  <c r="BE405" i="15"/>
  <c r="T405" i="15"/>
  <c r="R405" i="15"/>
  <c r="P405" i="15"/>
  <c r="BI401" i="15"/>
  <c r="BH401" i="15"/>
  <c r="BG401" i="15"/>
  <c r="BE401" i="15"/>
  <c r="T401" i="15"/>
  <c r="R401" i="15"/>
  <c r="P401" i="15"/>
  <c r="BI400" i="15"/>
  <c r="BH400" i="15"/>
  <c r="BG400" i="15"/>
  <c r="BE400" i="15"/>
  <c r="T400" i="15"/>
  <c r="R400" i="15"/>
  <c r="P400" i="15"/>
  <c r="BI387" i="15"/>
  <c r="BH387" i="15"/>
  <c r="BG387" i="15"/>
  <c r="BE387" i="15"/>
  <c r="T387" i="15"/>
  <c r="R387" i="15"/>
  <c r="P387" i="15"/>
  <c r="BI383" i="15"/>
  <c r="BH383" i="15"/>
  <c r="BG383" i="15"/>
  <c r="BE383" i="15"/>
  <c r="T383" i="15"/>
  <c r="R383" i="15"/>
  <c r="P383" i="15"/>
  <c r="BI380" i="15"/>
  <c r="BH380" i="15"/>
  <c r="BG380" i="15"/>
  <c r="BE380" i="15"/>
  <c r="T380" i="15"/>
  <c r="R380" i="15"/>
  <c r="P380" i="15"/>
  <c r="BI376" i="15"/>
  <c r="BH376" i="15"/>
  <c r="BG376" i="15"/>
  <c r="BE376" i="15"/>
  <c r="T376" i="15"/>
  <c r="R376" i="15"/>
  <c r="P376" i="15"/>
  <c r="BI372" i="15"/>
  <c r="BH372" i="15"/>
  <c r="BG372" i="15"/>
  <c r="BE372" i="15"/>
  <c r="T372" i="15"/>
  <c r="R372" i="15"/>
  <c r="P372" i="15"/>
  <c r="BI364" i="15"/>
  <c r="BH364" i="15"/>
  <c r="BG364" i="15"/>
  <c r="BE364" i="15"/>
  <c r="T364" i="15"/>
  <c r="R364" i="15"/>
  <c r="P364" i="15"/>
  <c r="BI363" i="15"/>
  <c r="BH363" i="15"/>
  <c r="BG363" i="15"/>
  <c r="BE363" i="15"/>
  <c r="T363" i="15"/>
  <c r="R363" i="15"/>
  <c r="P363" i="15"/>
  <c r="BI359" i="15"/>
  <c r="BH359" i="15"/>
  <c r="BG359" i="15"/>
  <c r="BE359" i="15"/>
  <c r="T359" i="15"/>
  <c r="R359" i="15"/>
  <c r="P359" i="15"/>
  <c r="BI358" i="15"/>
  <c r="BH358" i="15"/>
  <c r="BG358" i="15"/>
  <c r="BE358" i="15"/>
  <c r="T358" i="15"/>
  <c r="R358" i="15"/>
  <c r="P358" i="15"/>
  <c r="BI356" i="15"/>
  <c r="BH356" i="15"/>
  <c r="BG356" i="15"/>
  <c r="BE356" i="15"/>
  <c r="T356" i="15"/>
  <c r="R356" i="15"/>
  <c r="P356" i="15"/>
  <c r="BI352" i="15"/>
  <c r="BH352" i="15"/>
  <c r="BG352" i="15"/>
  <c r="BE352" i="15"/>
  <c r="T352" i="15"/>
  <c r="R352" i="15"/>
  <c r="P352" i="15"/>
  <c r="BI348" i="15"/>
  <c r="BH348" i="15"/>
  <c r="BG348" i="15"/>
  <c r="BE348" i="15"/>
  <c r="T348" i="15"/>
  <c r="R348" i="15"/>
  <c r="P348" i="15"/>
  <c r="BI346" i="15"/>
  <c r="BH346" i="15"/>
  <c r="BG346" i="15"/>
  <c r="BE346" i="15"/>
  <c r="T346" i="15"/>
  <c r="R346" i="15"/>
  <c r="P346" i="15"/>
  <c r="BI337" i="15"/>
  <c r="BH337" i="15"/>
  <c r="BG337" i="15"/>
  <c r="BE337" i="15"/>
  <c r="T337" i="15"/>
  <c r="R337" i="15"/>
  <c r="P337" i="15"/>
  <c r="BI333" i="15"/>
  <c r="BH333" i="15"/>
  <c r="BG333" i="15"/>
  <c r="BE333" i="15"/>
  <c r="T333" i="15"/>
  <c r="R333" i="15"/>
  <c r="P333" i="15"/>
  <c r="BI331" i="15"/>
  <c r="BH331" i="15"/>
  <c r="BG331" i="15"/>
  <c r="BE331" i="15"/>
  <c r="T331" i="15"/>
  <c r="R331" i="15"/>
  <c r="P331" i="15"/>
  <c r="BI330" i="15"/>
  <c r="BH330" i="15"/>
  <c r="BG330" i="15"/>
  <c r="BE330" i="15"/>
  <c r="T330" i="15"/>
  <c r="R330" i="15"/>
  <c r="P330" i="15"/>
  <c r="BI329" i="15"/>
  <c r="BH329" i="15"/>
  <c r="BG329" i="15"/>
  <c r="BE329" i="15"/>
  <c r="T329" i="15"/>
  <c r="R329" i="15"/>
  <c r="P329" i="15"/>
  <c r="BI328" i="15"/>
  <c r="BH328" i="15"/>
  <c r="BG328" i="15"/>
  <c r="BE328" i="15"/>
  <c r="T328" i="15"/>
  <c r="R328" i="15"/>
  <c r="P328" i="15"/>
  <c r="BI327" i="15"/>
  <c r="BH327" i="15"/>
  <c r="BG327" i="15"/>
  <c r="BE327" i="15"/>
  <c r="T327" i="15"/>
  <c r="R327" i="15"/>
  <c r="P327" i="15"/>
  <c r="BI326" i="15"/>
  <c r="BH326" i="15"/>
  <c r="BG326" i="15"/>
  <c r="BE326" i="15"/>
  <c r="T326" i="15"/>
  <c r="R326" i="15"/>
  <c r="P326" i="15"/>
  <c r="BI325" i="15"/>
  <c r="BH325" i="15"/>
  <c r="BG325" i="15"/>
  <c r="BE325" i="15"/>
  <c r="T325" i="15"/>
  <c r="R325" i="15"/>
  <c r="P325" i="15"/>
  <c r="BI324" i="15"/>
  <c r="BH324" i="15"/>
  <c r="BG324" i="15"/>
  <c r="BE324" i="15"/>
  <c r="T324" i="15"/>
  <c r="R324" i="15"/>
  <c r="P324" i="15"/>
  <c r="BI323" i="15"/>
  <c r="BH323" i="15"/>
  <c r="BG323" i="15"/>
  <c r="BE323" i="15"/>
  <c r="T323" i="15"/>
  <c r="R323" i="15"/>
  <c r="P323" i="15"/>
  <c r="BI322" i="15"/>
  <c r="BH322" i="15"/>
  <c r="BG322" i="15"/>
  <c r="BE322" i="15"/>
  <c r="T322" i="15"/>
  <c r="R322" i="15"/>
  <c r="P322" i="15"/>
  <c r="BI321" i="15"/>
  <c r="BH321" i="15"/>
  <c r="BG321" i="15"/>
  <c r="BE321" i="15"/>
  <c r="T321" i="15"/>
  <c r="R321" i="15"/>
  <c r="P321" i="15"/>
  <c r="BI320" i="15"/>
  <c r="BH320" i="15"/>
  <c r="BG320" i="15"/>
  <c r="BE320" i="15"/>
  <c r="T320" i="15"/>
  <c r="R320" i="15"/>
  <c r="P320" i="15"/>
  <c r="BI319" i="15"/>
  <c r="BH319" i="15"/>
  <c r="BG319" i="15"/>
  <c r="BE319" i="15"/>
  <c r="T319" i="15"/>
  <c r="R319" i="15"/>
  <c r="P319" i="15"/>
  <c r="BI318" i="15"/>
  <c r="BH318" i="15"/>
  <c r="BG318" i="15"/>
  <c r="BE318" i="15"/>
  <c r="T318" i="15"/>
  <c r="R318" i="15"/>
  <c r="P318" i="15"/>
  <c r="BI317" i="15"/>
  <c r="BH317" i="15"/>
  <c r="BG317" i="15"/>
  <c r="BE317" i="15"/>
  <c r="T317" i="15"/>
  <c r="R317" i="15"/>
  <c r="P317" i="15"/>
  <c r="BI316" i="15"/>
  <c r="BH316" i="15"/>
  <c r="BG316" i="15"/>
  <c r="BE316" i="15"/>
  <c r="T316" i="15"/>
  <c r="R316" i="15"/>
  <c r="P316" i="15"/>
  <c r="BI315" i="15"/>
  <c r="BH315" i="15"/>
  <c r="BG315" i="15"/>
  <c r="BE315" i="15"/>
  <c r="T315" i="15"/>
  <c r="R315" i="15"/>
  <c r="P315" i="15"/>
  <c r="BI314" i="15"/>
  <c r="BH314" i="15"/>
  <c r="BG314" i="15"/>
  <c r="BE314" i="15"/>
  <c r="T314" i="15"/>
  <c r="R314" i="15"/>
  <c r="P314" i="15"/>
  <c r="BI312" i="15"/>
  <c r="BH312" i="15"/>
  <c r="BG312" i="15"/>
  <c r="BE312" i="15"/>
  <c r="T312" i="15"/>
  <c r="R312" i="15"/>
  <c r="P312" i="15"/>
  <c r="BI309" i="15"/>
  <c r="BH309" i="15"/>
  <c r="BG309" i="15"/>
  <c r="BE309" i="15"/>
  <c r="T309" i="15"/>
  <c r="R309" i="15"/>
  <c r="P309" i="15"/>
  <c r="BI305" i="15"/>
  <c r="BH305" i="15"/>
  <c r="BG305" i="15"/>
  <c r="BE305" i="15"/>
  <c r="T305" i="15"/>
  <c r="R305" i="15"/>
  <c r="P305" i="15"/>
  <c r="BI302" i="15"/>
  <c r="BH302" i="15"/>
  <c r="BG302" i="15"/>
  <c r="BE302" i="15"/>
  <c r="T302" i="15"/>
  <c r="T301" i="15" s="1"/>
  <c r="R302" i="15"/>
  <c r="R301" i="15" s="1"/>
  <c r="P302" i="15"/>
  <c r="P301" i="15" s="1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86" i="15"/>
  <c r="BH286" i="15"/>
  <c r="BG286" i="15"/>
  <c r="BE286" i="15"/>
  <c r="T286" i="15"/>
  <c r="R286" i="15"/>
  <c r="P286" i="15"/>
  <c r="BI280" i="15"/>
  <c r="BH280" i="15"/>
  <c r="BG280" i="15"/>
  <c r="BE280" i="15"/>
  <c r="T280" i="15"/>
  <c r="R280" i="15"/>
  <c r="P280" i="15"/>
  <c r="BI276" i="15"/>
  <c r="BH276" i="15"/>
  <c r="BG276" i="15"/>
  <c r="BE276" i="15"/>
  <c r="T276" i="15"/>
  <c r="R276" i="15"/>
  <c r="P276" i="15"/>
  <c r="BI272" i="15"/>
  <c r="BH272" i="15"/>
  <c r="BG272" i="15"/>
  <c r="BE272" i="15"/>
  <c r="T272" i="15"/>
  <c r="R272" i="15"/>
  <c r="P272" i="15"/>
  <c r="BI269" i="15"/>
  <c r="BH269" i="15"/>
  <c r="BG269" i="15"/>
  <c r="BE269" i="15"/>
  <c r="T269" i="15"/>
  <c r="R269" i="15"/>
  <c r="P269" i="15"/>
  <c r="BI265" i="15"/>
  <c r="BH265" i="15"/>
  <c r="BG265" i="15"/>
  <c r="BE265" i="15"/>
  <c r="T265" i="15"/>
  <c r="R265" i="15"/>
  <c r="P265" i="15"/>
  <c r="BI261" i="15"/>
  <c r="BH261" i="15"/>
  <c r="BG261" i="15"/>
  <c r="BE261" i="15"/>
  <c r="T261" i="15"/>
  <c r="R261" i="15"/>
  <c r="P261" i="15"/>
  <c r="BI256" i="15"/>
  <c r="BH256" i="15"/>
  <c r="BG256" i="15"/>
  <c r="BE256" i="15"/>
  <c r="T256" i="15"/>
  <c r="R256" i="15"/>
  <c r="P256" i="15"/>
  <c r="BI244" i="15"/>
  <c r="BH244" i="15"/>
  <c r="BG244" i="15"/>
  <c r="BE244" i="15"/>
  <c r="T244" i="15"/>
  <c r="R244" i="15"/>
  <c r="P244" i="15"/>
  <c r="BI241" i="15"/>
  <c r="BH241" i="15"/>
  <c r="BG241" i="15"/>
  <c r="BE241" i="15"/>
  <c r="T241" i="15"/>
  <c r="R241" i="15"/>
  <c r="P241" i="15"/>
  <c r="BI237" i="15"/>
  <c r="BH237" i="15"/>
  <c r="BG237" i="15"/>
  <c r="BE237" i="15"/>
  <c r="T237" i="15"/>
  <c r="R237" i="15"/>
  <c r="P237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25" i="15"/>
  <c r="BH225" i="15"/>
  <c r="BG225" i="15"/>
  <c r="BE225" i="15"/>
  <c r="T225" i="15"/>
  <c r="R225" i="15"/>
  <c r="P225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19" i="15"/>
  <c r="BH219" i="15"/>
  <c r="BG219" i="15"/>
  <c r="BE219" i="15"/>
  <c r="T219" i="15"/>
  <c r="R219" i="15"/>
  <c r="P219" i="15"/>
  <c r="BI215" i="15"/>
  <c r="BH215" i="15"/>
  <c r="BG215" i="15"/>
  <c r="BE215" i="15"/>
  <c r="T215" i="15"/>
  <c r="R215" i="15"/>
  <c r="P215" i="15"/>
  <c r="BI203" i="15"/>
  <c r="BH203" i="15"/>
  <c r="BG203" i="15"/>
  <c r="BE203" i="15"/>
  <c r="T203" i="15"/>
  <c r="R203" i="15"/>
  <c r="P203" i="15"/>
  <c r="BI196" i="15"/>
  <c r="BH196" i="15"/>
  <c r="BG196" i="15"/>
  <c r="BE196" i="15"/>
  <c r="T196" i="15"/>
  <c r="R196" i="15"/>
  <c r="P196" i="15"/>
  <c r="BI192" i="15"/>
  <c r="BH192" i="15"/>
  <c r="BG192" i="15"/>
  <c r="BE192" i="15"/>
  <c r="T192" i="15"/>
  <c r="R192" i="15"/>
  <c r="P192" i="15"/>
  <c r="BI184" i="15"/>
  <c r="BH184" i="15"/>
  <c r="BG184" i="15"/>
  <c r="BE184" i="15"/>
  <c r="T184" i="15"/>
  <c r="R184" i="15"/>
  <c r="P184" i="15"/>
  <c r="BI180" i="15"/>
  <c r="BH180" i="15"/>
  <c r="BG180" i="15"/>
  <c r="BE180" i="15"/>
  <c r="T180" i="15"/>
  <c r="R180" i="15"/>
  <c r="P180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40" i="15"/>
  <c r="BH140" i="15"/>
  <c r="BG140" i="15"/>
  <c r="BE140" i="15"/>
  <c r="T140" i="15"/>
  <c r="R140" i="15"/>
  <c r="P140" i="15"/>
  <c r="BI135" i="15"/>
  <c r="BH135" i="15"/>
  <c r="BG135" i="15"/>
  <c r="BE135" i="15"/>
  <c r="T135" i="15"/>
  <c r="T134" i="15" s="1"/>
  <c r="R135" i="15"/>
  <c r="R134" i="15" s="1"/>
  <c r="P135" i="15"/>
  <c r="P134" i="15" s="1"/>
  <c r="J129" i="15"/>
  <c r="F129" i="15"/>
  <c r="J128" i="15"/>
  <c r="F128" i="15"/>
  <c r="F126" i="15"/>
  <c r="E124" i="15"/>
  <c r="J92" i="15"/>
  <c r="F92" i="15"/>
  <c r="J91" i="15"/>
  <c r="F91" i="15"/>
  <c r="F89" i="15"/>
  <c r="E87" i="15"/>
  <c r="J12" i="15"/>
  <c r="J126" i="15" s="1"/>
  <c r="E7" i="15"/>
  <c r="E122" i="15" s="1"/>
  <c r="J37" i="14"/>
  <c r="J36" i="14"/>
  <c r="AY110" i="1"/>
  <c r="J35" i="14"/>
  <c r="AX110" i="1"/>
  <c r="BI1269" i="14"/>
  <c r="BH1269" i="14"/>
  <c r="BG1269" i="14"/>
  <c r="BE1269" i="14"/>
  <c r="T1269" i="14"/>
  <c r="R1269" i="14"/>
  <c r="P1269" i="14"/>
  <c r="BI1268" i="14"/>
  <c r="BH1268" i="14"/>
  <c r="BG1268" i="14"/>
  <c r="BE1268" i="14"/>
  <c r="T1268" i="14"/>
  <c r="R1268" i="14"/>
  <c r="P1268" i="14"/>
  <c r="BI1251" i="14"/>
  <c r="BH1251" i="14"/>
  <c r="BG1251" i="14"/>
  <c r="BE1251" i="14"/>
  <c r="T1251" i="14"/>
  <c r="R1251" i="14"/>
  <c r="P1251" i="14"/>
  <c r="BI1234" i="14"/>
  <c r="BH1234" i="14"/>
  <c r="BG1234" i="14"/>
  <c r="BE1234" i="14"/>
  <c r="T1234" i="14"/>
  <c r="R1234" i="14"/>
  <c r="P1234" i="14"/>
  <c r="BI1231" i="14"/>
  <c r="BH1231" i="14"/>
  <c r="BG1231" i="14"/>
  <c r="BE1231" i="14"/>
  <c r="T1231" i="14"/>
  <c r="R1231" i="14"/>
  <c r="P1231" i="14"/>
  <c r="BI1230" i="14"/>
  <c r="BH1230" i="14"/>
  <c r="BG1230" i="14"/>
  <c r="BE1230" i="14"/>
  <c r="T1230" i="14"/>
  <c r="R1230" i="14"/>
  <c r="P1230" i="14"/>
  <c r="BI1229" i="14"/>
  <c r="BH1229" i="14"/>
  <c r="BG1229" i="14"/>
  <c r="BE1229" i="14"/>
  <c r="T1229" i="14"/>
  <c r="R1229" i="14"/>
  <c r="P1229" i="14"/>
  <c r="BI1228" i="14"/>
  <c r="BH1228" i="14"/>
  <c r="BG1228" i="14"/>
  <c r="BE1228" i="14"/>
  <c r="T1228" i="14"/>
  <c r="R1228" i="14"/>
  <c r="P1228" i="14"/>
  <c r="BI1227" i="14"/>
  <c r="BH1227" i="14"/>
  <c r="BG1227" i="14"/>
  <c r="BE1227" i="14"/>
  <c r="T1227" i="14"/>
  <c r="R1227" i="14"/>
  <c r="P1227" i="14"/>
  <c r="BI1226" i="14"/>
  <c r="BH1226" i="14"/>
  <c r="BG1226" i="14"/>
  <c r="BE1226" i="14"/>
  <c r="T1226" i="14"/>
  <c r="R1226" i="14"/>
  <c r="P1226" i="14"/>
  <c r="BI1225" i="14"/>
  <c r="BH1225" i="14"/>
  <c r="BG1225" i="14"/>
  <c r="BE1225" i="14"/>
  <c r="T1225" i="14"/>
  <c r="R1225" i="14"/>
  <c r="P1225" i="14"/>
  <c r="BI1224" i="14"/>
  <c r="BH1224" i="14"/>
  <c r="BG1224" i="14"/>
  <c r="BE1224" i="14"/>
  <c r="T1224" i="14"/>
  <c r="R1224" i="14"/>
  <c r="P1224" i="14"/>
  <c r="BI1223" i="14"/>
  <c r="BH1223" i="14"/>
  <c r="BG1223" i="14"/>
  <c r="BE1223" i="14"/>
  <c r="T1223" i="14"/>
  <c r="R1223" i="14"/>
  <c r="P1223" i="14"/>
  <c r="BI1222" i="14"/>
  <c r="BH1222" i="14"/>
  <c r="BG1222" i="14"/>
  <c r="BE1222" i="14"/>
  <c r="T1222" i="14"/>
  <c r="R1222" i="14"/>
  <c r="P1222" i="14"/>
  <c r="BI1205" i="14"/>
  <c r="BH1205" i="14"/>
  <c r="BG1205" i="14"/>
  <c r="BE1205" i="14"/>
  <c r="T1205" i="14"/>
  <c r="R1205" i="14"/>
  <c r="P1205" i="14"/>
  <c r="BI1204" i="14"/>
  <c r="BH1204" i="14"/>
  <c r="BG1204" i="14"/>
  <c r="BE1204" i="14"/>
  <c r="T1204" i="14"/>
  <c r="R1204" i="14"/>
  <c r="P1204" i="14"/>
  <c r="BI1203" i="14"/>
  <c r="BH1203" i="14"/>
  <c r="BG1203" i="14"/>
  <c r="BE1203" i="14"/>
  <c r="T1203" i="14"/>
  <c r="R1203" i="14"/>
  <c r="P1203" i="14"/>
  <c r="BI1202" i="14"/>
  <c r="BH1202" i="14"/>
  <c r="BG1202" i="14"/>
  <c r="BE1202" i="14"/>
  <c r="T1202" i="14"/>
  <c r="R1202" i="14"/>
  <c r="P1202" i="14"/>
  <c r="BI1186" i="14"/>
  <c r="BH1186" i="14"/>
  <c r="BG1186" i="14"/>
  <c r="BE1186" i="14"/>
  <c r="T1186" i="14"/>
  <c r="R1186" i="14"/>
  <c r="P1186" i="14"/>
  <c r="BI1180" i="14"/>
  <c r="BH1180" i="14"/>
  <c r="BG1180" i="14"/>
  <c r="BE1180" i="14"/>
  <c r="T1180" i="14"/>
  <c r="R1180" i="14"/>
  <c r="P1180" i="14"/>
  <c r="BI1176" i="14"/>
  <c r="BH1176" i="14"/>
  <c r="BG1176" i="14"/>
  <c r="BE1176" i="14"/>
  <c r="T1176" i="14"/>
  <c r="R1176" i="14"/>
  <c r="P1176" i="14"/>
  <c r="BI1174" i="14"/>
  <c r="BH1174" i="14"/>
  <c r="BG1174" i="14"/>
  <c r="BE1174" i="14"/>
  <c r="T1174" i="14"/>
  <c r="R1174" i="14"/>
  <c r="P1174" i="14"/>
  <c r="BI1173" i="14"/>
  <c r="BH1173" i="14"/>
  <c r="BG1173" i="14"/>
  <c r="BE1173" i="14"/>
  <c r="T1173" i="14"/>
  <c r="R1173" i="14"/>
  <c r="P1173" i="14"/>
  <c r="BI1171" i="14"/>
  <c r="BH1171" i="14"/>
  <c r="BG1171" i="14"/>
  <c r="BE1171" i="14"/>
  <c r="T1171" i="14"/>
  <c r="R1171" i="14"/>
  <c r="P1171" i="14"/>
  <c r="BI1156" i="14"/>
  <c r="BH1156" i="14"/>
  <c r="BG1156" i="14"/>
  <c r="BE1156" i="14"/>
  <c r="T1156" i="14"/>
  <c r="R1156" i="14"/>
  <c r="P1156" i="14"/>
  <c r="BI1147" i="14"/>
  <c r="BH1147" i="14"/>
  <c r="BG1147" i="14"/>
  <c r="BE1147" i="14"/>
  <c r="T1147" i="14"/>
  <c r="R1147" i="14"/>
  <c r="P1147" i="14"/>
  <c r="BI1146" i="14"/>
  <c r="BH1146" i="14"/>
  <c r="BG1146" i="14"/>
  <c r="BE1146" i="14"/>
  <c r="T1146" i="14"/>
  <c r="R1146" i="14"/>
  <c r="P1146" i="14"/>
  <c r="BI1145" i="14"/>
  <c r="BH1145" i="14"/>
  <c r="BG1145" i="14"/>
  <c r="BE1145" i="14"/>
  <c r="T1145" i="14"/>
  <c r="R1145" i="14"/>
  <c r="P1145" i="14"/>
  <c r="BI1142" i="14"/>
  <c r="BH1142" i="14"/>
  <c r="BG1142" i="14"/>
  <c r="BE1142" i="14"/>
  <c r="T1142" i="14"/>
  <c r="R1142" i="14"/>
  <c r="P1142" i="14"/>
  <c r="BI1139" i="14"/>
  <c r="BH1139" i="14"/>
  <c r="BG1139" i="14"/>
  <c r="BE1139" i="14"/>
  <c r="T1139" i="14"/>
  <c r="R1139" i="14"/>
  <c r="P1139" i="14"/>
  <c r="BI1135" i="14"/>
  <c r="BH1135" i="14"/>
  <c r="BG1135" i="14"/>
  <c r="BE1135" i="14"/>
  <c r="T1135" i="14"/>
  <c r="R1135" i="14"/>
  <c r="P1135" i="14"/>
  <c r="BI1125" i="14"/>
  <c r="BH1125" i="14"/>
  <c r="BG1125" i="14"/>
  <c r="BE1125" i="14"/>
  <c r="T1125" i="14"/>
  <c r="R1125" i="14"/>
  <c r="P1125" i="14"/>
  <c r="BI1121" i="14"/>
  <c r="BH1121" i="14"/>
  <c r="BG1121" i="14"/>
  <c r="BE1121" i="14"/>
  <c r="T1121" i="14"/>
  <c r="R1121" i="14"/>
  <c r="P1121" i="14"/>
  <c r="BI1119" i="14"/>
  <c r="BH1119" i="14"/>
  <c r="BG1119" i="14"/>
  <c r="BE1119" i="14"/>
  <c r="T1119" i="14"/>
  <c r="R1119" i="14"/>
  <c r="P1119" i="14"/>
  <c r="BI1111" i="14"/>
  <c r="BH1111" i="14"/>
  <c r="BG1111" i="14"/>
  <c r="BE1111" i="14"/>
  <c r="T1111" i="14"/>
  <c r="R1111" i="14"/>
  <c r="P1111" i="14"/>
  <c r="BI1103" i="14"/>
  <c r="BH1103" i="14"/>
  <c r="BG1103" i="14"/>
  <c r="BE1103" i="14"/>
  <c r="T1103" i="14"/>
  <c r="R1103" i="14"/>
  <c r="P1103" i="14"/>
  <c r="BI1095" i="14"/>
  <c r="BH1095" i="14"/>
  <c r="BG1095" i="14"/>
  <c r="BE1095" i="14"/>
  <c r="T1095" i="14"/>
  <c r="R1095" i="14"/>
  <c r="P1095" i="14"/>
  <c r="BI1080" i="14"/>
  <c r="BH1080" i="14"/>
  <c r="BG1080" i="14"/>
  <c r="BE1080" i="14"/>
  <c r="T1080" i="14"/>
  <c r="R1080" i="14"/>
  <c r="P1080" i="14"/>
  <c r="BI1076" i="14"/>
  <c r="BH1076" i="14"/>
  <c r="BG1076" i="14"/>
  <c r="BE1076" i="14"/>
  <c r="T1076" i="14"/>
  <c r="R1076" i="14"/>
  <c r="P1076" i="14"/>
  <c r="BI1068" i="14"/>
  <c r="BH1068" i="14"/>
  <c r="BG1068" i="14"/>
  <c r="BE1068" i="14"/>
  <c r="T1068" i="14"/>
  <c r="R1068" i="14"/>
  <c r="P1068" i="14"/>
  <c r="BI1064" i="14"/>
  <c r="BH1064" i="14"/>
  <c r="BG1064" i="14"/>
  <c r="BE1064" i="14"/>
  <c r="T1064" i="14"/>
  <c r="R1064" i="14"/>
  <c r="P1064" i="14"/>
  <c r="BI1056" i="14"/>
  <c r="BH1056" i="14"/>
  <c r="BG1056" i="14"/>
  <c r="BE1056" i="14"/>
  <c r="T1056" i="14"/>
  <c r="R1056" i="14"/>
  <c r="P1056" i="14"/>
  <c r="BI1047" i="14"/>
  <c r="BH1047" i="14"/>
  <c r="BG1047" i="14"/>
  <c r="BE1047" i="14"/>
  <c r="T1047" i="14"/>
  <c r="R1047" i="14"/>
  <c r="P1047" i="14"/>
  <c r="BI1038" i="14"/>
  <c r="BH1038" i="14"/>
  <c r="BG1038" i="14"/>
  <c r="BE1038" i="14"/>
  <c r="T1038" i="14"/>
  <c r="R1038" i="14"/>
  <c r="P1038" i="14"/>
  <c r="BI1036" i="14"/>
  <c r="BH1036" i="14"/>
  <c r="BG1036" i="14"/>
  <c r="BE1036" i="14"/>
  <c r="T1036" i="14"/>
  <c r="R1036" i="14"/>
  <c r="P1036" i="14"/>
  <c r="BI1033" i="14"/>
  <c r="BH1033" i="14"/>
  <c r="BG1033" i="14"/>
  <c r="BE1033" i="14"/>
  <c r="T1033" i="14"/>
  <c r="R1033" i="14"/>
  <c r="P1033" i="14"/>
  <c r="BI1029" i="14"/>
  <c r="BH1029" i="14"/>
  <c r="BG1029" i="14"/>
  <c r="BE1029" i="14"/>
  <c r="T1029" i="14"/>
  <c r="R1029" i="14"/>
  <c r="P1029" i="14"/>
  <c r="BI1023" i="14"/>
  <c r="BH1023" i="14"/>
  <c r="BG1023" i="14"/>
  <c r="BE1023" i="14"/>
  <c r="T1023" i="14"/>
  <c r="R1023" i="14"/>
  <c r="P1023" i="14"/>
  <c r="BI1018" i="14"/>
  <c r="BH1018" i="14"/>
  <c r="BG1018" i="14"/>
  <c r="BE1018" i="14"/>
  <c r="T1018" i="14"/>
  <c r="R1018" i="14"/>
  <c r="P1018" i="14"/>
  <c r="BI1016" i="14"/>
  <c r="BH1016" i="14"/>
  <c r="BG1016" i="14"/>
  <c r="BE1016" i="14"/>
  <c r="T1016" i="14"/>
  <c r="R1016" i="14"/>
  <c r="P1016" i="14"/>
  <c r="BI1013" i="14"/>
  <c r="BH1013" i="14"/>
  <c r="BG1013" i="14"/>
  <c r="BE1013" i="14"/>
  <c r="T1013" i="14"/>
  <c r="R1013" i="14"/>
  <c r="P1013" i="14"/>
  <c r="BI1010" i="14"/>
  <c r="BH1010" i="14"/>
  <c r="BG1010" i="14"/>
  <c r="BE1010" i="14"/>
  <c r="T1010" i="14"/>
  <c r="R1010" i="14"/>
  <c r="P1010" i="14"/>
  <c r="BI1005" i="14"/>
  <c r="BH1005" i="14"/>
  <c r="BG1005" i="14"/>
  <c r="BE1005" i="14"/>
  <c r="T1005" i="14"/>
  <c r="R1005" i="14"/>
  <c r="P1005" i="14"/>
  <c r="BI1002" i="14"/>
  <c r="BH1002" i="14"/>
  <c r="BG1002" i="14"/>
  <c r="BE1002" i="14"/>
  <c r="T1002" i="14"/>
  <c r="T1001" i="14" s="1"/>
  <c r="R1002" i="14"/>
  <c r="R1001" i="14" s="1"/>
  <c r="P1002" i="14"/>
  <c r="P1001" i="14" s="1"/>
  <c r="BI1000" i="14"/>
  <c r="BH1000" i="14"/>
  <c r="BG1000" i="14"/>
  <c r="BE1000" i="14"/>
  <c r="T1000" i="14"/>
  <c r="R1000" i="14"/>
  <c r="P1000" i="14"/>
  <c r="BI999" i="14"/>
  <c r="BH999" i="14"/>
  <c r="BG999" i="14"/>
  <c r="BE999" i="14"/>
  <c r="T999" i="14"/>
  <c r="R999" i="14"/>
  <c r="P999" i="14"/>
  <c r="BI996" i="14"/>
  <c r="BH996" i="14"/>
  <c r="BG996" i="14"/>
  <c r="BE996" i="14"/>
  <c r="T996" i="14"/>
  <c r="R996" i="14"/>
  <c r="P996" i="14"/>
  <c r="BI995" i="14"/>
  <c r="BH995" i="14"/>
  <c r="BG995" i="14"/>
  <c r="BE995" i="14"/>
  <c r="T995" i="14"/>
  <c r="R995" i="14"/>
  <c r="P995" i="14"/>
  <c r="BI992" i="14"/>
  <c r="BH992" i="14"/>
  <c r="BG992" i="14"/>
  <c r="BE992" i="14"/>
  <c r="T992" i="14"/>
  <c r="R992" i="14"/>
  <c r="P992" i="14"/>
  <c r="BI991" i="14"/>
  <c r="BH991" i="14"/>
  <c r="BG991" i="14"/>
  <c r="BE991" i="14"/>
  <c r="T991" i="14"/>
  <c r="R991" i="14"/>
  <c r="P991" i="14"/>
  <c r="BI990" i="14"/>
  <c r="BH990" i="14"/>
  <c r="BG990" i="14"/>
  <c r="BE990" i="14"/>
  <c r="T990" i="14"/>
  <c r="R990" i="14"/>
  <c r="P990" i="14"/>
  <c r="BI984" i="14"/>
  <c r="BH984" i="14"/>
  <c r="BG984" i="14"/>
  <c r="BE984" i="14"/>
  <c r="T984" i="14"/>
  <c r="R984" i="14"/>
  <c r="P984" i="14"/>
  <c r="BI979" i="14"/>
  <c r="BH979" i="14"/>
  <c r="BG979" i="14"/>
  <c r="BE979" i="14"/>
  <c r="T979" i="14"/>
  <c r="R979" i="14"/>
  <c r="P979" i="14"/>
  <c r="BI978" i="14"/>
  <c r="BH978" i="14"/>
  <c r="BG978" i="14"/>
  <c r="BE978" i="14"/>
  <c r="T978" i="14"/>
  <c r="R978" i="14"/>
  <c r="P978" i="14"/>
  <c r="BI942" i="14"/>
  <c r="BH942" i="14"/>
  <c r="BG942" i="14"/>
  <c r="BE942" i="14"/>
  <c r="T942" i="14"/>
  <c r="R942" i="14"/>
  <c r="P942" i="14"/>
  <c r="BI905" i="14"/>
  <c r="BH905" i="14"/>
  <c r="BG905" i="14"/>
  <c r="BE905" i="14"/>
  <c r="T905" i="14"/>
  <c r="R905" i="14"/>
  <c r="P905" i="14"/>
  <c r="BI856" i="14"/>
  <c r="BH856" i="14"/>
  <c r="BG856" i="14"/>
  <c r="BE856" i="14"/>
  <c r="T856" i="14"/>
  <c r="R856" i="14"/>
  <c r="P856" i="14"/>
  <c r="BI796" i="14"/>
  <c r="BH796" i="14"/>
  <c r="BG796" i="14"/>
  <c r="BE796" i="14"/>
  <c r="T796" i="14"/>
  <c r="R796" i="14"/>
  <c r="P796" i="14"/>
  <c r="BI768" i="14"/>
  <c r="BH768" i="14"/>
  <c r="BG768" i="14"/>
  <c r="BE768" i="14"/>
  <c r="T768" i="14"/>
  <c r="R768" i="14"/>
  <c r="P768" i="14"/>
  <c r="BI756" i="14"/>
  <c r="BH756" i="14"/>
  <c r="BG756" i="14"/>
  <c r="BE756" i="14"/>
  <c r="T756" i="14"/>
  <c r="R756" i="14"/>
  <c r="P756" i="14"/>
  <c r="BI755" i="14"/>
  <c r="BH755" i="14"/>
  <c r="BG755" i="14"/>
  <c r="BE755" i="14"/>
  <c r="T755" i="14"/>
  <c r="R755" i="14"/>
  <c r="P755" i="14"/>
  <c r="BI754" i="14"/>
  <c r="BH754" i="14"/>
  <c r="BG754" i="14"/>
  <c r="BE754" i="14"/>
  <c r="T754" i="14"/>
  <c r="R754" i="14"/>
  <c r="P754" i="14"/>
  <c r="BI753" i="14"/>
  <c r="BH753" i="14"/>
  <c r="BG753" i="14"/>
  <c r="BE753" i="14"/>
  <c r="T753" i="14"/>
  <c r="R753" i="14"/>
  <c r="P753" i="14"/>
  <c r="BI750" i="14"/>
  <c r="BH750" i="14"/>
  <c r="BG750" i="14"/>
  <c r="BE750" i="14"/>
  <c r="T750" i="14"/>
  <c r="R750" i="14"/>
  <c r="P750" i="14"/>
  <c r="BI747" i="14"/>
  <c r="BH747" i="14"/>
  <c r="BG747" i="14"/>
  <c r="BE747" i="14"/>
  <c r="T747" i="14"/>
  <c r="R747" i="14"/>
  <c r="P747" i="14"/>
  <c r="BI733" i="14"/>
  <c r="BH733" i="14"/>
  <c r="BG733" i="14"/>
  <c r="BE733" i="14"/>
  <c r="T733" i="14"/>
  <c r="R733" i="14"/>
  <c r="P733" i="14"/>
  <c r="BI723" i="14"/>
  <c r="BH723" i="14"/>
  <c r="BG723" i="14"/>
  <c r="BE723" i="14"/>
  <c r="T723" i="14"/>
  <c r="R723" i="14"/>
  <c r="P723" i="14"/>
  <c r="BI722" i="14"/>
  <c r="BH722" i="14"/>
  <c r="BG722" i="14"/>
  <c r="BE722" i="14"/>
  <c r="T722" i="14"/>
  <c r="R722" i="14"/>
  <c r="P722" i="14"/>
  <c r="BI721" i="14"/>
  <c r="BH721" i="14"/>
  <c r="BG721" i="14"/>
  <c r="BE721" i="14"/>
  <c r="T721" i="14"/>
  <c r="R721" i="14"/>
  <c r="P721" i="14"/>
  <c r="BI718" i="14"/>
  <c r="BH718" i="14"/>
  <c r="BG718" i="14"/>
  <c r="BE718" i="14"/>
  <c r="T718" i="14"/>
  <c r="R718" i="14"/>
  <c r="P718" i="14"/>
  <c r="BI717" i="14"/>
  <c r="BH717" i="14"/>
  <c r="BG717" i="14"/>
  <c r="BE717" i="14"/>
  <c r="T717" i="14"/>
  <c r="R717" i="14"/>
  <c r="P717" i="14"/>
  <c r="BI696" i="14"/>
  <c r="BH696" i="14"/>
  <c r="BG696" i="14"/>
  <c r="BE696" i="14"/>
  <c r="T696" i="14"/>
  <c r="R696" i="14"/>
  <c r="P696" i="14"/>
  <c r="BI692" i="14"/>
  <c r="BH692" i="14"/>
  <c r="BG692" i="14"/>
  <c r="BE692" i="14"/>
  <c r="T692" i="14"/>
  <c r="R692" i="14"/>
  <c r="P692" i="14"/>
  <c r="BI689" i="14"/>
  <c r="BH689" i="14"/>
  <c r="BG689" i="14"/>
  <c r="BE689" i="14"/>
  <c r="T689" i="14"/>
  <c r="R689" i="14"/>
  <c r="P689" i="14"/>
  <c r="BI598" i="14"/>
  <c r="BH598" i="14"/>
  <c r="BG598" i="14"/>
  <c r="BE598" i="14"/>
  <c r="T598" i="14"/>
  <c r="R598" i="14"/>
  <c r="P598" i="14"/>
  <c r="BI487" i="14"/>
  <c r="BH487" i="14"/>
  <c r="BG487" i="14"/>
  <c r="BE487" i="14"/>
  <c r="T487" i="14"/>
  <c r="R487" i="14"/>
  <c r="P487" i="14"/>
  <c r="BI486" i="14"/>
  <c r="BH486" i="14"/>
  <c r="BG486" i="14"/>
  <c r="BE486" i="14"/>
  <c r="T486" i="14"/>
  <c r="R486" i="14"/>
  <c r="P486" i="14"/>
  <c r="BI451" i="14"/>
  <c r="BH451" i="14"/>
  <c r="BG451" i="14"/>
  <c r="BE451" i="14"/>
  <c r="T451" i="14"/>
  <c r="R451" i="14"/>
  <c r="P451" i="14"/>
  <c r="BI411" i="14"/>
  <c r="BH411" i="14"/>
  <c r="BG411" i="14"/>
  <c r="BE411" i="14"/>
  <c r="T411" i="14"/>
  <c r="R411" i="14"/>
  <c r="P411" i="14"/>
  <c r="BI336" i="14"/>
  <c r="BH336" i="14"/>
  <c r="BG336" i="14"/>
  <c r="BE336" i="14"/>
  <c r="T336" i="14"/>
  <c r="R336" i="14"/>
  <c r="P336" i="14"/>
  <c r="BI333" i="14"/>
  <c r="BH333" i="14"/>
  <c r="BG333" i="14"/>
  <c r="BE333" i="14"/>
  <c r="T333" i="14"/>
  <c r="R333" i="14"/>
  <c r="P333" i="14"/>
  <c r="BI319" i="14"/>
  <c r="BH319" i="14"/>
  <c r="BG319" i="14"/>
  <c r="BE319" i="14"/>
  <c r="T319" i="14"/>
  <c r="R319" i="14"/>
  <c r="P319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01" i="14"/>
  <c r="BH301" i="14"/>
  <c r="BG301" i="14"/>
  <c r="BE301" i="14"/>
  <c r="T301" i="14"/>
  <c r="R301" i="14"/>
  <c r="P301" i="14"/>
  <c r="BI278" i="14"/>
  <c r="BH278" i="14"/>
  <c r="BG278" i="14"/>
  <c r="BE278" i="14"/>
  <c r="T278" i="14"/>
  <c r="R278" i="14"/>
  <c r="P278" i="14"/>
  <c r="BI203" i="14"/>
  <c r="BH203" i="14"/>
  <c r="BG203" i="14"/>
  <c r="BE203" i="14"/>
  <c r="T203" i="14"/>
  <c r="R203" i="14"/>
  <c r="P203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2" i="14"/>
  <c r="BH192" i="14"/>
  <c r="BG192" i="14"/>
  <c r="BE192" i="14"/>
  <c r="T192" i="14"/>
  <c r="R192" i="14"/>
  <c r="P192" i="14"/>
  <c r="BI188" i="14"/>
  <c r="BH188" i="14"/>
  <c r="BG188" i="14"/>
  <c r="BE188" i="14"/>
  <c r="T188" i="14"/>
  <c r="R188" i="14"/>
  <c r="P188" i="14"/>
  <c r="BI185" i="14"/>
  <c r="BH185" i="14"/>
  <c r="BG185" i="14"/>
  <c r="BE185" i="14"/>
  <c r="T185" i="14"/>
  <c r="R185" i="14"/>
  <c r="P185" i="14"/>
  <c r="BI181" i="14"/>
  <c r="BH181" i="14"/>
  <c r="BG181" i="14"/>
  <c r="BE181" i="14"/>
  <c r="T181" i="14"/>
  <c r="R181" i="14"/>
  <c r="P181" i="14"/>
  <c r="BI176" i="14"/>
  <c r="BH176" i="14"/>
  <c r="BG176" i="14"/>
  <c r="BE176" i="14"/>
  <c r="T176" i="14"/>
  <c r="R176" i="14"/>
  <c r="P176" i="14"/>
  <c r="BI171" i="14"/>
  <c r="BH171" i="14"/>
  <c r="BG171" i="14"/>
  <c r="BE171" i="14"/>
  <c r="T171" i="14"/>
  <c r="R171" i="14"/>
  <c r="P171" i="14"/>
  <c r="BI167" i="14"/>
  <c r="BH167" i="14"/>
  <c r="BG167" i="14"/>
  <c r="BE167" i="14"/>
  <c r="T167" i="14"/>
  <c r="R167" i="14"/>
  <c r="P167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59" i="14"/>
  <c r="BH159" i="14"/>
  <c r="BG159" i="14"/>
  <c r="BE159" i="14"/>
  <c r="T159" i="14"/>
  <c r="R159" i="14"/>
  <c r="P159" i="14"/>
  <c r="BI156" i="14"/>
  <c r="BH156" i="14"/>
  <c r="BG156" i="14"/>
  <c r="BE156" i="14"/>
  <c r="T156" i="14"/>
  <c r="R156" i="14"/>
  <c r="P156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39" i="14"/>
  <c r="BH139" i="14"/>
  <c r="BG139" i="14"/>
  <c r="BE139" i="14"/>
  <c r="T139" i="14"/>
  <c r="R139" i="14"/>
  <c r="P139" i="14"/>
  <c r="BI135" i="14"/>
  <c r="BH135" i="14"/>
  <c r="BG135" i="14"/>
  <c r="BE135" i="14"/>
  <c r="T135" i="14"/>
  <c r="R135" i="14"/>
  <c r="P135" i="14"/>
  <c r="J129" i="14"/>
  <c r="F129" i="14"/>
  <c r="J128" i="14"/>
  <c r="F128" i="14"/>
  <c r="F126" i="14"/>
  <c r="E124" i="14"/>
  <c r="J92" i="14"/>
  <c r="F92" i="14"/>
  <c r="J91" i="14"/>
  <c r="F91" i="14"/>
  <c r="F89" i="14"/>
  <c r="E87" i="14"/>
  <c r="J12" i="14"/>
  <c r="E7" i="14"/>
  <c r="E85" i="14" s="1"/>
  <c r="J37" i="13"/>
  <c r="J36" i="13"/>
  <c r="AY109" i="1" s="1"/>
  <c r="J35" i="13"/>
  <c r="AX109" i="1" s="1"/>
  <c r="BI735" i="13"/>
  <c r="BH735" i="13"/>
  <c r="BG735" i="13"/>
  <c r="BE735" i="13"/>
  <c r="T735" i="13"/>
  <c r="T733" i="13" s="1"/>
  <c r="R735" i="13"/>
  <c r="P735" i="13"/>
  <c r="BI734" i="13"/>
  <c r="BH734" i="13"/>
  <c r="BG734" i="13"/>
  <c r="BE734" i="13"/>
  <c r="T734" i="13"/>
  <c r="R734" i="13"/>
  <c r="P734" i="13"/>
  <c r="BI732" i="13"/>
  <c r="BH732" i="13"/>
  <c r="BG732" i="13"/>
  <c r="BE732" i="13"/>
  <c r="T732" i="13"/>
  <c r="R732" i="13"/>
  <c r="P732" i="13"/>
  <c r="BI729" i="13"/>
  <c r="BH729" i="13"/>
  <c r="BG729" i="13"/>
  <c r="BE729" i="13"/>
  <c r="T729" i="13"/>
  <c r="R729" i="13"/>
  <c r="P729" i="13"/>
  <c r="BI725" i="13"/>
  <c r="BH725" i="13"/>
  <c r="BG725" i="13"/>
  <c r="BE725" i="13"/>
  <c r="T725" i="13"/>
  <c r="R725" i="13"/>
  <c r="P725" i="13"/>
  <c r="BI721" i="13"/>
  <c r="BH721" i="13"/>
  <c r="BG721" i="13"/>
  <c r="BE721" i="13"/>
  <c r="T721" i="13"/>
  <c r="R721" i="13"/>
  <c r="P721" i="13"/>
  <c r="BI719" i="13"/>
  <c r="BH719" i="13"/>
  <c r="BG719" i="13"/>
  <c r="BE719" i="13"/>
  <c r="T719" i="13"/>
  <c r="R719" i="13"/>
  <c r="P719" i="13"/>
  <c r="BI689" i="13"/>
  <c r="BH689" i="13"/>
  <c r="BG689" i="13"/>
  <c r="BE689" i="13"/>
  <c r="T689" i="13"/>
  <c r="R689" i="13"/>
  <c r="P689" i="13"/>
  <c r="BI676" i="13"/>
  <c r="BH676" i="13"/>
  <c r="BG676" i="13"/>
  <c r="BE676" i="13"/>
  <c r="T676" i="13"/>
  <c r="R676" i="13"/>
  <c r="P676" i="13"/>
  <c r="BI672" i="13"/>
  <c r="BH672" i="13"/>
  <c r="BG672" i="13"/>
  <c r="BE672" i="13"/>
  <c r="T672" i="13"/>
  <c r="R672" i="13"/>
  <c r="P672" i="13"/>
  <c r="BI671" i="13"/>
  <c r="BH671" i="13"/>
  <c r="BG671" i="13"/>
  <c r="BE671" i="13"/>
  <c r="T671" i="13"/>
  <c r="R671" i="13"/>
  <c r="P671" i="13"/>
  <c r="BI670" i="13"/>
  <c r="BH670" i="13"/>
  <c r="BG670" i="13"/>
  <c r="BE670" i="13"/>
  <c r="T670" i="13"/>
  <c r="R670" i="13"/>
  <c r="P670" i="13"/>
  <c r="BI669" i="13"/>
  <c r="BH669" i="13"/>
  <c r="BG669" i="13"/>
  <c r="BE669" i="13"/>
  <c r="T669" i="13"/>
  <c r="R669" i="13"/>
  <c r="P669" i="13"/>
  <c r="BI668" i="13"/>
  <c r="BH668" i="13"/>
  <c r="BG668" i="13"/>
  <c r="BE668" i="13"/>
  <c r="T668" i="13"/>
  <c r="R668" i="13"/>
  <c r="P668" i="13"/>
  <c r="BI667" i="13"/>
  <c r="BH667" i="13"/>
  <c r="BG667" i="13"/>
  <c r="BE667" i="13"/>
  <c r="T667" i="13"/>
  <c r="R667" i="13"/>
  <c r="P667" i="13"/>
  <c r="BI666" i="13"/>
  <c r="BH666" i="13"/>
  <c r="BG666" i="13"/>
  <c r="BE666" i="13"/>
  <c r="T666" i="13"/>
  <c r="R666" i="13"/>
  <c r="P666" i="13"/>
  <c r="BI665" i="13"/>
  <c r="BH665" i="13"/>
  <c r="BG665" i="13"/>
  <c r="BE665" i="13"/>
  <c r="T665" i="13"/>
  <c r="R665" i="13"/>
  <c r="P665" i="13"/>
  <c r="BI664" i="13"/>
  <c r="BH664" i="13"/>
  <c r="BG664" i="13"/>
  <c r="BE664" i="13"/>
  <c r="T664" i="13"/>
  <c r="R664" i="13"/>
  <c r="P664" i="13"/>
  <c r="BI663" i="13"/>
  <c r="BH663" i="13"/>
  <c r="BG663" i="13"/>
  <c r="BE663" i="13"/>
  <c r="T663" i="13"/>
  <c r="R663" i="13"/>
  <c r="P663" i="13"/>
  <c r="BI662" i="13"/>
  <c r="BH662" i="13"/>
  <c r="BG662" i="13"/>
  <c r="BE662" i="13"/>
  <c r="T662" i="13"/>
  <c r="R662" i="13"/>
  <c r="P662" i="13"/>
  <c r="BI661" i="13"/>
  <c r="BH661" i="13"/>
  <c r="BG661" i="13"/>
  <c r="BE661" i="13"/>
  <c r="T661" i="13"/>
  <c r="R661" i="13"/>
  <c r="P661" i="13"/>
  <c r="BI660" i="13"/>
  <c r="BH660" i="13"/>
  <c r="BG660" i="13"/>
  <c r="BE660" i="13"/>
  <c r="T660" i="13"/>
  <c r="R660" i="13"/>
  <c r="P660" i="13"/>
  <c r="BI659" i="13"/>
  <c r="BH659" i="13"/>
  <c r="BG659" i="13"/>
  <c r="BE659" i="13"/>
  <c r="T659" i="13"/>
  <c r="R659" i="13"/>
  <c r="P659" i="13"/>
  <c r="BI658" i="13"/>
  <c r="BH658" i="13"/>
  <c r="BG658" i="13"/>
  <c r="BE658" i="13"/>
  <c r="T658" i="13"/>
  <c r="R658" i="13"/>
  <c r="P658" i="13"/>
  <c r="BI657" i="13"/>
  <c r="BH657" i="13"/>
  <c r="BG657" i="13"/>
  <c r="BE657" i="13"/>
  <c r="T657" i="13"/>
  <c r="R657" i="13"/>
  <c r="P657" i="13"/>
  <c r="BI656" i="13"/>
  <c r="BH656" i="13"/>
  <c r="BG656" i="13"/>
  <c r="BE656" i="13"/>
  <c r="T656" i="13"/>
  <c r="R656" i="13"/>
  <c r="P656" i="13"/>
  <c r="BI655" i="13"/>
  <c r="BH655" i="13"/>
  <c r="BG655" i="13"/>
  <c r="BE655" i="13"/>
  <c r="T655" i="13"/>
  <c r="R655" i="13"/>
  <c r="P655" i="13"/>
  <c r="BI654" i="13"/>
  <c r="BH654" i="13"/>
  <c r="BG654" i="13"/>
  <c r="BE654" i="13"/>
  <c r="T654" i="13"/>
  <c r="R654" i="13"/>
  <c r="P654" i="13"/>
  <c r="BI645" i="13"/>
  <c r="BH645" i="13"/>
  <c r="BG645" i="13"/>
  <c r="BE645" i="13"/>
  <c r="T645" i="13"/>
  <c r="R645" i="13"/>
  <c r="P645" i="13"/>
  <c r="BI636" i="13"/>
  <c r="BH636" i="13"/>
  <c r="BG636" i="13"/>
  <c r="BE636" i="13"/>
  <c r="T636" i="13"/>
  <c r="R636" i="13"/>
  <c r="P636" i="13"/>
  <c r="BI627" i="13"/>
  <c r="BH627" i="13"/>
  <c r="BG627" i="13"/>
  <c r="BE627" i="13"/>
  <c r="T627" i="13"/>
  <c r="R627" i="13"/>
  <c r="P627" i="13"/>
  <c r="BI626" i="13"/>
  <c r="BH626" i="13"/>
  <c r="BG626" i="13"/>
  <c r="BE626" i="13"/>
  <c r="T626" i="13"/>
  <c r="R626" i="13"/>
  <c r="P626" i="13"/>
  <c r="BI625" i="13"/>
  <c r="BH625" i="13"/>
  <c r="BG625" i="13"/>
  <c r="BE625" i="13"/>
  <c r="T625" i="13"/>
  <c r="R625" i="13"/>
  <c r="P625" i="13"/>
  <c r="BI613" i="13"/>
  <c r="BH613" i="13"/>
  <c r="BG613" i="13"/>
  <c r="BE613" i="13"/>
  <c r="T613" i="13"/>
  <c r="R613" i="13"/>
  <c r="P613" i="13"/>
  <c r="BI604" i="13"/>
  <c r="BH604" i="13"/>
  <c r="BG604" i="13"/>
  <c r="BE604" i="13"/>
  <c r="T604" i="13"/>
  <c r="R604" i="13"/>
  <c r="P604" i="13"/>
  <c r="BI595" i="13"/>
  <c r="BH595" i="13"/>
  <c r="BG595" i="13"/>
  <c r="BE595" i="13"/>
  <c r="T595" i="13"/>
  <c r="R595" i="13"/>
  <c r="P595" i="13"/>
  <c r="BI586" i="13"/>
  <c r="BH586" i="13"/>
  <c r="BG586" i="13"/>
  <c r="BE586" i="13"/>
  <c r="T586" i="13"/>
  <c r="R586" i="13"/>
  <c r="P586" i="13"/>
  <c r="BI585" i="13"/>
  <c r="BH585" i="13"/>
  <c r="BG585" i="13"/>
  <c r="BE585" i="13"/>
  <c r="T585" i="13"/>
  <c r="R585" i="13"/>
  <c r="P585" i="13"/>
  <c r="BI584" i="13"/>
  <c r="BH584" i="13"/>
  <c r="BG584" i="13"/>
  <c r="BE584" i="13"/>
  <c r="T584" i="13"/>
  <c r="R584" i="13"/>
  <c r="P584" i="13"/>
  <c r="BI572" i="13"/>
  <c r="BH572" i="13"/>
  <c r="BG572" i="13"/>
  <c r="BE572" i="13"/>
  <c r="T572" i="13"/>
  <c r="R572" i="13"/>
  <c r="P572" i="13"/>
  <c r="BI563" i="13"/>
  <c r="BH563" i="13"/>
  <c r="BG563" i="13"/>
  <c r="BE563" i="13"/>
  <c r="T563" i="13"/>
  <c r="R563" i="13"/>
  <c r="P563" i="13"/>
  <c r="BI556" i="13"/>
  <c r="BH556" i="13"/>
  <c r="BG556" i="13"/>
  <c r="BE556" i="13"/>
  <c r="T556" i="13"/>
  <c r="R556" i="13"/>
  <c r="P556" i="13"/>
  <c r="BI551" i="13"/>
  <c r="BH551" i="13"/>
  <c r="BG551" i="13"/>
  <c r="BE551" i="13"/>
  <c r="T551" i="13"/>
  <c r="R551" i="13"/>
  <c r="P551" i="13"/>
  <c r="BI546" i="13"/>
  <c r="BH546" i="13"/>
  <c r="BG546" i="13"/>
  <c r="BE546" i="13"/>
  <c r="T546" i="13"/>
  <c r="R546" i="13"/>
  <c r="P546" i="13"/>
  <c r="BI535" i="13"/>
  <c r="BH535" i="13"/>
  <c r="BG535" i="13"/>
  <c r="BE535" i="13"/>
  <c r="T535" i="13"/>
  <c r="R535" i="13"/>
  <c r="P535" i="13"/>
  <c r="BI525" i="13"/>
  <c r="BH525" i="13"/>
  <c r="BG525" i="13"/>
  <c r="BE525" i="13"/>
  <c r="T525" i="13"/>
  <c r="R525" i="13"/>
  <c r="P525" i="13"/>
  <c r="BI523" i="13"/>
  <c r="BH523" i="13"/>
  <c r="BG523" i="13"/>
  <c r="BE523" i="13"/>
  <c r="T523" i="13"/>
  <c r="R523" i="13"/>
  <c r="P523" i="13"/>
  <c r="BI517" i="13"/>
  <c r="BH517" i="13"/>
  <c r="BG517" i="13"/>
  <c r="BE517" i="13"/>
  <c r="T517" i="13"/>
  <c r="R517" i="13"/>
  <c r="P517" i="13"/>
  <c r="BI507" i="13"/>
  <c r="BH507" i="13"/>
  <c r="BG507" i="13"/>
  <c r="BE507" i="13"/>
  <c r="T507" i="13"/>
  <c r="R507" i="13"/>
  <c r="P507" i="13"/>
  <c r="BI504" i="13"/>
  <c r="BH504" i="13"/>
  <c r="BG504" i="13"/>
  <c r="BE504" i="13"/>
  <c r="T504" i="13"/>
  <c r="R504" i="13"/>
  <c r="P504" i="13"/>
  <c r="BI498" i="13"/>
  <c r="BH498" i="13"/>
  <c r="BG498" i="13"/>
  <c r="BE498" i="13"/>
  <c r="T498" i="13"/>
  <c r="R498" i="13"/>
  <c r="P498" i="13"/>
  <c r="BI491" i="13"/>
  <c r="BH491" i="13"/>
  <c r="BG491" i="13"/>
  <c r="BE491" i="13"/>
  <c r="T491" i="13"/>
  <c r="R491" i="13"/>
  <c r="P491" i="13"/>
  <c r="BI484" i="13"/>
  <c r="BH484" i="13"/>
  <c r="BG484" i="13"/>
  <c r="BE484" i="13"/>
  <c r="T484" i="13"/>
  <c r="R484" i="13"/>
  <c r="P484" i="13"/>
  <c r="BI477" i="13"/>
  <c r="BH477" i="13"/>
  <c r="BG477" i="13"/>
  <c r="BE477" i="13"/>
  <c r="T477" i="13"/>
  <c r="R477" i="13"/>
  <c r="P477" i="13"/>
  <c r="BI459" i="13"/>
  <c r="BH459" i="13"/>
  <c r="BG459" i="13"/>
  <c r="BE459" i="13"/>
  <c r="T459" i="13"/>
  <c r="R459" i="13"/>
  <c r="P459" i="13"/>
  <c r="BI458" i="13"/>
  <c r="BH458" i="13"/>
  <c r="BG458" i="13"/>
  <c r="BE458" i="13"/>
  <c r="T458" i="13"/>
  <c r="R458" i="13"/>
  <c r="P458" i="13"/>
  <c r="BI457" i="13"/>
  <c r="BH457" i="13"/>
  <c r="BG457" i="13"/>
  <c r="BE457" i="13"/>
  <c r="T457" i="13"/>
  <c r="R457" i="13"/>
  <c r="P457" i="13"/>
  <c r="BI456" i="13"/>
  <c r="BH456" i="13"/>
  <c r="BG456" i="13"/>
  <c r="BE456" i="13"/>
  <c r="T456" i="13"/>
  <c r="R456" i="13"/>
  <c r="P456" i="13"/>
  <c r="BI455" i="13"/>
  <c r="BH455" i="13"/>
  <c r="BG455" i="13"/>
  <c r="BE455" i="13"/>
  <c r="T455" i="13"/>
  <c r="R455" i="13"/>
  <c r="P455" i="13"/>
  <c r="BI454" i="13"/>
  <c r="BH454" i="13"/>
  <c r="BG454" i="13"/>
  <c r="BE454" i="13"/>
  <c r="T454" i="13"/>
  <c r="R454" i="13"/>
  <c r="P454" i="13"/>
  <c r="BI453" i="13"/>
  <c r="BH453" i="13"/>
  <c r="BG453" i="13"/>
  <c r="BE453" i="13"/>
  <c r="T453" i="13"/>
  <c r="R453" i="13"/>
  <c r="P453" i="13"/>
  <c r="BI452" i="13"/>
  <c r="BH452" i="13"/>
  <c r="BG452" i="13"/>
  <c r="BE452" i="13"/>
  <c r="T452" i="13"/>
  <c r="R452" i="13"/>
  <c r="P452" i="13"/>
  <c r="BI451" i="13"/>
  <c r="BH451" i="13"/>
  <c r="BG451" i="13"/>
  <c r="BE451" i="13"/>
  <c r="T451" i="13"/>
  <c r="R451" i="13"/>
  <c r="P451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47" i="13"/>
  <c r="BH447" i="13"/>
  <c r="BG447" i="13"/>
  <c r="BE447" i="13"/>
  <c r="T447" i="13"/>
  <c r="R447" i="13"/>
  <c r="P447" i="13"/>
  <c r="BI446" i="13"/>
  <c r="BH446" i="13"/>
  <c r="BG446" i="13"/>
  <c r="BE446" i="13"/>
  <c r="T446" i="13"/>
  <c r="R446" i="13"/>
  <c r="P446" i="13"/>
  <c r="BI445" i="13"/>
  <c r="BH445" i="13"/>
  <c r="BG445" i="13"/>
  <c r="BE445" i="13"/>
  <c r="T445" i="13"/>
  <c r="R445" i="13"/>
  <c r="P445" i="13"/>
  <c r="BI444" i="13"/>
  <c r="BH444" i="13"/>
  <c r="BG444" i="13"/>
  <c r="BE444" i="13"/>
  <c r="T444" i="13"/>
  <c r="R444" i="13"/>
  <c r="P444" i="13"/>
  <c r="BI443" i="13"/>
  <c r="BH443" i="13"/>
  <c r="BG443" i="13"/>
  <c r="BE443" i="13"/>
  <c r="T443" i="13"/>
  <c r="R443" i="13"/>
  <c r="P443" i="13"/>
  <c r="BI442" i="13"/>
  <c r="BH442" i="13"/>
  <c r="BG442" i="13"/>
  <c r="BE442" i="13"/>
  <c r="T442" i="13"/>
  <c r="R442" i="13"/>
  <c r="P442" i="13"/>
  <c r="BI441" i="13"/>
  <c r="BH441" i="13"/>
  <c r="BG441" i="13"/>
  <c r="BE441" i="13"/>
  <c r="T441" i="13"/>
  <c r="R441" i="13"/>
  <c r="P441" i="13"/>
  <c r="BI440" i="13"/>
  <c r="BH440" i="13"/>
  <c r="BG440" i="13"/>
  <c r="BE440" i="13"/>
  <c r="T440" i="13"/>
  <c r="R440" i="13"/>
  <c r="P440" i="13"/>
  <c r="BI439" i="13"/>
  <c r="BH439" i="13"/>
  <c r="BG439" i="13"/>
  <c r="BE439" i="13"/>
  <c r="T439" i="13"/>
  <c r="R439" i="13"/>
  <c r="P439" i="13"/>
  <c r="BI438" i="13"/>
  <c r="BH438" i="13"/>
  <c r="BG438" i="13"/>
  <c r="BE438" i="13"/>
  <c r="T438" i="13"/>
  <c r="R438" i="13"/>
  <c r="P438" i="13"/>
  <c r="BI437" i="13"/>
  <c r="BH437" i="13"/>
  <c r="BG437" i="13"/>
  <c r="BE437" i="13"/>
  <c r="T437" i="13"/>
  <c r="R437" i="13"/>
  <c r="P437" i="13"/>
  <c r="BI436" i="13"/>
  <c r="BH436" i="13"/>
  <c r="BG436" i="13"/>
  <c r="BE436" i="13"/>
  <c r="T436" i="13"/>
  <c r="R436" i="13"/>
  <c r="P436" i="13"/>
  <c r="BI435" i="13"/>
  <c r="BH435" i="13"/>
  <c r="BG435" i="13"/>
  <c r="BE435" i="13"/>
  <c r="T435" i="13"/>
  <c r="R435" i="13"/>
  <c r="P435" i="13"/>
  <c r="BI434" i="13"/>
  <c r="BH434" i="13"/>
  <c r="BG434" i="13"/>
  <c r="BE434" i="13"/>
  <c r="T434" i="13"/>
  <c r="R434" i="13"/>
  <c r="P434" i="13"/>
  <c r="BI433" i="13"/>
  <c r="BH433" i="13"/>
  <c r="BG433" i="13"/>
  <c r="BE433" i="13"/>
  <c r="T433" i="13"/>
  <c r="R433" i="13"/>
  <c r="P433" i="13"/>
  <c r="BI432" i="13"/>
  <c r="BH432" i="13"/>
  <c r="BG432" i="13"/>
  <c r="BE432" i="13"/>
  <c r="T432" i="13"/>
  <c r="R432" i="13"/>
  <c r="P432" i="13"/>
  <c r="BI374" i="13"/>
  <c r="BH374" i="13"/>
  <c r="BG374" i="13"/>
  <c r="BE374" i="13"/>
  <c r="T374" i="13"/>
  <c r="R374" i="13"/>
  <c r="P374" i="13"/>
  <c r="BI372" i="13"/>
  <c r="BH372" i="13"/>
  <c r="BG372" i="13"/>
  <c r="BE372" i="13"/>
  <c r="T372" i="13"/>
  <c r="R372" i="13"/>
  <c r="P372" i="13"/>
  <c r="BI368" i="13"/>
  <c r="BH368" i="13"/>
  <c r="BG368" i="13"/>
  <c r="BE368" i="13"/>
  <c r="T368" i="13"/>
  <c r="R368" i="13"/>
  <c r="P368" i="13"/>
  <c r="BI363" i="13"/>
  <c r="BH363" i="13"/>
  <c r="BG363" i="13"/>
  <c r="BE363" i="13"/>
  <c r="T363" i="13"/>
  <c r="R363" i="13"/>
  <c r="P363" i="13"/>
  <c r="BI359" i="13"/>
  <c r="BH359" i="13"/>
  <c r="BG359" i="13"/>
  <c r="BE359" i="13"/>
  <c r="T359" i="13"/>
  <c r="R359" i="13"/>
  <c r="P359" i="13"/>
  <c r="BI355" i="13"/>
  <c r="BH355" i="13"/>
  <c r="BG355" i="13"/>
  <c r="BE355" i="13"/>
  <c r="T355" i="13"/>
  <c r="R355" i="13"/>
  <c r="P355" i="13"/>
  <c r="BI320" i="13"/>
  <c r="BH320" i="13"/>
  <c r="BG320" i="13"/>
  <c r="BE320" i="13"/>
  <c r="T320" i="13"/>
  <c r="R320" i="13"/>
  <c r="P320" i="13"/>
  <c r="BI317" i="13"/>
  <c r="BH317" i="13"/>
  <c r="BG317" i="13"/>
  <c r="BE317" i="13"/>
  <c r="T317" i="13"/>
  <c r="T316" i="13"/>
  <c r="R317" i="13"/>
  <c r="R316" i="13"/>
  <c r="P317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296" i="13"/>
  <c r="BH296" i="13"/>
  <c r="BG296" i="13"/>
  <c r="BE296" i="13"/>
  <c r="T296" i="13"/>
  <c r="R296" i="13"/>
  <c r="P296" i="13"/>
  <c r="BI280" i="13"/>
  <c r="BH280" i="13"/>
  <c r="BG280" i="13"/>
  <c r="BE280" i="13"/>
  <c r="T280" i="13"/>
  <c r="R280" i="13"/>
  <c r="P280" i="13"/>
  <c r="BI272" i="13"/>
  <c r="BH272" i="13"/>
  <c r="BG272" i="13"/>
  <c r="BE272" i="13"/>
  <c r="T272" i="13"/>
  <c r="R272" i="13"/>
  <c r="P272" i="13"/>
  <c r="BI268" i="13"/>
  <c r="BH268" i="13"/>
  <c r="BG268" i="13"/>
  <c r="BE268" i="13"/>
  <c r="T268" i="13"/>
  <c r="R268" i="13"/>
  <c r="P268" i="13"/>
  <c r="BI265" i="13"/>
  <c r="BH265" i="13"/>
  <c r="BG265" i="13"/>
  <c r="BE265" i="13"/>
  <c r="T265" i="13"/>
  <c r="R265" i="13"/>
  <c r="P265" i="13"/>
  <c r="BI260" i="13"/>
  <c r="BH260" i="13"/>
  <c r="BG260" i="13"/>
  <c r="BE260" i="13"/>
  <c r="T260" i="13"/>
  <c r="R260" i="13"/>
  <c r="P260" i="13"/>
  <c r="BI255" i="13"/>
  <c r="BH255" i="13"/>
  <c r="BG255" i="13"/>
  <c r="BE255" i="13"/>
  <c r="T255" i="13"/>
  <c r="R255" i="13"/>
  <c r="P255" i="13"/>
  <c r="BI251" i="13"/>
  <c r="BH251" i="13"/>
  <c r="BG251" i="13"/>
  <c r="BE251" i="13"/>
  <c r="T251" i="13"/>
  <c r="R251" i="13"/>
  <c r="P251" i="13"/>
  <c r="BI240" i="13"/>
  <c r="BH240" i="13"/>
  <c r="BG240" i="13"/>
  <c r="BE240" i="13"/>
  <c r="T240" i="13"/>
  <c r="R240" i="13"/>
  <c r="P240" i="13"/>
  <c r="BI235" i="13"/>
  <c r="BH235" i="13"/>
  <c r="BG235" i="13"/>
  <c r="BE235" i="13"/>
  <c r="T235" i="13"/>
  <c r="R235" i="13"/>
  <c r="P235" i="13"/>
  <c r="BI228" i="13"/>
  <c r="BH228" i="13"/>
  <c r="BG228" i="13"/>
  <c r="BE228" i="13"/>
  <c r="T228" i="13"/>
  <c r="R228" i="13"/>
  <c r="P228" i="13"/>
  <c r="BI224" i="13"/>
  <c r="BH224" i="13"/>
  <c r="BG224" i="13"/>
  <c r="BE224" i="13"/>
  <c r="T224" i="13"/>
  <c r="R224" i="13"/>
  <c r="P22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174" i="13"/>
  <c r="BH174" i="13"/>
  <c r="BG174" i="13"/>
  <c r="BE174" i="13"/>
  <c r="T174" i="13"/>
  <c r="R174" i="13"/>
  <c r="P174" i="13"/>
  <c r="BI140" i="13"/>
  <c r="BH140" i="13"/>
  <c r="BG140" i="13"/>
  <c r="BE140" i="13"/>
  <c r="T140" i="13"/>
  <c r="R140" i="13"/>
  <c r="P140" i="13"/>
  <c r="BI130" i="13"/>
  <c r="BH130" i="13"/>
  <c r="BG130" i="13"/>
  <c r="BE130" i="13"/>
  <c r="T130" i="13"/>
  <c r="T129" i="13"/>
  <c r="R130" i="13"/>
  <c r="R129" i="13"/>
  <c r="P130" i="13"/>
  <c r="P129" i="13"/>
  <c r="J124" i="13"/>
  <c r="F124" i="13"/>
  <c r="J123" i="13"/>
  <c r="F123" i="13"/>
  <c r="F121" i="13"/>
  <c r="E119" i="13"/>
  <c r="J92" i="13"/>
  <c r="F92" i="13"/>
  <c r="J91" i="13"/>
  <c r="F91" i="13"/>
  <c r="F89" i="13"/>
  <c r="E87" i="13"/>
  <c r="J12" i="13"/>
  <c r="J121" i="13" s="1"/>
  <c r="E7" i="13"/>
  <c r="E85" i="13" s="1"/>
  <c r="J37" i="12"/>
  <c r="J36" i="12"/>
  <c r="AY108" i="1" s="1"/>
  <c r="J35" i="12"/>
  <c r="AX108" i="1" s="1"/>
  <c r="BI178" i="12"/>
  <c r="BH178" i="12"/>
  <c r="BG178" i="12"/>
  <c r="BE178" i="12"/>
  <c r="T178" i="12"/>
  <c r="T177" i="12" s="1"/>
  <c r="R178" i="12"/>
  <c r="R177" i="12" s="1"/>
  <c r="P178" i="12"/>
  <c r="P177" i="12" s="1"/>
  <c r="BI176" i="12"/>
  <c r="BH176" i="12"/>
  <c r="BG176" i="12"/>
  <c r="BE176" i="12"/>
  <c r="T176" i="12"/>
  <c r="T175" i="12" s="1"/>
  <c r="T174" i="12" s="1"/>
  <c r="R176" i="12"/>
  <c r="R175" i="12" s="1"/>
  <c r="R174" i="12" s="1"/>
  <c r="P176" i="12"/>
  <c r="P175" i="12" s="1"/>
  <c r="P174" i="12" s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T137" i="12"/>
  <c r="R138" i="12"/>
  <c r="R137" i="12"/>
  <c r="P138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F125" i="12"/>
  <c r="J124" i="12"/>
  <c r="F124" i="12"/>
  <c r="F122" i="12"/>
  <c r="E120" i="12"/>
  <c r="F92" i="12"/>
  <c r="J91" i="12"/>
  <c r="F91" i="12"/>
  <c r="F89" i="12"/>
  <c r="E87" i="12"/>
  <c r="J24" i="12"/>
  <c r="E24" i="12"/>
  <c r="J125" i="12" s="1"/>
  <c r="J23" i="12"/>
  <c r="J12" i="12"/>
  <c r="J89" i="12"/>
  <c r="E7" i="12"/>
  <c r="E118" i="12" s="1"/>
  <c r="J39" i="11"/>
  <c r="J38" i="11"/>
  <c r="AY107" i="1" s="1"/>
  <c r="J37" i="11"/>
  <c r="AX107" i="1" s="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F125" i="11"/>
  <c r="J124" i="11"/>
  <c r="F124" i="11"/>
  <c r="F122" i="11"/>
  <c r="E120" i="11"/>
  <c r="F94" i="11"/>
  <c r="J93" i="11"/>
  <c r="F93" i="11"/>
  <c r="F91" i="11"/>
  <c r="E89" i="11"/>
  <c r="J26" i="11"/>
  <c r="E26" i="11"/>
  <c r="J125" i="11" s="1"/>
  <c r="J25" i="11"/>
  <c r="J14" i="11"/>
  <c r="J122" i="11" s="1"/>
  <c r="E7" i="11"/>
  <c r="E116" i="11" s="1"/>
  <c r="J39" i="10"/>
  <c r="J38" i="10"/>
  <c r="AY106" i="1"/>
  <c r="J37" i="10"/>
  <c r="AX106" i="1"/>
  <c r="BI171" i="10"/>
  <c r="BH171" i="10"/>
  <c r="BG171" i="10"/>
  <c r="BE171" i="10"/>
  <c r="T171" i="10"/>
  <c r="T170" i="10"/>
  <c r="R171" i="10"/>
  <c r="R170" i="10"/>
  <c r="P171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29" i="10"/>
  <c r="BH129" i="10"/>
  <c r="BG129" i="10"/>
  <c r="BE129" i="10"/>
  <c r="T129" i="10"/>
  <c r="T128" i="10" s="1"/>
  <c r="T127" i="10"/>
  <c r="R129" i="10"/>
  <c r="R128" i="10"/>
  <c r="R127" i="10" s="1"/>
  <c r="P129" i="10"/>
  <c r="P128" i="10" s="1"/>
  <c r="P127" i="10"/>
  <c r="F123" i="10"/>
  <c r="J122" i="10"/>
  <c r="F122" i="10"/>
  <c r="F120" i="10"/>
  <c r="E118" i="10"/>
  <c r="F94" i="10"/>
  <c r="J93" i="10"/>
  <c r="F93" i="10"/>
  <c r="F91" i="10"/>
  <c r="E89" i="10"/>
  <c r="J26" i="10"/>
  <c r="E26" i="10"/>
  <c r="J123" i="10" s="1"/>
  <c r="J25" i="10"/>
  <c r="J14" i="10"/>
  <c r="J91" i="10" s="1"/>
  <c r="E7" i="10"/>
  <c r="E85" i="10" s="1"/>
  <c r="J39" i="9"/>
  <c r="J38" i="9"/>
  <c r="AY105" i="1" s="1"/>
  <c r="J37" i="9"/>
  <c r="AX105" i="1" s="1"/>
  <c r="BI226" i="9"/>
  <c r="BH226" i="9"/>
  <c r="BG226" i="9"/>
  <c r="BE226" i="9"/>
  <c r="T226" i="9"/>
  <c r="T225" i="9" s="1"/>
  <c r="R226" i="9"/>
  <c r="R225" i="9" s="1"/>
  <c r="P226" i="9"/>
  <c r="P225" i="9" s="1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F125" i="9"/>
  <c r="J124" i="9"/>
  <c r="F124" i="9"/>
  <c r="F122" i="9"/>
  <c r="E120" i="9"/>
  <c r="F94" i="9"/>
  <c r="J93" i="9"/>
  <c r="F93" i="9"/>
  <c r="F91" i="9"/>
  <c r="E89" i="9"/>
  <c r="J26" i="9"/>
  <c r="E26" i="9"/>
  <c r="J94" i="9" s="1"/>
  <c r="J25" i="9"/>
  <c r="J14" i="9"/>
  <c r="J122" i="9"/>
  <c r="E7" i="9"/>
  <c r="E116" i="9" s="1"/>
  <c r="J37" i="8"/>
  <c r="J36" i="8"/>
  <c r="AY104" i="1" s="1"/>
  <c r="J35" i="8"/>
  <c r="AX104" i="1" s="1"/>
  <c r="BI536" i="8"/>
  <c r="BH536" i="8"/>
  <c r="BG536" i="8"/>
  <c r="BE536" i="8"/>
  <c r="T536" i="8"/>
  <c r="R536" i="8"/>
  <c r="P536" i="8"/>
  <c r="BI535" i="8"/>
  <c r="BH535" i="8"/>
  <c r="BG535" i="8"/>
  <c r="BE535" i="8"/>
  <c r="T535" i="8"/>
  <c r="R535" i="8"/>
  <c r="P535" i="8"/>
  <c r="BI533" i="8"/>
  <c r="BH533" i="8"/>
  <c r="BG533" i="8"/>
  <c r="BE533" i="8"/>
  <c r="T533" i="8"/>
  <c r="R533" i="8"/>
  <c r="P533" i="8"/>
  <c r="BI521" i="8"/>
  <c r="BH521" i="8"/>
  <c r="BG521" i="8"/>
  <c r="BE521" i="8"/>
  <c r="T521" i="8"/>
  <c r="R521" i="8"/>
  <c r="P521" i="8"/>
  <c r="BI516" i="8"/>
  <c r="BH516" i="8"/>
  <c r="BG516" i="8"/>
  <c r="BE516" i="8"/>
  <c r="T516" i="8"/>
  <c r="R516" i="8"/>
  <c r="P516" i="8"/>
  <c r="BI514" i="8"/>
  <c r="BH514" i="8"/>
  <c r="BG514" i="8"/>
  <c r="BE514" i="8"/>
  <c r="T514" i="8"/>
  <c r="R514" i="8"/>
  <c r="P514" i="8"/>
  <c r="BI509" i="8"/>
  <c r="BH509" i="8"/>
  <c r="BG509" i="8"/>
  <c r="BE509" i="8"/>
  <c r="T509" i="8"/>
  <c r="R509" i="8"/>
  <c r="P509" i="8"/>
  <c r="BI507" i="8"/>
  <c r="BH507" i="8"/>
  <c r="BG507" i="8"/>
  <c r="BE507" i="8"/>
  <c r="T507" i="8"/>
  <c r="R507" i="8"/>
  <c r="P507" i="8"/>
  <c r="BI506" i="8"/>
  <c r="BH506" i="8"/>
  <c r="BG506" i="8"/>
  <c r="BE506" i="8"/>
  <c r="T506" i="8"/>
  <c r="R506" i="8"/>
  <c r="P506" i="8"/>
  <c r="BI494" i="8"/>
  <c r="BH494" i="8"/>
  <c r="BG494" i="8"/>
  <c r="BE494" i="8"/>
  <c r="T494" i="8"/>
  <c r="R494" i="8"/>
  <c r="P494" i="8"/>
  <c r="BI490" i="8"/>
  <c r="BH490" i="8"/>
  <c r="BG490" i="8"/>
  <c r="BE490" i="8"/>
  <c r="T490" i="8"/>
  <c r="R490" i="8"/>
  <c r="P490" i="8"/>
  <c r="BI486" i="8"/>
  <c r="BH486" i="8"/>
  <c r="BG486" i="8"/>
  <c r="BE486" i="8"/>
  <c r="T486" i="8"/>
  <c r="R486" i="8"/>
  <c r="P486" i="8"/>
  <c r="BI483" i="8"/>
  <c r="BH483" i="8"/>
  <c r="BG483" i="8"/>
  <c r="BE483" i="8"/>
  <c r="T483" i="8"/>
  <c r="R483" i="8"/>
  <c r="P483" i="8"/>
  <c r="BI477" i="8"/>
  <c r="BH477" i="8"/>
  <c r="BG477" i="8"/>
  <c r="BE477" i="8"/>
  <c r="T477" i="8"/>
  <c r="R477" i="8"/>
  <c r="P477" i="8"/>
  <c r="BI473" i="8"/>
  <c r="BH473" i="8"/>
  <c r="BG473" i="8"/>
  <c r="BE473" i="8"/>
  <c r="T473" i="8"/>
  <c r="R473" i="8"/>
  <c r="P473" i="8"/>
  <c r="BI469" i="8"/>
  <c r="BH469" i="8"/>
  <c r="BG469" i="8"/>
  <c r="BE469" i="8"/>
  <c r="T469" i="8"/>
  <c r="R469" i="8"/>
  <c r="P469" i="8"/>
  <c r="BI465" i="8"/>
  <c r="BH465" i="8"/>
  <c r="BG465" i="8"/>
  <c r="BE465" i="8"/>
  <c r="T465" i="8"/>
  <c r="R465" i="8"/>
  <c r="P465" i="8"/>
  <c r="BI451" i="8"/>
  <c r="BH451" i="8"/>
  <c r="BG451" i="8"/>
  <c r="BE451" i="8"/>
  <c r="T451" i="8"/>
  <c r="R451" i="8"/>
  <c r="P451" i="8"/>
  <c r="BI449" i="8"/>
  <c r="BH449" i="8"/>
  <c r="BG449" i="8"/>
  <c r="BE449" i="8"/>
  <c r="T449" i="8"/>
  <c r="R449" i="8"/>
  <c r="P449" i="8"/>
  <c r="BI445" i="8"/>
  <c r="BH445" i="8"/>
  <c r="BG445" i="8"/>
  <c r="BE445" i="8"/>
  <c r="T445" i="8"/>
  <c r="R445" i="8"/>
  <c r="P445" i="8"/>
  <c r="BI441" i="8"/>
  <c r="BH441" i="8"/>
  <c r="BG441" i="8"/>
  <c r="BE441" i="8"/>
  <c r="T441" i="8"/>
  <c r="R441" i="8"/>
  <c r="P441" i="8"/>
  <c r="BI437" i="8"/>
  <c r="BH437" i="8"/>
  <c r="BG437" i="8"/>
  <c r="BE437" i="8"/>
  <c r="T437" i="8"/>
  <c r="R437" i="8"/>
  <c r="P437" i="8"/>
  <c r="BI425" i="8"/>
  <c r="BH425" i="8"/>
  <c r="BG425" i="8"/>
  <c r="BE425" i="8"/>
  <c r="T425" i="8"/>
  <c r="R425" i="8"/>
  <c r="P425" i="8"/>
  <c r="BI421" i="8"/>
  <c r="BH421" i="8"/>
  <c r="BG421" i="8"/>
  <c r="BE421" i="8"/>
  <c r="T421" i="8"/>
  <c r="R421" i="8"/>
  <c r="P421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1" i="8"/>
  <c r="BH411" i="8"/>
  <c r="BG411" i="8"/>
  <c r="BE411" i="8"/>
  <c r="T411" i="8"/>
  <c r="R411" i="8"/>
  <c r="P411" i="8"/>
  <c r="BI410" i="8"/>
  <c r="BH410" i="8"/>
  <c r="BG410" i="8"/>
  <c r="BE410" i="8"/>
  <c r="T410" i="8"/>
  <c r="R410" i="8"/>
  <c r="P410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399" i="8"/>
  <c r="BH399" i="8"/>
  <c r="BG399" i="8"/>
  <c r="BE399" i="8"/>
  <c r="T399" i="8"/>
  <c r="R399" i="8"/>
  <c r="P399" i="8"/>
  <c r="BI395" i="8"/>
  <c r="BH395" i="8"/>
  <c r="BG395" i="8"/>
  <c r="BE395" i="8"/>
  <c r="T395" i="8"/>
  <c r="R395" i="8"/>
  <c r="P395" i="8"/>
  <c r="BI392" i="8"/>
  <c r="BH392" i="8"/>
  <c r="BG392" i="8"/>
  <c r="BE392" i="8"/>
  <c r="T392" i="8"/>
  <c r="R392" i="8"/>
  <c r="P392" i="8"/>
  <c r="BI390" i="8"/>
  <c r="BH390" i="8"/>
  <c r="BG390" i="8"/>
  <c r="BE390" i="8"/>
  <c r="T390" i="8"/>
  <c r="R390" i="8"/>
  <c r="P390" i="8"/>
  <c r="BI389" i="8"/>
  <c r="BH389" i="8"/>
  <c r="BG389" i="8"/>
  <c r="BE389" i="8"/>
  <c r="T389" i="8"/>
  <c r="R389" i="8"/>
  <c r="P389" i="8"/>
  <c r="BI377" i="8"/>
  <c r="BH377" i="8"/>
  <c r="BG377" i="8"/>
  <c r="BE377" i="8"/>
  <c r="T377" i="8"/>
  <c r="R377" i="8"/>
  <c r="P377" i="8"/>
  <c r="BI371" i="8"/>
  <c r="BH371" i="8"/>
  <c r="BG371" i="8"/>
  <c r="BE371" i="8"/>
  <c r="T371" i="8"/>
  <c r="R371" i="8"/>
  <c r="P371" i="8"/>
  <c r="BI367" i="8"/>
  <c r="BH367" i="8"/>
  <c r="BG367" i="8"/>
  <c r="BE367" i="8"/>
  <c r="T367" i="8"/>
  <c r="R367" i="8"/>
  <c r="P367" i="8"/>
  <c r="BI362" i="8"/>
  <c r="BH362" i="8"/>
  <c r="BG362" i="8"/>
  <c r="BE362" i="8"/>
  <c r="T362" i="8"/>
  <c r="R362" i="8"/>
  <c r="P362" i="8"/>
  <c r="BI358" i="8"/>
  <c r="BH358" i="8"/>
  <c r="BG358" i="8"/>
  <c r="BE358" i="8"/>
  <c r="T358" i="8"/>
  <c r="R358" i="8"/>
  <c r="P358" i="8"/>
  <c r="BI350" i="8"/>
  <c r="BH350" i="8"/>
  <c r="BG350" i="8"/>
  <c r="BE350" i="8"/>
  <c r="T350" i="8"/>
  <c r="R350" i="8"/>
  <c r="P350" i="8"/>
  <c r="BI342" i="8"/>
  <c r="BH342" i="8"/>
  <c r="BG342" i="8"/>
  <c r="BE342" i="8"/>
  <c r="T342" i="8"/>
  <c r="R342" i="8"/>
  <c r="P342" i="8"/>
  <c r="BI336" i="8"/>
  <c r="BH336" i="8"/>
  <c r="BG336" i="8"/>
  <c r="BE336" i="8"/>
  <c r="T336" i="8"/>
  <c r="R336" i="8"/>
  <c r="P336" i="8"/>
  <c r="BI332" i="8"/>
  <c r="BH332" i="8"/>
  <c r="BG332" i="8"/>
  <c r="BE332" i="8"/>
  <c r="T332" i="8"/>
  <c r="R332" i="8"/>
  <c r="P332" i="8"/>
  <c r="BI317" i="8"/>
  <c r="BH317" i="8"/>
  <c r="BG317" i="8"/>
  <c r="BE317" i="8"/>
  <c r="T317" i="8"/>
  <c r="R317" i="8"/>
  <c r="P317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88" i="8"/>
  <c r="BH288" i="8"/>
  <c r="BG288" i="8"/>
  <c r="BE288" i="8"/>
  <c r="T288" i="8"/>
  <c r="R288" i="8"/>
  <c r="P288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6" i="8"/>
  <c r="BH276" i="8"/>
  <c r="BG276" i="8"/>
  <c r="BE276" i="8"/>
  <c r="T276" i="8"/>
  <c r="R276" i="8"/>
  <c r="P276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4" i="8"/>
  <c r="BH264" i="8"/>
  <c r="BG264" i="8"/>
  <c r="BE264" i="8"/>
  <c r="T264" i="8"/>
  <c r="R264" i="8"/>
  <c r="P264" i="8"/>
  <c r="BI257" i="8"/>
  <c r="BH257" i="8"/>
  <c r="BG257" i="8"/>
  <c r="BE257" i="8"/>
  <c r="T257" i="8"/>
  <c r="R257" i="8"/>
  <c r="P257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32" i="8"/>
  <c r="BH232" i="8"/>
  <c r="BG232" i="8"/>
  <c r="BE232" i="8"/>
  <c r="T232" i="8"/>
  <c r="R232" i="8"/>
  <c r="P232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13" i="8"/>
  <c r="BH213" i="8"/>
  <c r="BG213" i="8"/>
  <c r="BE213" i="8"/>
  <c r="T213" i="8"/>
  <c r="R213" i="8"/>
  <c r="P213" i="8"/>
  <c r="BI209" i="8"/>
  <c r="BH209" i="8"/>
  <c r="BG209" i="8"/>
  <c r="BE209" i="8"/>
  <c r="T209" i="8"/>
  <c r="R209" i="8"/>
  <c r="P209" i="8"/>
  <c r="BI197" i="8"/>
  <c r="BH197" i="8"/>
  <c r="BG197" i="8"/>
  <c r="BE197" i="8"/>
  <c r="T197" i="8"/>
  <c r="R197" i="8"/>
  <c r="P197" i="8"/>
  <c r="BI193" i="8"/>
  <c r="BH193" i="8"/>
  <c r="BG193" i="8"/>
  <c r="BE193" i="8"/>
  <c r="T193" i="8"/>
  <c r="R193" i="8"/>
  <c r="P193" i="8"/>
  <c r="BI181" i="8"/>
  <c r="BH181" i="8"/>
  <c r="BG181" i="8"/>
  <c r="BE181" i="8"/>
  <c r="T181" i="8"/>
  <c r="R181" i="8"/>
  <c r="P181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1" i="8"/>
  <c r="BH171" i="8"/>
  <c r="BG171" i="8"/>
  <c r="BE171" i="8"/>
  <c r="T171" i="8"/>
  <c r="R171" i="8"/>
  <c r="P171" i="8"/>
  <c r="BI159" i="8"/>
  <c r="BH159" i="8"/>
  <c r="BG159" i="8"/>
  <c r="BE159" i="8"/>
  <c r="T159" i="8"/>
  <c r="R159" i="8"/>
  <c r="P159" i="8"/>
  <c r="BI152" i="8"/>
  <c r="BH152" i="8"/>
  <c r="BG152" i="8"/>
  <c r="BE152" i="8"/>
  <c r="T152" i="8"/>
  <c r="R152" i="8"/>
  <c r="P152" i="8"/>
  <c r="BI147" i="8"/>
  <c r="BH147" i="8"/>
  <c r="BG147" i="8"/>
  <c r="BE147" i="8"/>
  <c r="T147" i="8"/>
  <c r="R147" i="8"/>
  <c r="P147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F131" i="8"/>
  <c r="J130" i="8"/>
  <c r="F130" i="8"/>
  <c r="F128" i="8"/>
  <c r="E126" i="8"/>
  <c r="F92" i="8"/>
  <c r="J91" i="8"/>
  <c r="F91" i="8"/>
  <c r="F89" i="8"/>
  <c r="E87" i="8"/>
  <c r="J24" i="8"/>
  <c r="E24" i="8"/>
  <c r="J92" i="8" s="1"/>
  <c r="J23" i="8"/>
  <c r="J12" i="8"/>
  <c r="J128" i="8" s="1"/>
  <c r="E7" i="8"/>
  <c r="E85" i="8" s="1"/>
  <c r="J37" i="7"/>
  <c r="J36" i="7"/>
  <c r="AY102" i="1" s="1"/>
  <c r="J35" i="7"/>
  <c r="AX102" i="1" s="1"/>
  <c r="BI306" i="7"/>
  <c r="BH306" i="7"/>
  <c r="BG306" i="7"/>
  <c r="BE306" i="7"/>
  <c r="T306" i="7"/>
  <c r="T293" i="7"/>
  <c r="R306" i="7"/>
  <c r="P306" i="7"/>
  <c r="P293" i="7"/>
  <c r="BI295" i="7"/>
  <c r="BH295" i="7"/>
  <c r="BG295" i="7"/>
  <c r="BE295" i="7"/>
  <c r="T295" i="7"/>
  <c r="T294" i="7" s="1"/>
  <c r="R295" i="7"/>
  <c r="R294" i="7" s="1"/>
  <c r="R293" i="7" s="1"/>
  <c r="P295" i="7"/>
  <c r="P294" i="7" s="1"/>
  <c r="BI292" i="7"/>
  <c r="BH292" i="7"/>
  <c r="BG292" i="7"/>
  <c r="BE292" i="7"/>
  <c r="T292" i="7"/>
  <c r="R292" i="7"/>
  <c r="P292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77" i="7"/>
  <c r="BH277" i="7"/>
  <c r="BG277" i="7"/>
  <c r="BE277" i="7"/>
  <c r="T277" i="7"/>
  <c r="R277" i="7"/>
  <c r="P277" i="7"/>
  <c r="BI270" i="7"/>
  <c r="BH270" i="7"/>
  <c r="BG270" i="7"/>
  <c r="BE270" i="7"/>
  <c r="T270" i="7"/>
  <c r="R270" i="7"/>
  <c r="P270" i="7"/>
  <c r="BI261" i="7"/>
  <c r="BH261" i="7"/>
  <c r="BG261" i="7"/>
  <c r="BE261" i="7"/>
  <c r="T261" i="7"/>
  <c r="R261" i="7"/>
  <c r="P261" i="7"/>
  <c r="BI256" i="7"/>
  <c r="BH256" i="7"/>
  <c r="BG256" i="7"/>
  <c r="BE256" i="7"/>
  <c r="T256" i="7"/>
  <c r="R256" i="7"/>
  <c r="P256" i="7"/>
  <c r="BI245" i="7"/>
  <c r="BH245" i="7"/>
  <c r="BG245" i="7"/>
  <c r="BE245" i="7"/>
  <c r="T245" i="7"/>
  <c r="R245" i="7"/>
  <c r="P245" i="7"/>
  <c r="BI239" i="7"/>
  <c r="BH239" i="7"/>
  <c r="BG239" i="7"/>
  <c r="BE239" i="7"/>
  <c r="T239" i="7"/>
  <c r="R239" i="7"/>
  <c r="P239" i="7"/>
  <c r="BI228" i="7"/>
  <c r="BH228" i="7"/>
  <c r="BG228" i="7"/>
  <c r="BE228" i="7"/>
  <c r="T228" i="7"/>
  <c r="R228" i="7"/>
  <c r="P228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3" i="7"/>
  <c r="BH213" i="7"/>
  <c r="BG213" i="7"/>
  <c r="BE213" i="7"/>
  <c r="T213" i="7"/>
  <c r="R213" i="7"/>
  <c r="P213" i="7"/>
  <c r="BI209" i="7"/>
  <c r="BH209" i="7"/>
  <c r="BG209" i="7"/>
  <c r="BE209" i="7"/>
  <c r="T209" i="7"/>
  <c r="R209" i="7"/>
  <c r="P209" i="7"/>
  <c r="BI205" i="7"/>
  <c r="BH205" i="7"/>
  <c r="BG205" i="7"/>
  <c r="BE205" i="7"/>
  <c r="T205" i="7"/>
  <c r="R205" i="7"/>
  <c r="P205" i="7"/>
  <c r="BI202" i="7"/>
  <c r="BH202" i="7"/>
  <c r="BG202" i="7"/>
  <c r="BE202" i="7"/>
  <c r="T202" i="7"/>
  <c r="R202" i="7"/>
  <c r="P202" i="7"/>
  <c r="BI199" i="7"/>
  <c r="BH199" i="7"/>
  <c r="BG199" i="7"/>
  <c r="BE199" i="7"/>
  <c r="T199" i="7"/>
  <c r="R199" i="7"/>
  <c r="P199" i="7"/>
  <c r="BI197" i="7"/>
  <c r="BH197" i="7"/>
  <c r="BG197" i="7"/>
  <c r="BE197" i="7"/>
  <c r="T197" i="7"/>
  <c r="R197" i="7"/>
  <c r="P197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1" i="7"/>
  <c r="BH181" i="7"/>
  <c r="BG181" i="7"/>
  <c r="BE181" i="7"/>
  <c r="T181" i="7"/>
  <c r="R181" i="7"/>
  <c r="P181" i="7"/>
  <c r="BI177" i="7"/>
  <c r="BH177" i="7"/>
  <c r="BG177" i="7"/>
  <c r="BE177" i="7"/>
  <c r="T177" i="7"/>
  <c r="R177" i="7"/>
  <c r="P177" i="7"/>
  <c r="BI173" i="7"/>
  <c r="BH173" i="7"/>
  <c r="BG173" i="7"/>
  <c r="BE173" i="7"/>
  <c r="T173" i="7"/>
  <c r="R173" i="7"/>
  <c r="P173" i="7"/>
  <c r="BI170" i="7"/>
  <c r="BH170" i="7"/>
  <c r="BG170" i="7"/>
  <c r="BE170" i="7"/>
  <c r="T170" i="7"/>
  <c r="R170" i="7"/>
  <c r="P170" i="7"/>
  <c r="BI166" i="7"/>
  <c r="BH166" i="7"/>
  <c r="BG166" i="7"/>
  <c r="BE166" i="7"/>
  <c r="T166" i="7"/>
  <c r="R166" i="7"/>
  <c r="P166" i="7"/>
  <c r="BI163" i="7"/>
  <c r="BH163" i="7"/>
  <c r="BG163" i="7"/>
  <c r="BE163" i="7"/>
  <c r="T163" i="7"/>
  <c r="T162" i="7"/>
  <c r="R163" i="7"/>
  <c r="R162" i="7"/>
  <c r="P163" i="7"/>
  <c r="P162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38" i="7"/>
  <c r="BH138" i="7"/>
  <c r="BG138" i="7"/>
  <c r="BE138" i="7"/>
  <c r="T138" i="7"/>
  <c r="R138" i="7"/>
  <c r="P138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J124" i="7"/>
  <c r="F124" i="7"/>
  <c r="J123" i="7"/>
  <c r="F123" i="7"/>
  <c r="F121" i="7"/>
  <c r="E119" i="7"/>
  <c r="J92" i="7"/>
  <c r="F92" i="7"/>
  <c r="J91" i="7"/>
  <c r="F91" i="7"/>
  <c r="F89" i="7"/>
  <c r="E87" i="7"/>
  <c r="J12" i="7"/>
  <c r="J121" i="7"/>
  <c r="E7" i="7"/>
  <c r="E117" i="7" s="1"/>
  <c r="J37" i="6"/>
  <c r="J36" i="6"/>
  <c r="AY101" i="1" s="1"/>
  <c r="J35" i="6"/>
  <c r="AX101" i="1" s="1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3" i="6"/>
  <c r="BH123" i="6"/>
  <c r="BG123" i="6"/>
  <c r="BE123" i="6"/>
  <c r="T123" i="6"/>
  <c r="T122" i="6" s="1"/>
  <c r="T121" i="6" s="1"/>
  <c r="R123" i="6"/>
  <c r="R122" i="6"/>
  <c r="R121" i="6" s="1"/>
  <c r="P123" i="6"/>
  <c r="P122" i="6" s="1"/>
  <c r="P121" i="6" s="1"/>
  <c r="F117" i="6"/>
  <c r="J116" i="6"/>
  <c r="F116" i="6"/>
  <c r="F114" i="6"/>
  <c r="E112" i="6"/>
  <c r="F92" i="6"/>
  <c r="J91" i="6"/>
  <c r="F91" i="6"/>
  <c r="F89" i="6"/>
  <c r="E87" i="6"/>
  <c r="J24" i="6"/>
  <c r="E24" i="6"/>
  <c r="J92" i="6" s="1"/>
  <c r="J23" i="6"/>
  <c r="J12" i="6"/>
  <c r="J114" i="6" s="1"/>
  <c r="E7" i="6"/>
  <c r="E110" i="6" s="1"/>
  <c r="J41" i="5"/>
  <c r="J40" i="5"/>
  <c r="AY100" i="1" s="1"/>
  <c r="J39" i="5"/>
  <c r="AX100" i="1" s="1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F123" i="5"/>
  <c r="J122" i="5"/>
  <c r="F122" i="5"/>
  <c r="F120" i="5"/>
  <c r="E118" i="5"/>
  <c r="J96" i="5"/>
  <c r="F96" i="5"/>
  <c r="J95" i="5"/>
  <c r="F95" i="5"/>
  <c r="F93" i="5"/>
  <c r="E91" i="5"/>
  <c r="J16" i="5"/>
  <c r="J120" i="5" s="1"/>
  <c r="E7" i="5"/>
  <c r="E112" i="5" s="1"/>
  <c r="J39" i="4"/>
  <c r="J38" i="4"/>
  <c r="AY99" i="1"/>
  <c r="J37" i="4"/>
  <c r="AX99" i="1"/>
  <c r="BI4268" i="4"/>
  <c r="BH4268" i="4"/>
  <c r="BG4268" i="4"/>
  <c r="BE4268" i="4"/>
  <c r="T4268" i="4"/>
  <c r="R4268" i="4"/>
  <c r="P4268" i="4"/>
  <c r="BI4267" i="4"/>
  <c r="BH4267" i="4"/>
  <c r="BG4267" i="4"/>
  <c r="BE4267" i="4"/>
  <c r="T4267" i="4"/>
  <c r="R4267" i="4"/>
  <c r="P4267" i="4"/>
  <c r="BI4266" i="4"/>
  <c r="BH4266" i="4"/>
  <c r="BG4266" i="4"/>
  <c r="BE4266" i="4"/>
  <c r="T4266" i="4"/>
  <c r="R4266" i="4"/>
  <c r="P4266" i="4"/>
  <c r="BI4265" i="4"/>
  <c r="BH4265" i="4"/>
  <c r="BG4265" i="4"/>
  <c r="BE4265" i="4"/>
  <c r="T4265" i="4"/>
  <c r="R4265" i="4"/>
  <c r="P4265" i="4"/>
  <c r="BI4264" i="4"/>
  <c r="BH4264" i="4"/>
  <c r="BG4264" i="4"/>
  <c r="BE4264" i="4"/>
  <c r="T4264" i="4"/>
  <c r="R4264" i="4"/>
  <c r="P4264" i="4"/>
  <c r="BI4263" i="4"/>
  <c r="BH4263" i="4"/>
  <c r="BG4263" i="4"/>
  <c r="BE4263" i="4"/>
  <c r="T4263" i="4"/>
  <c r="R4263" i="4"/>
  <c r="P4263" i="4"/>
  <c r="BI4262" i="4"/>
  <c r="BH4262" i="4"/>
  <c r="BG4262" i="4"/>
  <c r="BE4262" i="4"/>
  <c r="T4262" i="4"/>
  <c r="R4262" i="4"/>
  <c r="P4262" i="4"/>
  <c r="BI4261" i="4"/>
  <c r="BH4261" i="4"/>
  <c r="BG4261" i="4"/>
  <c r="BE4261" i="4"/>
  <c r="T4261" i="4"/>
  <c r="R4261" i="4"/>
  <c r="P4261" i="4"/>
  <c r="BI4260" i="4"/>
  <c r="BH4260" i="4"/>
  <c r="BG4260" i="4"/>
  <c r="BE4260" i="4"/>
  <c r="T4260" i="4"/>
  <c r="R4260" i="4"/>
  <c r="P4260" i="4"/>
  <c r="BI4259" i="4"/>
  <c r="BH4259" i="4"/>
  <c r="BG4259" i="4"/>
  <c r="BE4259" i="4"/>
  <c r="T4259" i="4"/>
  <c r="R4259" i="4"/>
  <c r="P4259" i="4"/>
  <c r="BI4258" i="4"/>
  <c r="BH4258" i="4"/>
  <c r="BG4258" i="4"/>
  <c r="BE4258" i="4"/>
  <c r="T4258" i="4"/>
  <c r="R4258" i="4"/>
  <c r="P4258" i="4"/>
  <c r="BI4257" i="4"/>
  <c r="BH4257" i="4"/>
  <c r="BG4257" i="4"/>
  <c r="BE4257" i="4"/>
  <c r="T4257" i="4"/>
  <c r="R4257" i="4"/>
  <c r="P4257" i="4"/>
  <c r="BI4252" i="4"/>
  <c r="BH4252" i="4"/>
  <c r="BG4252" i="4"/>
  <c r="BE4252" i="4"/>
  <c r="T4252" i="4"/>
  <c r="R4252" i="4"/>
  <c r="P4252" i="4"/>
  <c r="BI4245" i="4"/>
  <c r="BH4245" i="4"/>
  <c r="BG4245" i="4"/>
  <c r="BE4245" i="4"/>
  <c r="T4245" i="4"/>
  <c r="R4245" i="4"/>
  <c r="P4245" i="4"/>
  <c r="BI4243" i="4"/>
  <c r="BH4243" i="4"/>
  <c r="BG4243" i="4"/>
  <c r="BE4243" i="4"/>
  <c r="T4243" i="4"/>
  <c r="R4243" i="4"/>
  <c r="P4243" i="4"/>
  <c r="BI4240" i="4"/>
  <c r="BH4240" i="4"/>
  <c r="BG4240" i="4"/>
  <c r="BE4240" i="4"/>
  <c r="T4240" i="4"/>
  <c r="R4240" i="4"/>
  <c r="P4240" i="4"/>
  <c r="BI4235" i="4"/>
  <c r="BH4235" i="4"/>
  <c r="BG4235" i="4"/>
  <c r="BE4235" i="4"/>
  <c r="T4235" i="4"/>
  <c r="R4235" i="4"/>
  <c r="P4235" i="4"/>
  <c r="BI4230" i="4"/>
  <c r="BH4230" i="4"/>
  <c r="BG4230" i="4"/>
  <c r="BE4230" i="4"/>
  <c r="T4230" i="4"/>
  <c r="R4230" i="4"/>
  <c r="P4230" i="4"/>
  <c r="BI4221" i="4"/>
  <c r="BH4221" i="4"/>
  <c r="BG4221" i="4"/>
  <c r="BE4221" i="4"/>
  <c r="T4221" i="4"/>
  <c r="R4221" i="4"/>
  <c r="P4221" i="4"/>
  <c r="BI4213" i="4"/>
  <c r="BH4213" i="4"/>
  <c r="BG4213" i="4"/>
  <c r="BE4213" i="4"/>
  <c r="T4213" i="4"/>
  <c r="R4213" i="4"/>
  <c r="P4213" i="4"/>
  <c r="BI4206" i="4"/>
  <c r="BH4206" i="4"/>
  <c r="BG4206" i="4"/>
  <c r="BE4206" i="4"/>
  <c r="T4206" i="4"/>
  <c r="R4206" i="4"/>
  <c r="P4206" i="4"/>
  <c r="BI4201" i="4"/>
  <c r="BH4201" i="4"/>
  <c r="BG4201" i="4"/>
  <c r="BE4201" i="4"/>
  <c r="T4201" i="4"/>
  <c r="R4201" i="4"/>
  <c r="P4201" i="4"/>
  <c r="BI4181" i="4"/>
  <c r="BH4181" i="4"/>
  <c r="BG4181" i="4"/>
  <c r="BE4181" i="4"/>
  <c r="T4181" i="4"/>
  <c r="R4181" i="4"/>
  <c r="P4181" i="4"/>
  <c r="BI4176" i="4"/>
  <c r="BH4176" i="4"/>
  <c r="BG4176" i="4"/>
  <c r="BE4176" i="4"/>
  <c r="T4176" i="4"/>
  <c r="R4176" i="4"/>
  <c r="P4176" i="4"/>
  <c r="BI4158" i="4"/>
  <c r="BH4158" i="4"/>
  <c r="BG4158" i="4"/>
  <c r="BE4158" i="4"/>
  <c r="T4158" i="4"/>
  <c r="R4158" i="4"/>
  <c r="P4158" i="4"/>
  <c r="BI4134" i="4"/>
  <c r="BH4134" i="4"/>
  <c r="BG4134" i="4"/>
  <c r="BE4134" i="4"/>
  <c r="T4134" i="4"/>
  <c r="R4134" i="4"/>
  <c r="P4134" i="4"/>
  <c r="BI4129" i="4"/>
  <c r="BH4129" i="4"/>
  <c r="BG4129" i="4"/>
  <c r="BE4129" i="4"/>
  <c r="T4129" i="4"/>
  <c r="R4129" i="4"/>
  <c r="P4129" i="4"/>
  <c r="BI4104" i="4"/>
  <c r="BH4104" i="4"/>
  <c r="BG4104" i="4"/>
  <c r="BE4104" i="4"/>
  <c r="T4104" i="4"/>
  <c r="R4104" i="4"/>
  <c r="P4104" i="4"/>
  <c r="BI4099" i="4"/>
  <c r="BH4099" i="4"/>
  <c r="BG4099" i="4"/>
  <c r="BE4099" i="4"/>
  <c r="T4099" i="4"/>
  <c r="R4099" i="4"/>
  <c r="P4099" i="4"/>
  <c r="BI4073" i="4"/>
  <c r="BH4073" i="4"/>
  <c r="BG4073" i="4"/>
  <c r="BE4073" i="4"/>
  <c r="T4073" i="4"/>
  <c r="R4073" i="4"/>
  <c r="P4073" i="4"/>
  <c r="BI4068" i="4"/>
  <c r="BH4068" i="4"/>
  <c r="BG4068" i="4"/>
  <c r="BE4068" i="4"/>
  <c r="T4068" i="4"/>
  <c r="R4068" i="4"/>
  <c r="P4068" i="4"/>
  <c r="BI4039" i="4"/>
  <c r="BH4039" i="4"/>
  <c r="BG4039" i="4"/>
  <c r="BE4039" i="4"/>
  <c r="T4039" i="4"/>
  <c r="R4039" i="4"/>
  <c r="P4039" i="4"/>
  <c r="BI4034" i="4"/>
  <c r="BH4034" i="4"/>
  <c r="BG4034" i="4"/>
  <c r="BE4034" i="4"/>
  <c r="T4034" i="4"/>
  <c r="R4034" i="4"/>
  <c r="P4034" i="4"/>
  <c r="BI4003" i="4"/>
  <c r="BH4003" i="4"/>
  <c r="BG4003" i="4"/>
  <c r="BE4003" i="4"/>
  <c r="T4003" i="4"/>
  <c r="R4003" i="4"/>
  <c r="P4003" i="4"/>
  <c r="BI3998" i="4"/>
  <c r="BH3998" i="4"/>
  <c r="BG3998" i="4"/>
  <c r="BE3998" i="4"/>
  <c r="T3998" i="4"/>
  <c r="R3998" i="4"/>
  <c r="P3998" i="4"/>
  <c r="BI3980" i="4"/>
  <c r="BH3980" i="4"/>
  <c r="BG3980" i="4"/>
  <c r="BE3980" i="4"/>
  <c r="T3980" i="4"/>
  <c r="R3980" i="4"/>
  <c r="P3980" i="4"/>
  <c r="BI3975" i="4"/>
  <c r="BH3975" i="4"/>
  <c r="BG3975" i="4"/>
  <c r="BE3975" i="4"/>
  <c r="T3975" i="4"/>
  <c r="R3975" i="4"/>
  <c r="P3975" i="4"/>
  <c r="BI3907" i="4"/>
  <c r="BH3907" i="4"/>
  <c r="BG3907" i="4"/>
  <c r="BE3907" i="4"/>
  <c r="T3907" i="4"/>
  <c r="R3907" i="4"/>
  <c r="P3907" i="4"/>
  <c r="BI3902" i="4"/>
  <c r="BH3902" i="4"/>
  <c r="BG3902" i="4"/>
  <c r="BE3902" i="4"/>
  <c r="T3902" i="4"/>
  <c r="R3902" i="4"/>
  <c r="P3902" i="4"/>
  <c r="BI3875" i="4"/>
  <c r="BH3875" i="4"/>
  <c r="BG3875" i="4"/>
  <c r="BE3875" i="4"/>
  <c r="T3875" i="4"/>
  <c r="R3875" i="4"/>
  <c r="P3875" i="4"/>
  <c r="BI3870" i="4"/>
  <c r="BH3870" i="4"/>
  <c r="BG3870" i="4"/>
  <c r="BE3870" i="4"/>
  <c r="T3870" i="4"/>
  <c r="R3870" i="4"/>
  <c r="P3870" i="4"/>
  <c r="BI3853" i="4"/>
  <c r="BH3853" i="4"/>
  <c r="BG3853" i="4"/>
  <c r="BE3853" i="4"/>
  <c r="T3853" i="4"/>
  <c r="R3853" i="4"/>
  <c r="P3853" i="4"/>
  <c r="BI3830" i="4"/>
  <c r="BH3830" i="4"/>
  <c r="BG3830" i="4"/>
  <c r="BE3830" i="4"/>
  <c r="T3830" i="4"/>
  <c r="R3830" i="4"/>
  <c r="P3830" i="4"/>
  <c r="BI3810" i="4"/>
  <c r="BH3810" i="4"/>
  <c r="BG3810" i="4"/>
  <c r="BE3810" i="4"/>
  <c r="T3810" i="4"/>
  <c r="R3810" i="4"/>
  <c r="P3810" i="4"/>
  <c r="BI3777" i="4"/>
  <c r="BH3777" i="4"/>
  <c r="BG3777" i="4"/>
  <c r="BE3777" i="4"/>
  <c r="T3777" i="4"/>
  <c r="R3777" i="4"/>
  <c r="P3777" i="4"/>
  <c r="BI3757" i="4"/>
  <c r="BH3757" i="4"/>
  <c r="BG3757" i="4"/>
  <c r="BE3757" i="4"/>
  <c r="T3757" i="4"/>
  <c r="R3757" i="4"/>
  <c r="P3757" i="4"/>
  <c r="BI3749" i="4"/>
  <c r="BH3749" i="4"/>
  <c r="BG3749" i="4"/>
  <c r="BE3749" i="4"/>
  <c r="T3749" i="4"/>
  <c r="R3749" i="4"/>
  <c r="P3749" i="4"/>
  <c r="BI3735" i="4"/>
  <c r="BH3735" i="4"/>
  <c r="BG3735" i="4"/>
  <c r="BE3735" i="4"/>
  <c r="T3735" i="4"/>
  <c r="R3735" i="4"/>
  <c r="P3735" i="4"/>
  <c r="BI3722" i="4"/>
  <c r="BH3722" i="4"/>
  <c r="BG3722" i="4"/>
  <c r="BE3722" i="4"/>
  <c r="T3722" i="4"/>
  <c r="R3722" i="4"/>
  <c r="P3722" i="4"/>
  <c r="BI3708" i="4"/>
  <c r="BH3708" i="4"/>
  <c r="BG3708" i="4"/>
  <c r="BE3708" i="4"/>
  <c r="T3708" i="4"/>
  <c r="R3708" i="4"/>
  <c r="P3708" i="4"/>
  <c r="BI3695" i="4"/>
  <c r="BH3695" i="4"/>
  <c r="BG3695" i="4"/>
  <c r="BE3695" i="4"/>
  <c r="T3695" i="4"/>
  <c r="R3695" i="4"/>
  <c r="R3694" i="4" s="1"/>
  <c r="P3695" i="4"/>
  <c r="BI3691" i="4"/>
  <c r="BH3691" i="4"/>
  <c r="BG3691" i="4"/>
  <c r="BE3691" i="4"/>
  <c r="T3691" i="4"/>
  <c r="R3691" i="4"/>
  <c r="P3691" i="4"/>
  <c r="BI3688" i="4"/>
  <c r="BH3688" i="4"/>
  <c r="BG3688" i="4"/>
  <c r="BE3688" i="4"/>
  <c r="T3688" i="4"/>
  <c r="R3688" i="4"/>
  <c r="P3688" i="4"/>
  <c r="BI3685" i="4"/>
  <c r="BH3685" i="4"/>
  <c r="BG3685" i="4"/>
  <c r="BE3685" i="4"/>
  <c r="T3685" i="4"/>
  <c r="R3685" i="4"/>
  <c r="P3685" i="4"/>
  <c r="BI3682" i="4"/>
  <c r="BH3682" i="4"/>
  <c r="BG3682" i="4"/>
  <c r="BE3682" i="4"/>
  <c r="T3682" i="4"/>
  <c r="R3682" i="4"/>
  <c r="P3682" i="4"/>
  <c r="BI3679" i="4"/>
  <c r="BH3679" i="4"/>
  <c r="BG3679" i="4"/>
  <c r="BE3679" i="4"/>
  <c r="T3679" i="4"/>
  <c r="R3679" i="4"/>
  <c r="P3679" i="4"/>
  <c r="BI3675" i="4"/>
  <c r="BH3675" i="4"/>
  <c r="BG3675" i="4"/>
  <c r="BE3675" i="4"/>
  <c r="T3675" i="4"/>
  <c r="T3674" i="4" s="1"/>
  <c r="R3675" i="4"/>
  <c r="R3674" i="4" s="1"/>
  <c r="P3675" i="4"/>
  <c r="P3674" i="4" s="1"/>
  <c r="BI3662" i="4"/>
  <c r="BH3662" i="4"/>
  <c r="BG3662" i="4"/>
  <c r="BE3662" i="4"/>
  <c r="T3662" i="4"/>
  <c r="T3661" i="4" s="1"/>
  <c r="R3662" i="4"/>
  <c r="R3661" i="4" s="1"/>
  <c r="P3662" i="4"/>
  <c r="P3661" i="4" s="1"/>
  <c r="BI3658" i="4"/>
  <c r="BH3658" i="4"/>
  <c r="BG3658" i="4"/>
  <c r="BE3658" i="4"/>
  <c r="T3658" i="4"/>
  <c r="R3658" i="4"/>
  <c r="P3658" i="4"/>
  <c r="BI3649" i="4"/>
  <c r="BH3649" i="4"/>
  <c r="BG3649" i="4"/>
  <c r="BE3649" i="4"/>
  <c r="T3649" i="4"/>
  <c r="R3649" i="4"/>
  <c r="P3649" i="4"/>
  <c r="BI3636" i="4"/>
  <c r="BH3636" i="4"/>
  <c r="BG3636" i="4"/>
  <c r="BE3636" i="4"/>
  <c r="T3636" i="4"/>
  <c r="R3636" i="4"/>
  <c r="P3636" i="4"/>
  <c r="BI3624" i="4"/>
  <c r="BH3624" i="4"/>
  <c r="BG3624" i="4"/>
  <c r="BE3624" i="4"/>
  <c r="T3624" i="4"/>
  <c r="T3623" i="4" s="1"/>
  <c r="R3624" i="4"/>
  <c r="P3624" i="4"/>
  <c r="P3623" i="4" s="1"/>
  <c r="BI3622" i="4"/>
  <c r="BH3622" i="4"/>
  <c r="BG3622" i="4"/>
  <c r="BE3622" i="4"/>
  <c r="T3622" i="4"/>
  <c r="R3622" i="4"/>
  <c r="P3622" i="4"/>
  <c r="BI3619" i="4"/>
  <c r="BH3619" i="4"/>
  <c r="BG3619" i="4"/>
  <c r="BE3619" i="4"/>
  <c r="T3619" i="4"/>
  <c r="R3619" i="4"/>
  <c r="P3619" i="4"/>
  <c r="BI3579" i="4"/>
  <c r="BH3579" i="4"/>
  <c r="BG3579" i="4"/>
  <c r="BE3579" i="4"/>
  <c r="T3579" i="4"/>
  <c r="R3579" i="4"/>
  <c r="P3579" i="4"/>
  <c r="BI3577" i="4"/>
  <c r="BH3577" i="4"/>
  <c r="BG3577" i="4"/>
  <c r="BE3577" i="4"/>
  <c r="T3577" i="4"/>
  <c r="R3577" i="4"/>
  <c r="P3577" i="4"/>
  <c r="BI3574" i="4"/>
  <c r="BH3574" i="4"/>
  <c r="BG3574" i="4"/>
  <c r="BE3574" i="4"/>
  <c r="T3574" i="4"/>
  <c r="R3574" i="4"/>
  <c r="P3574" i="4"/>
  <c r="BI3563" i="4"/>
  <c r="BH3563" i="4"/>
  <c r="BG3563" i="4"/>
  <c r="BE3563" i="4"/>
  <c r="T3563" i="4"/>
  <c r="R3563" i="4"/>
  <c r="P3563" i="4"/>
  <c r="BI3558" i="4"/>
  <c r="BH3558" i="4"/>
  <c r="BG3558" i="4"/>
  <c r="BE3558" i="4"/>
  <c r="T3558" i="4"/>
  <c r="R3558" i="4"/>
  <c r="P3558" i="4"/>
  <c r="BI3555" i="4"/>
  <c r="BH3555" i="4"/>
  <c r="BG3555" i="4"/>
  <c r="BE3555" i="4"/>
  <c r="T3555" i="4"/>
  <c r="R3555" i="4"/>
  <c r="P3555" i="4"/>
  <c r="BI3529" i="4"/>
  <c r="BH3529" i="4"/>
  <c r="BG3529" i="4"/>
  <c r="BE3529" i="4"/>
  <c r="T3529" i="4"/>
  <c r="R3529" i="4"/>
  <c r="P3529" i="4"/>
  <c r="BI3517" i="4"/>
  <c r="BH3517" i="4"/>
  <c r="BG3517" i="4"/>
  <c r="BE3517" i="4"/>
  <c r="T3517" i="4"/>
  <c r="R3517" i="4"/>
  <c r="P3517" i="4"/>
  <c r="BI3507" i="4"/>
  <c r="BH3507" i="4"/>
  <c r="BG3507" i="4"/>
  <c r="BE3507" i="4"/>
  <c r="T3507" i="4"/>
  <c r="R3507" i="4"/>
  <c r="P3507" i="4"/>
  <c r="BI3495" i="4"/>
  <c r="BH3495" i="4"/>
  <c r="BG3495" i="4"/>
  <c r="BE3495" i="4"/>
  <c r="T3495" i="4"/>
  <c r="R3495" i="4"/>
  <c r="P3495" i="4"/>
  <c r="BI3489" i="4"/>
  <c r="BH3489" i="4"/>
  <c r="BG3489" i="4"/>
  <c r="BE3489" i="4"/>
  <c r="T3489" i="4"/>
  <c r="R3489" i="4"/>
  <c r="P3489" i="4"/>
  <c r="BI3475" i="4"/>
  <c r="BH3475" i="4"/>
  <c r="BG3475" i="4"/>
  <c r="BE3475" i="4"/>
  <c r="T3475" i="4"/>
  <c r="R3475" i="4"/>
  <c r="P3475" i="4"/>
  <c r="BI3473" i="4"/>
  <c r="BH3473" i="4"/>
  <c r="BG3473" i="4"/>
  <c r="BE3473" i="4"/>
  <c r="T3473" i="4"/>
  <c r="R3473" i="4"/>
  <c r="P3473" i="4"/>
  <c r="BI3470" i="4"/>
  <c r="BH3470" i="4"/>
  <c r="BG3470" i="4"/>
  <c r="BE3470" i="4"/>
  <c r="T3470" i="4"/>
  <c r="R3470" i="4"/>
  <c r="P3470" i="4"/>
  <c r="BI3467" i="4"/>
  <c r="BH3467" i="4"/>
  <c r="BG3467" i="4"/>
  <c r="BE3467" i="4"/>
  <c r="T3467" i="4"/>
  <c r="R3467" i="4"/>
  <c r="P3467" i="4"/>
  <c r="BI3448" i="4"/>
  <c r="BH3448" i="4"/>
  <c r="BG3448" i="4"/>
  <c r="BE3448" i="4"/>
  <c r="T3448" i="4"/>
  <c r="R3448" i="4"/>
  <c r="P3448" i="4"/>
  <c r="BI3446" i="4"/>
  <c r="BH3446" i="4"/>
  <c r="BG3446" i="4"/>
  <c r="BE3446" i="4"/>
  <c r="T3446" i="4"/>
  <c r="R3446" i="4"/>
  <c r="P3446" i="4"/>
  <c r="BI3442" i="4"/>
  <c r="BH3442" i="4"/>
  <c r="BG3442" i="4"/>
  <c r="BE3442" i="4"/>
  <c r="T3442" i="4"/>
  <c r="R3442" i="4"/>
  <c r="P3442" i="4"/>
  <c r="BI3439" i="4"/>
  <c r="BH3439" i="4"/>
  <c r="BG3439" i="4"/>
  <c r="BE3439" i="4"/>
  <c r="T3439" i="4"/>
  <c r="R3439" i="4"/>
  <c r="P3439" i="4"/>
  <c r="BI3430" i="4"/>
  <c r="BH3430" i="4"/>
  <c r="BG3430" i="4"/>
  <c r="BE3430" i="4"/>
  <c r="T3430" i="4"/>
  <c r="R3430" i="4"/>
  <c r="P3430" i="4"/>
  <c r="BI3417" i="4"/>
  <c r="BH3417" i="4"/>
  <c r="BG3417" i="4"/>
  <c r="BE3417" i="4"/>
  <c r="T3417" i="4"/>
  <c r="R3417" i="4"/>
  <c r="P3417" i="4"/>
  <c r="BI3414" i="4"/>
  <c r="BH3414" i="4"/>
  <c r="BG3414" i="4"/>
  <c r="BE3414" i="4"/>
  <c r="T3414" i="4"/>
  <c r="R3414" i="4"/>
  <c r="P3414" i="4"/>
  <c r="BI3410" i="4"/>
  <c r="BH3410" i="4"/>
  <c r="BG3410" i="4"/>
  <c r="BE3410" i="4"/>
  <c r="T3410" i="4"/>
  <c r="R3410" i="4"/>
  <c r="P3410" i="4"/>
  <c r="BI3407" i="4"/>
  <c r="BH3407" i="4"/>
  <c r="BG3407" i="4"/>
  <c r="BE3407" i="4"/>
  <c r="T3407" i="4"/>
  <c r="R3407" i="4"/>
  <c r="P3407" i="4"/>
  <c r="BI3400" i="4"/>
  <c r="BH3400" i="4"/>
  <c r="BG3400" i="4"/>
  <c r="BE3400" i="4"/>
  <c r="T3400" i="4"/>
  <c r="R3400" i="4"/>
  <c r="P3400" i="4"/>
  <c r="BI3398" i="4"/>
  <c r="BH3398" i="4"/>
  <c r="BG3398" i="4"/>
  <c r="BE3398" i="4"/>
  <c r="T3398" i="4"/>
  <c r="R3398" i="4"/>
  <c r="P3398" i="4"/>
  <c r="BI3395" i="4"/>
  <c r="BH3395" i="4"/>
  <c r="BG3395" i="4"/>
  <c r="BE3395" i="4"/>
  <c r="T3395" i="4"/>
  <c r="R3395" i="4"/>
  <c r="P3395" i="4"/>
  <c r="BI3392" i="4"/>
  <c r="BH3392" i="4"/>
  <c r="BG3392" i="4"/>
  <c r="BE3392" i="4"/>
  <c r="T3392" i="4"/>
  <c r="R3392" i="4"/>
  <c r="P3392" i="4"/>
  <c r="BI3390" i="4"/>
  <c r="BH3390" i="4"/>
  <c r="BG3390" i="4"/>
  <c r="BE3390" i="4"/>
  <c r="T3390" i="4"/>
  <c r="R3390" i="4"/>
  <c r="P3390" i="4"/>
  <c r="BI3379" i="4"/>
  <c r="BH3379" i="4"/>
  <c r="BG3379" i="4"/>
  <c r="BE3379" i="4"/>
  <c r="T3379" i="4"/>
  <c r="R3379" i="4"/>
  <c r="P3379" i="4"/>
  <c r="BI3368" i="4"/>
  <c r="BH3368" i="4"/>
  <c r="BG3368" i="4"/>
  <c r="BE3368" i="4"/>
  <c r="T3368" i="4"/>
  <c r="R3368" i="4"/>
  <c r="P3368" i="4"/>
  <c r="BI3355" i="4"/>
  <c r="BH3355" i="4"/>
  <c r="BG3355" i="4"/>
  <c r="BE3355" i="4"/>
  <c r="T3355" i="4"/>
  <c r="R3355" i="4"/>
  <c r="P3355" i="4"/>
  <c r="BI3346" i="4"/>
  <c r="BH3346" i="4"/>
  <c r="BG3346" i="4"/>
  <c r="BE3346" i="4"/>
  <c r="T3346" i="4"/>
  <c r="R3346" i="4"/>
  <c r="P3346" i="4"/>
  <c r="BI3335" i="4"/>
  <c r="BH3335" i="4"/>
  <c r="BG3335" i="4"/>
  <c r="BE3335" i="4"/>
  <c r="T3335" i="4"/>
  <c r="R3335" i="4"/>
  <c r="P3335" i="4"/>
  <c r="BI3320" i="4"/>
  <c r="BH3320" i="4"/>
  <c r="BG3320" i="4"/>
  <c r="BE3320" i="4"/>
  <c r="T3320" i="4"/>
  <c r="R3320" i="4"/>
  <c r="P3320" i="4"/>
  <c r="BI3310" i="4"/>
  <c r="BH3310" i="4"/>
  <c r="BG3310" i="4"/>
  <c r="BE3310" i="4"/>
  <c r="T3310" i="4"/>
  <c r="R3310" i="4"/>
  <c r="P3310" i="4"/>
  <c r="BI3303" i="4"/>
  <c r="BH3303" i="4"/>
  <c r="BG3303" i="4"/>
  <c r="BE3303" i="4"/>
  <c r="T3303" i="4"/>
  <c r="R3303" i="4"/>
  <c r="P3303" i="4"/>
  <c r="BI3302" i="4"/>
  <c r="BH3302" i="4"/>
  <c r="BG3302" i="4"/>
  <c r="BE3302" i="4"/>
  <c r="T3302" i="4"/>
  <c r="R3302" i="4"/>
  <c r="P3302" i="4"/>
  <c r="BI3301" i="4"/>
  <c r="BH3301" i="4"/>
  <c r="BG3301" i="4"/>
  <c r="BE3301" i="4"/>
  <c r="T3301" i="4"/>
  <c r="R3301" i="4"/>
  <c r="P3301" i="4"/>
  <c r="BI3300" i="4"/>
  <c r="BH3300" i="4"/>
  <c r="BG3300" i="4"/>
  <c r="BE3300" i="4"/>
  <c r="T3300" i="4"/>
  <c r="R3300" i="4"/>
  <c r="P3300" i="4"/>
  <c r="BI3299" i="4"/>
  <c r="BH3299" i="4"/>
  <c r="BG3299" i="4"/>
  <c r="BE3299" i="4"/>
  <c r="T3299" i="4"/>
  <c r="R3299" i="4"/>
  <c r="P3299" i="4"/>
  <c r="BI3298" i="4"/>
  <c r="BH3298" i="4"/>
  <c r="BG3298" i="4"/>
  <c r="BE3298" i="4"/>
  <c r="T3298" i="4"/>
  <c r="R3298" i="4"/>
  <c r="P3298" i="4"/>
  <c r="BI3295" i="4"/>
  <c r="BH3295" i="4"/>
  <c r="BG3295" i="4"/>
  <c r="BE3295" i="4"/>
  <c r="T3295" i="4"/>
  <c r="R3295" i="4"/>
  <c r="P3295" i="4"/>
  <c r="BI3287" i="4"/>
  <c r="BH3287" i="4"/>
  <c r="BG3287" i="4"/>
  <c r="BE3287" i="4"/>
  <c r="T3287" i="4"/>
  <c r="R3287" i="4"/>
  <c r="P3287" i="4"/>
  <c r="BI3284" i="4"/>
  <c r="BH3284" i="4"/>
  <c r="BG3284" i="4"/>
  <c r="BE3284" i="4"/>
  <c r="T3284" i="4"/>
  <c r="R3284" i="4"/>
  <c r="P3284" i="4"/>
  <c r="BI3280" i="4"/>
  <c r="BH3280" i="4"/>
  <c r="BG3280" i="4"/>
  <c r="BE3280" i="4"/>
  <c r="T3280" i="4"/>
  <c r="R3280" i="4"/>
  <c r="P3280" i="4"/>
  <c r="BI3271" i="4"/>
  <c r="BH3271" i="4"/>
  <c r="BG3271" i="4"/>
  <c r="BE3271" i="4"/>
  <c r="T3271" i="4"/>
  <c r="R3271" i="4"/>
  <c r="P3271" i="4"/>
  <c r="BI3262" i="4"/>
  <c r="BH3262" i="4"/>
  <c r="BG3262" i="4"/>
  <c r="BE3262" i="4"/>
  <c r="T3262" i="4"/>
  <c r="R3262" i="4"/>
  <c r="P3262" i="4"/>
  <c r="BI3253" i="4"/>
  <c r="BH3253" i="4"/>
  <c r="BG3253" i="4"/>
  <c r="BE3253" i="4"/>
  <c r="T3253" i="4"/>
  <c r="R3253" i="4"/>
  <c r="P3253" i="4"/>
  <c r="BI3246" i="4"/>
  <c r="BH3246" i="4"/>
  <c r="BG3246" i="4"/>
  <c r="BE3246" i="4"/>
  <c r="T3246" i="4"/>
  <c r="R3246" i="4"/>
  <c r="P3246" i="4"/>
  <c r="BI3238" i="4"/>
  <c r="BH3238" i="4"/>
  <c r="BG3238" i="4"/>
  <c r="BE3238" i="4"/>
  <c r="T3238" i="4"/>
  <c r="R3238" i="4"/>
  <c r="P3238" i="4"/>
  <c r="BI3235" i="4"/>
  <c r="BH3235" i="4"/>
  <c r="BG3235" i="4"/>
  <c r="BE3235" i="4"/>
  <c r="T3235" i="4"/>
  <c r="R3235" i="4"/>
  <c r="P3235" i="4"/>
  <c r="BI3231" i="4"/>
  <c r="BH3231" i="4"/>
  <c r="BG3231" i="4"/>
  <c r="BE3231" i="4"/>
  <c r="T3231" i="4"/>
  <c r="R3231" i="4"/>
  <c r="P3231" i="4"/>
  <c r="BI3222" i="4"/>
  <c r="BH3222" i="4"/>
  <c r="BG3222" i="4"/>
  <c r="BE3222" i="4"/>
  <c r="T3222" i="4"/>
  <c r="R3222" i="4"/>
  <c r="P3222" i="4"/>
  <c r="BI3213" i="4"/>
  <c r="BH3213" i="4"/>
  <c r="BG3213" i="4"/>
  <c r="BE3213" i="4"/>
  <c r="T3213" i="4"/>
  <c r="R3213" i="4"/>
  <c r="P3213" i="4"/>
  <c r="BI3204" i="4"/>
  <c r="BH3204" i="4"/>
  <c r="BG3204" i="4"/>
  <c r="BE3204" i="4"/>
  <c r="T3204" i="4"/>
  <c r="R3204" i="4"/>
  <c r="P3204" i="4"/>
  <c r="BI3203" i="4"/>
  <c r="BH3203" i="4"/>
  <c r="BG3203" i="4"/>
  <c r="BE3203" i="4"/>
  <c r="T3203" i="4"/>
  <c r="R3203" i="4"/>
  <c r="P3203" i="4"/>
  <c r="BI3202" i="4"/>
  <c r="BH3202" i="4"/>
  <c r="BG3202" i="4"/>
  <c r="BE3202" i="4"/>
  <c r="T3202" i="4"/>
  <c r="R3202" i="4"/>
  <c r="P3202" i="4"/>
  <c r="BI3195" i="4"/>
  <c r="BH3195" i="4"/>
  <c r="BG3195" i="4"/>
  <c r="BE3195" i="4"/>
  <c r="T3195" i="4"/>
  <c r="R3195" i="4"/>
  <c r="P3195" i="4"/>
  <c r="BI3186" i="4"/>
  <c r="BH3186" i="4"/>
  <c r="BG3186" i="4"/>
  <c r="BE3186" i="4"/>
  <c r="T3186" i="4"/>
  <c r="R3186" i="4"/>
  <c r="P3186" i="4"/>
  <c r="BI3177" i="4"/>
  <c r="BH3177" i="4"/>
  <c r="BG3177" i="4"/>
  <c r="BE3177" i="4"/>
  <c r="T3177" i="4"/>
  <c r="R3177" i="4"/>
  <c r="P3177" i="4"/>
  <c r="BI3168" i="4"/>
  <c r="BH3168" i="4"/>
  <c r="BG3168" i="4"/>
  <c r="BE3168" i="4"/>
  <c r="T3168" i="4"/>
  <c r="R3168" i="4"/>
  <c r="P3168" i="4"/>
  <c r="BI3159" i="4"/>
  <c r="BH3159" i="4"/>
  <c r="BG3159" i="4"/>
  <c r="BE3159" i="4"/>
  <c r="T3159" i="4"/>
  <c r="R3159" i="4"/>
  <c r="P3159" i="4"/>
  <c r="BI3150" i="4"/>
  <c r="BH3150" i="4"/>
  <c r="BG3150" i="4"/>
  <c r="BE3150" i="4"/>
  <c r="T3150" i="4"/>
  <c r="R3150" i="4"/>
  <c r="P3150" i="4"/>
  <c r="BI3141" i="4"/>
  <c r="BH3141" i="4"/>
  <c r="BG3141" i="4"/>
  <c r="BE3141" i="4"/>
  <c r="T3141" i="4"/>
  <c r="R3141" i="4"/>
  <c r="P3141" i="4"/>
  <c r="BI3132" i="4"/>
  <c r="BH3132" i="4"/>
  <c r="BG3132" i="4"/>
  <c r="BE3132" i="4"/>
  <c r="T3132" i="4"/>
  <c r="R3132" i="4"/>
  <c r="P3132" i="4"/>
  <c r="BI3123" i="4"/>
  <c r="BH3123" i="4"/>
  <c r="BG3123" i="4"/>
  <c r="BE3123" i="4"/>
  <c r="T3123" i="4"/>
  <c r="R3123" i="4"/>
  <c r="P3123" i="4"/>
  <c r="BI3114" i="4"/>
  <c r="BH3114" i="4"/>
  <c r="BG3114" i="4"/>
  <c r="BE3114" i="4"/>
  <c r="T3114" i="4"/>
  <c r="R3114" i="4"/>
  <c r="P3114" i="4"/>
  <c r="BI3105" i="4"/>
  <c r="BH3105" i="4"/>
  <c r="BG3105" i="4"/>
  <c r="BE3105" i="4"/>
  <c r="T3105" i="4"/>
  <c r="R3105" i="4"/>
  <c r="P3105" i="4"/>
  <c r="BI3096" i="4"/>
  <c r="BH3096" i="4"/>
  <c r="BG3096" i="4"/>
  <c r="BE3096" i="4"/>
  <c r="T3096" i="4"/>
  <c r="R3096" i="4"/>
  <c r="P3096" i="4"/>
  <c r="BI3087" i="4"/>
  <c r="BH3087" i="4"/>
  <c r="BG3087" i="4"/>
  <c r="BE3087" i="4"/>
  <c r="T3087" i="4"/>
  <c r="R3087" i="4"/>
  <c r="P3087" i="4"/>
  <c r="BI3078" i="4"/>
  <c r="BH3078" i="4"/>
  <c r="BG3078" i="4"/>
  <c r="BE3078" i="4"/>
  <c r="T3078" i="4"/>
  <c r="R3078" i="4"/>
  <c r="P3078" i="4"/>
  <c r="BI3069" i="4"/>
  <c r="BH3069" i="4"/>
  <c r="BG3069" i="4"/>
  <c r="BE3069" i="4"/>
  <c r="T3069" i="4"/>
  <c r="R3069" i="4"/>
  <c r="P3069" i="4"/>
  <c r="BI3060" i="4"/>
  <c r="BH3060" i="4"/>
  <c r="BG3060" i="4"/>
  <c r="BE3060" i="4"/>
  <c r="T3060" i="4"/>
  <c r="R3060" i="4"/>
  <c r="P3060" i="4"/>
  <c r="BI3051" i="4"/>
  <c r="BH3051" i="4"/>
  <c r="BG3051" i="4"/>
  <c r="BE3051" i="4"/>
  <c r="T3051" i="4"/>
  <c r="R3051" i="4"/>
  <c r="P3051" i="4"/>
  <c r="BI3042" i="4"/>
  <c r="BH3042" i="4"/>
  <c r="BG3042" i="4"/>
  <c r="BE3042" i="4"/>
  <c r="T3042" i="4"/>
  <c r="R3042" i="4"/>
  <c r="P3042" i="4"/>
  <c r="BI3033" i="4"/>
  <c r="BH3033" i="4"/>
  <c r="BG3033" i="4"/>
  <c r="BE3033" i="4"/>
  <c r="T3033" i="4"/>
  <c r="R3033" i="4"/>
  <c r="P3033" i="4"/>
  <c r="BI3024" i="4"/>
  <c r="BH3024" i="4"/>
  <c r="BG3024" i="4"/>
  <c r="BE3024" i="4"/>
  <c r="T3024" i="4"/>
  <c r="R3024" i="4"/>
  <c r="P3024" i="4"/>
  <c r="BI3015" i="4"/>
  <c r="BH3015" i="4"/>
  <c r="BG3015" i="4"/>
  <c r="BE3015" i="4"/>
  <c r="T3015" i="4"/>
  <c r="R3015" i="4"/>
  <c r="P3015" i="4"/>
  <c r="BI3006" i="4"/>
  <c r="BH3006" i="4"/>
  <c r="BG3006" i="4"/>
  <c r="BE3006" i="4"/>
  <c r="T3006" i="4"/>
  <c r="R3006" i="4"/>
  <c r="P3006" i="4"/>
  <c r="BI3005" i="4"/>
  <c r="BH3005" i="4"/>
  <c r="BG3005" i="4"/>
  <c r="BE3005" i="4"/>
  <c r="T3005" i="4"/>
  <c r="R3005" i="4"/>
  <c r="P3005" i="4"/>
  <c r="BI3004" i="4"/>
  <c r="BH3004" i="4"/>
  <c r="BG3004" i="4"/>
  <c r="BE3004" i="4"/>
  <c r="T3004" i="4"/>
  <c r="R3004" i="4"/>
  <c r="P3004" i="4"/>
  <c r="BI2989" i="4"/>
  <c r="BH2989" i="4"/>
  <c r="BG2989" i="4"/>
  <c r="BE2989" i="4"/>
  <c r="T2989" i="4"/>
  <c r="R2989" i="4"/>
  <c r="P2989" i="4"/>
  <c r="BI2978" i="4"/>
  <c r="BH2978" i="4"/>
  <c r="BG2978" i="4"/>
  <c r="BE2978" i="4"/>
  <c r="T2978" i="4"/>
  <c r="R2978" i="4"/>
  <c r="P2978" i="4"/>
  <c r="BI2965" i="4"/>
  <c r="BH2965" i="4"/>
  <c r="BG2965" i="4"/>
  <c r="BE2965" i="4"/>
  <c r="T2965" i="4"/>
  <c r="R2965" i="4"/>
  <c r="P2965" i="4"/>
  <c r="BI2952" i="4"/>
  <c r="BH2952" i="4"/>
  <c r="BG2952" i="4"/>
  <c r="BE2952" i="4"/>
  <c r="T2952" i="4"/>
  <c r="R2952" i="4"/>
  <c r="P2952" i="4"/>
  <c r="BI2937" i="4"/>
  <c r="BH2937" i="4"/>
  <c r="BG2937" i="4"/>
  <c r="BE2937" i="4"/>
  <c r="T2937" i="4"/>
  <c r="R2937" i="4"/>
  <c r="P2937" i="4"/>
  <c r="BI2928" i="4"/>
  <c r="BH2928" i="4"/>
  <c r="BG2928" i="4"/>
  <c r="BE2928" i="4"/>
  <c r="T2928" i="4"/>
  <c r="R2928" i="4"/>
  <c r="P2928" i="4"/>
  <c r="BI2919" i="4"/>
  <c r="BH2919" i="4"/>
  <c r="BG2919" i="4"/>
  <c r="BE2919" i="4"/>
  <c r="T2919" i="4"/>
  <c r="R2919" i="4"/>
  <c r="P2919" i="4"/>
  <c r="BI2911" i="4"/>
  <c r="BH2911" i="4"/>
  <c r="BG2911" i="4"/>
  <c r="BE2911" i="4"/>
  <c r="T2911" i="4"/>
  <c r="R2911" i="4"/>
  <c r="P2911" i="4"/>
  <c r="BI2903" i="4"/>
  <c r="BH2903" i="4"/>
  <c r="BG2903" i="4"/>
  <c r="BE2903" i="4"/>
  <c r="T2903" i="4"/>
  <c r="R2903" i="4"/>
  <c r="P2903" i="4"/>
  <c r="BI2893" i="4"/>
  <c r="BH2893" i="4"/>
  <c r="BG2893" i="4"/>
  <c r="BE2893" i="4"/>
  <c r="T2893" i="4"/>
  <c r="R2893" i="4"/>
  <c r="P2893" i="4"/>
  <c r="BI2880" i="4"/>
  <c r="BH2880" i="4"/>
  <c r="BG2880" i="4"/>
  <c r="BE2880" i="4"/>
  <c r="T2880" i="4"/>
  <c r="R2880" i="4"/>
  <c r="P2880" i="4"/>
  <c r="BI2872" i="4"/>
  <c r="BH2872" i="4"/>
  <c r="BG2872" i="4"/>
  <c r="BE2872" i="4"/>
  <c r="T2872" i="4"/>
  <c r="R2872" i="4"/>
  <c r="P2872" i="4"/>
  <c r="BI2864" i="4"/>
  <c r="BH2864" i="4"/>
  <c r="BG2864" i="4"/>
  <c r="BE2864" i="4"/>
  <c r="T2864" i="4"/>
  <c r="R2864" i="4"/>
  <c r="P2864" i="4"/>
  <c r="BI2856" i="4"/>
  <c r="BH2856" i="4"/>
  <c r="BG2856" i="4"/>
  <c r="BE2856" i="4"/>
  <c r="T2856" i="4"/>
  <c r="R2856" i="4"/>
  <c r="P2856" i="4"/>
  <c r="BI2844" i="4"/>
  <c r="BH2844" i="4"/>
  <c r="BG2844" i="4"/>
  <c r="BE2844" i="4"/>
  <c r="T2844" i="4"/>
  <c r="R2844" i="4"/>
  <c r="P2844" i="4"/>
  <c r="BI2832" i="4"/>
  <c r="BH2832" i="4"/>
  <c r="BG2832" i="4"/>
  <c r="BE2832" i="4"/>
  <c r="T2832" i="4"/>
  <c r="R2832" i="4"/>
  <c r="P2832" i="4"/>
  <c r="BI2819" i="4"/>
  <c r="BH2819" i="4"/>
  <c r="BG2819" i="4"/>
  <c r="BE2819" i="4"/>
  <c r="T2819" i="4"/>
  <c r="R2819" i="4"/>
  <c r="P2819" i="4"/>
  <c r="BI2811" i="4"/>
  <c r="BH2811" i="4"/>
  <c r="BG2811" i="4"/>
  <c r="BE2811" i="4"/>
  <c r="T2811" i="4"/>
  <c r="R2811" i="4"/>
  <c r="P2811" i="4"/>
  <c r="BI2799" i="4"/>
  <c r="BH2799" i="4"/>
  <c r="BG2799" i="4"/>
  <c r="BE2799" i="4"/>
  <c r="T2799" i="4"/>
  <c r="R2799" i="4"/>
  <c r="P2799" i="4"/>
  <c r="BI2791" i="4"/>
  <c r="BH2791" i="4"/>
  <c r="BG2791" i="4"/>
  <c r="BE2791" i="4"/>
  <c r="T2791" i="4"/>
  <c r="R2791" i="4"/>
  <c r="P2791" i="4"/>
  <c r="BI2782" i="4"/>
  <c r="BH2782" i="4"/>
  <c r="BG2782" i="4"/>
  <c r="BE2782" i="4"/>
  <c r="T2782" i="4"/>
  <c r="R2782" i="4"/>
  <c r="P2782" i="4"/>
  <c r="BI2774" i="4"/>
  <c r="BH2774" i="4"/>
  <c r="BG2774" i="4"/>
  <c r="BE2774" i="4"/>
  <c r="T2774" i="4"/>
  <c r="R2774" i="4"/>
  <c r="P2774" i="4"/>
  <c r="BI2769" i="4"/>
  <c r="BH2769" i="4"/>
  <c r="BG2769" i="4"/>
  <c r="BE2769" i="4"/>
  <c r="T2769" i="4"/>
  <c r="R2769" i="4"/>
  <c r="P2769" i="4"/>
  <c r="BI2763" i="4"/>
  <c r="BH2763" i="4"/>
  <c r="BG2763" i="4"/>
  <c r="BE2763" i="4"/>
  <c r="T2763" i="4"/>
  <c r="R2763" i="4"/>
  <c r="P2763" i="4"/>
  <c r="BI2751" i="4"/>
  <c r="BH2751" i="4"/>
  <c r="BG2751" i="4"/>
  <c r="BE2751" i="4"/>
  <c r="T2751" i="4"/>
  <c r="R2751" i="4"/>
  <c r="P2751" i="4"/>
  <c r="BI2740" i="4"/>
  <c r="BH2740" i="4"/>
  <c r="BG2740" i="4"/>
  <c r="BE2740" i="4"/>
  <c r="T2740" i="4"/>
  <c r="R2740" i="4"/>
  <c r="P2740" i="4"/>
  <c r="BI2734" i="4"/>
  <c r="BH2734" i="4"/>
  <c r="BG2734" i="4"/>
  <c r="BE2734" i="4"/>
  <c r="T2734" i="4"/>
  <c r="R2734" i="4"/>
  <c r="P2734" i="4"/>
  <c r="BI2724" i="4"/>
  <c r="BH2724" i="4"/>
  <c r="BG2724" i="4"/>
  <c r="BE2724" i="4"/>
  <c r="T2724" i="4"/>
  <c r="R2724" i="4"/>
  <c r="P2724" i="4"/>
  <c r="BI2716" i="4"/>
  <c r="BH2716" i="4"/>
  <c r="BG2716" i="4"/>
  <c r="BE2716" i="4"/>
  <c r="T2716" i="4"/>
  <c r="R2716" i="4"/>
  <c r="P2716" i="4"/>
  <c r="BI2704" i="4"/>
  <c r="BH2704" i="4"/>
  <c r="BG2704" i="4"/>
  <c r="BE2704" i="4"/>
  <c r="T2704" i="4"/>
  <c r="R2704" i="4"/>
  <c r="P2704" i="4"/>
  <c r="BI2696" i="4"/>
  <c r="BH2696" i="4"/>
  <c r="BG2696" i="4"/>
  <c r="BE2696" i="4"/>
  <c r="T2696" i="4"/>
  <c r="R2696" i="4"/>
  <c r="P2696" i="4"/>
  <c r="BI2694" i="4"/>
  <c r="BH2694" i="4"/>
  <c r="BG2694" i="4"/>
  <c r="BE2694" i="4"/>
  <c r="T2694" i="4"/>
  <c r="R2694" i="4"/>
  <c r="P2694" i="4"/>
  <c r="BI2693" i="4"/>
  <c r="BH2693" i="4"/>
  <c r="BG2693" i="4"/>
  <c r="BE2693" i="4"/>
  <c r="T2693" i="4"/>
  <c r="R2693" i="4"/>
  <c r="P2693" i="4"/>
  <c r="BI2690" i="4"/>
  <c r="BH2690" i="4"/>
  <c r="BG2690" i="4"/>
  <c r="BE2690" i="4"/>
  <c r="T2690" i="4"/>
  <c r="R2690" i="4"/>
  <c r="P2690" i="4"/>
  <c r="BI2689" i="4"/>
  <c r="BH2689" i="4"/>
  <c r="BG2689" i="4"/>
  <c r="BE2689" i="4"/>
  <c r="T2689" i="4"/>
  <c r="R2689" i="4"/>
  <c r="P2689" i="4"/>
  <c r="BI2688" i="4"/>
  <c r="BH2688" i="4"/>
  <c r="BG2688" i="4"/>
  <c r="BE2688" i="4"/>
  <c r="T2688" i="4"/>
  <c r="R2688" i="4"/>
  <c r="P2688" i="4"/>
  <c r="BI2684" i="4"/>
  <c r="BH2684" i="4"/>
  <c r="BG2684" i="4"/>
  <c r="BE2684" i="4"/>
  <c r="T2684" i="4"/>
  <c r="R2684" i="4"/>
  <c r="P2684" i="4"/>
  <c r="BI2681" i="4"/>
  <c r="BH2681" i="4"/>
  <c r="BG2681" i="4"/>
  <c r="BE2681" i="4"/>
  <c r="T2681" i="4"/>
  <c r="R2681" i="4"/>
  <c r="P2681" i="4"/>
  <c r="BI2677" i="4"/>
  <c r="BH2677" i="4"/>
  <c r="BG2677" i="4"/>
  <c r="BE2677" i="4"/>
  <c r="T2677" i="4"/>
  <c r="R2677" i="4"/>
  <c r="P2677" i="4"/>
  <c r="BI2673" i="4"/>
  <c r="BH2673" i="4"/>
  <c r="BG2673" i="4"/>
  <c r="BE2673" i="4"/>
  <c r="T2673" i="4"/>
  <c r="R2673" i="4"/>
  <c r="P2673" i="4"/>
  <c r="BI2666" i="4"/>
  <c r="BH2666" i="4"/>
  <c r="BG2666" i="4"/>
  <c r="BE2666" i="4"/>
  <c r="T2666" i="4"/>
  <c r="R2666" i="4"/>
  <c r="P2666" i="4"/>
  <c r="BI2661" i="4"/>
  <c r="BH2661" i="4"/>
  <c r="BG2661" i="4"/>
  <c r="BE2661" i="4"/>
  <c r="T2661" i="4"/>
  <c r="R2661" i="4"/>
  <c r="P2661" i="4"/>
  <c r="BI2653" i="4"/>
  <c r="BH2653" i="4"/>
  <c r="BG2653" i="4"/>
  <c r="BE2653" i="4"/>
  <c r="T2653" i="4"/>
  <c r="R2653" i="4"/>
  <c r="P2653" i="4"/>
  <c r="BI2645" i="4"/>
  <c r="BH2645" i="4"/>
  <c r="BG2645" i="4"/>
  <c r="BE2645" i="4"/>
  <c r="T2645" i="4"/>
  <c r="R2645" i="4"/>
  <c r="P2645" i="4"/>
  <c r="BI2637" i="4"/>
  <c r="BH2637" i="4"/>
  <c r="BG2637" i="4"/>
  <c r="BE2637" i="4"/>
  <c r="T2637" i="4"/>
  <c r="R2637" i="4"/>
  <c r="P2637" i="4"/>
  <c r="BI2633" i="4"/>
  <c r="BH2633" i="4"/>
  <c r="BG2633" i="4"/>
  <c r="BE2633" i="4"/>
  <c r="T2633" i="4"/>
  <c r="R2633" i="4"/>
  <c r="P2633" i="4"/>
  <c r="BI2630" i="4"/>
  <c r="BH2630" i="4"/>
  <c r="BG2630" i="4"/>
  <c r="BE2630" i="4"/>
  <c r="T2630" i="4"/>
  <c r="R2630" i="4"/>
  <c r="P2630" i="4"/>
  <c r="BI2627" i="4"/>
  <c r="BH2627" i="4"/>
  <c r="BG2627" i="4"/>
  <c r="BE2627" i="4"/>
  <c r="T2627" i="4"/>
  <c r="R2627" i="4"/>
  <c r="P2627" i="4"/>
  <c r="BI2626" i="4"/>
  <c r="BH2626" i="4"/>
  <c r="BG2626" i="4"/>
  <c r="BE2626" i="4"/>
  <c r="T2626" i="4"/>
  <c r="R2626" i="4"/>
  <c r="P2626" i="4"/>
  <c r="BI2625" i="4"/>
  <c r="BH2625" i="4"/>
  <c r="BG2625" i="4"/>
  <c r="BE2625" i="4"/>
  <c r="T2625" i="4"/>
  <c r="R2625" i="4"/>
  <c r="P2625" i="4"/>
  <c r="BI2624" i="4"/>
  <c r="BH2624" i="4"/>
  <c r="BG2624" i="4"/>
  <c r="BE2624" i="4"/>
  <c r="T2624" i="4"/>
  <c r="R2624" i="4"/>
  <c r="P2624" i="4"/>
  <c r="BI2621" i="4"/>
  <c r="BH2621" i="4"/>
  <c r="BG2621" i="4"/>
  <c r="BE2621" i="4"/>
  <c r="T2621" i="4"/>
  <c r="R2621" i="4"/>
  <c r="P2621" i="4"/>
  <c r="BI2618" i="4"/>
  <c r="BH2618" i="4"/>
  <c r="BG2618" i="4"/>
  <c r="BE2618" i="4"/>
  <c r="T2618" i="4"/>
  <c r="R2618" i="4"/>
  <c r="P2618" i="4"/>
  <c r="BI2617" i="4"/>
  <c r="BH2617" i="4"/>
  <c r="BG2617" i="4"/>
  <c r="BE2617" i="4"/>
  <c r="T2617" i="4"/>
  <c r="R2617" i="4"/>
  <c r="P2617" i="4"/>
  <c r="BI2616" i="4"/>
  <c r="BH2616" i="4"/>
  <c r="BG2616" i="4"/>
  <c r="BE2616" i="4"/>
  <c r="T2616" i="4"/>
  <c r="R2616" i="4"/>
  <c r="P2616" i="4"/>
  <c r="BI2615" i="4"/>
  <c r="BH2615" i="4"/>
  <c r="BG2615" i="4"/>
  <c r="BE2615" i="4"/>
  <c r="T2615" i="4"/>
  <c r="R2615" i="4"/>
  <c r="P2615" i="4"/>
  <c r="BI2614" i="4"/>
  <c r="BH2614" i="4"/>
  <c r="BG2614" i="4"/>
  <c r="BE2614" i="4"/>
  <c r="T2614" i="4"/>
  <c r="R2614" i="4"/>
  <c r="P2614" i="4"/>
  <c r="BI2613" i="4"/>
  <c r="BH2613" i="4"/>
  <c r="BG2613" i="4"/>
  <c r="BE2613" i="4"/>
  <c r="T2613" i="4"/>
  <c r="R2613" i="4"/>
  <c r="P2613" i="4"/>
  <c r="BI2612" i="4"/>
  <c r="BH2612" i="4"/>
  <c r="BG2612" i="4"/>
  <c r="BE2612" i="4"/>
  <c r="T2612" i="4"/>
  <c r="R2612" i="4"/>
  <c r="P2612" i="4"/>
  <c r="BI2611" i="4"/>
  <c r="BH2611" i="4"/>
  <c r="BG2611" i="4"/>
  <c r="BE2611" i="4"/>
  <c r="T2611" i="4"/>
  <c r="R2611" i="4"/>
  <c r="P2611" i="4"/>
  <c r="BI2610" i="4"/>
  <c r="BH2610" i="4"/>
  <c r="BG2610" i="4"/>
  <c r="BE2610" i="4"/>
  <c r="T2610" i="4"/>
  <c r="R2610" i="4"/>
  <c r="P2610" i="4"/>
  <c r="BI2606" i="4"/>
  <c r="BH2606" i="4"/>
  <c r="BG2606" i="4"/>
  <c r="BE2606" i="4"/>
  <c r="T2606" i="4"/>
  <c r="R2606" i="4"/>
  <c r="P2606" i="4"/>
  <c r="BI2595" i="4"/>
  <c r="BH2595" i="4"/>
  <c r="BG2595" i="4"/>
  <c r="BE2595" i="4"/>
  <c r="T2595" i="4"/>
  <c r="R2595" i="4"/>
  <c r="P2595" i="4"/>
  <c r="BI2594" i="4"/>
  <c r="BH2594" i="4"/>
  <c r="BG2594" i="4"/>
  <c r="BE2594" i="4"/>
  <c r="T2594" i="4"/>
  <c r="R2594" i="4"/>
  <c r="P2594" i="4"/>
  <c r="BI2591" i="4"/>
  <c r="BH2591" i="4"/>
  <c r="BG2591" i="4"/>
  <c r="BE2591" i="4"/>
  <c r="T2591" i="4"/>
  <c r="R2591" i="4"/>
  <c r="P2591" i="4"/>
  <c r="BI2586" i="4"/>
  <c r="BH2586" i="4"/>
  <c r="BG2586" i="4"/>
  <c r="BE2586" i="4"/>
  <c r="T2586" i="4"/>
  <c r="R2586" i="4"/>
  <c r="P2586" i="4"/>
  <c r="BI2582" i="4"/>
  <c r="BH2582" i="4"/>
  <c r="BG2582" i="4"/>
  <c r="BE2582" i="4"/>
  <c r="T2582" i="4"/>
  <c r="R2582" i="4"/>
  <c r="P2582" i="4"/>
  <c r="BI2580" i="4"/>
  <c r="BH2580" i="4"/>
  <c r="BG2580" i="4"/>
  <c r="BE2580" i="4"/>
  <c r="T2580" i="4"/>
  <c r="R2580" i="4"/>
  <c r="P2580" i="4"/>
  <c r="BI2574" i="4"/>
  <c r="BH2574" i="4"/>
  <c r="BG2574" i="4"/>
  <c r="BE2574" i="4"/>
  <c r="T2574" i="4"/>
  <c r="R2574" i="4"/>
  <c r="P2574" i="4"/>
  <c r="BI2573" i="4"/>
  <c r="BH2573" i="4"/>
  <c r="BG2573" i="4"/>
  <c r="BE2573" i="4"/>
  <c r="T2573" i="4"/>
  <c r="R2573" i="4"/>
  <c r="P2573" i="4"/>
  <c r="BI2572" i="4"/>
  <c r="BH2572" i="4"/>
  <c r="BG2572" i="4"/>
  <c r="BE2572" i="4"/>
  <c r="T2572" i="4"/>
  <c r="R2572" i="4"/>
  <c r="P2572" i="4"/>
  <c r="BI2567" i="4"/>
  <c r="BH2567" i="4"/>
  <c r="BG2567" i="4"/>
  <c r="BE2567" i="4"/>
  <c r="T2567" i="4"/>
  <c r="R2567" i="4"/>
  <c r="P2567" i="4"/>
  <c r="BI2566" i="4"/>
  <c r="BH2566" i="4"/>
  <c r="BG2566" i="4"/>
  <c r="BE2566" i="4"/>
  <c r="T2566" i="4"/>
  <c r="R2566" i="4"/>
  <c r="P2566" i="4"/>
  <c r="BI2565" i="4"/>
  <c r="BH2565" i="4"/>
  <c r="BG2565" i="4"/>
  <c r="BE2565" i="4"/>
  <c r="T2565" i="4"/>
  <c r="R2565" i="4"/>
  <c r="P2565" i="4"/>
  <c r="BI2559" i="4"/>
  <c r="BH2559" i="4"/>
  <c r="BG2559" i="4"/>
  <c r="BE2559" i="4"/>
  <c r="T2559" i="4"/>
  <c r="R2559" i="4"/>
  <c r="P2559" i="4"/>
  <c r="BI2556" i="4"/>
  <c r="BH2556" i="4"/>
  <c r="BG2556" i="4"/>
  <c r="BE2556" i="4"/>
  <c r="T2556" i="4"/>
  <c r="R2556" i="4"/>
  <c r="P2556" i="4"/>
  <c r="BI2553" i="4"/>
  <c r="BH2553" i="4"/>
  <c r="BG2553" i="4"/>
  <c r="BE2553" i="4"/>
  <c r="T2553" i="4"/>
  <c r="R2553" i="4"/>
  <c r="P2553" i="4"/>
  <c r="BI2550" i="4"/>
  <c r="BH2550" i="4"/>
  <c r="BG2550" i="4"/>
  <c r="BE2550" i="4"/>
  <c r="T2550" i="4"/>
  <c r="R2550" i="4"/>
  <c r="P2550" i="4"/>
  <c r="BI2545" i="4"/>
  <c r="BH2545" i="4"/>
  <c r="BG2545" i="4"/>
  <c r="BE2545" i="4"/>
  <c r="T2545" i="4"/>
  <c r="R2545" i="4"/>
  <c r="P2545" i="4"/>
  <c r="BI2541" i="4"/>
  <c r="BH2541" i="4"/>
  <c r="BG2541" i="4"/>
  <c r="BE2541" i="4"/>
  <c r="T2541" i="4"/>
  <c r="R2541" i="4"/>
  <c r="P2541" i="4"/>
  <c r="BI2540" i="4"/>
  <c r="BH2540" i="4"/>
  <c r="BG2540" i="4"/>
  <c r="BE2540" i="4"/>
  <c r="T2540" i="4"/>
  <c r="R2540" i="4"/>
  <c r="P2540" i="4"/>
  <c r="BI2539" i="4"/>
  <c r="BH2539" i="4"/>
  <c r="BG2539" i="4"/>
  <c r="BE2539" i="4"/>
  <c r="T2539" i="4"/>
  <c r="R2539" i="4"/>
  <c r="P2539" i="4"/>
  <c r="BI2534" i="4"/>
  <c r="BH2534" i="4"/>
  <c r="BG2534" i="4"/>
  <c r="BE2534" i="4"/>
  <c r="T2534" i="4"/>
  <c r="R2534" i="4"/>
  <c r="P2534" i="4"/>
  <c r="BI2533" i="4"/>
  <c r="BH2533" i="4"/>
  <c r="BG2533" i="4"/>
  <c r="BE2533" i="4"/>
  <c r="T2533" i="4"/>
  <c r="R2533" i="4"/>
  <c r="P2533" i="4"/>
  <c r="BI2532" i="4"/>
  <c r="BH2532" i="4"/>
  <c r="BG2532" i="4"/>
  <c r="BE2532" i="4"/>
  <c r="T2532" i="4"/>
  <c r="R2532" i="4"/>
  <c r="P2532" i="4"/>
  <c r="BI2527" i="4"/>
  <c r="BH2527" i="4"/>
  <c r="BG2527" i="4"/>
  <c r="BE2527" i="4"/>
  <c r="T2527" i="4"/>
  <c r="R2527" i="4"/>
  <c r="P2527" i="4"/>
  <c r="BI2526" i="4"/>
  <c r="BH2526" i="4"/>
  <c r="BG2526" i="4"/>
  <c r="BE2526" i="4"/>
  <c r="T2526" i="4"/>
  <c r="R2526" i="4"/>
  <c r="P2526" i="4"/>
  <c r="BI2522" i="4"/>
  <c r="BH2522" i="4"/>
  <c r="BG2522" i="4"/>
  <c r="BE2522" i="4"/>
  <c r="T2522" i="4"/>
  <c r="R2522" i="4"/>
  <c r="P2522" i="4"/>
  <c r="BI2521" i="4"/>
  <c r="BH2521" i="4"/>
  <c r="BG2521" i="4"/>
  <c r="BE2521" i="4"/>
  <c r="T2521" i="4"/>
  <c r="R2521" i="4"/>
  <c r="P2521" i="4"/>
  <c r="BI2520" i="4"/>
  <c r="BH2520" i="4"/>
  <c r="BG2520" i="4"/>
  <c r="BE2520" i="4"/>
  <c r="T2520" i="4"/>
  <c r="R2520" i="4"/>
  <c r="P2520" i="4"/>
  <c r="BI2513" i="4"/>
  <c r="BH2513" i="4"/>
  <c r="BG2513" i="4"/>
  <c r="BE2513" i="4"/>
  <c r="T2513" i="4"/>
  <c r="R2513" i="4"/>
  <c r="P2513" i="4"/>
  <c r="BI2509" i="4"/>
  <c r="BH2509" i="4"/>
  <c r="BG2509" i="4"/>
  <c r="BE2509" i="4"/>
  <c r="T2509" i="4"/>
  <c r="R2509" i="4"/>
  <c r="P2509" i="4"/>
  <c r="BI2505" i="4"/>
  <c r="BH2505" i="4"/>
  <c r="BG2505" i="4"/>
  <c r="BE2505" i="4"/>
  <c r="T2505" i="4"/>
  <c r="R2505" i="4"/>
  <c r="P2505" i="4"/>
  <c r="BI2500" i="4"/>
  <c r="BH2500" i="4"/>
  <c r="BG2500" i="4"/>
  <c r="BE2500" i="4"/>
  <c r="T2500" i="4"/>
  <c r="R2500" i="4"/>
  <c r="P2500" i="4"/>
  <c r="BI2497" i="4"/>
  <c r="BH2497" i="4"/>
  <c r="BG2497" i="4"/>
  <c r="BE2497" i="4"/>
  <c r="T2497" i="4"/>
  <c r="R2497" i="4"/>
  <c r="P2497" i="4"/>
  <c r="BI2493" i="4"/>
  <c r="BH2493" i="4"/>
  <c r="BG2493" i="4"/>
  <c r="BE2493" i="4"/>
  <c r="T2493" i="4"/>
  <c r="R2493" i="4"/>
  <c r="P2493" i="4"/>
  <c r="BI2489" i="4"/>
  <c r="BH2489" i="4"/>
  <c r="BG2489" i="4"/>
  <c r="BE2489" i="4"/>
  <c r="T2489" i="4"/>
  <c r="R2489" i="4"/>
  <c r="P2489" i="4"/>
  <c r="BI2486" i="4"/>
  <c r="BH2486" i="4"/>
  <c r="BG2486" i="4"/>
  <c r="BE2486" i="4"/>
  <c r="T2486" i="4"/>
  <c r="R2486" i="4"/>
  <c r="P2486" i="4"/>
  <c r="BI2483" i="4"/>
  <c r="BH2483" i="4"/>
  <c r="BG2483" i="4"/>
  <c r="BE2483" i="4"/>
  <c r="T2483" i="4"/>
  <c r="R2483" i="4"/>
  <c r="P2483" i="4"/>
  <c r="BI2475" i="4"/>
  <c r="BH2475" i="4"/>
  <c r="BG2475" i="4"/>
  <c r="BE2475" i="4"/>
  <c r="T2475" i="4"/>
  <c r="R2475" i="4"/>
  <c r="P2475" i="4"/>
  <c r="BI2471" i="4"/>
  <c r="BH2471" i="4"/>
  <c r="BG2471" i="4"/>
  <c r="BE2471" i="4"/>
  <c r="T2471" i="4"/>
  <c r="R2471" i="4"/>
  <c r="P2471" i="4"/>
  <c r="BI2469" i="4"/>
  <c r="BH2469" i="4"/>
  <c r="BG2469" i="4"/>
  <c r="BE2469" i="4"/>
  <c r="T2469" i="4"/>
  <c r="R2469" i="4"/>
  <c r="P2469" i="4"/>
  <c r="BI2468" i="4"/>
  <c r="BH2468" i="4"/>
  <c r="BG2468" i="4"/>
  <c r="BE2468" i="4"/>
  <c r="T2468" i="4"/>
  <c r="R2468" i="4"/>
  <c r="P2468" i="4"/>
  <c r="BI2467" i="4"/>
  <c r="BH2467" i="4"/>
  <c r="BG2467" i="4"/>
  <c r="BE2467" i="4"/>
  <c r="T2467" i="4"/>
  <c r="R2467" i="4"/>
  <c r="P2467" i="4"/>
  <c r="BI2459" i="4"/>
  <c r="BH2459" i="4"/>
  <c r="BG2459" i="4"/>
  <c r="BE2459" i="4"/>
  <c r="T2459" i="4"/>
  <c r="R2459" i="4"/>
  <c r="P2459" i="4"/>
  <c r="BI2454" i="4"/>
  <c r="BH2454" i="4"/>
  <c r="BG2454" i="4"/>
  <c r="BE2454" i="4"/>
  <c r="T2454" i="4"/>
  <c r="R2454" i="4"/>
  <c r="P2454" i="4"/>
  <c r="BI2439" i="4"/>
  <c r="BH2439" i="4"/>
  <c r="BG2439" i="4"/>
  <c r="BE2439" i="4"/>
  <c r="T2439" i="4"/>
  <c r="R2439" i="4"/>
  <c r="P2439" i="4"/>
  <c r="BI2435" i="4"/>
  <c r="BH2435" i="4"/>
  <c r="BG2435" i="4"/>
  <c r="BE2435" i="4"/>
  <c r="T2435" i="4"/>
  <c r="R2435" i="4"/>
  <c r="P2435" i="4"/>
  <c r="BI2431" i="4"/>
  <c r="BH2431" i="4"/>
  <c r="BG2431" i="4"/>
  <c r="BE2431" i="4"/>
  <c r="T2431" i="4"/>
  <c r="R2431" i="4"/>
  <c r="P2431" i="4"/>
  <c r="BI2430" i="4"/>
  <c r="BH2430" i="4"/>
  <c r="BG2430" i="4"/>
  <c r="BE2430" i="4"/>
  <c r="T2430" i="4"/>
  <c r="R2430" i="4"/>
  <c r="P2430" i="4"/>
  <c r="BI2427" i="4"/>
  <c r="BH2427" i="4"/>
  <c r="BG2427" i="4"/>
  <c r="BE2427" i="4"/>
  <c r="T2427" i="4"/>
  <c r="R2427" i="4"/>
  <c r="P2427" i="4"/>
  <c r="BI2424" i="4"/>
  <c r="BH2424" i="4"/>
  <c r="BG2424" i="4"/>
  <c r="BE2424" i="4"/>
  <c r="T2424" i="4"/>
  <c r="R2424" i="4"/>
  <c r="P2424" i="4"/>
  <c r="BI2421" i="4"/>
  <c r="BH2421" i="4"/>
  <c r="BG2421" i="4"/>
  <c r="BE2421" i="4"/>
  <c r="T2421" i="4"/>
  <c r="R2421" i="4"/>
  <c r="P2421" i="4"/>
  <c r="BI2420" i="4"/>
  <c r="BH2420" i="4"/>
  <c r="BG2420" i="4"/>
  <c r="BE2420" i="4"/>
  <c r="T2420" i="4"/>
  <c r="R2420" i="4"/>
  <c r="P2420" i="4"/>
  <c r="BI2419" i="4"/>
  <c r="BH2419" i="4"/>
  <c r="BG2419" i="4"/>
  <c r="BE2419" i="4"/>
  <c r="T2419" i="4"/>
  <c r="R2419" i="4"/>
  <c r="P2419" i="4"/>
  <c r="BI2415" i="4"/>
  <c r="BH2415" i="4"/>
  <c r="BG2415" i="4"/>
  <c r="BE2415" i="4"/>
  <c r="T2415" i="4"/>
  <c r="R2415" i="4"/>
  <c r="P2415" i="4"/>
  <c r="BI2409" i="4"/>
  <c r="BH2409" i="4"/>
  <c r="BG2409" i="4"/>
  <c r="BE2409" i="4"/>
  <c r="T2409" i="4"/>
  <c r="R2409" i="4"/>
  <c r="P2409" i="4"/>
  <c r="BI2377" i="4"/>
  <c r="BH2377" i="4"/>
  <c r="BG2377" i="4"/>
  <c r="BE2377" i="4"/>
  <c r="T2377" i="4"/>
  <c r="R2377" i="4"/>
  <c r="P2377" i="4"/>
  <c r="BI2370" i="4"/>
  <c r="BH2370" i="4"/>
  <c r="BG2370" i="4"/>
  <c r="BE2370" i="4"/>
  <c r="T2370" i="4"/>
  <c r="R2370" i="4"/>
  <c r="P2370" i="4"/>
  <c r="BI2355" i="4"/>
  <c r="BH2355" i="4"/>
  <c r="BG2355" i="4"/>
  <c r="BE2355" i="4"/>
  <c r="T2355" i="4"/>
  <c r="R2355" i="4"/>
  <c r="P2355" i="4"/>
  <c r="BI2352" i="4"/>
  <c r="BH2352" i="4"/>
  <c r="BG2352" i="4"/>
  <c r="BE2352" i="4"/>
  <c r="T2352" i="4"/>
  <c r="R2352" i="4"/>
  <c r="P2352" i="4"/>
  <c r="BI2344" i="4"/>
  <c r="BH2344" i="4"/>
  <c r="BG2344" i="4"/>
  <c r="BE2344" i="4"/>
  <c r="T2344" i="4"/>
  <c r="R2344" i="4"/>
  <c r="P2344" i="4"/>
  <c r="BI2339" i="4"/>
  <c r="BH2339" i="4"/>
  <c r="BG2339" i="4"/>
  <c r="BE2339" i="4"/>
  <c r="T2339" i="4"/>
  <c r="R2339" i="4"/>
  <c r="P2339" i="4"/>
  <c r="BI2335" i="4"/>
  <c r="BH2335" i="4"/>
  <c r="BG2335" i="4"/>
  <c r="BE2335" i="4"/>
  <c r="T2335" i="4"/>
  <c r="R2335" i="4"/>
  <c r="P2335" i="4"/>
  <c r="BI2328" i="4"/>
  <c r="BH2328" i="4"/>
  <c r="BG2328" i="4"/>
  <c r="BE2328" i="4"/>
  <c r="T2328" i="4"/>
  <c r="R2328" i="4"/>
  <c r="P2328" i="4"/>
  <c r="BI2321" i="4"/>
  <c r="BH2321" i="4"/>
  <c r="BG2321" i="4"/>
  <c r="BE2321" i="4"/>
  <c r="T2321" i="4"/>
  <c r="R2321" i="4"/>
  <c r="P2321" i="4"/>
  <c r="BI2316" i="4"/>
  <c r="BH2316" i="4"/>
  <c r="BG2316" i="4"/>
  <c r="BE2316" i="4"/>
  <c r="T2316" i="4"/>
  <c r="R2316" i="4"/>
  <c r="P2316" i="4"/>
  <c r="BI2314" i="4"/>
  <c r="BH2314" i="4"/>
  <c r="BG2314" i="4"/>
  <c r="BE2314" i="4"/>
  <c r="T2314" i="4"/>
  <c r="R2314" i="4"/>
  <c r="P2314" i="4"/>
  <c r="BI2307" i="4"/>
  <c r="BH2307" i="4"/>
  <c r="BG2307" i="4"/>
  <c r="BE2307" i="4"/>
  <c r="T2307" i="4"/>
  <c r="R2307" i="4"/>
  <c r="P2307" i="4"/>
  <c r="BI2302" i="4"/>
  <c r="BH2302" i="4"/>
  <c r="BG2302" i="4"/>
  <c r="BE2302" i="4"/>
  <c r="T2302" i="4"/>
  <c r="R2302" i="4"/>
  <c r="P2302" i="4"/>
  <c r="BI2297" i="4"/>
  <c r="BH2297" i="4"/>
  <c r="BG2297" i="4"/>
  <c r="BE2297" i="4"/>
  <c r="T2297" i="4"/>
  <c r="R2297" i="4"/>
  <c r="P2297" i="4"/>
  <c r="BI2289" i="4"/>
  <c r="BH2289" i="4"/>
  <c r="BG2289" i="4"/>
  <c r="BE2289" i="4"/>
  <c r="T2289" i="4"/>
  <c r="R2289" i="4"/>
  <c r="P2289" i="4"/>
  <c r="BI2279" i="4"/>
  <c r="BH2279" i="4"/>
  <c r="BG2279" i="4"/>
  <c r="BE2279" i="4"/>
  <c r="T2279" i="4"/>
  <c r="R2279" i="4"/>
  <c r="P2279" i="4"/>
  <c r="BI2274" i="4"/>
  <c r="BH2274" i="4"/>
  <c r="BG2274" i="4"/>
  <c r="BE2274" i="4"/>
  <c r="T2274" i="4"/>
  <c r="R2274" i="4"/>
  <c r="P2274" i="4"/>
  <c r="BI2270" i="4"/>
  <c r="BH2270" i="4"/>
  <c r="BG2270" i="4"/>
  <c r="BE2270" i="4"/>
  <c r="T2270" i="4"/>
  <c r="R2270" i="4"/>
  <c r="P2270" i="4"/>
  <c r="BI2262" i="4"/>
  <c r="BH2262" i="4"/>
  <c r="BG2262" i="4"/>
  <c r="BE2262" i="4"/>
  <c r="T2262" i="4"/>
  <c r="R2262" i="4"/>
  <c r="P2262" i="4"/>
  <c r="BI2258" i="4"/>
  <c r="BH2258" i="4"/>
  <c r="BG2258" i="4"/>
  <c r="BE2258" i="4"/>
  <c r="T2258" i="4"/>
  <c r="R2258" i="4"/>
  <c r="P2258" i="4"/>
  <c r="BI2252" i="4"/>
  <c r="BH2252" i="4"/>
  <c r="BG2252" i="4"/>
  <c r="BE2252" i="4"/>
  <c r="T2252" i="4"/>
  <c r="R2252" i="4"/>
  <c r="P2252" i="4"/>
  <c r="BI2241" i="4"/>
  <c r="BH2241" i="4"/>
  <c r="BG2241" i="4"/>
  <c r="BE2241" i="4"/>
  <c r="T2241" i="4"/>
  <c r="R2241" i="4"/>
  <c r="P2241" i="4"/>
  <c r="BI2238" i="4"/>
  <c r="BH2238" i="4"/>
  <c r="BG2238" i="4"/>
  <c r="BE2238" i="4"/>
  <c r="T2238" i="4"/>
  <c r="R2238" i="4"/>
  <c r="P2238" i="4"/>
  <c r="BI2230" i="4"/>
  <c r="BH2230" i="4"/>
  <c r="BG2230" i="4"/>
  <c r="BE2230" i="4"/>
  <c r="T2230" i="4"/>
  <c r="R2230" i="4"/>
  <c r="P2230" i="4"/>
  <c r="BI2224" i="4"/>
  <c r="BH2224" i="4"/>
  <c r="BG2224" i="4"/>
  <c r="BE2224" i="4"/>
  <c r="T2224" i="4"/>
  <c r="R2224" i="4"/>
  <c r="P2224" i="4"/>
  <c r="BI2220" i="4"/>
  <c r="BH2220" i="4"/>
  <c r="BG2220" i="4"/>
  <c r="BE2220" i="4"/>
  <c r="T2220" i="4"/>
  <c r="R2220" i="4"/>
  <c r="P2220" i="4"/>
  <c r="BI2213" i="4"/>
  <c r="BH2213" i="4"/>
  <c r="BG2213" i="4"/>
  <c r="BE2213" i="4"/>
  <c r="T2213" i="4"/>
  <c r="R2213" i="4"/>
  <c r="P2213" i="4"/>
  <c r="BI2204" i="4"/>
  <c r="BH2204" i="4"/>
  <c r="BG2204" i="4"/>
  <c r="BE2204" i="4"/>
  <c r="T2204" i="4"/>
  <c r="R2204" i="4"/>
  <c r="P2204" i="4"/>
  <c r="BI2196" i="4"/>
  <c r="BH2196" i="4"/>
  <c r="BG2196" i="4"/>
  <c r="BE2196" i="4"/>
  <c r="T2196" i="4"/>
  <c r="R2196" i="4"/>
  <c r="P2196" i="4"/>
  <c r="BI2191" i="4"/>
  <c r="BH2191" i="4"/>
  <c r="BG2191" i="4"/>
  <c r="BE2191" i="4"/>
  <c r="T2191" i="4"/>
  <c r="R2191" i="4"/>
  <c r="P2191" i="4"/>
  <c r="BI2183" i="4"/>
  <c r="BH2183" i="4"/>
  <c r="BG2183" i="4"/>
  <c r="BE2183" i="4"/>
  <c r="T2183" i="4"/>
  <c r="R2183" i="4"/>
  <c r="P2183" i="4"/>
  <c r="BI2182" i="4"/>
  <c r="BH2182" i="4"/>
  <c r="BG2182" i="4"/>
  <c r="BE2182" i="4"/>
  <c r="T2182" i="4"/>
  <c r="R2182" i="4"/>
  <c r="P2182" i="4"/>
  <c r="BI2178" i="4"/>
  <c r="BH2178" i="4"/>
  <c r="BG2178" i="4"/>
  <c r="BE2178" i="4"/>
  <c r="T2178" i="4"/>
  <c r="R2178" i="4"/>
  <c r="P2178" i="4"/>
  <c r="BI2177" i="4"/>
  <c r="BH2177" i="4"/>
  <c r="BG2177" i="4"/>
  <c r="BE2177" i="4"/>
  <c r="T2177" i="4"/>
  <c r="R2177" i="4"/>
  <c r="P2177" i="4"/>
  <c r="BI2173" i="4"/>
  <c r="BH2173" i="4"/>
  <c r="BG2173" i="4"/>
  <c r="BE2173" i="4"/>
  <c r="T2173" i="4"/>
  <c r="R2173" i="4"/>
  <c r="P2173" i="4"/>
  <c r="BI2169" i="4"/>
  <c r="BH2169" i="4"/>
  <c r="BG2169" i="4"/>
  <c r="BE2169" i="4"/>
  <c r="T2169" i="4"/>
  <c r="R2169" i="4"/>
  <c r="P2169" i="4"/>
  <c r="BI2166" i="4"/>
  <c r="BH2166" i="4"/>
  <c r="BG2166" i="4"/>
  <c r="BE2166" i="4"/>
  <c r="T2166" i="4"/>
  <c r="R2166" i="4"/>
  <c r="P2166" i="4"/>
  <c r="BI2163" i="4"/>
  <c r="BH2163" i="4"/>
  <c r="BG2163" i="4"/>
  <c r="BE2163" i="4"/>
  <c r="T2163" i="4"/>
  <c r="R2163" i="4"/>
  <c r="P2163" i="4"/>
  <c r="BI2154" i="4"/>
  <c r="BH2154" i="4"/>
  <c r="BG2154" i="4"/>
  <c r="BE2154" i="4"/>
  <c r="T2154" i="4"/>
  <c r="R2154" i="4"/>
  <c r="P2154" i="4"/>
  <c r="BI2150" i="4"/>
  <c r="BH2150" i="4"/>
  <c r="BG2150" i="4"/>
  <c r="BE2150" i="4"/>
  <c r="T2150" i="4"/>
  <c r="T2149" i="4"/>
  <c r="R2150" i="4"/>
  <c r="R2149" i="4"/>
  <c r="P2150" i="4"/>
  <c r="P2149" i="4"/>
  <c r="BI2148" i="4"/>
  <c r="BH2148" i="4"/>
  <c r="BG2148" i="4"/>
  <c r="BE2148" i="4"/>
  <c r="T2148" i="4"/>
  <c r="R2148" i="4"/>
  <c r="P2148" i="4"/>
  <c r="BI2147" i="4"/>
  <c r="BH2147" i="4"/>
  <c r="BG2147" i="4"/>
  <c r="BE2147" i="4"/>
  <c r="T2147" i="4"/>
  <c r="R2147" i="4"/>
  <c r="P2147" i="4"/>
  <c r="BI2146" i="4"/>
  <c r="BH2146" i="4"/>
  <c r="BG2146" i="4"/>
  <c r="BE2146" i="4"/>
  <c r="T2146" i="4"/>
  <c r="R2146" i="4"/>
  <c r="P2146" i="4"/>
  <c r="BI2145" i="4"/>
  <c r="BH2145" i="4"/>
  <c r="BG2145" i="4"/>
  <c r="BE2145" i="4"/>
  <c r="T2145" i="4"/>
  <c r="R2145" i="4"/>
  <c r="P2145" i="4"/>
  <c r="BI2141" i="4"/>
  <c r="BH2141" i="4"/>
  <c r="BG2141" i="4"/>
  <c r="BE2141" i="4"/>
  <c r="T2141" i="4"/>
  <c r="R2141" i="4"/>
  <c r="P2141" i="4"/>
  <c r="BI2140" i="4"/>
  <c r="BH2140" i="4"/>
  <c r="BG2140" i="4"/>
  <c r="BE2140" i="4"/>
  <c r="T2140" i="4"/>
  <c r="R2140" i="4"/>
  <c r="P2140" i="4"/>
  <c r="BI2136" i="4"/>
  <c r="BH2136" i="4"/>
  <c r="BG2136" i="4"/>
  <c r="BE2136" i="4"/>
  <c r="T2136" i="4"/>
  <c r="R2136" i="4"/>
  <c r="P2136" i="4"/>
  <c r="BI2134" i="4"/>
  <c r="BH2134" i="4"/>
  <c r="BG2134" i="4"/>
  <c r="BE2134" i="4"/>
  <c r="T2134" i="4"/>
  <c r="R2134" i="4"/>
  <c r="P2134" i="4"/>
  <c r="BI2130" i="4"/>
  <c r="BH2130" i="4"/>
  <c r="BG2130" i="4"/>
  <c r="BE2130" i="4"/>
  <c r="T2130" i="4"/>
  <c r="R2130" i="4"/>
  <c r="P2130" i="4"/>
  <c r="BI2126" i="4"/>
  <c r="BH2126" i="4"/>
  <c r="BG2126" i="4"/>
  <c r="BE2126" i="4"/>
  <c r="T2126" i="4"/>
  <c r="T2125" i="4" s="1"/>
  <c r="R2126" i="4"/>
  <c r="R2125" i="4" s="1"/>
  <c r="P2126" i="4"/>
  <c r="P2125" i="4" s="1"/>
  <c r="BI2124" i="4"/>
  <c r="BH2124" i="4"/>
  <c r="BG2124" i="4"/>
  <c r="BE2124" i="4"/>
  <c r="T2124" i="4"/>
  <c r="R2124" i="4"/>
  <c r="P2124" i="4"/>
  <c r="BI2105" i="4"/>
  <c r="BH2105" i="4"/>
  <c r="BG2105" i="4"/>
  <c r="BE2105" i="4"/>
  <c r="T2105" i="4"/>
  <c r="R2105" i="4"/>
  <c r="P2105" i="4"/>
  <c r="BI2097" i="4"/>
  <c r="BH2097" i="4"/>
  <c r="BG2097" i="4"/>
  <c r="BE2097" i="4"/>
  <c r="T2097" i="4"/>
  <c r="R2097" i="4"/>
  <c r="P2097" i="4"/>
  <c r="BI2094" i="4"/>
  <c r="BH2094" i="4"/>
  <c r="BG2094" i="4"/>
  <c r="BE2094" i="4"/>
  <c r="T2094" i="4"/>
  <c r="R2094" i="4"/>
  <c r="P2094" i="4"/>
  <c r="BI2090" i="4"/>
  <c r="BH2090" i="4"/>
  <c r="BG2090" i="4"/>
  <c r="BE2090" i="4"/>
  <c r="T2090" i="4"/>
  <c r="R2090" i="4"/>
  <c r="P2090" i="4"/>
  <c r="BI2087" i="4"/>
  <c r="BH2087" i="4"/>
  <c r="BG2087" i="4"/>
  <c r="BE2087" i="4"/>
  <c r="T2087" i="4"/>
  <c r="R2087" i="4"/>
  <c r="P2087" i="4"/>
  <c r="BI2081" i="4"/>
  <c r="BH2081" i="4"/>
  <c r="BG2081" i="4"/>
  <c r="BE2081" i="4"/>
  <c r="T2081" i="4"/>
  <c r="R2081" i="4"/>
  <c r="P2081" i="4"/>
  <c r="BI2077" i="4"/>
  <c r="BH2077" i="4"/>
  <c r="BG2077" i="4"/>
  <c r="BE2077" i="4"/>
  <c r="T2077" i="4"/>
  <c r="R2077" i="4"/>
  <c r="P2077" i="4"/>
  <c r="BI2067" i="4"/>
  <c r="BH2067" i="4"/>
  <c r="BG2067" i="4"/>
  <c r="BE2067" i="4"/>
  <c r="T2067" i="4"/>
  <c r="R2067" i="4"/>
  <c r="P2067" i="4"/>
  <c r="BI2063" i="4"/>
  <c r="BH2063" i="4"/>
  <c r="BG2063" i="4"/>
  <c r="BE2063" i="4"/>
  <c r="T2063" i="4"/>
  <c r="R2063" i="4"/>
  <c r="P2063" i="4"/>
  <c r="BI2056" i="4"/>
  <c r="BH2056" i="4"/>
  <c r="BG2056" i="4"/>
  <c r="BE2056" i="4"/>
  <c r="T2056" i="4"/>
  <c r="R2056" i="4"/>
  <c r="P2056" i="4"/>
  <c r="BI2053" i="4"/>
  <c r="BH2053" i="4"/>
  <c r="BG2053" i="4"/>
  <c r="BE2053" i="4"/>
  <c r="T2053" i="4"/>
  <c r="R2053" i="4"/>
  <c r="P2053" i="4"/>
  <c r="BI2041" i="4"/>
  <c r="BH2041" i="4"/>
  <c r="BG2041" i="4"/>
  <c r="BE2041" i="4"/>
  <c r="T2041" i="4"/>
  <c r="R2041" i="4"/>
  <c r="P2041" i="4"/>
  <c r="BI2038" i="4"/>
  <c r="BH2038" i="4"/>
  <c r="BG2038" i="4"/>
  <c r="BE2038" i="4"/>
  <c r="T2038" i="4"/>
  <c r="R2038" i="4"/>
  <c r="P2038" i="4"/>
  <c r="BI2026" i="4"/>
  <c r="BH2026" i="4"/>
  <c r="BG2026" i="4"/>
  <c r="BE2026" i="4"/>
  <c r="T2026" i="4"/>
  <c r="R2026" i="4"/>
  <c r="P2026" i="4"/>
  <c r="BI2023" i="4"/>
  <c r="BH2023" i="4"/>
  <c r="BG2023" i="4"/>
  <c r="BE2023" i="4"/>
  <c r="T2023" i="4"/>
  <c r="R2023" i="4"/>
  <c r="P2023" i="4"/>
  <c r="BI2008" i="4"/>
  <c r="BH2008" i="4"/>
  <c r="BG2008" i="4"/>
  <c r="BE2008" i="4"/>
  <c r="T2008" i="4"/>
  <c r="R2008" i="4"/>
  <c r="P2008" i="4"/>
  <c r="BI2006" i="4"/>
  <c r="BH2006" i="4"/>
  <c r="BG2006" i="4"/>
  <c r="BE2006" i="4"/>
  <c r="T2006" i="4"/>
  <c r="R2006" i="4"/>
  <c r="P2006" i="4"/>
  <c r="BI2003" i="4"/>
  <c r="BH2003" i="4"/>
  <c r="BG2003" i="4"/>
  <c r="BE2003" i="4"/>
  <c r="T2003" i="4"/>
  <c r="R2003" i="4"/>
  <c r="P2003" i="4"/>
  <c r="BI1999" i="4"/>
  <c r="BH1999" i="4"/>
  <c r="BG1999" i="4"/>
  <c r="BE1999" i="4"/>
  <c r="T1999" i="4"/>
  <c r="R1999" i="4"/>
  <c r="P1999" i="4"/>
  <c r="BI1991" i="4"/>
  <c r="BH1991" i="4"/>
  <c r="BG1991" i="4"/>
  <c r="BE1991" i="4"/>
  <c r="T1991" i="4"/>
  <c r="R1991" i="4"/>
  <c r="P1991" i="4"/>
  <c r="BI1987" i="4"/>
  <c r="BH1987" i="4"/>
  <c r="BG1987" i="4"/>
  <c r="BE1987" i="4"/>
  <c r="T1987" i="4"/>
  <c r="R1987" i="4"/>
  <c r="P1987" i="4"/>
  <c r="BI1977" i="4"/>
  <c r="BH1977" i="4"/>
  <c r="BG1977" i="4"/>
  <c r="BE1977" i="4"/>
  <c r="T1977" i="4"/>
  <c r="R1977" i="4"/>
  <c r="P1977" i="4"/>
  <c r="BI1973" i="4"/>
  <c r="BH1973" i="4"/>
  <c r="BG1973" i="4"/>
  <c r="BE1973" i="4"/>
  <c r="T1973" i="4"/>
  <c r="R1973" i="4"/>
  <c r="P1973" i="4"/>
  <c r="BI1962" i="4"/>
  <c r="BH1962" i="4"/>
  <c r="BG1962" i="4"/>
  <c r="BE1962" i="4"/>
  <c r="T1962" i="4"/>
  <c r="R1962" i="4"/>
  <c r="P1962" i="4"/>
  <c r="BI1954" i="4"/>
  <c r="BH1954" i="4"/>
  <c r="BG1954" i="4"/>
  <c r="BE1954" i="4"/>
  <c r="T1954" i="4"/>
  <c r="R1954" i="4"/>
  <c r="P1954" i="4"/>
  <c r="BI1953" i="4"/>
  <c r="BH1953" i="4"/>
  <c r="BG1953" i="4"/>
  <c r="BE1953" i="4"/>
  <c r="T1953" i="4"/>
  <c r="R1953" i="4"/>
  <c r="P1953" i="4"/>
  <c r="BI1952" i="4"/>
  <c r="BH1952" i="4"/>
  <c r="BG1952" i="4"/>
  <c r="BE1952" i="4"/>
  <c r="T1952" i="4"/>
  <c r="R1952" i="4"/>
  <c r="P1952" i="4"/>
  <c r="BI1949" i="4"/>
  <c r="BH1949" i="4"/>
  <c r="BG1949" i="4"/>
  <c r="BE1949" i="4"/>
  <c r="T1949" i="4"/>
  <c r="R1949" i="4"/>
  <c r="P1949" i="4"/>
  <c r="BI1947" i="4"/>
  <c r="BH1947" i="4"/>
  <c r="BG1947" i="4"/>
  <c r="BE1947" i="4"/>
  <c r="T1947" i="4"/>
  <c r="R1947" i="4"/>
  <c r="P1947" i="4"/>
  <c r="BI1943" i="4"/>
  <c r="BH1943" i="4"/>
  <c r="BG1943" i="4"/>
  <c r="BE1943" i="4"/>
  <c r="T1943" i="4"/>
  <c r="R1943" i="4"/>
  <c r="P1943" i="4"/>
  <c r="BI1941" i="4"/>
  <c r="BH1941" i="4"/>
  <c r="BG1941" i="4"/>
  <c r="BE1941" i="4"/>
  <c r="T1941" i="4"/>
  <c r="R1941" i="4"/>
  <c r="P1941" i="4"/>
  <c r="BI1932" i="4"/>
  <c r="BH1932" i="4"/>
  <c r="BG1932" i="4"/>
  <c r="BE1932" i="4"/>
  <c r="T1932" i="4"/>
  <c r="R1932" i="4"/>
  <c r="P1932" i="4"/>
  <c r="BI1921" i="4"/>
  <c r="BH1921" i="4"/>
  <c r="BG1921" i="4"/>
  <c r="BE1921" i="4"/>
  <c r="T1921" i="4"/>
  <c r="R1921" i="4"/>
  <c r="P1921" i="4"/>
  <c r="BI1918" i="4"/>
  <c r="BH1918" i="4"/>
  <c r="BG1918" i="4"/>
  <c r="BE1918" i="4"/>
  <c r="T1918" i="4"/>
  <c r="R1918" i="4"/>
  <c r="P1918" i="4"/>
  <c r="BI1917" i="4"/>
  <c r="BH1917" i="4"/>
  <c r="BG1917" i="4"/>
  <c r="BE1917" i="4"/>
  <c r="T1917" i="4"/>
  <c r="R1917" i="4"/>
  <c r="P1917" i="4"/>
  <c r="BI1916" i="4"/>
  <c r="BH1916" i="4"/>
  <c r="BG1916" i="4"/>
  <c r="BE1916" i="4"/>
  <c r="T1916" i="4"/>
  <c r="R1916" i="4"/>
  <c r="P1916" i="4"/>
  <c r="BI1913" i="4"/>
  <c r="BH1913" i="4"/>
  <c r="BG1913" i="4"/>
  <c r="BE1913" i="4"/>
  <c r="T1913" i="4"/>
  <c r="R1913" i="4"/>
  <c r="P1913" i="4"/>
  <c r="BI1912" i="4"/>
  <c r="BH1912" i="4"/>
  <c r="BG1912" i="4"/>
  <c r="BE1912" i="4"/>
  <c r="T1912" i="4"/>
  <c r="R1912" i="4"/>
  <c r="P1912" i="4"/>
  <c r="BI1909" i="4"/>
  <c r="BH1909" i="4"/>
  <c r="BG1909" i="4"/>
  <c r="BE1909" i="4"/>
  <c r="T1909" i="4"/>
  <c r="R1909" i="4"/>
  <c r="P1909" i="4"/>
  <c r="BI1908" i="4"/>
  <c r="BH1908" i="4"/>
  <c r="BG1908" i="4"/>
  <c r="BE1908" i="4"/>
  <c r="T1908" i="4"/>
  <c r="R1908" i="4"/>
  <c r="P1908" i="4"/>
  <c r="BI1904" i="4"/>
  <c r="BH1904" i="4"/>
  <c r="BG1904" i="4"/>
  <c r="BE1904" i="4"/>
  <c r="T1904" i="4"/>
  <c r="R1904" i="4"/>
  <c r="P1904" i="4"/>
  <c r="BI1903" i="4"/>
  <c r="BH1903" i="4"/>
  <c r="BG1903" i="4"/>
  <c r="BE1903" i="4"/>
  <c r="T1903" i="4"/>
  <c r="R1903" i="4"/>
  <c r="P1903" i="4"/>
  <c r="BI1900" i="4"/>
  <c r="BH1900" i="4"/>
  <c r="BG1900" i="4"/>
  <c r="BE1900" i="4"/>
  <c r="T1900" i="4"/>
  <c r="R1900" i="4"/>
  <c r="P1900" i="4"/>
  <c r="BI1896" i="4"/>
  <c r="BH1896" i="4"/>
  <c r="BG1896" i="4"/>
  <c r="BE1896" i="4"/>
  <c r="T1896" i="4"/>
  <c r="R1896" i="4"/>
  <c r="P1896" i="4"/>
  <c r="BI1885" i="4"/>
  <c r="BH1885" i="4"/>
  <c r="BG1885" i="4"/>
  <c r="BE1885" i="4"/>
  <c r="T1885" i="4"/>
  <c r="R1885" i="4"/>
  <c r="P1885" i="4"/>
  <c r="BI1874" i="4"/>
  <c r="BH1874" i="4"/>
  <c r="BG1874" i="4"/>
  <c r="BE1874" i="4"/>
  <c r="T1874" i="4"/>
  <c r="R1874" i="4"/>
  <c r="P1874" i="4"/>
  <c r="BI1870" i="4"/>
  <c r="BH1870" i="4"/>
  <c r="BG1870" i="4"/>
  <c r="BE1870" i="4"/>
  <c r="T1870" i="4"/>
  <c r="R1870" i="4"/>
  <c r="P1870" i="4"/>
  <c r="BI1865" i="4"/>
  <c r="BH1865" i="4"/>
  <c r="BG1865" i="4"/>
  <c r="BE1865" i="4"/>
  <c r="T1865" i="4"/>
  <c r="R1865" i="4"/>
  <c r="P1865" i="4"/>
  <c r="BI1861" i="4"/>
  <c r="BH1861" i="4"/>
  <c r="BG1861" i="4"/>
  <c r="BE1861" i="4"/>
  <c r="T1861" i="4"/>
  <c r="R1861" i="4"/>
  <c r="P1861" i="4"/>
  <c r="BI1858" i="4"/>
  <c r="BH1858" i="4"/>
  <c r="BG1858" i="4"/>
  <c r="BE1858" i="4"/>
  <c r="T1858" i="4"/>
  <c r="R1858" i="4"/>
  <c r="P1858" i="4"/>
  <c r="BI1854" i="4"/>
  <c r="BH1854" i="4"/>
  <c r="BG1854" i="4"/>
  <c r="BE1854" i="4"/>
  <c r="T1854" i="4"/>
  <c r="R1854" i="4"/>
  <c r="P1854" i="4"/>
  <c r="BI1852" i="4"/>
  <c r="BH1852" i="4"/>
  <c r="BG1852" i="4"/>
  <c r="BE1852" i="4"/>
  <c r="T1852" i="4"/>
  <c r="R1852" i="4"/>
  <c r="P1852" i="4"/>
  <c r="BI1848" i="4"/>
  <c r="BH1848" i="4"/>
  <c r="BG1848" i="4"/>
  <c r="BE1848" i="4"/>
  <c r="T1848" i="4"/>
  <c r="R1848" i="4"/>
  <c r="P1848" i="4"/>
  <c r="BI1847" i="4"/>
  <c r="BH1847" i="4"/>
  <c r="BG1847" i="4"/>
  <c r="BE1847" i="4"/>
  <c r="T1847" i="4"/>
  <c r="R1847" i="4"/>
  <c r="P1847" i="4"/>
  <c r="BI1844" i="4"/>
  <c r="BH1844" i="4"/>
  <c r="BG1844" i="4"/>
  <c r="BE1844" i="4"/>
  <c r="T1844" i="4"/>
  <c r="R1844" i="4"/>
  <c r="P1844" i="4"/>
  <c r="BI1841" i="4"/>
  <c r="BH1841" i="4"/>
  <c r="BG1841" i="4"/>
  <c r="BE1841" i="4"/>
  <c r="T1841" i="4"/>
  <c r="R1841" i="4"/>
  <c r="P1841" i="4"/>
  <c r="BI1837" i="4"/>
  <c r="BH1837" i="4"/>
  <c r="BG1837" i="4"/>
  <c r="BE1837" i="4"/>
  <c r="T1837" i="4"/>
  <c r="R1837" i="4"/>
  <c r="P1837" i="4"/>
  <c r="BI1833" i="4"/>
  <c r="BH1833" i="4"/>
  <c r="BG1833" i="4"/>
  <c r="BE1833" i="4"/>
  <c r="T1833" i="4"/>
  <c r="R1833" i="4"/>
  <c r="P1833" i="4"/>
  <c r="BI1829" i="4"/>
  <c r="BH1829" i="4"/>
  <c r="BG1829" i="4"/>
  <c r="BE1829" i="4"/>
  <c r="T1829" i="4"/>
  <c r="R1829" i="4"/>
  <c r="P1829" i="4"/>
  <c r="BI1826" i="4"/>
  <c r="BH1826" i="4"/>
  <c r="BG1826" i="4"/>
  <c r="BE1826" i="4"/>
  <c r="T1826" i="4"/>
  <c r="R1826" i="4"/>
  <c r="P1826" i="4"/>
  <c r="BI1800" i="4"/>
  <c r="BH1800" i="4"/>
  <c r="BG1800" i="4"/>
  <c r="BE1800" i="4"/>
  <c r="T1800" i="4"/>
  <c r="R1800" i="4"/>
  <c r="P1800" i="4"/>
  <c r="BI1797" i="4"/>
  <c r="BH1797" i="4"/>
  <c r="BG1797" i="4"/>
  <c r="BE1797" i="4"/>
  <c r="T1797" i="4"/>
  <c r="R1797" i="4"/>
  <c r="P1797" i="4"/>
  <c r="BI1771" i="4"/>
  <c r="BH1771" i="4"/>
  <c r="BG1771" i="4"/>
  <c r="BE1771" i="4"/>
  <c r="T1771" i="4"/>
  <c r="R1771" i="4"/>
  <c r="P1771" i="4"/>
  <c r="BI1753" i="4"/>
  <c r="BH1753" i="4"/>
  <c r="BG1753" i="4"/>
  <c r="BE1753" i="4"/>
  <c r="T1753" i="4"/>
  <c r="R1753" i="4"/>
  <c r="P1753" i="4"/>
  <c r="BI1750" i="4"/>
  <c r="BH1750" i="4"/>
  <c r="BG1750" i="4"/>
  <c r="BE1750" i="4"/>
  <c r="T1750" i="4"/>
  <c r="T1749" i="4"/>
  <c r="R1750" i="4"/>
  <c r="R1749" i="4"/>
  <c r="P1750" i="4"/>
  <c r="P1749" i="4"/>
  <c r="BI1748" i="4"/>
  <c r="BH1748" i="4"/>
  <c r="BG1748" i="4"/>
  <c r="BE1748" i="4"/>
  <c r="T1748" i="4"/>
  <c r="R1748" i="4"/>
  <c r="P1748" i="4"/>
  <c r="BI1745" i="4"/>
  <c r="BH1745" i="4"/>
  <c r="BG1745" i="4"/>
  <c r="BE1745" i="4"/>
  <c r="T1745" i="4"/>
  <c r="R1745" i="4"/>
  <c r="P1745" i="4"/>
  <c r="BI1744" i="4"/>
  <c r="BH1744" i="4"/>
  <c r="BG1744" i="4"/>
  <c r="BE1744" i="4"/>
  <c r="T1744" i="4"/>
  <c r="R1744" i="4"/>
  <c r="P1744" i="4"/>
  <c r="BI1741" i="4"/>
  <c r="BH1741" i="4"/>
  <c r="BG1741" i="4"/>
  <c r="BE1741" i="4"/>
  <c r="T1741" i="4"/>
  <c r="R1741" i="4"/>
  <c r="P1741" i="4"/>
  <c r="BI1740" i="4"/>
  <c r="BH1740" i="4"/>
  <c r="BG1740" i="4"/>
  <c r="BE1740" i="4"/>
  <c r="T1740" i="4"/>
  <c r="R1740" i="4"/>
  <c r="P1740" i="4"/>
  <c r="BI1736" i="4"/>
  <c r="BH1736" i="4"/>
  <c r="BG1736" i="4"/>
  <c r="BE1736" i="4"/>
  <c r="T1736" i="4"/>
  <c r="R1736" i="4"/>
  <c r="P1736" i="4"/>
  <c r="BI1735" i="4"/>
  <c r="BH1735" i="4"/>
  <c r="BG1735" i="4"/>
  <c r="BE1735" i="4"/>
  <c r="T1735" i="4"/>
  <c r="R1735" i="4"/>
  <c r="P1735" i="4"/>
  <c r="BI1731" i="4"/>
  <c r="BH1731" i="4"/>
  <c r="BG1731" i="4"/>
  <c r="BE1731" i="4"/>
  <c r="T1731" i="4"/>
  <c r="R1731" i="4"/>
  <c r="P1731" i="4"/>
  <c r="BI1728" i="4"/>
  <c r="BH1728" i="4"/>
  <c r="BG1728" i="4"/>
  <c r="BE1728" i="4"/>
  <c r="T1728" i="4"/>
  <c r="R1728" i="4"/>
  <c r="P1728" i="4"/>
  <c r="BI1723" i="4"/>
  <c r="BH1723" i="4"/>
  <c r="BG1723" i="4"/>
  <c r="BE1723" i="4"/>
  <c r="T1723" i="4"/>
  <c r="R1723" i="4"/>
  <c r="P1723" i="4"/>
  <c r="BI1718" i="4"/>
  <c r="BH1718" i="4"/>
  <c r="BG1718" i="4"/>
  <c r="BE1718" i="4"/>
  <c r="T1718" i="4"/>
  <c r="R1718" i="4"/>
  <c r="P1718" i="4"/>
  <c r="BI1714" i="4"/>
  <c r="BH1714" i="4"/>
  <c r="BG1714" i="4"/>
  <c r="BE1714" i="4"/>
  <c r="T1714" i="4"/>
  <c r="R1714" i="4"/>
  <c r="P1714" i="4"/>
  <c r="BI1713" i="4"/>
  <c r="BH1713" i="4"/>
  <c r="BG1713" i="4"/>
  <c r="BE1713" i="4"/>
  <c r="T1713" i="4"/>
  <c r="R1713" i="4"/>
  <c r="P1713" i="4"/>
  <c r="BI1712" i="4"/>
  <c r="BH1712" i="4"/>
  <c r="BG1712" i="4"/>
  <c r="BE1712" i="4"/>
  <c r="T1712" i="4"/>
  <c r="R1712" i="4"/>
  <c r="P1712" i="4"/>
  <c r="BI1711" i="4"/>
  <c r="BH1711" i="4"/>
  <c r="BG1711" i="4"/>
  <c r="BE1711" i="4"/>
  <c r="T1711" i="4"/>
  <c r="R1711" i="4"/>
  <c r="P1711" i="4"/>
  <c r="BI1710" i="4"/>
  <c r="BH1710" i="4"/>
  <c r="BG1710" i="4"/>
  <c r="BE1710" i="4"/>
  <c r="T1710" i="4"/>
  <c r="R1710" i="4"/>
  <c r="P1710" i="4"/>
  <c r="BI1690" i="4"/>
  <c r="BH1690" i="4"/>
  <c r="BG1690" i="4"/>
  <c r="BE1690" i="4"/>
  <c r="T1690" i="4"/>
  <c r="R1690" i="4"/>
  <c r="P1690" i="4"/>
  <c r="BI1684" i="4"/>
  <c r="BH1684" i="4"/>
  <c r="BG1684" i="4"/>
  <c r="BE1684" i="4"/>
  <c r="T1684" i="4"/>
  <c r="R1684" i="4"/>
  <c r="P1684" i="4"/>
  <c r="BI1681" i="4"/>
  <c r="BH1681" i="4"/>
  <c r="BG1681" i="4"/>
  <c r="BE1681" i="4"/>
  <c r="T1681" i="4"/>
  <c r="R1681" i="4"/>
  <c r="P1681" i="4"/>
  <c r="BI1676" i="4"/>
  <c r="BH1676" i="4"/>
  <c r="BG1676" i="4"/>
  <c r="BE1676" i="4"/>
  <c r="T1676" i="4"/>
  <c r="R1676" i="4"/>
  <c r="P1676" i="4"/>
  <c r="BI1673" i="4"/>
  <c r="BH1673" i="4"/>
  <c r="BG1673" i="4"/>
  <c r="BE1673" i="4"/>
  <c r="T1673" i="4"/>
  <c r="R1673" i="4"/>
  <c r="P1673" i="4"/>
  <c r="BI1670" i="4"/>
  <c r="BH1670" i="4"/>
  <c r="BG1670" i="4"/>
  <c r="BE1670" i="4"/>
  <c r="T1670" i="4"/>
  <c r="R1670" i="4"/>
  <c r="P1670" i="4"/>
  <c r="BI1666" i="4"/>
  <c r="BH1666" i="4"/>
  <c r="BG1666" i="4"/>
  <c r="BE1666" i="4"/>
  <c r="T1666" i="4"/>
  <c r="R1666" i="4"/>
  <c r="P1666" i="4"/>
  <c r="BI1647" i="4"/>
  <c r="BH1647" i="4"/>
  <c r="BG1647" i="4"/>
  <c r="BE1647" i="4"/>
  <c r="T1647" i="4"/>
  <c r="R1647" i="4"/>
  <c r="P1647" i="4"/>
  <c r="BI1644" i="4"/>
  <c r="BH1644" i="4"/>
  <c r="BG1644" i="4"/>
  <c r="BE1644" i="4"/>
  <c r="T1644" i="4"/>
  <c r="R1644" i="4"/>
  <c r="P1644" i="4"/>
  <c r="BI1640" i="4"/>
  <c r="BH1640" i="4"/>
  <c r="BG1640" i="4"/>
  <c r="BE1640" i="4"/>
  <c r="T1640" i="4"/>
  <c r="R1640" i="4"/>
  <c r="P1640" i="4"/>
  <c r="BI1638" i="4"/>
  <c r="BH1638" i="4"/>
  <c r="BG1638" i="4"/>
  <c r="BE1638" i="4"/>
  <c r="T1638" i="4"/>
  <c r="R1638" i="4"/>
  <c r="P1638" i="4"/>
  <c r="BI1637" i="4"/>
  <c r="BH1637" i="4"/>
  <c r="BG1637" i="4"/>
  <c r="BE1637" i="4"/>
  <c r="T1637" i="4"/>
  <c r="R1637" i="4"/>
  <c r="P1637" i="4"/>
  <c r="BI1636" i="4"/>
  <c r="BH1636" i="4"/>
  <c r="BG1636" i="4"/>
  <c r="BE1636" i="4"/>
  <c r="T1636" i="4"/>
  <c r="R1636" i="4"/>
  <c r="P1636" i="4"/>
  <c r="BI1635" i="4"/>
  <c r="BH1635" i="4"/>
  <c r="BG1635" i="4"/>
  <c r="BE1635" i="4"/>
  <c r="T1635" i="4"/>
  <c r="R1635" i="4"/>
  <c r="P1635" i="4"/>
  <c r="BI1634" i="4"/>
  <c r="BH1634" i="4"/>
  <c r="BG1634" i="4"/>
  <c r="BE1634" i="4"/>
  <c r="T1634" i="4"/>
  <c r="R1634" i="4"/>
  <c r="P1634" i="4"/>
  <c r="BI1633" i="4"/>
  <c r="BH1633" i="4"/>
  <c r="BG1633" i="4"/>
  <c r="BE1633" i="4"/>
  <c r="T1633" i="4"/>
  <c r="R1633" i="4"/>
  <c r="P1633" i="4"/>
  <c r="BI1632" i="4"/>
  <c r="BH1632" i="4"/>
  <c r="BG1632" i="4"/>
  <c r="BE1632" i="4"/>
  <c r="T1632" i="4"/>
  <c r="R1632" i="4"/>
  <c r="P1632" i="4"/>
  <c r="BI1631" i="4"/>
  <c r="BH1631" i="4"/>
  <c r="BG1631" i="4"/>
  <c r="BE1631" i="4"/>
  <c r="T1631" i="4"/>
  <c r="R1631" i="4"/>
  <c r="P1631" i="4"/>
  <c r="BI1630" i="4"/>
  <c r="BH1630" i="4"/>
  <c r="BG1630" i="4"/>
  <c r="BE1630" i="4"/>
  <c r="T1630" i="4"/>
  <c r="R1630" i="4"/>
  <c r="P1630" i="4"/>
  <c r="BI1626" i="4"/>
  <c r="BH1626" i="4"/>
  <c r="BG1626" i="4"/>
  <c r="BE1626" i="4"/>
  <c r="T1626" i="4"/>
  <c r="R1626" i="4"/>
  <c r="P1626" i="4"/>
  <c r="BI1616" i="4"/>
  <c r="BH1616" i="4"/>
  <c r="BG1616" i="4"/>
  <c r="BE1616" i="4"/>
  <c r="T1616" i="4"/>
  <c r="R1616" i="4"/>
  <c r="P1616" i="4"/>
  <c r="BI1608" i="4"/>
  <c r="BH1608" i="4"/>
  <c r="BG1608" i="4"/>
  <c r="BE1608" i="4"/>
  <c r="T1608" i="4"/>
  <c r="R1608" i="4"/>
  <c r="P1608" i="4"/>
  <c r="BI1604" i="4"/>
  <c r="BH1604" i="4"/>
  <c r="BG1604" i="4"/>
  <c r="BE1604" i="4"/>
  <c r="T1604" i="4"/>
  <c r="R1604" i="4"/>
  <c r="P1604" i="4"/>
  <c r="BI1599" i="4"/>
  <c r="BH1599" i="4"/>
  <c r="BG1599" i="4"/>
  <c r="BE1599" i="4"/>
  <c r="T1599" i="4"/>
  <c r="R1599" i="4"/>
  <c r="P1599" i="4"/>
  <c r="BI1594" i="4"/>
  <c r="BH1594" i="4"/>
  <c r="BG1594" i="4"/>
  <c r="BE1594" i="4"/>
  <c r="T1594" i="4"/>
  <c r="R1594" i="4"/>
  <c r="P1594" i="4"/>
  <c r="BI1571" i="4"/>
  <c r="BH1571" i="4"/>
  <c r="BG1571" i="4"/>
  <c r="BE1571" i="4"/>
  <c r="T1571" i="4"/>
  <c r="R1571" i="4"/>
  <c r="P1571" i="4"/>
  <c r="BI1568" i="4"/>
  <c r="BH1568" i="4"/>
  <c r="BG1568" i="4"/>
  <c r="BE1568" i="4"/>
  <c r="T1568" i="4"/>
  <c r="R1568" i="4"/>
  <c r="P1568" i="4"/>
  <c r="BI1555" i="4"/>
  <c r="BH1555" i="4"/>
  <c r="BG1555" i="4"/>
  <c r="BE1555" i="4"/>
  <c r="T1555" i="4"/>
  <c r="R1555" i="4"/>
  <c r="P1555" i="4"/>
  <c r="BI1550" i="4"/>
  <c r="BH1550" i="4"/>
  <c r="BG1550" i="4"/>
  <c r="BE1550" i="4"/>
  <c r="T1550" i="4"/>
  <c r="R1550" i="4"/>
  <c r="P1550" i="4"/>
  <c r="BI1546" i="4"/>
  <c r="BH1546" i="4"/>
  <c r="BG1546" i="4"/>
  <c r="BE1546" i="4"/>
  <c r="T1546" i="4"/>
  <c r="R1546" i="4"/>
  <c r="P1546" i="4"/>
  <c r="BI1541" i="4"/>
  <c r="BH1541" i="4"/>
  <c r="BG1541" i="4"/>
  <c r="BE1541" i="4"/>
  <c r="T1541" i="4"/>
  <c r="R1541" i="4"/>
  <c r="P1541" i="4"/>
  <c r="BI1533" i="4"/>
  <c r="BH1533" i="4"/>
  <c r="BG1533" i="4"/>
  <c r="BE1533" i="4"/>
  <c r="T1533" i="4"/>
  <c r="R1533" i="4"/>
  <c r="P1533" i="4"/>
  <c r="BI1532" i="4"/>
  <c r="BH1532" i="4"/>
  <c r="BG1532" i="4"/>
  <c r="BE1532" i="4"/>
  <c r="T1532" i="4"/>
  <c r="R1532" i="4"/>
  <c r="P1532" i="4"/>
  <c r="BI1527" i="4"/>
  <c r="BH1527" i="4"/>
  <c r="BG1527" i="4"/>
  <c r="BE1527" i="4"/>
  <c r="T1527" i="4"/>
  <c r="R1527" i="4"/>
  <c r="P1527" i="4"/>
  <c r="BI1518" i="4"/>
  <c r="BH1518" i="4"/>
  <c r="BG1518" i="4"/>
  <c r="BE1518" i="4"/>
  <c r="T1518" i="4"/>
  <c r="R1518" i="4"/>
  <c r="P1518" i="4"/>
  <c r="BI1515" i="4"/>
  <c r="BH1515" i="4"/>
  <c r="BG1515" i="4"/>
  <c r="BE1515" i="4"/>
  <c r="T1515" i="4"/>
  <c r="R1515" i="4"/>
  <c r="P1515" i="4"/>
  <c r="BI1510" i="4"/>
  <c r="BH1510" i="4"/>
  <c r="BG1510" i="4"/>
  <c r="BE1510" i="4"/>
  <c r="T1510" i="4"/>
  <c r="R1510" i="4"/>
  <c r="P1510" i="4"/>
  <c r="BI1504" i="4"/>
  <c r="BH1504" i="4"/>
  <c r="BG1504" i="4"/>
  <c r="BE1504" i="4"/>
  <c r="T1504" i="4"/>
  <c r="R1504" i="4"/>
  <c r="P1504" i="4"/>
  <c r="BI1500" i="4"/>
  <c r="BH1500" i="4"/>
  <c r="BG1500" i="4"/>
  <c r="BE1500" i="4"/>
  <c r="T1500" i="4"/>
  <c r="R1500" i="4"/>
  <c r="P1500" i="4"/>
  <c r="BI1488" i="4"/>
  <c r="BH1488" i="4"/>
  <c r="BG1488" i="4"/>
  <c r="BE1488" i="4"/>
  <c r="T1488" i="4"/>
  <c r="R1488" i="4"/>
  <c r="P1488" i="4"/>
  <c r="BI1475" i="4"/>
  <c r="BH1475" i="4"/>
  <c r="BG1475" i="4"/>
  <c r="BE1475" i="4"/>
  <c r="T1475" i="4"/>
  <c r="R1475" i="4"/>
  <c r="P1475" i="4"/>
  <c r="BI1401" i="4"/>
  <c r="BH1401" i="4"/>
  <c r="BG1401" i="4"/>
  <c r="BE1401" i="4"/>
  <c r="T1401" i="4"/>
  <c r="R1401" i="4"/>
  <c r="P1401" i="4"/>
  <c r="BI1376" i="4"/>
  <c r="BH1376" i="4"/>
  <c r="BG1376" i="4"/>
  <c r="BE1376" i="4"/>
  <c r="T1376" i="4"/>
  <c r="R1376" i="4"/>
  <c r="P1376" i="4"/>
  <c r="BI1373" i="4"/>
  <c r="BH1373" i="4"/>
  <c r="BG1373" i="4"/>
  <c r="BE1373" i="4"/>
  <c r="T1373" i="4"/>
  <c r="R1373" i="4"/>
  <c r="P1373" i="4"/>
  <c r="BI1372" i="4"/>
  <c r="BH1372" i="4"/>
  <c r="BG1372" i="4"/>
  <c r="BE1372" i="4"/>
  <c r="T1372" i="4"/>
  <c r="R1372" i="4"/>
  <c r="P1372" i="4"/>
  <c r="BI1322" i="4"/>
  <c r="BH1322" i="4"/>
  <c r="BG1322" i="4"/>
  <c r="BE1322" i="4"/>
  <c r="T1322" i="4"/>
  <c r="R1322" i="4"/>
  <c r="P1322" i="4"/>
  <c r="BI1290" i="4"/>
  <c r="BH1290" i="4"/>
  <c r="BG1290" i="4"/>
  <c r="BE1290" i="4"/>
  <c r="T1290" i="4"/>
  <c r="R1290" i="4"/>
  <c r="P1290" i="4"/>
  <c r="BI1185" i="4"/>
  <c r="BH1185" i="4"/>
  <c r="BG1185" i="4"/>
  <c r="BE1185" i="4"/>
  <c r="T1185" i="4"/>
  <c r="R1185" i="4"/>
  <c r="P1185" i="4"/>
  <c r="BI1180" i="4"/>
  <c r="BH1180" i="4"/>
  <c r="BG1180" i="4"/>
  <c r="BE1180" i="4"/>
  <c r="T1180" i="4"/>
  <c r="R1180" i="4"/>
  <c r="P1180" i="4"/>
  <c r="BI1179" i="4"/>
  <c r="BH1179" i="4"/>
  <c r="BG1179" i="4"/>
  <c r="BE1179" i="4"/>
  <c r="T1179" i="4"/>
  <c r="R1179" i="4"/>
  <c r="P1179" i="4"/>
  <c r="BI1174" i="4"/>
  <c r="BH1174" i="4"/>
  <c r="BG1174" i="4"/>
  <c r="BE1174" i="4"/>
  <c r="T1174" i="4"/>
  <c r="R1174" i="4"/>
  <c r="P1174" i="4"/>
  <c r="BI1170" i="4"/>
  <c r="BH1170" i="4"/>
  <c r="BG1170" i="4"/>
  <c r="BE1170" i="4"/>
  <c r="T1170" i="4"/>
  <c r="R1170" i="4"/>
  <c r="P1170" i="4"/>
  <c r="BI1166" i="4"/>
  <c r="BH1166" i="4"/>
  <c r="BG1166" i="4"/>
  <c r="BE1166" i="4"/>
  <c r="T1166" i="4"/>
  <c r="R1166" i="4"/>
  <c r="P1166" i="4"/>
  <c r="BI1161" i="4"/>
  <c r="BH1161" i="4"/>
  <c r="BG1161" i="4"/>
  <c r="BE1161" i="4"/>
  <c r="T1161" i="4"/>
  <c r="R1161" i="4"/>
  <c r="P1161" i="4"/>
  <c r="BI1159" i="4"/>
  <c r="BH1159" i="4"/>
  <c r="BG1159" i="4"/>
  <c r="BE1159" i="4"/>
  <c r="T1159" i="4"/>
  <c r="R1159" i="4"/>
  <c r="P1159" i="4"/>
  <c r="BI1151" i="4"/>
  <c r="BH1151" i="4"/>
  <c r="BG1151" i="4"/>
  <c r="BE1151" i="4"/>
  <c r="T1151" i="4"/>
  <c r="R1151" i="4"/>
  <c r="P1151" i="4"/>
  <c r="BI1147" i="4"/>
  <c r="BH1147" i="4"/>
  <c r="BG1147" i="4"/>
  <c r="BE1147" i="4"/>
  <c r="T1147" i="4"/>
  <c r="R1147" i="4"/>
  <c r="P1147" i="4"/>
  <c r="BI1146" i="4"/>
  <c r="BH1146" i="4"/>
  <c r="BG1146" i="4"/>
  <c r="BE1146" i="4"/>
  <c r="T1146" i="4"/>
  <c r="R1146" i="4"/>
  <c r="P1146" i="4"/>
  <c r="BI1135" i="4"/>
  <c r="BH1135" i="4"/>
  <c r="BG1135" i="4"/>
  <c r="BE1135" i="4"/>
  <c r="T1135" i="4"/>
  <c r="R1135" i="4"/>
  <c r="P1135" i="4"/>
  <c r="BI1129" i="4"/>
  <c r="BH1129" i="4"/>
  <c r="BG1129" i="4"/>
  <c r="BE1129" i="4"/>
  <c r="T1129" i="4"/>
  <c r="R1129" i="4"/>
  <c r="P1129" i="4"/>
  <c r="BI1117" i="4"/>
  <c r="BH1117" i="4"/>
  <c r="BG1117" i="4"/>
  <c r="BE1117" i="4"/>
  <c r="T1117" i="4"/>
  <c r="R1117" i="4"/>
  <c r="P1117" i="4"/>
  <c r="BI1098" i="4"/>
  <c r="BH1098" i="4"/>
  <c r="BG1098" i="4"/>
  <c r="BE1098" i="4"/>
  <c r="T1098" i="4"/>
  <c r="R1098" i="4"/>
  <c r="P1098" i="4"/>
  <c r="BI1095" i="4"/>
  <c r="BH1095" i="4"/>
  <c r="BG1095" i="4"/>
  <c r="BE1095" i="4"/>
  <c r="T1095" i="4"/>
  <c r="R1095" i="4"/>
  <c r="P1095" i="4"/>
  <c r="BI1058" i="4"/>
  <c r="BH1058" i="4"/>
  <c r="BG1058" i="4"/>
  <c r="BE1058" i="4"/>
  <c r="T1058" i="4"/>
  <c r="R1058" i="4"/>
  <c r="P1058" i="4"/>
  <c r="BI1044" i="4"/>
  <c r="BH1044" i="4"/>
  <c r="BG1044" i="4"/>
  <c r="BE1044" i="4"/>
  <c r="T1044" i="4"/>
  <c r="R1044" i="4"/>
  <c r="P1044" i="4"/>
  <c r="BI1043" i="4"/>
  <c r="BH1043" i="4"/>
  <c r="BG1043" i="4"/>
  <c r="BE1043" i="4"/>
  <c r="T1043" i="4"/>
  <c r="R1043" i="4"/>
  <c r="P1043" i="4"/>
  <c r="BI1008" i="4"/>
  <c r="BH1008" i="4"/>
  <c r="BG1008" i="4"/>
  <c r="BE1008" i="4"/>
  <c r="T1008" i="4"/>
  <c r="R1008" i="4"/>
  <c r="P1008" i="4"/>
  <c r="BI994" i="4"/>
  <c r="BH994" i="4"/>
  <c r="BG994" i="4"/>
  <c r="BE994" i="4"/>
  <c r="T994" i="4"/>
  <c r="R994" i="4"/>
  <c r="P994" i="4"/>
  <c r="BI972" i="4"/>
  <c r="BH972" i="4"/>
  <c r="BG972" i="4"/>
  <c r="BE972" i="4"/>
  <c r="T972" i="4"/>
  <c r="R972" i="4"/>
  <c r="P972" i="4"/>
  <c r="BI942" i="4"/>
  <c r="BH942" i="4"/>
  <c r="BG942" i="4"/>
  <c r="BE942" i="4"/>
  <c r="T942" i="4"/>
  <c r="R942" i="4"/>
  <c r="P942" i="4"/>
  <c r="BI941" i="4"/>
  <c r="BH941" i="4"/>
  <c r="BG941" i="4"/>
  <c r="BE941" i="4"/>
  <c r="T941" i="4"/>
  <c r="R941" i="4"/>
  <c r="P941" i="4"/>
  <c r="BI911" i="4"/>
  <c r="BH911" i="4"/>
  <c r="BG911" i="4"/>
  <c r="BE911" i="4"/>
  <c r="T911" i="4"/>
  <c r="R911" i="4"/>
  <c r="P911" i="4"/>
  <c r="BI910" i="4"/>
  <c r="BH910" i="4"/>
  <c r="BG910" i="4"/>
  <c r="BE910" i="4"/>
  <c r="T910" i="4"/>
  <c r="R910" i="4"/>
  <c r="P910" i="4"/>
  <c r="BI880" i="4"/>
  <c r="BH880" i="4"/>
  <c r="BG880" i="4"/>
  <c r="BE880" i="4"/>
  <c r="T880" i="4"/>
  <c r="R880" i="4"/>
  <c r="P880" i="4"/>
  <c r="BI859" i="4"/>
  <c r="BH859" i="4"/>
  <c r="BG859" i="4"/>
  <c r="BE859" i="4"/>
  <c r="T859" i="4"/>
  <c r="R859" i="4"/>
  <c r="P859" i="4"/>
  <c r="BI849" i="4"/>
  <c r="BH849" i="4"/>
  <c r="BG849" i="4"/>
  <c r="BE849" i="4"/>
  <c r="T849" i="4"/>
  <c r="R849" i="4"/>
  <c r="P849" i="4"/>
  <c r="BI836" i="4"/>
  <c r="BH836" i="4"/>
  <c r="BG836" i="4"/>
  <c r="BE836" i="4"/>
  <c r="T836" i="4"/>
  <c r="R836" i="4"/>
  <c r="P836" i="4"/>
  <c r="BI811" i="4"/>
  <c r="BH811" i="4"/>
  <c r="BG811" i="4"/>
  <c r="BE811" i="4"/>
  <c r="T811" i="4"/>
  <c r="R811" i="4"/>
  <c r="P811" i="4"/>
  <c r="BI810" i="4"/>
  <c r="BH810" i="4"/>
  <c r="BG810" i="4"/>
  <c r="BE810" i="4"/>
  <c r="T810" i="4"/>
  <c r="R810" i="4"/>
  <c r="P810" i="4"/>
  <c r="BI809" i="4"/>
  <c r="BH809" i="4"/>
  <c r="BG809" i="4"/>
  <c r="BE809" i="4"/>
  <c r="T809" i="4"/>
  <c r="R809" i="4"/>
  <c r="P809" i="4"/>
  <c r="BI808" i="4"/>
  <c r="BH808" i="4"/>
  <c r="BG808" i="4"/>
  <c r="BE808" i="4"/>
  <c r="T808" i="4"/>
  <c r="R808" i="4"/>
  <c r="P808" i="4"/>
  <c r="BI803" i="4"/>
  <c r="BH803" i="4"/>
  <c r="BG803" i="4"/>
  <c r="BE803" i="4"/>
  <c r="T803" i="4"/>
  <c r="R803" i="4"/>
  <c r="P803" i="4"/>
  <c r="BI793" i="4"/>
  <c r="BH793" i="4"/>
  <c r="BG793" i="4"/>
  <c r="BE793" i="4"/>
  <c r="T793" i="4"/>
  <c r="R793" i="4"/>
  <c r="P793" i="4"/>
  <c r="BI783" i="4"/>
  <c r="BH783" i="4"/>
  <c r="BG783" i="4"/>
  <c r="BE783" i="4"/>
  <c r="T783" i="4"/>
  <c r="R783" i="4"/>
  <c r="P783" i="4"/>
  <c r="BI771" i="4"/>
  <c r="BH771" i="4"/>
  <c r="BG771" i="4"/>
  <c r="BE771" i="4"/>
  <c r="T771" i="4"/>
  <c r="R771" i="4"/>
  <c r="P771" i="4"/>
  <c r="BI724" i="4"/>
  <c r="BH724" i="4"/>
  <c r="BG724" i="4"/>
  <c r="BE724" i="4"/>
  <c r="T724" i="4"/>
  <c r="R724" i="4"/>
  <c r="P724" i="4"/>
  <c r="BI702" i="4"/>
  <c r="BH702" i="4"/>
  <c r="BG702" i="4"/>
  <c r="BE702" i="4"/>
  <c r="T702" i="4"/>
  <c r="R702" i="4"/>
  <c r="P702" i="4"/>
  <c r="BI694" i="4"/>
  <c r="BH694" i="4"/>
  <c r="BG694" i="4"/>
  <c r="BE694" i="4"/>
  <c r="T694" i="4"/>
  <c r="R694" i="4"/>
  <c r="P694" i="4"/>
  <c r="BI693" i="4"/>
  <c r="BH693" i="4"/>
  <c r="BG693" i="4"/>
  <c r="BE693" i="4"/>
  <c r="T693" i="4"/>
  <c r="R693" i="4"/>
  <c r="P693" i="4"/>
  <c r="BI690" i="4"/>
  <c r="BH690" i="4"/>
  <c r="BG690" i="4"/>
  <c r="BE690" i="4"/>
  <c r="T690" i="4"/>
  <c r="R690" i="4"/>
  <c r="P690" i="4"/>
  <c r="BI687" i="4"/>
  <c r="BH687" i="4"/>
  <c r="BG687" i="4"/>
  <c r="BE687" i="4"/>
  <c r="T687" i="4"/>
  <c r="R687" i="4"/>
  <c r="P687" i="4"/>
  <c r="BI673" i="4"/>
  <c r="BH673" i="4"/>
  <c r="BG673" i="4"/>
  <c r="BE673" i="4"/>
  <c r="T673" i="4"/>
  <c r="R673" i="4"/>
  <c r="P673" i="4"/>
  <c r="BI672" i="4"/>
  <c r="BH672" i="4"/>
  <c r="BG672" i="4"/>
  <c r="BE672" i="4"/>
  <c r="T672" i="4"/>
  <c r="R672" i="4"/>
  <c r="P672" i="4"/>
  <c r="BI649" i="4"/>
  <c r="BH649" i="4"/>
  <c r="BG649" i="4"/>
  <c r="BE649" i="4"/>
  <c r="T649" i="4"/>
  <c r="R649" i="4"/>
  <c r="P649" i="4"/>
  <c r="BI639" i="4"/>
  <c r="BH639" i="4"/>
  <c r="BG639" i="4"/>
  <c r="BE639" i="4"/>
  <c r="T639" i="4"/>
  <c r="R639" i="4"/>
  <c r="P639" i="4"/>
  <c r="BI624" i="4"/>
  <c r="BH624" i="4"/>
  <c r="BG624" i="4"/>
  <c r="BE624" i="4"/>
  <c r="T624" i="4"/>
  <c r="R624" i="4"/>
  <c r="P624" i="4"/>
  <c r="BI610" i="4"/>
  <c r="BH610" i="4"/>
  <c r="BG610" i="4"/>
  <c r="BE610" i="4"/>
  <c r="T610" i="4"/>
  <c r="R610" i="4"/>
  <c r="P610" i="4"/>
  <c r="BI609" i="4"/>
  <c r="BH609" i="4"/>
  <c r="BG609" i="4"/>
  <c r="BE609" i="4"/>
  <c r="T609" i="4"/>
  <c r="R609" i="4"/>
  <c r="P609" i="4"/>
  <c r="BI586" i="4"/>
  <c r="BH586" i="4"/>
  <c r="BG586" i="4"/>
  <c r="BE586" i="4"/>
  <c r="T586" i="4"/>
  <c r="R586" i="4"/>
  <c r="P586" i="4"/>
  <c r="BI573" i="4"/>
  <c r="BH573" i="4"/>
  <c r="BG573" i="4"/>
  <c r="BE573" i="4"/>
  <c r="T573" i="4"/>
  <c r="R573" i="4"/>
  <c r="P573" i="4"/>
  <c r="BI568" i="4"/>
  <c r="BH568" i="4"/>
  <c r="BG568" i="4"/>
  <c r="BE568" i="4"/>
  <c r="T568" i="4"/>
  <c r="R568" i="4"/>
  <c r="P568" i="4"/>
  <c r="BI565" i="4"/>
  <c r="BH565" i="4"/>
  <c r="BG565" i="4"/>
  <c r="BE565" i="4"/>
  <c r="T565" i="4"/>
  <c r="R565" i="4"/>
  <c r="P565" i="4"/>
  <c r="BI562" i="4"/>
  <c r="BH562" i="4"/>
  <c r="BG562" i="4"/>
  <c r="BE562" i="4"/>
  <c r="T562" i="4"/>
  <c r="R562" i="4"/>
  <c r="P562" i="4"/>
  <c r="BI558" i="4"/>
  <c r="BH558" i="4"/>
  <c r="BG558" i="4"/>
  <c r="BE558" i="4"/>
  <c r="T558" i="4"/>
  <c r="R558" i="4"/>
  <c r="P558" i="4"/>
  <c r="BI554" i="4"/>
  <c r="BH554" i="4"/>
  <c r="BG554" i="4"/>
  <c r="BE554" i="4"/>
  <c r="T554" i="4"/>
  <c r="R554" i="4"/>
  <c r="P554" i="4"/>
  <c r="BI551" i="4"/>
  <c r="BH551" i="4"/>
  <c r="BG551" i="4"/>
  <c r="BE551" i="4"/>
  <c r="T551" i="4"/>
  <c r="R551" i="4"/>
  <c r="P551" i="4"/>
  <c r="BI548" i="4"/>
  <c r="BH548" i="4"/>
  <c r="BG548" i="4"/>
  <c r="BE548" i="4"/>
  <c r="T548" i="4"/>
  <c r="R548" i="4"/>
  <c r="P548" i="4"/>
  <c r="BI544" i="4"/>
  <c r="BH544" i="4"/>
  <c r="BG544" i="4"/>
  <c r="BE544" i="4"/>
  <c r="T544" i="4"/>
  <c r="R544" i="4"/>
  <c r="P544" i="4"/>
  <c r="BI541" i="4"/>
  <c r="BH541" i="4"/>
  <c r="BG541" i="4"/>
  <c r="BE541" i="4"/>
  <c r="T541" i="4"/>
  <c r="R541" i="4"/>
  <c r="P541" i="4"/>
  <c r="BI533" i="4"/>
  <c r="BH533" i="4"/>
  <c r="BG533" i="4"/>
  <c r="BE533" i="4"/>
  <c r="T533" i="4"/>
  <c r="R533" i="4"/>
  <c r="P533" i="4"/>
  <c r="BI523" i="4"/>
  <c r="BH523" i="4"/>
  <c r="BG523" i="4"/>
  <c r="BE523" i="4"/>
  <c r="T523" i="4"/>
  <c r="R523" i="4"/>
  <c r="P523" i="4"/>
  <c r="BI522" i="4"/>
  <c r="BH522" i="4"/>
  <c r="BG522" i="4"/>
  <c r="BE522" i="4"/>
  <c r="T522" i="4"/>
  <c r="R522" i="4"/>
  <c r="P522" i="4"/>
  <c r="BI515" i="4"/>
  <c r="BH515" i="4"/>
  <c r="BG515" i="4"/>
  <c r="BE515" i="4"/>
  <c r="T515" i="4"/>
  <c r="R515" i="4"/>
  <c r="P515" i="4"/>
  <c r="BI508" i="4"/>
  <c r="BH508" i="4"/>
  <c r="BG508" i="4"/>
  <c r="BE508" i="4"/>
  <c r="T508" i="4"/>
  <c r="R508" i="4"/>
  <c r="P508" i="4"/>
  <c r="BI431" i="4"/>
  <c r="BH431" i="4"/>
  <c r="BG431" i="4"/>
  <c r="BE431" i="4"/>
  <c r="T431" i="4"/>
  <c r="R431" i="4"/>
  <c r="P431" i="4"/>
  <c r="BI427" i="4"/>
  <c r="BH427" i="4"/>
  <c r="BG427" i="4"/>
  <c r="BE427" i="4"/>
  <c r="T427" i="4"/>
  <c r="R427" i="4"/>
  <c r="P427" i="4"/>
  <c r="BI399" i="4"/>
  <c r="BH399" i="4"/>
  <c r="BG399" i="4"/>
  <c r="BE399" i="4"/>
  <c r="T399" i="4"/>
  <c r="R399" i="4"/>
  <c r="P399" i="4"/>
  <c r="BI388" i="4"/>
  <c r="BH388" i="4"/>
  <c r="BG388" i="4"/>
  <c r="BE388" i="4"/>
  <c r="T388" i="4"/>
  <c r="R388" i="4"/>
  <c r="P388" i="4"/>
  <c r="BI384" i="4"/>
  <c r="BH384" i="4"/>
  <c r="BG384" i="4"/>
  <c r="BE384" i="4"/>
  <c r="T384" i="4"/>
  <c r="R384" i="4"/>
  <c r="P384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63" i="4"/>
  <c r="BH363" i="4"/>
  <c r="BG363" i="4"/>
  <c r="BE363" i="4"/>
  <c r="T363" i="4"/>
  <c r="R363" i="4"/>
  <c r="P363" i="4"/>
  <c r="BI350" i="4"/>
  <c r="BH350" i="4"/>
  <c r="BG350" i="4"/>
  <c r="BE350" i="4"/>
  <c r="T350" i="4"/>
  <c r="R350" i="4"/>
  <c r="P350" i="4"/>
  <c r="BI342" i="4"/>
  <c r="BH342" i="4"/>
  <c r="BG342" i="4"/>
  <c r="BE342" i="4"/>
  <c r="T342" i="4"/>
  <c r="R342" i="4"/>
  <c r="P342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17" i="4"/>
  <c r="BH317" i="4"/>
  <c r="BG317" i="4"/>
  <c r="BE317" i="4"/>
  <c r="T317" i="4"/>
  <c r="R317" i="4"/>
  <c r="P317" i="4"/>
  <c r="BI303" i="4"/>
  <c r="BH303" i="4"/>
  <c r="BG303" i="4"/>
  <c r="BE303" i="4"/>
  <c r="T303" i="4"/>
  <c r="R303" i="4"/>
  <c r="P303" i="4"/>
  <c r="BI273" i="4"/>
  <c r="BH273" i="4"/>
  <c r="BG273" i="4"/>
  <c r="BE273" i="4"/>
  <c r="T273" i="4"/>
  <c r="R273" i="4"/>
  <c r="P273" i="4"/>
  <c r="BI244" i="4"/>
  <c r="BH244" i="4"/>
  <c r="BG244" i="4"/>
  <c r="BE244" i="4"/>
  <c r="T244" i="4"/>
  <c r="R244" i="4"/>
  <c r="P244" i="4"/>
  <c r="BI238" i="4"/>
  <c r="BH238" i="4"/>
  <c r="BG238" i="4"/>
  <c r="BE238" i="4"/>
  <c r="T238" i="4"/>
  <c r="R238" i="4"/>
  <c r="P238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1" i="4"/>
  <c r="BH181" i="4"/>
  <c r="BG181" i="4"/>
  <c r="BE181" i="4"/>
  <c r="T181" i="4"/>
  <c r="R181" i="4"/>
  <c r="P181" i="4"/>
  <c r="BI175" i="4"/>
  <c r="BH175" i="4"/>
  <c r="BG175" i="4"/>
  <c r="BE175" i="4"/>
  <c r="T175" i="4"/>
  <c r="R175" i="4"/>
  <c r="P175" i="4"/>
  <c r="BI172" i="4"/>
  <c r="BH172" i="4"/>
  <c r="BG172" i="4"/>
  <c r="BE172" i="4"/>
  <c r="T172" i="4"/>
  <c r="R172" i="4"/>
  <c r="P172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1" i="4"/>
  <c r="BH161" i="4"/>
  <c r="BG161" i="4"/>
  <c r="BE161" i="4"/>
  <c r="T161" i="4"/>
  <c r="R161" i="4"/>
  <c r="P161" i="4"/>
  <c r="J155" i="4"/>
  <c r="F155" i="4"/>
  <c r="J154" i="4"/>
  <c r="F154" i="4"/>
  <c r="F152" i="4"/>
  <c r="E150" i="4"/>
  <c r="J94" i="4"/>
  <c r="F94" i="4"/>
  <c r="J93" i="4"/>
  <c r="F93" i="4"/>
  <c r="F91" i="4"/>
  <c r="E89" i="4"/>
  <c r="J14" i="4"/>
  <c r="J91" i="4" s="1"/>
  <c r="E7" i="4"/>
  <c r="E85" i="4" s="1"/>
  <c r="J39" i="3"/>
  <c r="J38" i="3"/>
  <c r="AY97" i="1" s="1"/>
  <c r="J37" i="3"/>
  <c r="AX97" i="1" s="1"/>
  <c r="BI513" i="3"/>
  <c r="BH513" i="3"/>
  <c r="BG513" i="3"/>
  <c r="BE513" i="3"/>
  <c r="T513" i="3"/>
  <c r="T512" i="3"/>
  <c r="R513" i="3"/>
  <c r="R512" i="3"/>
  <c r="P513" i="3"/>
  <c r="P512" i="3"/>
  <c r="BI505" i="3"/>
  <c r="BH505" i="3"/>
  <c r="BG505" i="3"/>
  <c r="BE505" i="3"/>
  <c r="T505" i="3"/>
  <c r="T504" i="3"/>
  <c r="R505" i="3"/>
  <c r="R504" i="3"/>
  <c r="P505" i="3"/>
  <c r="P504" i="3"/>
  <c r="BI503" i="3"/>
  <c r="BH503" i="3"/>
  <c r="BG503" i="3"/>
  <c r="BE503" i="3"/>
  <c r="T503" i="3"/>
  <c r="R503" i="3"/>
  <c r="P503" i="3"/>
  <c r="BI499" i="3"/>
  <c r="BH499" i="3"/>
  <c r="BG499" i="3"/>
  <c r="BE499" i="3"/>
  <c r="T499" i="3"/>
  <c r="R499" i="3"/>
  <c r="P499" i="3"/>
  <c r="BI495" i="3"/>
  <c r="BH495" i="3"/>
  <c r="BG495" i="3"/>
  <c r="BE495" i="3"/>
  <c r="T495" i="3"/>
  <c r="R495" i="3"/>
  <c r="P495" i="3"/>
  <c r="BI491" i="3"/>
  <c r="BH491" i="3"/>
  <c r="BG491" i="3"/>
  <c r="BE491" i="3"/>
  <c r="T491" i="3"/>
  <c r="T490" i="3" s="1"/>
  <c r="R491" i="3"/>
  <c r="R490" i="3" s="1"/>
  <c r="P491" i="3"/>
  <c r="P490" i="3" s="1"/>
  <c r="BI488" i="3"/>
  <c r="BH488" i="3"/>
  <c r="BG488" i="3"/>
  <c r="BE488" i="3"/>
  <c r="T488" i="3"/>
  <c r="R488" i="3"/>
  <c r="P488" i="3"/>
  <c r="BI485" i="3"/>
  <c r="BH485" i="3"/>
  <c r="BG485" i="3"/>
  <c r="BE485" i="3"/>
  <c r="T485" i="3"/>
  <c r="R485" i="3"/>
  <c r="P485" i="3"/>
  <c r="BI483" i="3"/>
  <c r="BH483" i="3"/>
  <c r="BG483" i="3"/>
  <c r="BE483" i="3"/>
  <c r="T483" i="3"/>
  <c r="R483" i="3"/>
  <c r="P483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1" i="3"/>
  <c r="BH471" i="3"/>
  <c r="BG471" i="3"/>
  <c r="BE471" i="3"/>
  <c r="T471" i="3"/>
  <c r="R471" i="3"/>
  <c r="P47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1" i="3"/>
  <c r="BH451" i="3"/>
  <c r="BG451" i="3"/>
  <c r="BE451" i="3"/>
  <c r="T451" i="3"/>
  <c r="R451" i="3"/>
  <c r="P451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3" i="3"/>
  <c r="BH443" i="3"/>
  <c r="BG443" i="3"/>
  <c r="BE443" i="3"/>
  <c r="T443" i="3"/>
  <c r="R443" i="3"/>
  <c r="P443" i="3"/>
  <c r="BI439" i="3"/>
  <c r="BH439" i="3"/>
  <c r="BG439" i="3"/>
  <c r="BE439" i="3"/>
  <c r="T439" i="3"/>
  <c r="R439" i="3"/>
  <c r="P439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25" i="3"/>
  <c r="BH425" i="3"/>
  <c r="BG425" i="3"/>
  <c r="BE425" i="3"/>
  <c r="T425" i="3"/>
  <c r="R425" i="3"/>
  <c r="P425" i="3"/>
  <c r="BI423" i="3"/>
  <c r="BH423" i="3"/>
  <c r="BG423" i="3"/>
  <c r="BE423" i="3"/>
  <c r="T423" i="3"/>
  <c r="R423" i="3"/>
  <c r="P423" i="3"/>
  <c r="BI416" i="3"/>
  <c r="BH416" i="3"/>
  <c r="BG416" i="3"/>
  <c r="BE416" i="3"/>
  <c r="T416" i="3"/>
  <c r="R416" i="3"/>
  <c r="P416" i="3"/>
  <c r="BI409" i="3"/>
  <c r="BH409" i="3"/>
  <c r="BG409" i="3"/>
  <c r="BE409" i="3"/>
  <c r="T409" i="3"/>
  <c r="R409" i="3"/>
  <c r="P409" i="3"/>
  <c r="BI398" i="3"/>
  <c r="BH398" i="3"/>
  <c r="BG398" i="3"/>
  <c r="BE398" i="3"/>
  <c r="T398" i="3"/>
  <c r="R398" i="3"/>
  <c r="P398" i="3"/>
  <c r="BI396" i="3"/>
  <c r="BH396" i="3"/>
  <c r="BG396" i="3"/>
  <c r="BE396" i="3"/>
  <c r="T396" i="3"/>
  <c r="R396" i="3"/>
  <c r="P396" i="3"/>
  <c r="BI392" i="3"/>
  <c r="BH392" i="3"/>
  <c r="BG392" i="3"/>
  <c r="BE392" i="3"/>
  <c r="T392" i="3"/>
  <c r="R392" i="3"/>
  <c r="P392" i="3"/>
  <c r="BI387" i="3"/>
  <c r="BH387" i="3"/>
  <c r="BG387" i="3"/>
  <c r="BE387" i="3"/>
  <c r="T387" i="3"/>
  <c r="R387" i="3"/>
  <c r="P387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7" i="3"/>
  <c r="BH357" i="3"/>
  <c r="BG357" i="3"/>
  <c r="BE357" i="3"/>
  <c r="T357" i="3"/>
  <c r="R357" i="3"/>
  <c r="P357" i="3"/>
  <c r="BI354" i="3"/>
  <c r="BH354" i="3"/>
  <c r="BG354" i="3"/>
  <c r="BE354" i="3"/>
  <c r="T354" i="3"/>
  <c r="R354" i="3"/>
  <c r="P354" i="3"/>
  <c r="BI351" i="3"/>
  <c r="BH351" i="3"/>
  <c r="BG351" i="3"/>
  <c r="BE351" i="3"/>
  <c r="T351" i="3"/>
  <c r="R351" i="3"/>
  <c r="P351" i="3"/>
  <c r="BI343" i="3"/>
  <c r="BH343" i="3"/>
  <c r="BG343" i="3"/>
  <c r="BE343" i="3"/>
  <c r="T343" i="3"/>
  <c r="R343" i="3"/>
  <c r="P343" i="3"/>
  <c r="BI340" i="3"/>
  <c r="BH340" i="3"/>
  <c r="BG340" i="3"/>
  <c r="BE340" i="3"/>
  <c r="T340" i="3"/>
  <c r="R340" i="3"/>
  <c r="P340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6" i="3"/>
  <c r="BH326" i="3"/>
  <c r="BG326" i="3"/>
  <c r="BE326" i="3"/>
  <c r="T326" i="3"/>
  <c r="R326" i="3"/>
  <c r="P326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05" i="3"/>
  <c r="BH305" i="3"/>
  <c r="BG305" i="3"/>
  <c r="BE305" i="3"/>
  <c r="T305" i="3"/>
  <c r="R305" i="3"/>
  <c r="P305" i="3"/>
  <c r="BI299" i="3"/>
  <c r="BH299" i="3"/>
  <c r="BG299" i="3"/>
  <c r="BE299" i="3"/>
  <c r="T299" i="3"/>
  <c r="R299" i="3"/>
  <c r="P299" i="3"/>
  <c r="BI291" i="3"/>
  <c r="BH291" i="3"/>
  <c r="BG291" i="3"/>
  <c r="BE291" i="3"/>
  <c r="T291" i="3"/>
  <c r="R291" i="3"/>
  <c r="P291" i="3"/>
  <c r="BI286" i="3"/>
  <c r="BH286" i="3"/>
  <c r="BG286" i="3"/>
  <c r="BE286" i="3"/>
  <c r="T286" i="3"/>
  <c r="R286" i="3"/>
  <c r="P286" i="3"/>
  <c r="BI281" i="3"/>
  <c r="BH281" i="3"/>
  <c r="BG281" i="3"/>
  <c r="BE281" i="3"/>
  <c r="T281" i="3"/>
  <c r="R281" i="3"/>
  <c r="P281" i="3"/>
  <c r="BI275" i="3"/>
  <c r="BH275" i="3"/>
  <c r="BG275" i="3"/>
  <c r="BE275" i="3"/>
  <c r="T275" i="3"/>
  <c r="R275" i="3"/>
  <c r="P275" i="3"/>
  <c r="BI265" i="3"/>
  <c r="BH265" i="3"/>
  <c r="BG265" i="3"/>
  <c r="BE265" i="3"/>
  <c r="T265" i="3"/>
  <c r="R265" i="3"/>
  <c r="P265" i="3"/>
  <c r="BI261" i="3"/>
  <c r="BH261" i="3"/>
  <c r="BG261" i="3"/>
  <c r="BE261" i="3"/>
  <c r="T261" i="3"/>
  <c r="R261" i="3"/>
  <c r="P261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2" i="3"/>
  <c r="BH252" i="3"/>
  <c r="BG252" i="3"/>
  <c r="BE252" i="3"/>
  <c r="T252" i="3"/>
  <c r="R252" i="3"/>
  <c r="P252" i="3"/>
  <c r="BI212" i="3"/>
  <c r="BH212" i="3"/>
  <c r="BG212" i="3"/>
  <c r="BE212" i="3"/>
  <c r="T212" i="3"/>
  <c r="R212" i="3"/>
  <c r="P212" i="3"/>
  <c r="BI209" i="3"/>
  <c r="BH209" i="3"/>
  <c r="BG209" i="3"/>
  <c r="BE209" i="3"/>
  <c r="T209" i="3"/>
  <c r="R209" i="3"/>
  <c r="P209" i="3"/>
  <c r="BI206" i="3"/>
  <c r="BH206" i="3"/>
  <c r="BG206" i="3"/>
  <c r="BE206" i="3"/>
  <c r="T206" i="3"/>
  <c r="R206" i="3"/>
  <c r="P206" i="3"/>
  <c r="BI168" i="3"/>
  <c r="BH168" i="3"/>
  <c r="BG168" i="3"/>
  <c r="BE168" i="3"/>
  <c r="T168" i="3"/>
  <c r="R168" i="3"/>
  <c r="P168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3" i="3"/>
  <c r="BH143" i="3"/>
  <c r="BG143" i="3"/>
  <c r="BE143" i="3"/>
  <c r="T143" i="3"/>
  <c r="R143" i="3"/>
  <c r="P143" i="3"/>
  <c r="J137" i="3"/>
  <c r="F137" i="3"/>
  <c r="J136" i="3"/>
  <c r="F136" i="3"/>
  <c r="F134" i="3"/>
  <c r="E132" i="3"/>
  <c r="J94" i="3"/>
  <c r="F94" i="3"/>
  <c r="J93" i="3"/>
  <c r="F93" i="3"/>
  <c r="F91" i="3"/>
  <c r="E89" i="3"/>
  <c r="J14" i="3"/>
  <c r="J91" i="3" s="1"/>
  <c r="E7" i="3"/>
  <c r="E128" i="3"/>
  <c r="J37" i="2"/>
  <c r="J36" i="2"/>
  <c r="AY95" i="1" s="1"/>
  <c r="J35" i="2"/>
  <c r="AX95" i="1" s="1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4" i="2"/>
  <c r="BH124" i="2"/>
  <c r="BG124" i="2"/>
  <c r="BE124" i="2"/>
  <c r="T124" i="2"/>
  <c r="T123" i="2"/>
  <c r="R124" i="2"/>
  <c r="R123" i="2"/>
  <c r="P124" i="2"/>
  <c r="P123" i="2"/>
  <c r="F118" i="2"/>
  <c r="J117" i="2"/>
  <c r="F117" i="2"/>
  <c r="F115" i="2"/>
  <c r="E113" i="2"/>
  <c r="F92" i="2"/>
  <c r="J91" i="2"/>
  <c r="F91" i="2"/>
  <c r="F89" i="2"/>
  <c r="E87" i="2"/>
  <c r="J24" i="2"/>
  <c r="E24" i="2"/>
  <c r="J118" i="2" s="1"/>
  <c r="J23" i="2"/>
  <c r="J12" i="2"/>
  <c r="J89" i="2" s="1"/>
  <c r="E7" i="2"/>
  <c r="E111" i="2" s="1"/>
  <c r="L90" i="1"/>
  <c r="AM90" i="1"/>
  <c r="AM89" i="1"/>
  <c r="L89" i="1"/>
  <c r="AM87" i="1"/>
  <c r="L87" i="1"/>
  <c r="L85" i="1"/>
  <c r="L84" i="1"/>
  <c r="BK258" i="16"/>
  <c r="BK256" i="16"/>
  <c r="BK255" i="16"/>
  <c r="J254" i="16"/>
  <c r="BK253" i="16"/>
  <c r="J250" i="16"/>
  <c r="BK235" i="16"/>
  <c r="BK233" i="16"/>
  <c r="J229" i="16"/>
  <c r="J227" i="16"/>
  <c r="J220" i="16"/>
  <c r="J217" i="16"/>
  <c r="J216" i="16"/>
  <c r="BK208" i="16"/>
  <c r="BK191" i="16"/>
  <c r="J189" i="16"/>
  <c r="J183" i="16"/>
  <c r="BK182" i="16"/>
  <c r="J179" i="16"/>
  <c r="BK178" i="16"/>
  <c r="BK177" i="16"/>
  <c r="J172" i="16"/>
  <c r="BK168" i="16"/>
  <c r="BK166" i="16"/>
  <c r="BK165" i="16"/>
  <c r="BK162" i="16"/>
  <c r="BK161" i="16"/>
  <c r="J161" i="16"/>
  <c r="BK158" i="16"/>
  <c r="J156" i="16"/>
  <c r="J155" i="16"/>
  <c r="J148" i="16"/>
  <c r="BK145" i="16"/>
  <c r="J144" i="16"/>
  <c r="BK140" i="16"/>
  <c r="BK131" i="16"/>
  <c r="BK538" i="15"/>
  <c r="J537" i="15"/>
  <c r="BK531" i="15"/>
  <c r="J520" i="15"/>
  <c r="J508" i="15"/>
  <c r="J504" i="15"/>
  <c r="BK498" i="15"/>
  <c r="J486" i="15"/>
  <c r="BK474" i="15"/>
  <c r="BK471" i="15"/>
  <c r="J465" i="15"/>
  <c r="J450" i="15"/>
  <c r="J429" i="15"/>
  <c r="BK428" i="15"/>
  <c r="BK427" i="15"/>
  <c r="BK423" i="15"/>
  <c r="BK422" i="15"/>
  <c r="BK416" i="15"/>
  <c r="J409" i="15"/>
  <c r="BK406" i="15"/>
  <c r="J405" i="15"/>
  <c r="J401" i="15"/>
  <c r="J400" i="15"/>
  <c r="BK387" i="15"/>
  <c r="J383" i="15"/>
  <c r="BK380" i="15"/>
  <c r="J372" i="15"/>
  <c r="BK364" i="15"/>
  <c r="BK363" i="15"/>
  <c r="J359" i="15"/>
  <c r="J356" i="15"/>
  <c r="J352" i="15"/>
  <c r="BK348" i="15"/>
  <c r="BK337" i="15"/>
  <c r="J333" i="15"/>
  <c r="BK330" i="15"/>
  <c r="BK327" i="15"/>
  <c r="BK326" i="15"/>
  <c r="BK325" i="15"/>
  <c r="BK324" i="15"/>
  <c r="J321" i="15"/>
  <c r="J319" i="15"/>
  <c r="BK318" i="15"/>
  <c r="J317" i="15"/>
  <c r="BK316" i="15"/>
  <c r="BK315" i="15"/>
  <c r="BK312" i="15"/>
  <c r="BK305" i="15"/>
  <c r="J300" i="15"/>
  <c r="BK299" i="15"/>
  <c r="J292" i="15"/>
  <c r="BK291" i="15"/>
  <c r="J280" i="15"/>
  <c r="J272" i="15"/>
  <c r="J269" i="15"/>
  <c r="J265" i="15"/>
  <c r="J256" i="15"/>
  <c r="BK244" i="15"/>
  <c r="J237" i="15"/>
  <c r="J223" i="15"/>
  <c r="BK222" i="15"/>
  <c r="BK215" i="15"/>
  <c r="J203" i="15"/>
  <c r="J196" i="15"/>
  <c r="J192" i="15"/>
  <c r="BK173" i="15"/>
  <c r="J172" i="15"/>
  <c r="J171" i="15"/>
  <c r="J140" i="15"/>
  <c r="BK135" i="15"/>
  <c r="BK1269" i="14"/>
  <c r="J1268" i="14"/>
  <c r="J1251" i="14"/>
  <c r="J1234" i="14"/>
  <c r="J1231" i="14"/>
  <c r="J1230" i="14"/>
  <c r="BK1229" i="14"/>
  <c r="BK1228" i="14"/>
  <c r="J1227" i="14"/>
  <c r="BK1226" i="14"/>
  <c r="BK1225" i="14"/>
  <c r="BK1224" i="14"/>
  <c r="BK1223" i="14"/>
  <c r="BK1222" i="14"/>
  <c r="BK1205" i="14"/>
  <c r="BK1204" i="14"/>
  <c r="BK1203" i="14"/>
  <c r="BK1202" i="14"/>
  <c r="BK1186" i="14"/>
  <c r="BK1180" i="14"/>
  <c r="BK1176" i="14"/>
  <c r="J1174" i="14"/>
  <c r="J1173" i="14"/>
  <c r="J1171" i="14"/>
  <c r="J1156" i="14"/>
  <c r="BK1147" i="14"/>
  <c r="BK1146" i="14"/>
  <c r="J1145" i="14"/>
  <c r="J1142" i="14"/>
  <c r="J1139" i="14"/>
  <c r="BK1135" i="14"/>
  <c r="J1125" i="14"/>
  <c r="J1121" i="14"/>
  <c r="BK1119" i="14"/>
  <c r="BK1111" i="14"/>
  <c r="J1103" i="14"/>
  <c r="BK1095" i="14"/>
  <c r="J1080" i="14"/>
  <c r="J1076" i="14"/>
  <c r="BK1068" i="14"/>
  <c r="BK1064" i="14"/>
  <c r="J1056" i="14"/>
  <c r="J1047" i="14"/>
  <c r="J1038" i="14"/>
  <c r="BK1036" i="14"/>
  <c r="BK1033" i="14"/>
  <c r="J1029" i="14"/>
  <c r="BK1023" i="14"/>
  <c r="BK1018" i="14"/>
  <c r="J1016" i="14"/>
  <c r="BK1013" i="14"/>
  <c r="J1010" i="14"/>
  <c r="J1005" i="14"/>
  <c r="BK1002" i="14"/>
  <c r="BK1000" i="14"/>
  <c r="J999" i="14"/>
  <c r="BK995" i="14"/>
  <c r="J992" i="14"/>
  <c r="J990" i="14"/>
  <c r="BK984" i="14"/>
  <c r="J979" i="14"/>
  <c r="BK978" i="14"/>
  <c r="BK942" i="14"/>
  <c r="BK905" i="14"/>
  <c r="J856" i="14"/>
  <c r="J796" i="14"/>
  <c r="J756" i="14"/>
  <c r="J755" i="14"/>
  <c r="BK754" i="14"/>
  <c r="BK753" i="14"/>
  <c r="BK750" i="14"/>
  <c r="J747" i="14"/>
  <c r="BK733" i="14"/>
  <c r="BK723" i="14"/>
  <c r="BK722" i="14"/>
  <c r="J721" i="14"/>
  <c r="BK718" i="14"/>
  <c r="J717" i="14"/>
  <c r="J696" i="14"/>
  <c r="J692" i="14"/>
  <c r="BK598" i="14"/>
  <c r="J487" i="14"/>
  <c r="BK486" i="14"/>
  <c r="J451" i="14"/>
  <c r="J411" i="14"/>
  <c r="J333" i="14"/>
  <c r="BK319" i="14"/>
  <c r="BK313" i="14"/>
  <c r="J301" i="14"/>
  <c r="BK278" i="14"/>
  <c r="J203" i="14"/>
  <c r="J196" i="14"/>
  <c r="BK192" i="14"/>
  <c r="J188" i="14"/>
  <c r="J185" i="14"/>
  <c r="BK181" i="14"/>
  <c r="BK171" i="14"/>
  <c r="J167" i="14"/>
  <c r="J164" i="14"/>
  <c r="BK163" i="14"/>
  <c r="BK159" i="14"/>
  <c r="BK156" i="14"/>
  <c r="BK153" i="14"/>
  <c r="BK152" i="14"/>
  <c r="BK147" i="14"/>
  <c r="BK139" i="14"/>
  <c r="J135" i="14"/>
  <c r="BK458" i="13"/>
  <c r="BK457" i="13"/>
  <c r="J452" i="13"/>
  <c r="J451" i="13"/>
  <c r="J450" i="13"/>
  <c r="BK449" i="13"/>
  <c r="J447" i="13"/>
  <c r="BK442" i="13"/>
  <c r="BK438" i="13"/>
  <c r="J438" i="13"/>
  <c r="J437" i="13"/>
  <c r="BK435" i="13"/>
  <c r="BK434" i="13"/>
  <c r="J433" i="13"/>
  <c r="J432" i="13"/>
  <c r="J372" i="13"/>
  <c r="BK368" i="13"/>
  <c r="J359" i="13"/>
  <c r="BK355" i="13"/>
  <c r="J320" i="13"/>
  <c r="J315" i="13"/>
  <c r="BK314" i="13"/>
  <c r="J310" i="13"/>
  <c r="J307" i="13"/>
  <c r="J280" i="13"/>
  <c r="BK272" i="13"/>
  <c r="J268" i="13"/>
  <c r="BK265" i="13"/>
  <c r="J260" i="13"/>
  <c r="J255" i="13"/>
  <c r="BK240" i="13"/>
  <c r="J235" i="13"/>
  <c r="BK228" i="13"/>
  <c r="BK130" i="13"/>
  <c r="J173" i="12"/>
  <c r="J172" i="12"/>
  <c r="J171" i="12"/>
  <c r="J168" i="12"/>
  <c r="J166" i="12"/>
  <c r="BK163" i="12"/>
  <c r="BK159" i="12"/>
  <c r="J156" i="12"/>
  <c r="BK154" i="12"/>
  <c r="BK152" i="12"/>
  <c r="BK151" i="12"/>
  <c r="BK149" i="12"/>
  <c r="BK147" i="12"/>
  <c r="BK146" i="12"/>
  <c r="J146" i="12"/>
  <c r="BK144" i="12"/>
  <c r="J144" i="12"/>
  <c r="BK143" i="12"/>
  <c r="J143" i="12"/>
  <c r="BK142" i="12"/>
  <c r="J142" i="12"/>
  <c r="BK141" i="12"/>
  <c r="J141" i="12"/>
  <c r="BK138" i="12"/>
  <c r="J138" i="12"/>
  <c r="J136" i="12"/>
  <c r="BK134" i="12"/>
  <c r="J132" i="12"/>
  <c r="J131" i="12"/>
  <c r="BK254" i="11"/>
  <c r="J254" i="11"/>
  <c r="BK253" i="11"/>
  <c r="J250" i="11"/>
  <c r="J249" i="11"/>
  <c r="BK246" i="11"/>
  <c r="J244" i="11"/>
  <c r="J243" i="11"/>
  <c r="BK241" i="11"/>
  <c r="BK239" i="11"/>
  <c r="J238" i="11"/>
  <c r="BK237" i="11"/>
  <c r="J236" i="11"/>
  <c r="BK234" i="11"/>
  <c r="J232" i="11"/>
  <c r="BK231" i="11"/>
  <c r="J229" i="11"/>
  <c r="J227" i="11"/>
  <c r="BK224" i="11"/>
  <c r="BK222" i="11"/>
  <c r="J220" i="11"/>
  <c r="BK218" i="11"/>
  <c r="J217" i="11"/>
  <c r="J216" i="11"/>
  <c r="BK215" i="11"/>
  <c r="BK214" i="11"/>
  <c r="J212" i="11"/>
  <c r="J208" i="11"/>
  <c r="BK206" i="11"/>
  <c r="BK199" i="11"/>
  <c r="BK196" i="11"/>
  <c r="J191" i="11"/>
  <c r="BK190" i="11"/>
  <c r="J189" i="11"/>
  <c r="J183" i="11"/>
  <c r="J182" i="11"/>
  <c r="J181" i="11"/>
  <c r="J157" i="11"/>
  <c r="J156" i="11"/>
  <c r="J155" i="11"/>
  <c r="J154" i="11"/>
  <c r="BK153" i="11"/>
  <c r="BK152" i="11"/>
  <c r="J151" i="11"/>
  <c r="BK149" i="11"/>
  <c r="BK147" i="11"/>
  <c r="J146" i="11"/>
  <c r="BK145" i="11"/>
  <c r="BK144" i="11"/>
  <c r="J143" i="11"/>
  <c r="BK142" i="11"/>
  <c r="BK141" i="11"/>
  <c r="J140" i="11"/>
  <c r="J138" i="11"/>
  <c r="J136" i="11"/>
  <c r="J135" i="11"/>
  <c r="BK132" i="11"/>
  <c r="J131" i="11"/>
  <c r="J171" i="10"/>
  <c r="BK169" i="10"/>
  <c r="J167" i="10"/>
  <c r="BK165" i="10"/>
  <c r="BK164" i="10"/>
  <c r="J162" i="10"/>
  <c r="BK161" i="10"/>
  <c r="J160" i="10"/>
  <c r="J159" i="10"/>
  <c r="BK158" i="10"/>
  <c r="BK157" i="10"/>
  <c r="BK156" i="10"/>
  <c r="J155" i="10"/>
  <c r="BK153" i="10"/>
  <c r="J150" i="10"/>
  <c r="J149" i="10"/>
  <c r="J147" i="10"/>
  <c r="J146" i="10"/>
  <c r="J145" i="10"/>
  <c r="BK144" i="10"/>
  <c r="J143" i="10"/>
  <c r="BK142" i="10"/>
  <c r="BK141" i="10"/>
  <c r="BK140" i="10"/>
  <c r="BK139" i="10"/>
  <c r="BK138" i="10"/>
  <c r="J137" i="10"/>
  <c r="J136" i="10"/>
  <c r="J135" i="10"/>
  <c r="BK133" i="10"/>
  <c r="J129" i="10"/>
  <c r="BK226" i="9"/>
  <c r="J226" i="9"/>
  <c r="BK224" i="9"/>
  <c r="BK223" i="9"/>
  <c r="J222" i="9"/>
  <c r="J220" i="9"/>
  <c r="J217" i="9"/>
  <c r="BK216" i="9"/>
  <c r="BK215" i="9"/>
  <c r="J213" i="9"/>
  <c r="BK211" i="9"/>
  <c r="J209" i="9"/>
  <c r="BK208" i="9"/>
  <c r="BK207" i="9"/>
  <c r="J206" i="9"/>
  <c r="BK205" i="9"/>
  <c r="J204" i="9"/>
  <c r="J203" i="9"/>
  <c r="J201" i="9"/>
  <c r="BK198" i="9"/>
  <c r="BK197" i="9"/>
  <c r="BK196" i="9"/>
  <c r="J194" i="9"/>
  <c r="BK192" i="9"/>
  <c r="J191" i="9"/>
  <c r="BK190" i="9"/>
  <c r="J189" i="9"/>
  <c r="BK188" i="9"/>
  <c r="J187" i="9"/>
  <c r="J186" i="9"/>
  <c r="BK185" i="9"/>
  <c r="BK182" i="9"/>
  <c r="BK181" i="9"/>
  <c r="J180" i="9"/>
  <c r="J179" i="9"/>
  <c r="J175" i="9"/>
  <c r="J174" i="9"/>
  <c r="BK173" i="9"/>
  <c r="BK171" i="9"/>
  <c r="J169" i="9"/>
  <c r="J168" i="9"/>
  <c r="J165" i="9"/>
  <c r="J164" i="9"/>
  <c r="BK162" i="9"/>
  <c r="BK161" i="9"/>
  <c r="J160" i="9"/>
  <c r="J157" i="9"/>
  <c r="J156" i="9"/>
  <c r="J155" i="9"/>
  <c r="J152" i="9"/>
  <c r="BK151" i="9"/>
  <c r="BK150" i="9"/>
  <c r="BK148" i="9"/>
  <c r="BK139" i="9"/>
  <c r="J137" i="9"/>
  <c r="BK136" i="9"/>
  <c r="J133" i="9"/>
  <c r="J132" i="9"/>
  <c r="BK533" i="8"/>
  <c r="J506" i="8"/>
  <c r="BK441" i="8"/>
  <c r="BK437" i="8"/>
  <c r="BK421" i="8"/>
  <c r="BK419" i="8"/>
  <c r="J418" i="8"/>
  <c r="BK417" i="8"/>
  <c r="J416" i="8"/>
  <c r="BK414" i="8"/>
  <c r="J413" i="8"/>
  <c r="J412" i="8"/>
  <c r="J402" i="8"/>
  <c r="J401" i="8"/>
  <c r="BK389" i="8"/>
  <c r="BK377" i="8"/>
  <c r="BK371" i="8"/>
  <c r="BK362" i="8"/>
  <c r="J358" i="8"/>
  <c r="BK342" i="8"/>
  <c r="J336" i="8"/>
  <c r="BK317" i="8"/>
  <c r="BK305" i="8"/>
  <c r="J301" i="8"/>
  <c r="BK296" i="8"/>
  <c r="J295" i="8"/>
  <c r="J288" i="8"/>
  <c r="J281" i="8"/>
  <c r="J280" i="8"/>
  <c r="BK269" i="8"/>
  <c r="J268" i="8"/>
  <c r="J253" i="8"/>
  <c r="BK244" i="8"/>
  <c r="BK229" i="8"/>
  <c r="BK228" i="8"/>
  <c r="BK197" i="8"/>
  <c r="J176" i="8"/>
  <c r="BK152" i="8"/>
  <c r="BK147" i="8"/>
  <c r="BK138" i="8"/>
  <c r="J295" i="7"/>
  <c r="J289" i="7"/>
  <c r="J239" i="7"/>
  <c r="J228" i="7"/>
  <c r="BK213" i="7"/>
  <c r="J197" i="7"/>
  <c r="BK181" i="7"/>
  <c r="BK161" i="7"/>
  <c r="BK155" i="7"/>
  <c r="BK148" i="7"/>
  <c r="J147" i="7"/>
  <c r="J143" i="7"/>
  <c r="J142" i="7"/>
  <c r="BK135" i="7"/>
  <c r="J132" i="7"/>
  <c r="BK130" i="7"/>
  <c r="J130" i="5"/>
  <c r="J129" i="5"/>
  <c r="J3853" i="4"/>
  <c r="BK3777" i="4"/>
  <c r="J3735" i="4"/>
  <c r="BK3695" i="4"/>
  <c r="J3685" i="4"/>
  <c r="J3682" i="4"/>
  <c r="BK3649" i="4"/>
  <c r="BK3636" i="4"/>
  <c r="BK3619" i="4"/>
  <c r="J3579" i="4"/>
  <c r="BK3563" i="4"/>
  <c r="J3517" i="4"/>
  <c r="J3507" i="4"/>
  <c r="BK3495" i="4"/>
  <c r="BK3489" i="4"/>
  <c r="BK3475" i="4"/>
  <c r="BK3467" i="4"/>
  <c r="BK3448" i="4"/>
  <c r="BK3417" i="4"/>
  <c r="BK3410" i="4"/>
  <c r="J3400" i="4"/>
  <c r="BK3398" i="4"/>
  <c r="BK3392" i="4"/>
  <c r="BK3379" i="4"/>
  <c r="J3368" i="4"/>
  <c r="J3303" i="4"/>
  <c r="BK3300" i="4"/>
  <c r="BK3299" i="4"/>
  <c r="BK3298" i="4"/>
  <c r="BK3287" i="4"/>
  <c r="J3271" i="4"/>
  <c r="J3262" i="4"/>
  <c r="J3246" i="4"/>
  <c r="BK3222" i="4"/>
  <c r="J3204" i="4"/>
  <c r="BK3202" i="4"/>
  <c r="J3195" i="4"/>
  <c r="J3168" i="4"/>
  <c r="J3132" i="4"/>
  <c r="J3114" i="4"/>
  <c r="J3105" i="4"/>
  <c r="J3051" i="4"/>
  <c r="BK3033" i="4"/>
  <c r="J3024" i="4"/>
  <c r="J3015" i="4"/>
  <c r="BK3005" i="4"/>
  <c r="J3004" i="4"/>
  <c r="J2989" i="4"/>
  <c r="BK2937" i="4"/>
  <c r="J2919" i="4"/>
  <c r="J2872" i="4"/>
  <c r="J2864" i="4"/>
  <c r="J2844" i="4"/>
  <c r="J2832" i="4"/>
  <c r="BK2819" i="4"/>
  <c r="J2799" i="4"/>
  <c r="BK2782" i="4"/>
  <c r="BK2774" i="4"/>
  <c r="J2769" i="4"/>
  <c r="J2751" i="4"/>
  <c r="BK2734" i="4"/>
  <c r="BK2696" i="4"/>
  <c r="BK2694" i="4"/>
  <c r="J2693" i="4"/>
  <c r="J2684" i="4"/>
  <c r="BK2673" i="4"/>
  <c r="J2666" i="4"/>
  <c r="BK2637" i="4"/>
  <c r="BK2633" i="4"/>
  <c r="BK2630" i="4"/>
  <c r="J2627" i="4"/>
  <c r="J2624" i="4"/>
  <c r="BK2621" i="4"/>
  <c r="BK2615" i="4"/>
  <c r="BK2614" i="4"/>
  <c r="BK2613" i="4"/>
  <c r="J2612" i="4"/>
  <c r="J2611" i="4"/>
  <c r="J2595" i="4"/>
  <c r="J2565" i="4"/>
  <c r="J2559" i="4"/>
  <c r="BK2553" i="4"/>
  <c r="BK2541" i="4"/>
  <c r="BK2540" i="4"/>
  <c r="BK2534" i="4"/>
  <c r="J2533" i="4"/>
  <c r="BK2526" i="4"/>
  <c r="BK2522" i="4"/>
  <c r="J2521" i="4"/>
  <c r="BK2513" i="4"/>
  <c r="BK2497" i="4"/>
  <c r="J2493" i="4"/>
  <c r="BK2489" i="4"/>
  <c r="BK2483" i="4"/>
  <c r="J2471" i="4"/>
  <c r="BK2469" i="4"/>
  <c r="J2459" i="4"/>
  <c r="BK2439" i="4"/>
  <c r="J2435" i="4"/>
  <c r="J2430" i="4"/>
  <c r="J2424" i="4"/>
  <c r="BK2420" i="4"/>
  <c r="BK2415" i="4"/>
  <c r="J2321" i="4"/>
  <c r="BK2307" i="4"/>
  <c r="J2270" i="4"/>
  <c r="BK2258" i="4"/>
  <c r="BK2252" i="4"/>
  <c r="BK2241" i="4"/>
  <c r="J2238" i="4"/>
  <c r="BK2224" i="4"/>
  <c r="J2220" i="4"/>
  <c r="BK2213" i="4"/>
  <c r="BK2191" i="4"/>
  <c r="J2183" i="4"/>
  <c r="J2177" i="4"/>
  <c r="J2173" i="4"/>
  <c r="BK2163" i="4"/>
  <c r="BK2148" i="4"/>
  <c r="J2147" i="4"/>
  <c r="J2145" i="4"/>
  <c r="J2136" i="4"/>
  <c r="BK2134" i="4"/>
  <c r="BK2105" i="4"/>
  <c r="BK2090" i="4"/>
  <c r="BK2087" i="4"/>
  <c r="BK2081" i="4"/>
  <c r="BK2077" i="4"/>
  <c r="BK2063" i="4"/>
  <c r="J2056" i="4"/>
  <c r="BK2053" i="4"/>
  <c r="BK2041" i="4"/>
  <c r="BK2023" i="4"/>
  <c r="BK2006" i="4"/>
  <c r="J1999" i="4"/>
  <c r="J1987" i="4"/>
  <c r="BK1977" i="4"/>
  <c r="BK1962" i="4"/>
  <c r="J1954" i="4"/>
  <c r="BK1952" i="4"/>
  <c r="J1949" i="4"/>
  <c r="J1943" i="4"/>
  <c r="BK1932" i="4"/>
  <c r="BK1921" i="4"/>
  <c r="J1918" i="4"/>
  <c r="J1916" i="4"/>
  <c r="BK1909" i="4"/>
  <c r="BK1908" i="4"/>
  <c r="BK1904" i="4"/>
  <c r="J1903" i="4"/>
  <c r="BK1885" i="4"/>
  <c r="BK1874" i="4"/>
  <c r="J1870" i="4"/>
  <c r="BK1858" i="4"/>
  <c r="J1854" i="4"/>
  <c r="J1848" i="4"/>
  <c r="BK1833" i="4"/>
  <c r="BK1829" i="4"/>
  <c r="BK1800" i="4"/>
  <c r="J1797" i="4"/>
  <c r="BK1753" i="4"/>
  <c r="BK1741" i="4"/>
  <c r="BK1731" i="4"/>
  <c r="BK1728" i="4"/>
  <c r="J1714" i="4"/>
  <c r="J1713" i="4"/>
  <c r="BK1711" i="4"/>
  <c r="BK1710" i="4"/>
  <c r="J1690" i="4"/>
  <c r="J1684" i="4"/>
  <c r="BK1647" i="4"/>
  <c r="BK1644" i="4"/>
  <c r="J1640" i="4"/>
  <c r="BK1637" i="4"/>
  <c r="J1635" i="4"/>
  <c r="BK1634" i="4"/>
  <c r="J1633" i="4"/>
  <c r="BK1626" i="4"/>
  <c r="BK1604" i="4"/>
  <c r="J1594" i="4"/>
  <c r="BK1555" i="4"/>
  <c r="J1550" i="4"/>
  <c r="J1546" i="4"/>
  <c r="BK1533" i="4"/>
  <c r="J1376" i="4"/>
  <c r="J1322" i="4"/>
  <c r="J1179" i="4"/>
  <c r="BK1170" i="4"/>
  <c r="BK1161" i="4"/>
  <c r="BK1159" i="4"/>
  <c r="BK1151" i="4"/>
  <c r="BK1135" i="4"/>
  <c r="J1129" i="4"/>
  <c r="BK1098" i="4"/>
  <c r="J1095" i="4"/>
  <c r="BK1058" i="4"/>
  <c r="BK1044" i="4"/>
  <c r="BK1008" i="4"/>
  <c r="J994" i="4"/>
  <c r="BK942" i="4"/>
  <c r="BK941" i="4"/>
  <c r="BK910" i="4"/>
  <c r="J880" i="4"/>
  <c r="BK836" i="4"/>
  <c r="J811" i="4"/>
  <c r="BK810" i="4"/>
  <c r="BK809" i="4"/>
  <c r="J808" i="4"/>
  <c r="J793" i="4"/>
  <c r="BK724" i="4"/>
  <c r="J702" i="4"/>
  <c r="BK690" i="4"/>
  <c r="BK687" i="4"/>
  <c r="J673" i="4"/>
  <c r="J672" i="4"/>
  <c r="BK610" i="4"/>
  <c r="J609" i="4"/>
  <c r="J586" i="4"/>
  <c r="J565" i="4"/>
  <c r="J554" i="4"/>
  <c r="J548" i="4"/>
  <c r="BK427" i="4"/>
  <c r="J399" i="4"/>
  <c r="J388" i="4"/>
  <c r="J363" i="4"/>
  <c r="BK334" i="4"/>
  <c r="BK317" i="4"/>
  <c r="J273" i="4"/>
  <c r="J189" i="4"/>
  <c r="BK185" i="4"/>
  <c r="BK181" i="4"/>
  <c r="J172" i="4"/>
  <c r="J161" i="4"/>
  <c r="BK513" i="3"/>
  <c r="J513" i="3"/>
  <c r="BK505" i="3"/>
  <c r="J505" i="3"/>
  <c r="J503" i="3"/>
  <c r="J499" i="3"/>
  <c r="BK495" i="3"/>
  <c r="BK483" i="3"/>
  <c r="J478" i="3"/>
  <c r="J477" i="3"/>
  <c r="J474" i="3"/>
  <c r="J472" i="3"/>
  <c r="J471" i="3"/>
  <c r="J460" i="3"/>
  <c r="J459" i="3"/>
  <c r="J451" i="3"/>
  <c r="BK449" i="3"/>
  <c r="J443" i="3"/>
  <c r="J435" i="3"/>
  <c r="BK433" i="3"/>
  <c r="BK398" i="3"/>
  <c r="BK396" i="3"/>
  <c r="J392" i="3"/>
  <c r="BK383" i="3"/>
  <c r="BK381" i="3"/>
  <c r="BK380" i="3"/>
  <c r="BK379" i="3"/>
  <c r="BK377" i="3"/>
  <c r="J376" i="3"/>
  <c r="J375" i="3"/>
  <c r="BK371" i="3"/>
  <c r="J367" i="3"/>
  <c r="J366" i="3"/>
  <c r="J364" i="3"/>
  <c r="J362" i="3"/>
  <c r="J359" i="3"/>
  <c r="BK357" i="3"/>
  <c r="BK354" i="3"/>
  <c r="BK343" i="3"/>
  <c r="J340" i="3"/>
  <c r="BK323" i="3"/>
  <c r="J322" i="3"/>
  <c r="J319" i="3"/>
  <c r="BK318" i="3"/>
  <c r="BK291" i="3"/>
  <c r="BK281" i="3"/>
  <c r="J275" i="3"/>
  <c r="J261" i="3"/>
  <c r="BK256" i="3"/>
  <c r="J212" i="3"/>
  <c r="BK209" i="3"/>
  <c r="J143" i="3"/>
  <c r="J146" i="2"/>
  <c r="BK143" i="2"/>
  <c r="BK142" i="2"/>
  <c r="J141" i="2"/>
  <c r="BK140" i="2"/>
  <c r="J139" i="2"/>
  <c r="BK138" i="2"/>
  <c r="BK136" i="2"/>
  <c r="BK135" i="2"/>
  <c r="BK134" i="2"/>
  <c r="J133" i="2"/>
  <c r="BK132" i="2"/>
  <c r="J131" i="2"/>
  <c r="J129" i="2"/>
  <c r="J256" i="16"/>
  <c r="J255" i="16"/>
  <c r="BK254" i="16"/>
  <c r="J253" i="16"/>
  <c r="BK251" i="16"/>
  <c r="BK250" i="16"/>
  <c r="J244" i="16"/>
  <c r="J235" i="16"/>
  <c r="BK229" i="16"/>
  <c r="BK227" i="16"/>
  <c r="BK220" i="16"/>
  <c r="BK216" i="16"/>
  <c r="J204" i="16"/>
  <c r="BK196" i="16"/>
  <c r="J194" i="16"/>
  <c r="J191" i="16"/>
  <c r="J187" i="16"/>
  <c r="BK183" i="16"/>
  <c r="J182" i="16"/>
  <c r="J177" i="16"/>
  <c r="J176" i="16"/>
  <c r="BK175" i="16"/>
  <c r="J174" i="16"/>
  <c r="J171" i="16"/>
  <c r="J168" i="16"/>
  <c r="J166" i="16"/>
  <c r="BK156" i="16"/>
  <c r="J152" i="16"/>
  <c r="J140" i="16"/>
  <c r="BK547" i="15"/>
  <c r="J547" i="15"/>
  <c r="BK541" i="15"/>
  <c r="J541" i="15"/>
  <c r="BK540" i="15"/>
  <c r="J540" i="15"/>
  <c r="J538" i="15"/>
  <c r="BK537" i="15"/>
  <c r="J522" i="15"/>
  <c r="BK520" i="15"/>
  <c r="J512" i="15"/>
  <c r="BK510" i="15"/>
  <c r="J509" i="15"/>
  <c r="BK508" i="15"/>
  <c r="BK496" i="15"/>
  <c r="BK493" i="15"/>
  <c r="J467" i="15"/>
  <c r="BK465" i="15"/>
  <c r="J461" i="15"/>
  <c r="BK450" i="15"/>
  <c r="J443" i="15"/>
  <c r="J431" i="15"/>
  <c r="BK429" i="15"/>
  <c r="J428" i="15"/>
  <c r="J427" i="15"/>
  <c r="J423" i="15"/>
  <c r="J422" i="15"/>
  <c r="J416" i="15"/>
  <c r="BK409" i="15"/>
  <c r="BK405" i="15"/>
  <c r="BK401" i="15"/>
  <c r="BK400" i="15"/>
  <c r="J376" i="15"/>
  <c r="J364" i="15"/>
  <c r="J363" i="15"/>
  <c r="BK358" i="15"/>
  <c r="BK352" i="15"/>
  <c r="J348" i="15"/>
  <c r="J346" i="15"/>
  <c r="J337" i="15"/>
  <c r="BK333" i="15"/>
  <c r="J331" i="15"/>
  <c r="J329" i="15"/>
  <c r="J328" i="15"/>
  <c r="J326" i="15"/>
  <c r="J325" i="15"/>
  <c r="BK323" i="15"/>
  <c r="BK322" i="15"/>
  <c r="J320" i="15"/>
  <c r="J318" i="15"/>
  <c r="BK317" i="15"/>
  <c r="J314" i="15"/>
  <c r="J312" i="15"/>
  <c r="BK309" i="15"/>
  <c r="J302" i="15"/>
  <c r="BK300" i="15"/>
  <c r="J299" i="15"/>
  <c r="BK296" i="15"/>
  <c r="BK295" i="15"/>
  <c r="BK292" i="15"/>
  <c r="J286" i="15"/>
  <c r="BK280" i="15"/>
  <c r="BK276" i="15"/>
  <c r="BK272" i="15"/>
  <c r="BK269" i="15"/>
  <c r="BK265" i="15"/>
  <c r="BK261" i="15"/>
  <c r="J241" i="15"/>
  <c r="J234" i="15"/>
  <c r="J233" i="15"/>
  <c r="BK225" i="15"/>
  <c r="J219" i="15"/>
  <c r="BK203" i="15"/>
  <c r="BK192" i="15"/>
  <c r="BK184" i="15"/>
  <c r="J180" i="15"/>
  <c r="BK174" i="15"/>
  <c r="J173" i="15"/>
  <c r="BK172" i="15"/>
  <c r="BK171" i="15"/>
  <c r="BK140" i="15"/>
  <c r="J1269" i="14"/>
  <c r="BK1268" i="14"/>
  <c r="BK1251" i="14"/>
  <c r="BK1234" i="14"/>
  <c r="BK1231" i="14"/>
  <c r="BK1230" i="14"/>
  <c r="J1229" i="14"/>
  <c r="J1228" i="14"/>
  <c r="BK1227" i="14"/>
  <c r="J1226" i="14"/>
  <c r="J1225" i="14"/>
  <c r="J1224" i="14"/>
  <c r="J1223" i="14"/>
  <c r="J1222" i="14"/>
  <c r="J1205" i="14"/>
  <c r="J1204" i="14"/>
  <c r="J1203" i="14"/>
  <c r="J1202" i="14"/>
  <c r="J1186" i="14"/>
  <c r="J1180" i="14"/>
  <c r="J1176" i="14"/>
  <c r="BK1174" i="14"/>
  <c r="BK1173" i="14"/>
  <c r="BK1171" i="14"/>
  <c r="BK1156" i="14"/>
  <c r="J1147" i="14"/>
  <c r="J1146" i="14"/>
  <c r="BK1145" i="14"/>
  <c r="BK1142" i="14"/>
  <c r="BK1139" i="14"/>
  <c r="J1135" i="14"/>
  <c r="BK1125" i="14"/>
  <c r="BK1121" i="14"/>
  <c r="J1119" i="14"/>
  <c r="J1111" i="14"/>
  <c r="BK1103" i="14"/>
  <c r="J1095" i="14"/>
  <c r="BK1080" i="14"/>
  <c r="BK1076" i="14"/>
  <c r="J1068" i="14"/>
  <c r="J1064" i="14"/>
  <c r="BK1056" i="14"/>
  <c r="BK1047" i="14"/>
  <c r="J1002" i="14"/>
  <c r="J996" i="14"/>
  <c r="BK991" i="14"/>
  <c r="BK856" i="14"/>
  <c r="BK768" i="14"/>
  <c r="J753" i="14"/>
  <c r="J733" i="14"/>
  <c r="BK721" i="14"/>
  <c r="BK717" i="14"/>
  <c r="BK696" i="14"/>
  <c r="BK689" i="14"/>
  <c r="J486" i="14"/>
  <c r="BK451" i="14"/>
  <c r="J336" i="14"/>
  <c r="J319" i="14"/>
  <c r="J314" i="14"/>
  <c r="BK301" i="14"/>
  <c r="J176" i="14"/>
  <c r="BK167" i="14"/>
  <c r="BK148" i="14"/>
  <c r="J139" i="14"/>
  <c r="BK725" i="13"/>
  <c r="BK721" i="13"/>
  <c r="BK719" i="13"/>
  <c r="J676" i="13"/>
  <c r="J672" i="13"/>
  <c r="J669" i="13"/>
  <c r="J667" i="13"/>
  <c r="BK664" i="13"/>
  <c r="BK663" i="13"/>
  <c r="J661" i="13"/>
  <c r="BK660" i="13"/>
  <c r="BK658" i="13"/>
  <c r="BK656" i="13"/>
  <c r="J626" i="13"/>
  <c r="BK625" i="13"/>
  <c r="J613" i="13"/>
  <c r="J595" i="13"/>
  <c r="BK586" i="13"/>
  <c r="J585" i="13"/>
  <c r="BK584" i="13"/>
  <c r="J572" i="13"/>
  <c r="BK563" i="13"/>
  <c r="J556" i="13"/>
  <c r="BK551" i="13"/>
  <c r="J535" i="13"/>
  <c r="J525" i="13"/>
  <c r="J523" i="13"/>
  <c r="J517" i="13"/>
  <c r="BK507" i="13"/>
  <c r="J477" i="13"/>
  <c r="J459" i="13"/>
  <c r="BK456" i="13"/>
  <c r="BK455" i="13"/>
  <c r="BK454" i="13"/>
  <c r="BK453" i="13"/>
  <c r="BK451" i="13"/>
  <c r="BK447" i="13"/>
  <c r="BK446" i="13"/>
  <c r="BK444" i="13"/>
  <c r="BK443" i="13"/>
  <c r="J442" i="13"/>
  <c r="BK374" i="13"/>
  <c r="BK372" i="13"/>
  <c r="J317" i="13"/>
  <c r="J296" i="13"/>
  <c r="J272" i="13"/>
  <c r="BK251" i="13"/>
  <c r="BK235" i="13"/>
  <c r="BK213" i="13"/>
  <c r="BK174" i="13"/>
  <c r="BK140" i="13"/>
  <c r="BK173" i="12"/>
  <c r="BK165" i="12"/>
  <c r="BK164" i="12"/>
  <c r="J163" i="12"/>
  <c r="BK162" i="12"/>
  <c r="J161" i="12"/>
  <c r="J159" i="12"/>
  <c r="J158" i="12"/>
  <c r="J155" i="12"/>
  <c r="J149" i="12"/>
  <c r="J135" i="12"/>
  <c r="BK133" i="12"/>
  <c r="BK249" i="11"/>
  <c r="BK244" i="11"/>
  <c r="J242" i="11"/>
  <c r="BK238" i="11"/>
  <c r="J235" i="11"/>
  <c r="J230" i="11"/>
  <c r="BK229" i="11"/>
  <c r="BK227" i="11"/>
  <c r="J225" i="11"/>
  <c r="J223" i="11"/>
  <c r="J219" i="11"/>
  <c r="J215" i="11"/>
  <c r="J213" i="11"/>
  <c r="BK212" i="11"/>
  <c r="BK211" i="11"/>
  <c r="J209" i="11"/>
  <c r="BK207" i="11"/>
  <c r="J206" i="11"/>
  <c r="BK205" i="11"/>
  <c r="J204" i="11"/>
  <c r="J203" i="11"/>
  <c r="BK202" i="11"/>
  <c r="J200" i="11"/>
  <c r="J199" i="11"/>
  <c r="J198" i="11"/>
  <c r="J197" i="11"/>
  <c r="BK195" i="11"/>
  <c r="BK194" i="11"/>
  <c r="BK193" i="11"/>
  <c r="BK189" i="11"/>
  <c r="BK188" i="11"/>
  <c r="BK187" i="11"/>
  <c r="J185" i="11"/>
  <c r="BK184" i="11"/>
  <c r="J160" i="11"/>
  <c r="BK150" i="11"/>
  <c r="J148" i="11"/>
  <c r="BK146" i="11"/>
  <c r="F37" i="10"/>
  <c r="J176" i="9"/>
  <c r="J173" i="9"/>
  <c r="J172" i="9"/>
  <c r="J171" i="9"/>
  <c r="J170" i="9"/>
  <c r="BK164" i="9"/>
  <c r="J161" i="9"/>
  <c r="BK160" i="9"/>
  <c r="BK158" i="9"/>
  <c r="BK155" i="9"/>
  <c r="J150" i="9"/>
  <c r="J149" i="9"/>
  <c r="BK146" i="9"/>
  <c r="BK145" i="9"/>
  <c r="BK143" i="9"/>
  <c r="J142" i="9"/>
  <c r="J139" i="9"/>
  <c r="BK138" i="9"/>
  <c r="BK137" i="9"/>
  <c r="BK131" i="9"/>
  <c r="J533" i="8"/>
  <c r="BK521" i="8"/>
  <c r="J507" i="8"/>
  <c r="BK506" i="8"/>
  <c r="BK494" i="8"/>
  <c r="J490" i="8"/>
  <c r="J486" i="8"/>
  <c r="J483" i="8"/>
  <c r="J477" i="8"/>
  <c r="J473" i="8"/>
  <c r="J469" i="8"/>
  <c r="BK445" i="8"/>
  <c r="J419" i="8"/>
  <c r="BK418" i="8"/>
  <c r="J417" i="8"/>
  <c r="J411" i="8"/>
  <c r="J410" i="8"/>
  <c r="BK403" i="8"/>
  <c r="BK402" i="8"/>
  <c r="BK395" i="8"/>
  <c r="J371" i="8"/>
  <c r="J367" i="8"/>
  <c r="J362" i="8"/>
  <c r="BK358" i="8"/>
  <c r="BK332" i="8"/>
  <c r="J317" i="8"/>
  <c r="J302" i="8"/>
  <c r="BK298" i="8"/>
  <c r="BK294" i="8"/>
  <c r="BK276" i="8"/>
  <c r="J269" i="8"/>
  <c r="BK253" i="8"/>
  <c r="BK252" i="8"/>
  <c r="J245" i="8"/>
  <c r="BK232" i="8"/>
  <c r="BK213" i="8"/>
  <c r="BK209" i="8"/>
  <c r="J197" i="8"/>
  <c r="BK193" i="8"/>
  <c r="BK181" i="8"/>
  <c r="J177" i="8"/>
  <c r="BK175" i="8"/>
  <c r="J171" i="8"/>
  <c r="J152" i="8"/>
  <c r="J147" i="8"/>
  <c r="BK295" i="7"/>
  <c r="BK292" i="7"/>
  <c r="BK289" i="7"/>
  <c r="J287" i="7"/>
  <c r="BK277" i="7"/>
  <c r="BK270" i="7"/>
  <c r="J155" i="7"/>
  <c r="J152" i="7"/>
  <c r="J148" i="7"/>
  <c r="BK147" i="7"/>
  <c r="BK138" i="7"/>
  <c r="BK131" i="7"/>
  <c r="J127" i="6"/>
  <c r="BK126" i="6"/>
  <c r="BK123" i="6"/>
  <c r="BK130" i="5"/>
  <c r="BK129" i="5"/>
  <c r="BK3691" i="4"/>
  <c r="J3688" i="4"/>
  <c r="BK3682" i="4"/>
  <c r="J3679" i="4"/>
  <c r="J3675" i="4"/>
  <c r="BK3662" i="4"/>
  <c r="J3658" i="4"/>
  <c r="J3624" i="4"/>
  <c r="BK3622" i="4"/>
  <c r="BK3579" i="4"/>
  <c r="BK3558" i="4"/>
  <c r="J3555" i="4"/>
  <c r="BK3517" i="4"/>
  <c r="J3489" i="4"/>
  <c r="J3473" i="4"/>
  <c r="J3448" i="4"/>
  <c r="J3446" i="4"/>
  <c r="BK3442" i="4"/>
  <c r="J3439" i="4"/>
  <c r="J3417" i="4"/>
  <c r="J3414" i="4"/>
  <c r="BK3407" i="4"/>
  <c r="BK3400" i="4"/>
  <c r="J3398" i="4"/>
  <c r="BK3355" i="4"/>
  <c r="BK3346" i="4"/>
  <c r="BK3335" i="4"/>
  <c r="BK3310" i="4"/>
  <c r="BK3303" i="4"/>
  <c r="BK3302" i="4"/>
  <c r="J3299" i="4"/>
  <c r="BK3295" i="4"/>
  <c r="J3287" i="4"/>
  <c r="BK3280" i="4"/>
  <c r="BK3262" i="4"/>
  <c r="BK3253" i="4"/>
  <c r="BK3246" i="4"/>
  <c r="BK3238" i="4"/>
  <c r="J3235" i="4"/>
  <c r="BK3231" i="4"/>
  <c r="BK3213" i="4"/>
  <c r="J3203" i="4"/>
  <c r="J3159" i="4"/>
  <c r="J3150" i="4"/>
  <c r="BK3123" i="4"/>
  <c r="BK3105" i="4"/>
  <c r="BK3096" i="4"/>
  <c r="J3087" i="4"/>
  <c r="BK3078" i="4"/>
  <c r="BK3069" i="4"/>
  <c r="J3060" i="4"/>
  <c r="J3033" i="4"/>
  <c r="J2978" i="4"/>
  <c r="J2965" i="4"/>
  <c r="BK2928" i="4"/>
  <c r="BK2919" i="4"/>
  <c r="J2893" i="4"/>
  <c r="BK2864" i="4"/>
  <c r="BK2856" i="4"/>
  <c r="BK2799" i="4"/>
  <c r="J2791" i="4"/>
  <c r="J2763" i="4"/>
  <c r="J2740" i="4"/>
  <c r="J2724" i="4"/>
  <c r="J2704" i="4"/>
  <c r="BK2690" i="4"/>
  <c r="BK2677" i="4"/>
  <c r="BK2661" i="4"/>
  <c r="BK2653" i="4"/>
  <c r="BK2645" i="4"/>
  <c r="J2637" i="4"/>
  <c r="J2630" i="4"/>
  <c r="J2626" i="4"/>
  <c r="J2621" i="4"/>
  <c r="BK2617" i="4"/>
  <c r="J2616" i="4"/>
  <c r="BK2612" i="4"/>
  <c r="BK2606" i="4"/>
  <c r="BK2591" i="4"/>
  <c r="J2582" i="4"/>
  <c r="J2580" i="4"/>
  <c r="BK2573" i="4"/>
  <c r="J2572" i="4"/>
  <c r="BK2566" i="4"/>
  <c r="J2556" i="4"/>
  <c r="J2550" i="4"/>
  <c r="J2540" i="4"/>
  <c r="J2534" i="4"/>
  <c r="J2532" i="4"/>
  <c r="J2526" i="4"/>
  <c r="J2520" i="4"/>
  <c r="BK2509" i="4"/>
  <c r="BK2505" i="4"/>
  <c r="BK2500" i="4"/>
  <c r="J2497" i="4"/>
  <c r="J2483" i="4"/>
  <c r="J2468" i="4"/>
  <c r="BK2459" i="4"/>
  <c r="BK2454" i="4"/>
  <c r="BK2431" i="4"/>
  <c r="J2427" i="4"/>
  <c r="J2420" i="4"/>
  <c r="BK2377" i="4"/>
  <c r="J2370" i="4"/>
  <c r="J2339" i="4"/>
  <c r="J2335" i="4"/>
  <c r="J2328" i="4"/>
  <c r="J2307" i="4"/>
  <c r="J2302" i="4"/>
  <c r="BK2297" i="4"/>
  <c r="BK2279" i="4"/>
  <c r="J2274" i="4"/>
  <c r="BK2230" i="4"/>
  <c r="J2224" i="4"/>
  <c r="J2204" i="4"/>
  <c r="BK2182" i="4"/>
  <c r="J2178" i="4"/>
  <c r="BK2173" i="4"/>
  <c r="J2169" i="4"/>
  <c r="J2166" i="4"/>
  <c r="J2154" i="4"/>
  <c r="BK2150" i="4"/>
  <c r="BK2141" i="4"/>
  <c r="J2140" i="4"/>
  <c r="J2130" i="4"/>
  <c r="J2105" i="4"/>
  <c r="BK2097" i="4"/>
  <c r="J2094" i="4"/>
  <c r="J2090" i="4"/>
  <c r="J2087" i="4"/>
  <c r="J2077" i="4"/>
  <c r="J2067" i="4"/>
  <c r="J2063" i="4"/>
  <c r="BK2056" i="4"/>
  <c r="BK2038" i="4"/>
  <c r="BK2026" i="4"/>
  <c r="J2023" i="4"/>
  <c r="J2003" i="4"/>
  <c r="BK1991" i="4"/>
  <c r="J1977" i="4"/>
  <c r="J1962" i="4"/>
  <c r="J1953" i="4"/>
  <c r="J1952" i="4"/>
  <c r="BK1947" i="4"/>
  <c r="BK1943" i="4"/>
  <c r="J1941" i="4"/>
  <c r="J1932" i="4"/>
  <c r="BK1917" i="4"/>
  <c r="BK1913" i="4"/>
  <c r="BK1912" i="4"/>
  <c r="J1904" i="4"/>
  <c r="BK1900" i="4"/>
  <c r="BK1896" i="4"/>
  <c r="J1885" i="4"/>
  <c r="J1874" i="4"/>
  <c r="J1865" i="4"/>
  <c r="BK1847" i="4"/>
  <c r="J1844" i="4"/>
  <c r="BK1837" i="4"/>
  <c r="J1829" i="4"/>
  <c r="BK1826" i="4"/>
  <c r="J1771" i="4"/>
  <c r="J1748" i="4"/>
  <c r="J1745" i="4"/>
  <c r="J1735" i="4"/>
  <c r="BK1723" i="4"/>
  <c r="BK1714" i="4"/>
  <c r="BK1713" i="4"/>
  <c r="J1710" i="4"/>
  <c r="BK1690" i="4"/>
  <c r="J1681" i="4"/>
  <c r="BK1666" i="4"/>
  <c r="BK1638" i="4"/>
  <c r="J1637" i="4"/>
  <c r="BK1632" i="4"/>
  <c r="BK1631" i="4"/>
  <c r="J1626" i="4"/>
  <c r="BK1608" i="4"/>
  <c r="J1604" i="4"/>
  <c r="BK1594" i="4"/>
  <c r="BK1550" i="4"/>
  <c r="J1541" i="4"/>
  <c r="BK1532" i="4"/>
  <c r="BK1527" i="4"/>
  <c r="J1515" i="4"/>
  <c r="J1500" i="4"/>
  <c r="BK1475" i="4"/>
  <c r="BK1401" i="4"/>
  <c r="BK1376" i="4"/>
  <c r="J1373" i="4"/>
  <c r="BK1290" i="4"/>
  <c r="BK1185" i="4"/>
  <c r="J1180" i="4"/>
  <c r="J1166" i="4"/>
  <c r="J1161" i="4"/>
  <c r="J1159" i="4"/>
  <c r="BK1117" i="4"/>
  <c r="J1098" i="4"/>
  <c r="J1058" i="4"/>
  <c r="J942" i="4"/>
  <c r="J941" i="4"/>
  <c r="BK911" i="4"/>
  <c r="J910" i="4"/>
  <c r="J859" i="4"/>
  <c r="BK849" i="4"/>
  <c r="J836" i="4"/>
  <c r="J809" i="4"/>
  <c r="BK808" i="4"/>
  <c r="J803" i="4"/>
  <c r="BK783" i="4"/>
  <c r="J724" i="4"/>
  <c r="BK702" i="4"/>
  <c r="BK694" i="4"/>
  <c r="J693" i="4"/>
  <c r="BK672" i="4"/>
  <c r="BK649" i="4"/>
  <c r="BK639" i="4"/>
  <c r="J610" i="4"/>
  <c r="BK562" i="4"/>
  <c r="BK551" i="4"/>
  <c r="BK544" i="4"/>
  <c r="J541" i="4"/>
  <c r="J533" i="4"/>
  <c r="J523" i="4"/>
  <c r="J522" i="4"/>
  <c r="J515" i="4"/>
  <c r="J431" i="4"/>
  <c r="BK399" i="4"/>
  <c r="J384" i="4"/>
  <c r="J375" i="4"/>
  <c r="BK363" i="4"/>
  <c r="J342" i="4"/>
  <c r="J333" i="4"/>
  <c r="BK273" i="4"/>
  <c r="J244" i="4"/>
  <c r="BK238" i="4"/>
  <c r="BK186" i="4"/>
  <c r="J181" i="4"/>
  <c r="BK172" i="4"/>
  <c r="BK168" i="4"/>
  <c r="BK161" i="4"/>
  <c r="BK499" i="3"/>
  <c r="J491" i="3"/>
  <c r="J488" i="3"/>
  <c r="J483" i="3"/>
  <c r="BK474" i="3"/>
  <c r="BK459" i="3"/>
  <c r="J449" i="3"/>
  <c r="J439" i="3"/>
  <c r="BK425" i="3"/>
  <c r="BK416" i="3"/>
  <c r="J409" i="3"/>
  <c r="J396" i="3"/>
  <c r="BK387" i="3"/>
  <c r="J383" i="3"/>
  <c r="J377" i="3"/>
  <c r="BK375" i="3"/>
  <c r="J371" i="3"/>
  <c r="BK368" i="3"/>
  <c r="BK366" i="3"/>
  <c r="J365" i="3"/>
  <c r="J360" i="3"/>
  <c r="J351" i="3"/>
  <c r="BK340" i="3"/>
  <c r="BK326" i="3"/>
  <c r="J323" i="3"/>
  <c r="BK319" i="3"/>
  <c r="BK313" i="3"/>
  <c r="J312" i="3"/>
  <c r="J305" i="3"/>
  <c r="BK299" i="3"/>
  <c r="J291" i="3"/>
  <c r="J256" i="3"/>
  <c r="J252" i="3"/>
  <c r="BK206" i="3"/>
  <c r="BK168" i="3"/>
  <c r="J149" i="3"/>
  <c r="BK147" i="3"/>
  <c r="J145" i="2"/>
  <c r="J143" i="2"/>
  <c r="J138" i="2"/>
  <c r="J137" i="2"/>
  <c r="J134" i="2"/>
  <c r="BK128" i="2"/>
  <c r="BK127" i="2"/>
  <c r="BK126" i="2"/>
  <c r="BK124" i="2"/>
  <c r="J258" i="16"/>
  <c r="J251" i="16"/>
  <c r="BK244" i="16"/>
  <c r="BK234" i="16"/>
  <c r="J234" i="16"/>
  <c r="J233" i="16"/>
  <c r="BK217" i="16"/>
  <c r="J208" i="16"/>
  <c r="BK204" i="16"/>
  <c r="J196" i="16"/>
  <c r="J190" i="16"/>
  <c r="BK189" i="16"/>
  <c r="J188" i="16"/>
  <c r="BK187" i="16"/>
  <c r="J180" i="16"/>
  <c r="BK179" i="16"/>
  <c r="J175" i="16"/>
  <c r="BK172" i="16"/>
  <c r="J162" i="16"/>
  <c r="J158" i="16"/>
  <c r="J157" i="16"/>
  <c r="BK155" i="16"/>
  <c r="BK152" i="16"/>
  <c r="BK148" i="16"/>
  <c r="J145" i="16"/>
  <c r="BK144" i="16"/>
  <c r="J531" i="15"/>
  <c r="BK522" i="15"/>
  <c r="BK521" i="15"/>
  <c r="J511" i="15"/>
  <c r="BK509" i="15"/>
  <c r="J493" i="15"/>
  <c r="BK488" i="15"/>
  <c r="BK482" i="15"/>
  <c r="J474" i="15"/>
  <c r="BK443" i="15"/>
  <c r="BK437" i="15"/>
  <c r="BK1038" i="14"/>
  <c r="J1036" i="14"/>
  <c r="J1033" i="14"/>
  <c r="BK1029" i="14"/>
  <c r="J1023" i="14"/>
  <c r="J1018" i="14"/>
  <c r="BK1016" i="14"/>
  <c r="J1013" i="14"/>
  <c r="BK1010" i="14"/>
  <c r="BK1005" i="14"/>
  <c r="J1000" i="14"/>
  <c r="BK999" i="14"/>
  <c r="BK996" i="14"/>
  <c r="J995" i="14"/>
  <c r="BK992" i="14"/>
  <c r="J991" i="14"/>
  <c r="BK990" i="14"/>
  <c r="J984" i="14"/>
  <c r="BK979" i="14"/>
  <c r="J978" i="14"/>
  <c r="J942" i="14"/>
  <c r="J905" i="14"/>
  <c r="BK796" i="14"/>
  <c r="J768" i="14"/>
  <c r="BK756" i="14"/>
  <c r="BK755" i="14"/>
  <c r="J754" i="14"/>
  <c r="J750" i="14"/>
  <c r="BK747" i="14"/>
  <c r="J723" i="14"/>
  <c r="J722" i="14"/>
  <c r="J718" i="14"/>
  <c r="BK692" i="14"/>
  <c r="J689" i="14"/>
  <c r="J598" i="14"/>
  <c r="BK487" i="14"/>
  <c r="BK411" i="14"/>
  <c r="BK336" i="14"/>
  <c r="BK333" i="14"/>
  <c r="BK314" i="14"/>
  <c r="J313" i="14"/>
  <c r="J278" i="14"/>
  <c r="BK203" i="14"/>
  <c r="BK198" i="14"/>
  <c r="J198" i="14"/>
  <c r="BK197" i="14"/>
  <c r="J197" i="14"/>
  <c r="BK196" i="14"/>
  <c r="J192" i="14"/>
  <c r="BK188" i="14"/>
  <c r="BK185" i="14"/>
  <c r="J181" i="14"/>
  <c r="BK176" i="14"/>
  <c r="J171" i="14"/>
  <c r="BK164" i="14"/>
  <c r="J163" i="14"/>
  <c r="J159" i="14"/>
  <c r="J156" i="14"/>
  <c r="J153" i="14"/>
  <c r="J152" i="14"/>
  <c r="J148" i="14"/>
  <c r="J147" i="14"/>
  <c r="BK135" i="14"/>
  <c r="BK735" i="13"/>
  <c r="J735" i="13"/>
  <c r="BK734" i="13"/>
  <c r="J734" i="13"/>
  <c r="BK732" i="13"/>
  <c r="J732" i="13"/>
  <c r="BK729" i="13"/>
  <c r="J729" i="13"/>
  <c r="J725" i="13"/>
  <c r="J721" i="13"/>
  <c r="BK689" i="13"/>
  <c r="J671" i="13"/>
  <c r="BK670" i="13"/>
  <c r="J668" i="13"/>
  <c r="BK667" i="13"/>
  <c r="BK666" i="13"/>
  <c r="BK665" i="13"/>
  <c r="BK662" i="13"/>
  <c r="BK661" i="13"/>
  <c r="BK659" i="13"/>
  <c r="BK657" i="13"/>
  <c r="J656" i="13"/>
  <c r="J655" i="13"/>
  <c r="BK654" i="13"/>
  <c r="J645" i="13"/>
  <c r="J636" i="13"/>
  <c r="BK627" i="13"/>
  <c r="BK626" i="13"/>
  <c r="J625" i="13"/>
  <c r="BK604" i="13"/>
  <c r="BK595" i="13"/>
  <c r="J586" i="13"/>
  <c r="BK585" i="13"/>
  <c r="J584" i="13"/>
  <c r="BK572" i="13"/>
  <c r="J563" i="13"/>
  <c r="BK556" i="13"/>
  <c r="J546" i="13"/>
  <c r="BK535" i="13"/>
  <c r="BK525" i="13"/>
  <c r="BK523" i="13"/>
  <c r="J504" i="13"/>
  <c r="J498" i="13"/>
  <c r="BK491" i="13"/>
  <c r="BK484" i="13"/>
  <c r="J457" i="13"/>
  <c r="J454" i="13"/>
  <c r="J449" i="13"/>
  <c r="BK448" i="13"/>
  <c r="J446" i="13"/>
  <c r="J445" i="13"/>
  <c r="J444" i="13"/>
  <c r="J441" i="13"/>
  <c r="BK440" i="13"/>
  <c r="J439" i="13"/>
  <c r="BK437" i="13"/>
  <c r="BK436" i="13"/>
  <c r="J434" i="13"/>
  <c r="BK433" i="13"/>
  <c r="J363" i="13"/>
  <c r="BK317" i="13"/>
  <c r="J314" i="13"/>
  <c r="J311" i="13"/>
  <c r="BK310" i="13"/>
  <c r="BK307" i="13"/>
  <c r="J306" i="13"/>
  <c r="BK280" i="13"/>
  <c r="BK255" i="13"/>
  <c r="BK224" i="13"/>
  <c r="J213" i="13"/>
  <c r="BK212" i="13"/>
  <c r="J174" i="13"/>
  <c r="J140" i="13"/>
  <c r="J130" i="13"/>
  <c r="J178" i="12"/>
  <c r="J176" i="12"/>
  <c r="BK172" i="12"/>
  <c r="J169" i="12"/>
  <c r="BK167" i="12"/>
  <c r="J164" i="12"/>
  <c r="J162" i="12"/>
  <c r="BK161" i="12"/>
  <c r="BK160" i="12"/>
  <c r="BK158" i="12"/>
  <c r="BK157" i="12"/>
  <c r="BK156" i="12"/>
  <c r="J151" i="12"/>
  <c r="J147" i="12"/>
  <c r="BK131" i="12"/>
  <c r="J253" i="11"/>
  <c r="BK251" i="11"/>
  <c r="BK250" i="11"/>
  <c r="J248" i="11"/>
  <c r="BK247" i="11"/>
  <c r="J245" i="11"/>
  <c r="J240" i="11"/>
  <c r="J239" i="11"/>
  <c r="BK236" i="11"/>
  <c r="BK235" i="11"/>
  <c r="J234" i="11"/>
  <c r="J233" i="11"/>
  <c r="BK232" i="11"/>
  <c r="J231" i="11"/>
  <c r="BK230" i="11"/>
  <c r="BK228" i="11"/>
  <c r="J226" i="11"/>
  <c r="BK225" i="11"/>
  <c r="J224" i="11"/>
  <c r="BK223" i="11"/>
  <c r="J222" i="11"/>
  <c r="BK221" i="11"/>
  <c r="BK220" i="11"/>
  <c r="BK213" i="11"/>
  <c r="J211" i="11"/>
  <c r="BK210" i="11"/>
  <c r="BK209" i="11"/>
  <c r="BK208" i="11"/>
  <c r="J205" i="11"/>
  <c r="BK204" i="11"/>
  <c r="J201" i="11"/>
  <c r="J177" i="11"/>
  <c r="J176" i="11"/>
  <c r="J175" i="11"/>
  <c r="J174" i="11"/>
  <c r="J173" i="11"/>
  <c r="J172" i="11"/>
  <c r="BK171" i="11"/>
  <c r="J170" i="11"/>
  <c r="J169" i="11"/>
  <c r="J167" i="11"/>
  <c r="J166" i="11"/>
  <c r="BK165" i="11"/>
  <c r="J164" i="11"/>
  <c r="BK163" i="11"/>
  <c r="BK162" i="11"/>
  <c r="J161" i="11"/>
  <c r="BK140" i="11"/>
  <c r="BK137" i="11"/>
  <c r="J169" i="10"/>
  <c r="J168" i="10"/>
  <c r="BK166" i="10"/>
  <c r="J163" i="10"/>
  <c r="J161" i="10"/>
  <c r="J156" i="10"/>
  <c r="BK155" i="10"/>
  <c r="BK154" i="10"/>
  <c r="J153" i="10"/>
  <c r="J152" i="10"/>
  <c r="BK151" i="10"/>
  <c r="BK150" i="10"/>
  <c r="J148" i="10"/>
  <c r="BK146" i="10"/>
  <c r="J144" i="10"/>
  <c r="J132" i="10"/>
  <c r="J221" i="9"/>
  <c r="BK218" i="9"/>
  <c r="J214" i="9"/>
  <c r="J212" i="9"/>
  <c r="BK209" i="9"/>
  <c r="J207" i="9"/>
  <c r="J202" i="9"/>
  <c r="J200" i="9"/>
  <c r="J199" i="9"/>
  <c r="J195" i="9"/>
  <c r="J193" i="9"/>
  <c r="BK191" i="9"/>
  <c r="BK187" i="9"/>
  <c r="BK184" i="9"/>
  <c r="J178" i="9"/>
  <c r="J177" i="9"/>
  <c r="BK176" i="9"/>
  <c r="BK174" i="9"/>
  <c r="BK170" i="9"/>
  <c r="BK168" i="9"/>
  <c r="BK167" i="9"/>
  <c r="BK166" i="9"/>
  <c r="J163" i="9"/>
  <c r="J162" i="9"/>
  <c r="BK159" i="9"/>
  <c r="BK156" i="9"/>
  <c r="J154" i="9"/>
  <c r="J153" i="9"/>
  <c r="BK149" i="9"/>
  <c r="J148" i="9"/>
  <c r="BK147" i="9"/>
  <c r="J146" i="9"/>
  <c r="J144" i="9"/>
  <c r="BK141" i="9"/>
  <c r="J140" i="9"/>
  <c r="J138" i="9"/>
  <c r="J136" i="9"/>
  <c r="BK536" i="8"/>
  <c r="J536" i="8"/>
  <c r="BK535" i="8"/>
  <c r="J535" i="8"/>
  <c r="J521" i="8"/>
  <c r="J516" i="8"/>
  <c r="J514" i="8"/>
  <c r="J509" i="8"/>
  <c r="BK483" i="8"/>
  <c r="BK477" i="8"/>
  <c r="BK473" i="8"/>
  <c r="BK469" i="8"/>
  <c r="BK465" i="8"/>
  <c r="BK451" i="8"/>
  <c r="J449" i="8"/>
  <c r="J445" i="8"/>
  <c r="J425" i="8"/>
  <c r="BK416" i="8"/>
  <c r="J415" i="8"/>
  <c r="J414" i="8"/>
  <c r="BK413" i="8"/>
  <c r="BK411" i="8"/>
  <c r="BK410" i="8"/>
  <c r="J403" i="8"/>
  <c r="BK401" i="8"/>
  <c r="J399" i="8"/>
  <c r="BK392" i="8"/>
  <c r="BK390" i="8"/>
  <c r="BK367" i="8"/>
  <c r="BK350" i="8"/>
  <c r="BK336" i="8"/>
  <c r="J332" i="8"/>
  <c r="BK301" i="8"/>
  <c r="BK299" i="8"/>
  <c r="J297" i="8"/>
  <c r="BK281" i="8"/>
  <c r="BK280" i="8"/>
  <c r="J276" i="8"/>
  <c r="BK268" i="8"/>
  <c r="BK264" i="8"/>
  <c r="J257" i="8"/>
  <c r="BK245" i="8"/>
  <c r="J244" i="8"/>
  <c r="J232" i="8"/>
  <c r="BK230" i="8"/>
  <c r="J228" i="8"/>
  <c r="J213" i="8"/>
  <c r="J193" i="8"/>
  <c r="J181" i="8"/>
  <c r="BK176" i="8"/>
  <c r="J175" i="8"/>
  <c r="BK171" i="8"/>
  <c r="J159" i="8"/>
  <c r="J137" i="8"/>
  <c r="BK287" i="7"/>
  <c r="J270" i="7"/>
  <c r="BK261" i="7"/>
  <c r="J256" i="7"/>
  <c r="J245" i="7"/>
  <c r="BK239" i="7"/>
  <c r="BK228" i="7"/>
  <c r="BK221" i="7"/>
  <c r="BK219" i="7"/>
  <c r="BK216" i="7"/>
  <c r="J209" i="7"/>
  <c r="J205" i="7"/>
  <c r="J202" i="7"/>
  <c r="BK199" i="7"/>
  <c r="BK197" i="7"/>
  <c r="BK190" i="7"/>
  <c r="J188" i="7"/>
  <c r="BK187" i="7"/>
  <c r="BK177" i="7"/>
  <c r="BK173" i="7"/>
  <c r="BK170" i="7"/>
  <c r="BK166" i="7"/>
  <c r="BK163" i="7"/>
  <c r="BK158" i="7"/>
  <c r="BK152" i="7"/>
  <c r="BK151" i="7"/>
  <c r="J135" i="7"/>
  <c r="BK132" i="7"/>
  <c r="J130" i="7"/>
  <c r="J129" i="6"/>
  <c r="BK128" i="6"/>
  <c r="J3830" i="4"/>
  <c r="BK3810" i="4"/>
  <c r="J3777" i="4"/>
  <c r="BK3757" i="4"/>
  <c r="J3749" i="4"/>
  <c r="BK3735" i="4"/>
  <c r="BK3722" i="4"/>
  <c r="BK3708" i="4"/>
  <c r="J3691" i="4"/>
  <c r="J3649" i="4"/>
  <c r="J3636" i="4"/>
  <c r="BK3624" i="4"/>
  <c r="J3622" i="4"/>
  <c r="J3619" i="4"/>
  <c r="J3577" i="4"/>
  <c r="J3574" i="4"/>
  <c r="J3563" i="4"/>
  <c r="BK3555" i="4"/>
  <c r="J3529" i="4"/>
  <c r="BK3507" i="4"/>
  <c r="J3495" i="4"/>
  <c r="BK3473" i="4"/>
  <c r="J3470" i="4"/>
  <c r="BK3446" i="4"/>
  <c r="BK3439" i="4"/>
  <c r="BK3430" i="4"/>
  <c r="BK3414" i="4"/>
  <c r="J3410" i="4"/>
  <c r="J3407" i="4"/>
  <c r="J3395" i="4"/>
  <c r="J3390" i="4"/>
  <c r="J3379" i="4"/>
  <c r="J3346" i="4"/>
  <c r="J3335" i="4"/>
  <c r="J3320" i="4"/>
  <c r="J3301" i="4"/>
  <c r="J3295" i="4"/>
  <c r="BK3284" i="4"/>
  <c r="BK3271" i="4"/>
  <c r="J3231" i="4"/>
  <c r="J3213" i="4"/>
  <c r="BK3203" i="4"/>
  <c r="J3202" i="4"/>
  <c r="BK3186" i="4"/>
  <c r="BK3177" i="4"/>
  <c r="BK3141" i="4"/>
  <c r="BK3132" i="4"/>
  <c r="J3123" i="4"/>
  <c r="BK3060" i="4"/>
  <c r="BK3051" i="4"/>
  <c r="J3042" i="4"/>
  <c r="BK3015" i="4"/>
  <c r="J3006" i="4"/>
  <c r="BK3004" i="4"/>
  <c r="BK2978" i="4"/>
  <c r="BK2965" i="4"/>
  <c r="BK2952" i="4"/>
  <c r="J2937" i="4"/>
  <c r="BK2911" i="4"/>
  <c r="J2903" i="4"/>
  <c r="BK2880" i="4"/>
  <c r="BK2872" i="4"/>
  <c r="J2856" i="4"/>
  <c r="BK2832" i="4"/>
  <c r="J2819" i="4"/>
  <c r="BK2811" i="4"/>
  <c r="J2782" i="4"/>
  <c r="BK2769" i="4"/>
  <c r="BK2751" i="4"/>
  <c r="BK2740" i="4"/>
  <c r="J2734" i="4"/>
  <c r="BK2724" i="4"/>
  <c r="J2716" i="4"/>
  <c r="J2694" i="4"/>
  <c r="J2690" i="4"/>
  <c r="J2689" i="4"/>
  <c r="J2688" i="4"/>
  <c r="BK2681" i="4"/>
  <c r="J2633" i="4"/>
  <c r="BK2627" i="4"/>
  <c r="BK2626" i="4"/>
  <c r="BK2625" i="4"/>
  <c r="BK2624" i="4"/>
  <c r="BK2618" i="4"/>
  <c r="BK2616" i="4"/>
  <c r="J2615" i="4"/>
  <c r="J2613" i="4"/>
  <c r="BK2610" i="4"/>
  <c r="J2606" i="4"/>
  <c r="J2594" i="4"/>
  <c r="J2591" i="4"/>
  <c r="J2586" i="4"/>
  <c r="BK2580" i="4"/>
  <c r="J2574" i="4"/>
  <c r="BK2572" i="4"/>
  <c r="J2567" i="4"/>
  <c r="J2553" i="4"/>
  <c r="BK2550" i="4"/>
  <c r="BK2545" i="4"/>
  <c r="BK2539" i="4"/>
  <c r="J2527" i="4"/>
  <c r="BK2521" i="4"/>
  <c r="BK2520" i="4"/>
  <c r="J2509" i="4"/>
  <c r="J2500" i="4"/>
  <c r="BK2493" i="4"/>
  <c r="J2489" i="4"/>
  <c r="J2486" i="4"/>
  <c r="BK2475" i="4"/>
  <c r="J2469" i="4"/>
  <c r="J2467" i="4"/>
  <c r="J2439" i="4"/>
  <c r="BK2430" i="4"/>
  <c r="BK2421" i="4"/>
  <c r="BK2419" i="4"/>
  <c r="J2415" i="4"/>
  <c r="J2409" i="4"/>
  <c r="J2377" i="4"/>
  <c r="J2355" i="4"/>
  <c r="BK2352" i="4"/>
  <c r="BK2344" i="4"/>
  <c r="BK2339" i="4"/>
  <c r="BK2328" i="4"/>
  <c r="BK2321" i="4"/>
  <c r="J2316" i="4"/>
  <c r="BK2314" i="4"/>
  <c r="J2289" i="4"/>
  <c r="BK2274" i="4"/>
  <c r="BK2270" i="4"/>
  <c r="BK2262" i="4"/>
  <c r="BK2238" i="4"/>
  <c r="J2230" i="4"/>
  <c r="BK2204" i="4"/>
  <c r="BK2196" i="4"/>
  <c r="BK2183" i="4"/>
  <c r="BK2178" i="4"/>
  <c r="BK2169" i="4"/>
  <c r="BK2146" i="4"/>
  <c r="BK2145" i="4"/>
  <c r="J2141" i="4"/>
  <c r="J2126" i="4"/>
  <c r="BK2124" i="4"/>
  <c r="BK2094" i="4"/>
  <c r="J2081" i="4"/>
  <c r="BK2067" i="4"/>
  <c r="J2053" i="4"/>
  <c r="BK2008" i="4"/>
  <c r="J2006" i="4"/>
  <c r="BK1987" i="4"/>
  <c r="J1973" i="4"/>
  <c r="BK1954" i="4"/>
  <c r="BK1953" i="4"/>
  <c r="BK1949" i="4"/>
  <c r="BK1941" i="4"/>
  <c r="J1921" i="4"/>
  <c r="J1917" i="4"/>
  <c r="J1913" i="4"/>
  <c r="J1908" i="4"/>
  <c r="J1900" i="4"/>
  <c r="BK1870" i="4"/>
  <c r="BK1865" i="4"/>
  <c r="J1861" i="4"/>
  <c r="J1858" i="4"/>
  <c r="BK1852" i="4"/>
  <c r="J1841" i="4"/>
  <c r="J1833" i="4"/>
  <c r="BK1797" i="4"/>
  <c r="J1753" i="4"/>
  <c r="BK1750" i="4"/>
  <c r="BK1748" i="4"/>
  <c r="BK1745" i="4"/>
  <c r="J1744" i="4"/>
  <c r="J1741" i="4"/>
  <c r="BK1740" i="4"/>
  <c r="J1736" i="4"/>
  <c r="J1731" i="4"/>
  <c r="J1728" i="4"/>
  <c r="BK1718" i="4"/>
  <c r="BK1712" i="4"/>
  <c r="J1711" i="4"/>
  <c r="J1676" i="4"/>
  <c r="BK1673" i="4"/>
  <c r="BK1670" i="4"/>
  <c r="J1647" i="4"/>
  <c r="BK1640" i="4"/>
  <c r="J1638" i="4"/>
  <c r="J1636" i="4"/>
  <c r="J1632" i="4"/>
  <c r="J1631" i="4"/>
  <c r="BK1630" i="4"/>
  <c r="J1616" i="4"/>
  <c r="BK1599" i="4"/>
  <c r="J1571" i="4"/>
  <c r="J1568" i="4"/>
  <c r="BK1546" i="4"/>
  <c r="J1527" i="4"/>
  <c r="BK1518" i="4"/>
  <c r="BK1510" i="4"/>
  <c r="BK1504" i="4"/>
  <c r="BK1500" i="4"/>
  <c r="BK1488" i="4"/>
  <c r="J1401" i="4"/>
  <c r="BK1372" i="4"/>
  <c r="BK1322" i="4"/>
  <c r="J1185" i="4"/>
  <c r="BK1180" i="4"/>
  <c r="BK1179" i="4"/>
  <c r="BK1174" i="4"/>
  <c r="J1170" i="4"/>
  <c r="BK1147" i="4"/>
  <c r="BK1146" i="4"/>
  <c r="BK1129" i="4"/>
  <c r="J1044" i="4"/>
  <c r="J1043" i="4"/>
  <c r="J972" i="4"/>
  <c r="BK880" i="4"/>
  <c r="BK859" i="4"/>
  <c r="BK811" i="4"/>
  <c r="J810" i="4"/>
  <c r="BK793" i="4"/>
  <c r="J783" i="4"/>
  <c r="J771" i="4"/>
  <c r="J690" i="4"/>
  <c r="BK673" i="4"/>
  <c r="J649" i="4"/>
  <c r="BK624" i="4"/>
  <c r="BK609" i="4"/>
  <c r="J573" i="4"/>
  <c r="BK568" i="4"/>
  <c r="BK558" i="4"/>
  <c r="BK554" i="4"/>
  <c r="J551" i="4"/>
  <c r="J544" i="4"/>
  <c r="BK541" i="4"/>
  <c r="BK533" i="4"/>
  <c r="BK523" i="4"/>
  <c r="BK522" i="4"/>
  <c r="BK508" i="4"/>
  <c r="J427" i="4"/>
  <c r="J374" i="4"/>
  <c r="J350" i="4"/>
  <c r="J334" i="4"/>
  <c r="J303" i="4"/>
  <c r="J238" i="4"/>
  <c r="J185" i="4"/>
  <c r="J175" i="4"/>
  <c r="BK169" i="4"/>
  <c r="J168" i="4"/>
  <c r="BK491" i="3"/>
  <c r="BK488" i="3"/>
  <c r="J485" i="3"/>
  <c r="BK472" i="3"/>
  <c r="BK471" i="3"/>
  <c r="BK460" i="3"/>
  <c r="J446" i="3"/>
  <c r="BK434" i="3"/>
  <c r="J425" i="3"/>
  <c r="J423" i="3"/>
  <c r="J398" i="3"/>
  <c r="BK392" i="3"/>
  <c r="J381" i="3"/>
  <c r="J373" i="3"/>
  <c r="J372" i="3"/>
  <c r="J370" i="3"/>
  <c r="BK369" i="3"/>
  <c r="J368" i="3"/>
  <c r="BK367" i="3"/>
  <c r="BK364" i="3"/>
  <c r="BK362" i="3"/>
  <c r="J361" i="3"/>
  <c r="BK360" i="3"/>
  <c r="J354" i="3"/>
  <c r="BK333" i="3"/>
  <c r="BK330" i="3"/>
  <c r="J318" i="3"/>
  <c r="BK305" i="3"/>
  <c r="J286" i="3"/>
  <c r="BK275" i="3"/>
  <c r="J265" i="3"/>
  <c r="J257" i="3"/>
  <c r="BK212" i="3"/>
  <c r="BK149" i="3"/>
  <c r="BK143" i="3"/>
  <c r="BK146" i="2"/>
  <c r="J142" i="2"/>
  <c r="BK139" i="2"/>
  <c r="J135" i="2"/>
  <c r="BK133" i="2"/>
  <c r="BK131" i="2"/>
  <c r="BK129" i="2"/>
  <c r="J127" i="2"/>
  <c r="J124" i="2"/>
  <c r="BK194" i="16"/>
  <c r="BK190" i="16"/>
  <c r="BK188" i="16"/>
  <c r="BK180" i="16"/>
  <c r="J178" i="16"/>
  <c r="BK176" i="16"/>
  <c r="BK174" i="16"/>
  <c r="BK171" i="16"/>
  <c r="J165" i="16"/>
  <c r="BK157" i="16"/>
  <c r="J131" i="16"/>
  <c r="J521" i="15"/>
  <c r="BK512" i="15"/>
  <c r="BK511" i="15"/>
  <c r="J510" i="15"/>
  <c r="BK504" i="15"/>
  <c r="J498" i="15"/>
  <c r="J496" i="15"/>
  <c r="J488" i="15"/>
  <c r="BK486" i="15"/>
  <c r="J482" i="15"/>
  <c r="J471" i="15"/>
  <c r="BK467" i="15"/>
  <c r="BK461" i="15"/>
  <c r="J437" i="15"/>
  <c r="BK431" i="15"/>
  <c r="J406" i="15"/>
  <c r="J387" i="15"/>
  <c r="BK383" i="15"/>
  <c r="J380" i="15"/>
  <c r="BK376" i="15"/>
  <c r="BK372" i="15"/>
  <c r="BK359" i="15"/>
  <c r="J358" i="15"/>
  <c r="BK356" i="15"/>
  <c r="BK346" i="15"/>
  <c r="BK331" i="15"/>
  <c r="J330" i="15"/>
  <c r="BK329" i="15"/>
  <c r="BK328" i="15"/>
  <c r="J327" i="15"/>
  <c r="J324" i="15"/>
  <c r="J323" i="15"/>
  <c r="J322" i="15"/>
  <c r="BK321" i="15"/>
  <c r="BK320" i="15"/>
  <c r="BK319" i="15"/>
  <c r="J316" i="15"/>
  <c r="J315" i="15"/>
  <c r="BK314" i="15"/>
  <c r="J309" i="15"/>
  <c r="J305" i="15"/>
  <c r="BK302" i="15"/>
  <c r="J296" i="15"/>
  <c r="J295" i="15"/>
  <c r="J291" i="15"/>
  <c r="BK286" i="15"/>
  <c r="J276" i="15"/>
  <c r="J261" i="15"/>
  <c r="BK256" i="15"/>
  <c r="J244" i="15"/>
  <c r="BK241" i="15"/>
  <c r="BK237" i="15"/>
  <c r="BK234" i="15"/>
  <c r="BK233" i="15"/>
  <c r="J225" i="15"/>
  <c r="BK223" i="15"/>
  <c r="J222" i="15"/>
  <c r="BK219" i="15"/>
  <c r="J215" i="15"/>
  <c r="BK196" i="15"/>
  <c r="J184" i="15"/>
  <c r="BK180" i="15"/>
  <c r="J174" i="15"/>
  <c r="J135" i="15"/>
  <c r="J719" i="13"/>
  <c r="J689" i="13"/>
  <c r="BK676" i="13"/>
  <c r="BK672" i="13"/>
  <c r="BK671" i="13"/>
  <c r="J670" i="13"/>
  <c r="BK669" i="13"/>
  <c r="BK668" i="13"/>
  <c r="J666" i="13"/>
  <c r="J665" i="13"/>
  <c r="J664" i="13"/>
  <c r="J663" i="13"/>
  <c r="J662" i="13"/>
  <c r="J660" i="13"/>
  <c r="J659" i="13"/>
  <c r="J658" i="13"/>
  <c r="J657" i="13"/>
  <c r="BK655" i="13"/>
  <c r="J654" i="13"/>
  <c r="BK645" i="13"/>
  <c r="BK636" i="13"/>
  <c r="J627" i="13"/>
  <c r="BK613" i="13"/>
  <c r="J604" i="13"/>
  <c r="J551" i="13"/>
  <c r="BK546" i="13"/>
  <c r="BK517" i="13"/>
  <c r="J507" i="13"/>
  <c r="BK504" i="13"/>
  <c r="BK498" i="13"/>
  <c r="J491" i="13"/>
  <c r="J484" i="13"/>
  <c r="BK477" i="13"/>
  <c r="BK459" i="13"/>
  <c r="J458" i="13"/>
  <c r="J456" i="13"/>
  <c r="J455" i="13"/>
  <c r="J453" i="13"/>
  <c r="BK452" i="13"/>
  <c r="BK450" i="13"/>
  <c r="J448" i="13"/>
  <c r="BK445" i="13"/>
  <c r="J443" i="13"/>
  <c r="BK441" i="13"/>
  <c r="J440" i="13"/>
  <c r="BK439" i="13"/>
  <c r="J436" i="13"/>
  <c r="J435" i="13"/>
  <c r="BK432" i="13"/>
  <c r="J374" i="13"/>
  <c r="J368" i="13"/>
  <c r="BK363" i="13"/>
  <c r="BK359" i="13"/>
  <c r="J355" i="13"/>
  <c r="BK320" i="13"/>
  <c r="BK315" i="13"/>
  <c r="BK311" i="13"/>
  <c r="BK306" i="13"/>
  <c r="BK296" i="13"/>
  <c r="BK268" i="13"/>
  <c r="J265" i="13"/>
  <c r="BK260" i="13"/>
  <c r="J251" i="13"/>
  <c r="J240" i="13"/>
  <c r="J228" i="13"/>
  <c r="J224" i="13"/>
  <c r="J212" i="13"/>
  <c r="BK178" i="12"/>
  <c r="BK176" i="12"/>
  <c r="BK171" i="12"/>
  <c r="BK169" i="12"/>
  <c r="BK168" i="12"/>
  <c r="J167" i="12"/>
  <c r="BK166" i="12"/>
  <c r="J165" i="12"/>
  <c r="J160" i="12"/>
  <c r="J157" i="12"/>
  <c r="BK155" i="12"/>
  <c r="J154" i="12"/>
  <c r="J152" i="12"/>
  <c r="BK136" i="12"/>
  <c r="BK135" i="12"/>
  <c r="J134" i="12"/>
  <c r="J133" i="12"/>
  <c r="BK132" i="12"/>
  <c r="J251" i="11"/>
  <c r="BK248" i="11"/>
  <c r="J247" i="11"/>
  <c r="J246" i="11"/>
  <c r="BK245" i="11"/>
  <c r="BK243" i="11"/>
  <c r="BK242" i="11"/>
  <c r="J241" i="11"/>
  <c r="BK240" i="11"/>
  <c r="J237" i="11"/>
  <c r="BK233" i="11"/>
  <c r="J228" i="11"/>
  <c r="BK226" i="11"/>
  <c r="J221" i="11"/>
  <c r="BK219" i="11"/>
  <c r="J218" i="11"/>
  <c r="BK217" i="11"/>
  <c r="BK216" i="11"/>
  <c r="J214" i="11"/>
  <c r="J210" i="11"/>
  <c r="J207" i="11"/>
  <c r="BK203" i="11"/>
  <c r="J202" i="11"/>
  <c r="BK201" i="11"/>
  <c r="BK200" i="11"/>
  <c r="BK198" i="11"/>
  <c r="BK197" i="11"/>
  <c r="J196" i="11"/>
  <c r="J195" i="11"/>
  <c r="J194" i="11"/>
  <c r="J193" i="11"/>
  <c r="BK191" i="11"/>
  <c r="J190" i="11"/>
  <c r="J188" i="11"/>
  <c r="J187" i="11"/>
  <c r="BK186" i="11"/>
  <c r="J186" i="11"/>
  <c r="BK185" i="11"/>
  <c r="J184" i="11"/>
  <c r="BK183" i="11"/>
  <c r="BK182" i="11"/>
  <c r="BK181" i="11"/>
  <c r="BK180" i="11"/>
  <c r="J180" i="11"/>
  <c r="BK179" i="11"/>
  <c r="J179" i="11"/>
  <c r="BK178" i="11"/>
  <c r="J178" i="11"/>
  <c r="BK177" i="11"/>
  <c r="BK176" i="11"/>
  <c r="BK175" i="11"/>
  <c r="BK174" i="11"/>
  <c r="BK173" i="11"/>
  <c r="BK172" i="11"/>
  <c r="J171" i="11"/>
  <c r="BK170" i="11"/>
  <c r="BK169" i="11"/>
  <c r="BK167" i="11"/>
  <c r="BK166" i="11"/>
  <c r="J165" i="11"/>
  <c r="BK164" i="11"/>
  <c r="J163" i="11"/>
  <c r="J162" i="11"/>
  <c r="BK161" i="11"/>
  <c r="BK160" i="11"/>
  <c r="BK159" i="11"/>
  <c r="J159" i="11"/>
  <c r="BK158" i="11"/>
  <c r="J158" i="11"/>
  <c r="BK157" i="11"/>
  <c r="BK156" i="11"/>
  <c r="BK155" i="11"/>
  <c r="BK154" i="11"/>
  <c r="J153" i="11"/>
  <c r="J152" i="11"/>
  <c r="BK151" i="11"/>
  <c r="J150" i="11"/>
  <c r="J149" i="11"/>
  <c r="BK148" i="11"/>
  <c r="J147" i="11"/>
  <c r="J145" i="11"/>
  <c r="J144" i="11"/>
  <c r="BK143" i="11"/>
  <c r="J142" i="11"/>
  <c r="J141" i="11"/>
  <c r="BK138" i="11"/>
  <c r="J137" i="11"/>
  <c r="BK136" i="11"/>
  <c r="BK135" i="11"/>
  <c r="J132" i="11"/>
  <c r="BK131" i="11"/>
  <c r="BK171" i="10"/>
  <c r="BK168" i="10"/>
  <c r="BK167" i="10"/>
  <c r="J166" i="10"/>
  <c r="J165" i="10"/>
  <c r="J164" i="10"/>
  <c r="BK163" i="10"/>
  <c r="BK162" i="10"/>
  <c r="BK160" i="10"/>
  <c r="BK159" i="10"/>
  <c r="J158" i="10"/>
  <c r="J157" i="10"/>
  <c r="J154" i="10"/>
  <c r="BK152" i="10"/>
  <c r="J151" i="10"/>
  <c r="BK149" i="10"/>
  <c r="BK148" i="10"/>
  <c r="BK147" i="10"/>
  <c r="BK145" i="10"/>
  <c r="BK143" i="10"/>
  <c r="J142" i="10"/>
  <c r="J141" i="10"/>
  <c r="J140" i="10"/>
  <c r="J139" i="10"/>
  <c r="J138" i="10"/>
  <c r="BK137" i="10"/>
  <c r="BK136" i="10"/>
  <c r="BK135" i="10"/>
  <c r="J133" i="10"/>
  <c r="BK132" i="10"/>
  <c r="BK129" i="10"/>
  <c r="J224" i="9"/>
  <c r="J223" i="9"/>
  <c r="BK222" i="9"/>
  <c r="BK221" i="9"/>
  <c r="BK220" i="9"/>
  <c r="J218" i="9"/>
  <c r="BK217" i="9"/>
  <c r="J216" i="9"/>
  <c r="J215" i="9"/>
  <c r="BK214" i="9"/>
  <c r="BK213" i="9"/>
  <c r="BK212" i="9"/>
  <c r="J211" i="9"/>
  <c r="J208" i="9"/>
  <c r="BK206" i="9"/>
  <c r="J205" i="9"/>
  <c r="BK204" i="9"/>
  <c r="BK203" i="9"/>
  <c r="BK202" i="9"/>
  <c r="BK201" i="9"/>
  <c r="BK200" i="9"/>
  <c r="BK199" i="9"/>
  <c r="J198" i="9"/>
  <c r="J197" i="9"/>
  <c r="J196" i="9"/>
  <c r="BK195" i="9"/>
  <c r="BK194" i="9"/>
  <c r="BK193" i="9"/>
  <c r="J192" i="9"/>
  <c r="J190" i="9"/>
  <c r="BK189" i="9"/>
  <c r="J188" i="9"/>
  <c r="BK186" i="9"/>
  <c r="J185" i="9"/>
  <c r="J184" i="9"/>
  <c r="J182" i="9"/>
  <c r="J181" i="9"/>
  <c r="BK180" i="9"/>
  <c r="BK179" i="9"/>
  <c r="BK178" i="9"/>
  <c r="BK177" i="9"/>
  <c r="BK175" i="9"/>
  <c r="BK172" i="9"/>
  <c r="BK169" i="9"/>
  <c r="J167" i="9"/>
  <c r="J166" i="9"/>
  <c r="BK165" i="9"/>
  <c r="BK163" i="9"/>
  <c r="J159" i="9"/>
  <c r="J158" i="9"/>
  <c r="BK157" i="9"/>
  <c r="BK154" i="9"/>
  <c r="BK153" i="9"/>
  <c r="BK152" i="9"/>
  <c r="J151" i="9"/>
  <c r="J147" i="9"/>
  <c r="J145" i="9"/>
  <c r="BK144" i="9"/>
  <c r="J143" i="9"/>
  <c r="BK142" i="9"/>
  <c r="J141" i="9"/>
  <c r="BK140" i="9"/>
  <c r="BK133" i="9"/>
  <c r="BK132" i="9"/>
  <c r="J131" i="9"/>
  <c r="BK516" i="8"/>
  <c r="BK514" i="8"/>
  <c r="BK509" i="8"/>
  <c r="BK507" i="8"/>
  <c r="J494" i="8"/>
  <c r="BK490" i="8"/>
  <c r="BK486" i="8"/>
  <c r="J465" i="8"/>
  <c r="J451" i="8"/>
  <c r="BK449" i="8"/>
  <c r="J441" i="8"/>
  <c r="J437" i="8"/>
  <c r="BK425" i="8"/>
  <c r="J421" i="8"/>
  <c r="BK415" i="8"/>
  <c r="BK412" i="8"/>
  <c r="BK399" i="8"/>
  <c r="J395" i="8"/>
  <c r="J392" i="8"/>
  <c r="J390" i="8"/>
  <c r="J389" i="8"/>
  <c r="J377" i="8"/>
  <c r="J350" i="8"/>
  <c r="J342" i="8"/>
  <c r="J305" i="8"/>
  <c r="BK302" i="8"/>
  <c r="J299" i="8"/>
  <c r="J298" i="8"/>
  <c r="BK297" i="8"/>
  <c r="J296" i="8"/>
  <c r="BK295" i="8"/>
  <c r="J294" i="8"/>
  <c r="BK288" i="8"/>
  <c r="J264" i="8"/>
  <c r="BK257" i="8"/>
  <c r="J252" i="8"/>
  <c r="J230" i="8"/>
  <c r="J229" i="8"/>
  <c r="J209" i="8"/>
  <c r="BK177" i="8"/>
  <c r="BK159" i="8"/>
  <c r="J138" i="8"/>
  <c r="BK137" i="8"/>
  <c r="BK306" i="7"/>
  <c r="J306" i="7"/>
  <c r="J292" i="7"/>
  <c r="J277" i="7"/>
  <c r="J261" i="7"/>
  <c r="BK256" i="7"/>
  <c r="BK245" i="7"/>
  <c r="J221" i="7"/>
  <c r="J219" i="7"/>
  <c r="J216" i="7"/>
  <c r="J213" i="7"/>
  <c r="BK209" i="7"/>
  <c r="BK205" i="7"/>
  <c r="BK202" i="7"/>
  <c r="J199" i="7"/>
  <c r="J190" i="7"/>
  <c r="BK188" i="7"/>
  <c r="J187" i="7"/>
  <c r="J181" i="7"/>
  <c r="J177" i="7"/>
  <c r="J173" i="7"/>
  <c r="J170" i="7"/>
  <c r="J166" i="7"/>
  <c r="J163" i="7"/>
  <c r="J161" i="7"/>
  <c r="J158" i="7"/>
  <c r="J151" i="7"/>
  <c r="BK143" i="7"/>
  <c r="BK142" i="7"/>
  <c r="J138" i="7"/>
  <c r="J131" i="7"/>
  <c r="BK129" i="6"/>
  <c r="J128" i="6"/>
  <c r="BK127" i="6"/>
  <c r="J126" i="6"/>
  <c r="J123" i="6"/>
  <c r="BK4268" i="4"/>
  <c r="J4268" i="4"/>
  <c r="BK4267" i="4"/>
  <c r="J4267" i="4"/>
  <c r="BK4266" i="4"/>
  <c r="J4266" i="4"/>
  <c r="BK4265" i="4"/>
  <c r="J4265" i="4"/>
  <c r="BK4264" i="4"/>
  <c r="J4264" i="4"/>
  <c r="BK4263" i="4"/>
  <c r="J4263" i="4"/>
  <c r="BK4262" i="4"/>
  <c r="J4262" i="4"/>
  <c r="BK4261" i="4"/>
  <c r="J4261" i="4"/>
  <c r="BK4260" i="4"/>
  <c r="J4260" i="4"/>
  <c r="BK4259" i="4"/>
  <c r="J4259" i="4"/>
  <c r="BK4258" i="4"/>
  <c r="J4258" i="4"/>
  <c r="BK4257" i="4"/>
  <c r="J4257" i="4"/>
  <c r="BK4252" i="4"/>
  <c r="J4252" i="4"/>
  <c r="BK4245" i="4"/>
  <c r="J4245" i="4"/>
  <c r="BK4243" i="4"/>
  <c r="J4243" i="4"/>
  <c r="BK4240" i="4"/>
  <c r="J4240" i="4"/>
  <c r="BK4235" i="4"/>
  <c r="J4235" i="4"/>
  <c r="BK4230" i="4"/>
  <c r="J4230" i="4"/>
  <c r="BK4221" i="4"/>
  <c r="J4221" i="4"/>
  <c r="BK4213" i="4"/>
  <c r="J4213" i="4"/>
  <c r="BK4206" i="4"/>
  <c r="J4206" i="4"/>
  <c r="BK4201" i="4"/>
  <c r="J4201" i="4"/>
  <c r="BK4181" i="4"/>
  <c r="J4181" i="4"/>
  <c r="BK4176" i="4"/>
  <c r="J4176" i="4"/>
  <c r="BK4158" i="4"/>
  <c r="J4158" i="4"/>
  <c r="BK4134" i="4"/>
  <c r="J4134" i="4"/>
  <c r="BK4129" i="4"/>
  <c r="J4129" i="4"/>
  <c r="BK4104" i="4"/>
  <c r="J4104" i="4"/>
  <c r="BK4099" i="4"/>
  <c r="J4099" i="4"/>
  <c r="BK4073" i="4"/>
  <c r="J4073" i="4"/>
  <c r="BK4068" i="4"/>
  <c r="J4068" i="4"/>
  <c r="BK4039" i="4"/>
  <c r="J4039" i="4"/>
  <c r="BK4034" i="4"/>
  <c r="J4034" i="4"/>
  <c r="BK4003" i="4"/>
  <c r="J4003" i="4"/>
  <c r="BK3998" i="4"/>
  <c r="J3998" i="4"/>
  <c r="BK3980" i="4"/>
  <c r="J3980" i="4"/>
  <c r="BK3975" i="4"/>
  <c r="J3975" i="4"/>
  <c r="BK3907" i="4"/>
  <c r="J3907" i="4"/>
  <c r="BK3902" i="4"/>
  <c r="J3902" i="4"/>
  <c r="BK3875" i="4"/>
  <c r="J3875" i="4"/>
  <c r="BK3870" i="4"/>
  <c r="J3870" i="4"/>
  <c r="BK3853" i="4"/>
  <c r="BK3830" i="4"/>
  <c r="J3810" i="4"/>
  <c r="J3757" i="4"/>
  <c r="BK3749" i="4"/>
  <c r="J3722" i="4"/>
  <c r="J3708" i="4"/>
  <c r="J3695" i="4"/>
  <c r="BK3688" i="4"/>
  <c r="BK3685" i="4"/>
  <c r="BK3679" i="4"/>
  <c r="BK3675" i="4"/>
  <c r="J3662" i="4"/>
  <c r="BK3658" i="4"/>
  <c r="BK3577" i="4"/>
  <c r="BK3574" i="4"/>
  <c r="J3558" i="4"/>
  <c r="BK3529" i="4"/>
  <c r="J3475" i="4"/>
  <c r="BK3470" i="4"/>
  <c r="J3467" i="4"/>
  <c r="J3442" i="4"/>
  <c r="J3430" i="4"/>
  <c r="BK3395" i="4"/>
  <c r="J3392" i="4"/>
  <c r="BK3390" i="4"/>
  <c r="BK3368" i="4"/>
  <c r="J3355" i="4"/>
  <c r="BK3320" i="4"/>
  <c r="J3310" i="4"/>
  <c r="J3302" i="4"/>
  <c r="BK3301" i="4"/>
  <c r="J3300" i="4"/>
  <c r="J3298" i="4"/>
  <c r="J3284" i="4"/>
  <c r="J3280" i="4"/>
  <c r="J3253" i="4"/>
  <c r="J3238" i="4"/>
  <c r="BK3235" i="4"/>
  <c r="J3222" i="4"/>
  <c r="BK3204" i="4"/>
  <c r="BK3195" i="4"/>
  <c r="J3186" i="4"/>
  <c r="J3177" i="4"/>
  <c r="BK3168" i="4"/>
  <c r="BK3159" i="4"/>
  <c r="BK3150" i="4"/>
  <c r="J3141" i="4"/>
  <c r="BK3114" i="4"/>
  <c r="J3096" i="4"/>
  <c r="BK3087" i="4"/>
  <c r="J3078" i="4"/>
  <c r="J3069" i="4"/>
  <c r="BK3042" i="4"/>
  <c r="BK3024" i="4"/>
  <c r="BK3006" i="4"/>
  <c r="J3005" i="4"/>
  <c r="BK2989" i="4"/>
  <c r="J2952" i="4"/>
  <c r="J2928" i="4"/>
  <c r="J2911" i="4"/>
  <c r="BK2903" i="4"/>
  <c r="BK2893" i="4"/>
  <c r="J2880" i="4"/>
  <c r="BK2844" i="4"/>
  <c r="J2811" i="4"/>
  <c r="BK2791" i="4"/>
  <c r="J2774" i="4"/>
  <c r="BK2763" i="4"/>
  <c r="BK2716" i="4"/>
  <c r="BK2704" i="4"/>
  <c r="J2696" i="4"/>
  <c r="BK2693" i="4"/>
  <c r="BK2689" i="4"/>
  <c r="BK2688" i="4"/>
  <c r="BK2684" i="4"/>
  <c r="J2681" i="4"/>
  <c r="J2677" i="4"/>
  <c r="J2673" i="4"/>
  <c r="BK2666" i="4"/>
  <c r="J2661" i="4"/>
  <c r="J2653" i="4"/>
  <c r="J2645" i="4"/>
  <c r="J2625" i="4"/>
  <c r="J2618" i="4"/>
  <c r="J2617" i="4"/>
  <c r="J2614" i="4"/>
  <c r="BK2611" i="4"/>
  <c r="J2610" i="4"/>
  <c r="BK2595" i="4"/>
  <c r="BK2594" i="4"/>
  <c r="BK2586" i="4"/>
  <c r="BK2582" i="4"/>
  <c r="BK2574" i="4"/>
  <c r="J2573" i="4"/>
  <c r="BK2567" i="4"/>
  <c r="J2566" i="4"/>
  <c r="BK2565" i="4"/>
  <c r="BK2559" i="4"/>
  <c r="BK2556" i="4"/>
  <c r="J2545" i="4"/>
  <c r="J2541" i="4"/>
  <c r="J2539" i="4"/>
  <c r="BK2533" i="4"/>
  <c r="BK2532" i="4"/>
  <c r="BK2527" i="4"/>
  <c r="J2522" i="4"/>
  <c r="J2513" i="4"/>
  <c r="J2505" i="4"/>
  <c r="BK2486" i="4"/>
  <c r="J2475" i="4"/>
  <c r="BK2471" i="4"/>
  <c r="BK2468" i="4"/>
  <c r="BK2467" i="4"/>
  <c r="J2454" i="4"/>
  <c r="BK2435" i="4"/>
  <c r="J2431" i="4"/>
  <c r="BK2427" i="4"/>
  <c r="BK2424" i="4"/>
  <c r="J2421" i="4"/>
  <c r="J2419" i="4"/>
  <c r="BK2409" i="4"/>
  <c r="BK2370" i="4"/>
  <c r="BK2355" i="4"/>
  <c r="J2352" i="4"/>
  <c r="J2344" i="4"/>
  <c r="BK2335" i="4"/>
  <c r="BK2316" i="4"/>
  <c r="J2314" i="4"/>
  <c r="BK2302" i="4"/>
  <c r="J2297" i="4"/>
  <c r="BK2289" i="4"/>
  <c r="J2279" i="4"/>
  <c r="J2262" i="4"/>
  <c r="J2258" i="4"/>
  <c r="J2252" i="4"/>
  <c r="J2241" i="4"/>
  <c r="BK2220" i="4"/>
  <c r="J2213" i="4"/>
  <c r="J2196" i="4"/>
  <c r="J2191" i="4"/>
  <c r="J2182" i="4"/>
  <c r="BK2177" i="4"/>
  <c r="BK2166" i="4"/>
  <c r="J2163" i="4"/>
  <c r="BK2154" i="4"/>
  <c r="J2150" i="4"/>
  <c r="J2148" i="4"/>
  <c r="BK2147" i="4"/>
  <c r="J2146" i="4"/>
  <c r="BK2140" i="4"/>
  <c r="BK2136" i="4"/>
  <c r="J2134" i="4"/>
  <c r="BK2130" i="4"/>
  <c r="BK2126" i="4"/>
  <c r="J2124" i="4"/>
  <c r="J2097" i="4"/>
  <c r="J2041" i="4"/>
  <c r="J2038" i="4"/>
  <c r="J2026" i="4"/>
  <c r="J2008" i="4"/>
  <c r="BK2003" i="4"/>
  <c r="BK1999" i="4"/>
  <c r="J1991" i="4"/>
  <c r="BK1973" i="4"/>
  <c r="J1947" i="4"/>
  <c r="BK1918" i="4"/>
  <c r="BK1916" i="4"/>
  <c r="J1912" i="4"/>
  <c r="J1909" i="4"/>
  <c r="BK1903" i="4"/>
  <c r="J1896" i="4"/>
  <c r="BK1861" i="4"/>
  <c r="BK1854" i="4"/>
  <c r="J1852" i="4"/>
  <c r="BK1848" i="4"/>
  <c r="J1847" i="4"/>
  <c r="BK1844" i="4"/>
  <c r="BK1841" i="4"/>
  <c r="J1837" i="4"/>
  <c r="J1826" i="4"/>
  <c r="J1800" i="4"/>
  <c r="BK1771" i="4"/>
  <c r="J1750" i="4"/>
  <c r="BK1744" i="4"/>
  <c r="J1740" i="4"/>
  <c r="BK1736" i="4"/>
  <c r="BK1735" i="4"/>
  <c r="J1723" i="4"/>
  <c r="J1718" i="4"/>
  <c r="J1712" i="4"/>
  <c r="BK1684" i="4"/>
  <c r="BK1681" i="4"/>
  <c r="BK1676" i="4"/>
  <c r="J1673" i="4"/>
  <c r="J1670" i="4"/>
  <c r="J1666" i="4"/>
  <c r="J1644" i="4"/>
  <c r="BK1636" i="4"/>
  <c r="BK1635" i="4"/>
  <c r="J1634" i="4"/>
  <c r="BK1633" i="4"/>
  <c r="J1630" i="4"/>
  <c r="BK1616" i="4"/>
  <c r="J1608" i="4"/>
  <c r="J1599" i="4"/>
  <c r="BK1571" i="4"/>
  <c r="BK1568" i="4"/>
  <c r="J1555" i="4"/>
  <c r="BK1541" i="4"/>
  <c r="J1533" i="4"/>
  <c r="J1532" i="4"/>
  <c r="J1518" i="4"/>
  <c r="BK1515" i="4"/>
  <c r="J1510" i="4"/>
  <c r="J1504" i="4"/>
  <c r="J1488" i="4"/>
  <c r="J1475" i="4"/>
  <c r="BK1373" i="4"/>
  <c r="J1372" i="4"/>
  <c r="J1290" i="4"/>
  <c r="J1174" i="4"/>
  <c r="BK1166" i="4"/>
  <c r="J1151" i="4"/>
  <c r="J1147" i="4"/>
  <c r="J1146" i="4"/>
  <c r="J1135" i="4"/>
  <c r="J1117" i="4"/>
  <c r="BK1095" i="4"/>
  <c r="BK1043" i="4"/>
  <c r="J1008" i="4"/>
  <c r="BK994" i="4"/>
  <c r="BK972" i="4"/>
  <c r="J911" i="4"/>
  <c r="J849" i="4"/>
  <c r="BK803" i="4"/>
  <c r="BK771" i="4"/>
  <c r="J694" i="4"/>
  <c r="BK693" i="4"/>
  <c r="J687" i="4"/>
  <c r="J639" i="4"/>
  <c r="J624" i="4"/>
  <c r="BK586" i="4"/>
  <c r="BK573" i="4"/>
  <c r="J568" i="4"/>
  <c r="BK565" i="4"/>
  <c r="J562" i="4"/>
  <c r="J558" i="4"/>
  <c r="BK548" i="4"/>
  <c r="BK515" i="4"/>
  <c r="J508" i="4"/>
  <c r="BK431" i="4"/>
  <c r="BK388" i="4"/>
  <c r="BK384" i="4"/>
  <c r="BK375" i="4"/>
  <c r="BK374" i="4"/>
  <c r="BK350" i="4"/>
  <c r="BK342" i="4"/>
  <c r="BK333" i="4"/>
  <c r="J317" i="4"/>
  <c r="BK303" i="4"/>
  <c r="BK244" i="4"/>
  <c r="BK189" i="4"/>
  <c r="J186" i="4"/>
  <c r="BK175" i="4"/>
  <c r="J169" i="4"/>
  <c r="BK503" i="3"/>
  <c r="J495" i="3"/>
  <c r="BK485" i="3"/>
  <c r="BK478" i="3"/>
  <c r="BK477" i="3"/>
  <c r="BK451" i="3"/>
  <c r="BK446" i="3"/>
  <c r="BK443" i="3"/>
  <c r="BK439" i="3"/>
  <c r="BK435" i="3"/>
  <c r="J434" i="3"/>
  <c r="J433" i="3"/>
  <c r="BK423" i="3"/>
  <c r="J416" i="3"/>
  <c r="BK409" i="3"/>
  <c r="J387" i="3"/>
  <c r="J380" i="3"/>
  <c r="J379" i="3"/>
  <c r="BK376" i="3"/>
  <c r="BK373" i="3"/>
  <c r="BK372" i="3"/>
  <c r="BK370" i="3"/>
  <c r="J369" i="3"/>
  <c r="BK365" i="3"/>
  <c r="BK361" i="3"/>
  <c r="BK359" i="3"/>
  <c r="J357" i="3"/>
  <c r="BK351" i="3"/>
  <c r="J343" i="3"/>
  <c r="J333" i="3"/>
  <c r="J330" i="3"/>
  <c r="J326" i="3"/>
  <c r="BK322" i="3"/>
  <c r="J313" i="3"/>
  <c r="BK312" i="3"/>
  <c r="J299" i="3"/>
  <c r="BK286" i="3"/>
  <c r="J281" i="3"/>
  <c r="BK265" i="3"/>
  <c r="BK261" i="3"/>
  <c r="BK257" i="3"/>
  <c r="BK252" i="3"/>
  <c r="J209" i="3"/>
  <c r="J206" i="3"/>
  <c r="J168" i="3"/>
  <c r="J147" i="3"/>
  <c r="BK145" i="2"/>
  <c r="BK141" i="2"/>
  <c r="J140" i="2"/>
  <c r="BK137" i="2"/>
  <c r="J136" i="2"/>
  <c r="J132" i="2"/>
  <c r="J128" i="2"/>
  <c r="J126" i="2"/>
  <c r="AS103" i="1"/>
  <c r="AS98" i="1"/>
  <c r="J89" i="14" l="1"/>
  <c r="J126" i="14"/>
  <c r="R3623" i="4"/>
  <c r="P3694" i="4"/>
  <c r="T3694" i="4"/>
  <c r="BK125" i="2"/>
  <c r="J125" i="2" s="1"/>
  <c r="J99" i="2" s="1"/>
  <c r="BK130" i="2"/>
  <c r="J130" i="2" s="1"/>
  <c r="J100" i="2" s="1"/>
  <c r="BK144" i="2"/>
  <c r="J144" i="2" s="1"/>
  <c r="J101" i="2" s="1"/>
  <c r="T142" i="3"/>
  <c r="T148" i="3"/>
  <c r="P353" i="3"/>
  <c r="T353" i="3"/>
  <c r="BK358" i="3"/>
  <c r="J358" i="3" s="1"/>
  <c r="J104" i="3" s="1"/>
  <c r="R358" i="3"/>
  <c r="R363" i="3"/>
  <c r="T374" i="3"/>
  <c r="T378" i="3"/>
  <c r="R382" i="3"/>
  <c r="P397" i="3"/>
  <c r="P424" i="3"/>
  <c r="T450" i="3"/>
  <c r="R473" i="3"/>
  <c r="T484" i="3"/>
  <c r="BK494" i="3"/>
  <c r="J494" i="3" s="1"/>
  <c r="J116" i="3" s="1"/>
  <c r="T494" i="3"/>
  <c r="T489" i="3" s="1"/>
  <c r="R160" i="4"/>
  <c r="R243" i="4"/>
  <c r="BK383" i="4"/>
  <c r="J383" i="4" s="1"/>
  <c r="J102" i="4" s="1"/>
  <c r="R782" i="4"/>
  <c r="T1178" i="4"/>
  <c r="BK1639" i="4"/>
  <c r="J1639" i="4" s="1"/>
  <c r="J106" i="4" s="1"/>
  <c r="P1752" i="4"/>
  <c r="R1853" i="4"/>
  <c r="R2007" i="4"/>
  <c r="P2129" i="4"/>
  <c r="T2129" i="4"/>
  <c r="T2135" i="4"/>
  <c r="R2153" i="4"/>
  <c r="P2315" i="4"/>
  <c r="BK2581" i="4"/>
  <c r="J2581" i="4" s="1"/>
  <c r="J119" i="4" s="1"/>
  <c r="T2581" i="4"/>
  <c r="BK2695" i="4"/>
  <c r="J2695" i="4" s="1"/>
  <c r="J120" i="4" s="1"/>
  <c r="BK3391" i="4"/>
  <c r="J3391" i="4" s="1"/>
  <c r="J121" i="4" s="1"/>
  <c r="BK3399" i="4"/>
  <c r="J3399" i="4" s="1"/>
  <c r="J122" i="4" s="1"/>
  <c r="BK3447" i="4"/>
  <c r="J3447" i="4" s="1"/>
  <c r="J123" i="4" s="1"/>
  <c r="BK3474" i="4"/>
  <c r="J3474" i="4" s="1"/>
  <c r="J124" i="4" s="1"/>
  <c r="BK3578" i="4"/>
  <c r="J3578" i="4" s="1"/>
  <c r="J125" i="4" s="1"/>
  <c r="BK3648" i="4"/>
  <c r="J3648" i="4" s="1"/>
  <c r="J127" i="4" s="1"/>
  <c r="T3721" i="4"/>
  <c r="P4200" i="4"/>
  <c r="P4244" i="4"/>
  <c r="P4256" i="4"/>
  <c r="BK128" i="5"/>
  <c r="BK127" i="5"/>
  <c r="BK126" i="5" s="1"/>
  <c r="J126" i="5" s="1"/>
  <c r="J34" i="5" s="1"/>
  <c r="AG100" i="1" s="1"/>
  <c r="BK125" i="6"/>
  <c r="BK124" i="6" s="1"/>
  <c r="J124" i="6" s="1"/>
  <c r="J99" i="6" s="1"/>
  <c r="BK129" i="7"/>
  <c r="J129" i="7" s="1"/>
  <c r="J98" i="7" s="1"/>
  <c r="T165" i="7"/>
  <c r="BK198" i="7"/>
  <c r="J198" i="7"/>
  <c r="J103" i="7" s="1"/>
  <c r="BK220" i="7"/>
  <c r="J220" i="7" s="1"/>
  <c r="J104" i="7" s="1"/>
  <c r="BK288" i="7"/>
  <c r="J288" i="7"/>
  <c r="J105" i="7" s="1"/>
  <c r="T136" i="8"/>
  <c r="T151" i="8"/>
  <c r="R231" i="8"/>
  <c r="R300" i="8"/>
  <c r="T304" i="8"/>
  <c r="BK349" i="8"/>
  <c r="J349" i="8" s="1"/>
  <c r="J107" i="8" s="1"/>
  <c r="BK391" i="8"/>
  <c r="J391" i="8" s="1"/>
  <c r="J108" i="8" s="1"/>
  <c r="T391" i="8"/>
  <c r="T400" i="8"/>
  <c r="P420" i="8"/>
  <c r="P450" i="8"/>
  <c r="R508" i="8"/>
  <c r="R515" i="8"/>
  <c r="P534" i="8"/>
  <c r="BK135" i="9"/>
  <c r="J135" i="9" s="1"/>
  <c r="J102" i="9" s="1"/>
  <c r="R135" i="9"/>
  <c r="BK183" i="9"/>
  <c r="J183" i="9" s="1"/>
  <c r="J103" i="9" s="1"/>
  <c r="P183" i="9"/>
  <c r="T210" i="9"/>
  <c r="T219" i="9"/>
  <c r="BK134" i="10"/>
  <c r="J134" i="10" s="1"/>
  <c r="J103" i="10" s="1"/>
  <c r="R134" i="10"/>
  <c r="R130" i="10" s="1"/>
  <c r="R126" i="10" s="1"/>
  <c r="P130" i="11"/>
  <c r="P129" i="11" s="1"/>
  <c r="BK139" i="11"/>
  <c r="J139" i="11" s="1"/>
  <c r="J103" i="11" s="1"/>
  <c r="T139" i="11"/>
  <c r="P168" i="11"/>
  <c r="T192" i="11"/>
  <c r="R252" i="11"/>
  <c r="BK130" i="12"/>
  <c r="BK145" i="12"/>
  <c r="J102" i="12"/>
  <c r="T145" i="12"/>
  <c r="T150" i="12"/>
  <c r="T153" i="12"/>
  <c r="T170" i="12"/>
  <c r="P139" i="13"/>
  <c r="P128" i="13"/>
  <c r="BK223" i="13"/>
  <c r="J223" i="13" s="1"/>
  <c r="J100" i="13" s="1"/>
  <c r="T223" i="13"/>
  <c r="P319" i="13"/>
  <c r="BK373" i="13"/>
  <c r="J373" i="13" s="1"/>
  <c r="J104" i="13" s="1"/>
  <c r="T373" i="13"/>
  <c r="T524" i="13"/>
  <c r="BK134" i="14"/>
  <c r="T134" i="14"/>
  <c r="P175" i="14"/>
  <c r="T175" i="14"/>
  <c r="T195" i="14"/>
  <c r="R202" i="14"/>
  <c r="P695" i="14"/>
  <c r="BK1004" i="14"/>
  <c r="BK1037" i="14"/>
  <c r="J1037" i="14" s="1"/>
  <c r="J107" i="14" s="1"/>
  <c r="T1037" i="14"/>
  <c r="T1120" i="14"/>
  <c r="R1172" i="14"/>
  <c r="BK1175" i="14"/>
  <c r="J1175" i="14" s="1"/>
  <c r="J110" i="14" s="1"/>
  <c r="T1175" i="14"/>
  <c r="R1185" i="14"/>
  <c r="R1184" i="14"/>
  <c r="R139" i="15"/>
  <c r="R133" i="15"/>
  <c r="R224" i="15"/>
  <c r="BK313" i="15"/>
  <c r="J313" i="15" s="1"/>
  <c r="J104" i="15" s="1"/>
  <c r="BK332" i="15"/>
  <c r="J332" i="15" s="1"/>
  <c r="J105" i="15" s="1"/>
  <c r="BK357" i="15"/>
  <c r="J357" i="15" s="1"/>
  <c r="J107" i="15" s="1"/>
  <c r="BK430" i="15"/>
  <c r="J430" i="15" s="1"/>
  <c r="J108" i="15" s="1"/>
  <c r="P430" i="15"/>
  <c r="R466" i="15"/>
  <c r="P487" i="15"/>
  <c r="P497" i="15"/>
  <c r="P539" i="15"/>
  <c r="P125" i="2"/>
  <c r="T130" i="2"/>
  <c r="P144" i="2"/>
  <c r="BK148" i="3"/>
  <c r="J148" i="3"/>
  <c r="J101" i="3" s="1"/>
  <c r="BK378" i="3"/>
  <c r="J378" i="3" s="1"/>
  <c r="J107" i="3" s="1"/>
  <c r="P378" i="3"/>
  <c r="P382" i="3"/>
  <c r="BK424" i="3"/>
  <c r="J424" i="3" s="1"/>
  <c r="J110" i="3" s="1"/>
  <c r="T424" i="3"/>
  <c r="BK473" i="3"/>
  <c r="J473" i="3" s="1"/>
  <c r="J112" i="3" s="1"/>
  <c r="T473" i="3"/>
  <c r="R484" i="3"/>
  <c r="BK160" i="4"/>
  <c r="T160" i="4"/>
  <c r="T243" i="4"/>
  <c r="T383" i="4"/>
  <c r="P782" i="4"/>
  <c r="P1160" i="4"/>
  <c r="R1160" i="4"/>
  <c r="T1160" i="4"/>
  <c r="BK1178" i="4"/>
  <c r="J1178" i="4" s="1"/>
  <c r="J105" i="4" s="1"/>
  <c r="T1639" i="4"/>
  <c r="BK1752" i="4"/>
  <c r="P1853" i="4"/>
  <c r="T2007" i="4"/>
  <c r="BK2129" i="4"/>
  <c r="J2129" i="4" s="1"/>
  <c r="J113" i="4" s="1"/>
  <c r="BK2135" i="4"/>
  <c r="J2135" i="4" s="1"/>
  <c r="J114" i="4" s="1"/>
  <c r="R2135" i="4"/>
  <c r="T2153" i="4"/>
  <c r="T2315" i="4"/>
  <c r="T2470" i="4"/>
  <c r="R2581" i="4"/>
  <c r="P2695" i="4"/>
  <c r="P3391" i="4"/>
  <c r="R3399" i="4"/>
  <c r="P3447" i="4"/>
  <c r="R3474" i="4"/>
  <c r="P3578" i="4"/>
  <c r="R3648" i="4"/>
  <c r="R3678" i="4"/>
  <c r="R3673" i="4" s="1"/>
  <c r="BK3721" i="4"/>
  <c r="J3721" i="4" s="1"/>
  <c r="J133" i="4" s="1"/>
  <c r="BK4200" i="4"/>
  <c r="J4200" i="4" s="1"/>
  <c r="J134" i="4" s="1"/>
  <c r="BK4244" i="4"/>
  <c r="J4244" i="4" s="1"/>
  <c r="J135" i="4" s="1"/>
  <c r="BK4256" i="4"/>
  <c r="J4256" i="4" s="1"/>
  <c r="J136" i="4" s="1"/>
  <c r="T128" i="5"/>
  <c r="T127" i="5"/>
  <c r="T126" i="5" s="1"/>
  <c r="R125" i="6"/>
  <c r="R124" i="6" s="1"/>
  <c r="R120" i="6"/>
  <c r="P129" i="7"/>
  <c r="P128" i="7"/>
  <c r="P165" i="7"/>
  <c r="T189" i="7"/>
  <c r="R198" i="7"/>
  <c r="T220" i="7"/>
  <c r="T288" i="7"/>
  <c r="P136" i="8"/>
  <c r="P151" i="8"/>
  <c r="P231" i="8"/>
  <c r="P300" i="8"/>
  <c r="P304" i="8"/>
  <c r="T349" i="8"/>
  <c r="R391" i="8"/>
  <c r="R400" i="8"/>
  <c r="R420" i="8"/>
  <c r="R450" i="8"/>
  <c r="BK515" i="8"/>
  <c r="J515" i="8" s="1"/>
  <c r="J113" i="8" s="1"/>
  <c r="T534" i="8"/>
  <c r="P135" i="9"/>
  <c r="T183" i="9"/>
  <c r="P210" i="9"/>
  <c r="P219" i="9"/>
  <c r="R130" i="11"/>
  <c r="R129" i="11"/>
  <c r="P134" i="11"/>
  <c r="T134" i="11"/>
  <c r="P139" i="11"/>
  <c r="BK168" i="11"/>
  <c r="J168" i="11" s="1"/>
  <c r="J104" i="11" s="1"/>
  <c r="T168" i="11"/>
  <c r="P192" i="11"/>
  <c r="T252" i="11"/>
  <c r="R130" i="12"/>
  <c r="R129" i="12" s="1"/>
  <c r="BK140" i="12"/>
  <c r="R140" i="12"/>
  <c r="R145" i="12"/>
  <c r="P150" i="12"/>
  <c r="R153" i="12"/>
  <c r="P170" i="12"/>
  <c r="BK139" i="13"/>
  <c r="J139" i="13" s="1"/>
  <c r="J99" i="13" s="1"/>
  <c r="T139" i="13"/>
  <c r="T128" i="13"/>
  <c r="P223" i="13"/>
  <c r="BK319" i="13"/>
  <c r="J319" i="13" s="1"/>
  <c r="J103" i="13" s="1"/>
  <c r="T319" i="13"/>
  <c r="P373" i="13"/>
  <c r="BK524" i="13"/>
  <c r="J524" i="13" s="1"/>
  <c r="J105" i="13" s="1"/>
  <c r="P524" i="13"/>
  <c r="BK139" i="15"/>
  <c r="J139" i="15"/>
  <c r="J99" i="15" s="1"/>
  <c r="BK224" i="15"/>
  <c r="J224" i="15" s="1"/>
  <c r="J100" i="15" s="1"/>
  <c r="P313" i="15"/>
  <c r="P332" i="15"/>
  <c r="BK347" i="15"/>
  <c r="J347" i="15" s="1"/>
  <c r="J106" i="15" s="1"/>
  <c r="R347" i="15"/>
  <c r="P357" i="15"/>
  <c r="T430" i="15"/>
  <c r="BK487" i="15"/>
  <c r="J487" i="15" s="1"/>
  <c r="J110" i="15" s="1"/>
  <c r="T487" i="15"/>
  <c r="R497" i="15"/>
  <c r="T252" i="16"/>
  <c r="R125" i="2"/>
  <c r="P130" i="2"/>
  <c r="P122" i="2" s="1"/>
  <c r="P121" i="2" s="1"/>
  <c r="AU95" i="1" s="1"/>
  <c r="T144" i="2"/>
  <c r="BK142" i="3"/>
  <c r="J142" i="3" s="1"/>
  <c r="J100" i="3" s="1"/>
  <c r="R142" i="3"/>
  <c r="P148" i="3"/>
  <c r="BK353" i="3"/>
  <c r="J353" i="3" s="1"/>
  <c r="J103" i="3" s="1"/>
  <c r="P358" i="3"/>
  <c r="BK363" i="3"/>
  <c r="J363" i="3" s="1"/>
  <c r="J105" i="3" s="1"/>
  <c r="T363" i="3"/>
  <c r="P374" i="3"/>
  <c r="BK382" i="3"/>
  <c r="J382" i="3" s="1"/>
  <c r="J108" i="3" s="1"/>
  <c r="BK397" i="3"/>
  <c r="J397" i="3" s="1"/>
  <c r="J109" i="3" s="1"/>
  <c r="R397" i="3"/>
  <c r="R424" i="3"/>
  <c r="P450" i="3"/>
  <c r="P473" i="3"/>
  <c r="P484" i="3"/>
  <c r="P494" i="3"/>
  <c r="P489" i="3"/>
  <c r="BK243" i="4"/>
  <c r="J243" i="4"/>
  <c r="J101" i="4" s="1"/>
  <c r="P383" i="4"/>
  <c r="BK782" i="4"/>
  <c r="J782" i="4" s="1"/>
  <c r="J103" i="4" s="1"/>
  <c r="BK1160" i="4"/>
  <c r="J1160" i="4" s="1"/>
  <c r="J104" i="4" s="1"/>
  <c r="R1178" i="4"/>
  <c r="P1639" i="4"/>
  <c r="R1752" i="4"/>
  <c r="T1853" i="4"/>
  <c r="P2007" i="4"/>
  <c r="R2129" i="4"/>
  <c r="P2135" i="4"/>
  <c r="P2153" i="4"/>
  <c r="R2315" i="4"/>
  <c r="P2470" i="4"/>
  <c r="T2695" i="4"/>
  <c r="T3391" i="4"/>
  <c r="P3399" i="4"/>
  <c r="T3447" i="4"/>
  <c r="T3474" i="4"/>
  <c r="T3578" i="4"/>
  <c r="T3648" i="4"/>
  <c r="P3678" i="4"/>
  <c r="R3721" i="4"/>
  <c r="R4200" i="4"/>
  <c r="R4244" i="4"/>
  <c r="T4256" i="4"/>
  <c r="R128" i="5"/>
  <c r="R127" i="5" s="1"/>
  <c r="R126" i="5"/>
  <c r="P125" i="6"/>
  <c r="P124" i="6"/>
  <c r="P120" i="6" s="1"/>
  <c r="AU101" i="1" s="1"/>
  <c r="R129" i="7"/>
  <c r="R128" i="7"/>
  <c r="R165" i="7"/>
  <c r="P189" i="7"/>
  <c r="P198" i="7"/>
  <c r="R220" i="7"/>
  <c r="R288" i="7"/>
  <c r="R136" i="8"/>
  <c r="R151" i="8"/>
  <c r="T231" i="8"/>
  <c r="T300" i="8"/>
  <c r="R304" i="8"/>
  <c r="R349" i="8"/>
  <c r="BK400" i="8"/>
  <c r="J400" i="8" s="1"/>
  <c r="J109" i="8" s="1"/>
  <c r="BK420" i="8"/>
  <c r="J420" i="8" s="1"/>
  <c r="J110" i="8" s="1"/>
  <c r="BK450" i="8"/>
  <c r="J450" i="8" s="1"/>
  <c r="J111" i="8" s="1"/>
  <c r="BK508" i="8"/>
  <c r="J508" i="8" s="1"/>
  <c r="J112" i="8" s="1"/>
  <c r="T508" i="8"/>
  <c r="T515" i="8"/>
  <c r="R534" i="8"/>
  <c r="P134" i="10"/>
  <c r="P130" i="10" s="1"/>
  <c r="P126" i="10" s="1"/>
  <c r="AU106" i="1" s="1"/>
  <c r="BK192" i="11"/>
  <c r="J192" i="11" s="1"/>
  <c r="J105" i="11" s="1"/>
  <c r="BK252" i="11"/>
  <c r="J252" i="11" s="1"/>
  <c r="J106" i="11" s="1"/>
  <c r="T130" i="12"/>
  <c r="T129" i="12" s="1"/>
  <c r="P140" i="12"/>
  <c r="P145" i="12"/>
  <c r="R150" i="12"/>
  <c r="P153" i="12"/>
  <c r="R170" i="12"/>
  <c r="R139" i="13"/>
  <c r="R128" i="13"/>
  <c r="R223" i="13"/>
  <c r="R319" i="13"/>
  <c r="R373" i="13"/>
  <c r="R524" i="13"/>
  <c r="BK720" i="13"/>
  <c r="J720" i="13" s="1"/>
  <c r="J106" i="13" s="1"/>
  <c r="P720" i="13"/>
  <c r="R720" i="13"/>
  <c r="T720" i="13"/>
  <c r="BK733" i="13"/>
  <c r="J733" i="13" s="1"/>
  <c r="J107" i="13" s="1"/>
  <c r="P733" i="13"/>
  <c r="R733" i="13"/>
  <c r="P134" i="14"/>
  <c r="R134" i="14"/>
  <c r="BK175" i="14"/>
  <c r="J175" i="14" s="1"/>
  <c r="J99" i="14" s="1"/>
  <c r="R175" i="14"/>
  <c r="BK195" i="14"/>
  <c r="J195" i="14" s="1"/>
  <c r="J100" i="14" s="1"/>
  <c r="P195" i="14"/>
  <c r="R195" i="14"/>
  <c r="P202" i="14"/>
  <c r="BK695" i="14"/>
  <c r="J695" i="14"/>
  <c r="J102" i="14" s="1"/>
  <c r="R695" i="14"/>
  <c r="P1004" i="14"/>
  <c r="T1004" i="14"/>
  <c r="R1017" i="14"/>
  <c r="P1037" i="14"/>
  <c r="BK1120" i="14"/>
  <c r="J1120" i="14" s="1"/>
  <c r="J108" i="14" s="1"/>
  <c r="P1120" i="14"/>
  <c r="BK1172" i="14"/>
  <c r="J1172" i="14" s="1"/>
  <c r="J109" i="14" s="1"/>
  <c r="BK1185" i="14"/>
  <c r="BK1184" i="14" s="1"/>
  <c r="J1184" i="14" s="1"/>
  <c r="J111" i="14" s="1"/>
  <c r="T1185" i="14"/>
  <c r="T1184" i="14" s="1"/>
  <c r="T139" i="15"/>
  <c r="T133" i="15" s="1"/>
  <c r="P224" i="15"/>
  <c r="BK304" i="15"/>
  <c r="J304" i="15" s="1"/>
  <c r="J103" i="15" s="1"/>
  <c r="R304" i="15"/>
  <c r="R313" i="15"/>
  <c r="R332" i="15"/>
  <c r="P347" i="15"/>
  <c r="T347" i="15"/>
  <c r="T357" i="15"/>
  <c r="BK466" i="15"/>
  <c r="J466" i="15" s="1"/>
  <c r="J109" i="15" s="1"/>
  <c r="P466" i="15"/>
  <c r="BK497" i="15"/>
  <c r="J497" i="15" s="1"/>
  <c r="J111" i="15" s="1"/>
  <c r="BK539" i="15"/>
  <c r="J539" i="15"/>
  <c r="J112" i="15" s="1"/>
  <c r="R539" i="15"/>
  <c r="P139" i="16"/>
  <c r="P129" i="16"/>
  <c r="R139" i="16"/>
  <c r="R129" i="16"/>
  <c r="P170" i="16"/>
  <c r="R170" i="16"/>
  <c r="T170" i="16"/>
  <c r="BK173" i="16"/>
  <c r="J173" i="16" s="1"/>
  <c r="J103" i="16" s="1"/>
  <c r="P173" i="16"/>
  <c r="R173" i="16"/>
  <c r="T173" i="16"/>
  <c r="BK181" i="16"/>
  <c r="J181" i="16" s="1"/>
  <c r="J104" i="16" s="1"/>
  <c r="P181" i="16"/>
  <c r="R181" i="16"/>
  <c r="T181" i="16"/>
  <c r="BK195" i="16"/>
  <c r="J195" i="16" s="1"/>
  <c r="J105" i="16" s="1"/>
  <c r="P195" i="16"/>
  <c r="R195" i="16"/>
  <c r="T195" i="16"/>
  <c r="BK228" i="16"/>
  <c r="J228" i="16" s="1"/>
  <c r="J106" i="16" s="1"/>
  <c r="P228" i="16"/>
  <c r="R228" i="16"/>
  <c r="T228" i="16"/>
  <c r="BK252" i="16"/>
  <c r="J252" i="16" s="1"/>
  <c r="J107" i="16" s="1"/>
  <c r="P252" i="16"/>
  <c r="R252" i="16"/>
  <c r="T125" i="2"/>
  <c r="T122" i="2"/>
  <c r="T121" i="2" s="1"/>
  <c r="R130" i="2"/>
  <c r="R122" i="2" s="1"/>
  <c r="R121" i="2" s="1"/>
  <c r="R144" i="2"/>
  <c r="P142" i="3"/>
  <c r="P141" i="3" s="1"/>
  <c r="R148" i="3"/>
  <c r="R353" i="3"/>
  <c r="T358" i="3"/>
  <c r="P363" i="3"/>
  <c r="BK374" i="3"/>
  <c r="J374" i="3" s="1"/>
  <c r="J106" i="3" s="1"/>
  <c r="R374" i="3"/>
  <c r="R378" i="3"/>
  <c r="T382" i="3"/>
  <c r="T397" i="3"/>
  <c r="BK450" i="3"/>
  <c r="J450" i="3" s="1"/>
  <c r="J111" i="3" s="1"/>
  <c r="R450" i="3"/>
  <c r="BK484" i="3"/>
  <c r="J484" i="3" s="1"/>
  <c r="J113" i="3" s="1"/>
  <c r="R494" i="3"/>
  <c r="R489" i="3" s="1"/>
  <c r="P160" i="4"/>
  <c r="P243" i="4"/>
  <c r="R383" i="4"/>
  <c r="T782" i="4"/>
  <c r="P1178" i="4"/>
  <c r="R1639" i="4"/>
  <c r="T1752" i="4"/>
  <c r="BK1853" i="4"/>
  <c r="J1853" i="4" s="1"/>
  <c r="J110" i="4" s="1"/>
  <c r="BK2007" i="4"/>
  <c r="J111" i="4" s="1"/>
  <c r="BK2153" i="4"/>
  <c r="J2153" i="4" s="1"/>
  <c r="J116" i="4" s="1"/>
  <c r="BK2315" i="4"/>
  <c r="J2315" i="4" s="1"/>
  <c r="J117" i="4" s="1"/>
  <c r="BK2470" i="4"/>
  <c r="J2470" i="4" s="1"/>
  <c r="J118" i="4" s="1"/>
  <c r="R2470" i="4"/>
  <c r="P2581" i="4"/>
  <c r="R2695" i="4"/>
  <c r="R3391" i="4"/>
  <c r="T3399" i="4"/>
  <c r="R3447" i="4"/>
  <c r="P3474" i="4"/>
  <c r="R3578" i="4"/>
  <c r="P3648" i="4"/>
  <c r="BK3678" i="4"/>
  <c r="J3678" i="4" s="1"/>
  <c r="J131" i="4" s="1"/>
  <c r="T3678" i="4"/>
  <c r="P3721" i="4"/>
  <c r="T4200" i="4"/>
  <c r="T4244" i="4"/>
  <c r="R4256" i="4"/>
  <c r="P128" i="5"/>
  <c r="P127" i="5" s="1"/>
  <c r="P126" i="5" s="1"/>
  <c r="AU100" i="1" s="1"/>
  <c r="T125" i="6"/>
  <c r="T124" i="6" s="1"/>
  <c r="T120" i="6" s="1"/>
  <c r="T129" i="7"/>
  <c r="T128" i="7"/>
  <c r="BK165" i="7"/>
  <c r="J165" i="7" s="1"/>
  <c r="J101" i="7" s="1"/>
  <c r="BK189" i="7"/>
  <c r="J189" i="7" s="1"/>
  <c r="J102" i="7" s="1"/>
  <c r="R189" i="7"/>
  <c r="T198" i="7"/>
  <c r="P220" i="7"/>
  <c r="P288" i="7"/>
  <c r="BK136" i="8"/>
  <c r="J136" i="8" s="1"/>
  <c r="J98" i="8" s="1"/>
  <c r="BK151" i="8"/>
  <c r="J151" i="8" s="1"/>
  <c r="J99" i="8" s="1"/>
  <c r="BK231" i="8"/>
  <c r="J231" i="8" s="1"/>
  <c r="J100" i="8" s="1"/>
  <c r="BK300" i="8"/>
  <c r="J300" i="8" s="1"/>
  <c r="J101" i="8" s="1"/>
  <c r="BK304" i="8"/>
  <c r="J304" i="8" s="1"/>
  <c r="J103" i="8" s="1"/>
  <c r="P349" i="8"/>
  <c r="P391" i="8"/>
  <c r="P400" i="8"/>
  <c r="T420" i="8"/>
  <c r="T450" i="8"/>
  <c r="P508" i="8"/>
  <c r="P515" i="8"/>
  <c r="BK534" i="8"/>
  <c r="J534" i="8" s="1"/>
  <c r="J114" i="8" s="1"/>
  <c r="BK130" i="9"/>
  <c r="J130" i="9" s="1"/>
  <c r="J100" i="9" s="1"/>
  <c r="P130" i="9"/>
  <c r="P129" i="9"/>
  <c r="R130" i="9"/>
  <c r="R129" i="9"/>
  <c r="T130" i="9"/>
  <c r="T129" i="9"/>
  <c r="T135" i="9"/>
  <c r="T134" i="9"/>
  <c r="R183" i="9"/>
  <c r="BK210" i="9"/>
  <c r="J210" i="9" s="1"/>
  <c r="J104" i="9" s="1"/>
  <c r="R210" i="9"/>
  <c r="BK219" i="9"/>
  <c r="J219" i="9" s="1"/>
  <c r="J105" i="9" s="1"/>
  <c r="R219" i="9"/>
  <c r="BK131" i="10"/>
  <c r="J131" i="10" s="1"/>
  <c r="J102" i="10" s="1"/>
  <c r="P131" i="10"/>
  <c r="R131" i="10"/>
  <c r="T131" i="10"/>
  <c r="T134" i="10"/>
  <c r="BK130" i="11"/>
  <c r="J130" i="11" s="1"/>
  <c r="J100" i="11" s="1"/>
  <c r="T130" i="11"/>
  <c r="T129" i="11"/>
  <c r="BK134" i="11"/>
  <c r="J134" i="11" s="1"/>
  <c r="J102" i="11" s="1"/>
  <c r="R134" i="11"/>
  <c r="R139" i="11"/>
  <c r="R168" i="11"/>
  <c r="R192" i="11"/>
  <c r="P252" i="11"/>
  <c r="P130" i="12"/>
  <c r="P129" i="12"/>
  <c r="T140" i="12"/>
  <c r="T139" i="12" s="1"/>
  <c r="BK150" i="12"/>
  <c r="J150" i="12" s="1"/>
  <c r="J103" i="12" s="1"/>
  <c r="BK153" i="12"/>
  <c r="J153" i="12" s="1"/>
  <c r="J104" i="12" s="1"/>
  <c r="BK170" i="12"/>
  <c r="J170" i="12"/>
  <c r="J105" i="12" s="1"/>
  <c r="BK202" i="14"/>
  <c r="J202" i="14" s="1"/>
  <c r="J101" i="14" s="1"/>
  <c r="T202" i="14"/>
  <c r="T695" i="14"/>
  <c r="R1004" i="14"/>
  <c r="BK1017" i="14"/>
  <c r="J1017" i="14" s="1"/>
  <c r="J106" i="14" s="1"/>
  <c r="P1017" i="14"/>
  <c r="T1017" i="14"/>
  <c r="R1037" i="14"/>
  <c r="R1120" i="14"/>
  <c r="P1172" i="14"/>
  <c r="T1172" i="14"/>
  <c r="P1175" i="14"/>
  <c r="R1175" i="14"/>
  <c r="P1185" i="14"/>
  <c r="P1184" i="14" s="1"/>
  <c r="P139" i="15"/>
  <c r="P133" i="15"/>
  <c r="T224" i="15"/>
  <c r="P304" i="15"/>
  <c r="P303" i="15" s="1"/>
  <c r="T304" i="15"/>
  <c r="T313" i="15"/>
  <c r="T332" i="15"/>
  <c r="R357" i="15"/>
  <c r="R430" i="15"/>
  <c r="T466" i="15"/>
  <c r="R487" i="15"/>
  <c r="T497" i="15"/>
  <c r="T539" i="15"/>
  <c r="BK139" i="16"/>
  <c r="J139" i="16"/>
  <c r="J99" i="16" s="1"/>
  <c r="T139" i="16"/>
  <c r="T129" i="16" s="1"/>
  <c r="BK170" i="16"/>
  <c r="J170" i="16" s="1"/>
  <c r="J102" i="16" s="1"/>
  <c r="J115" i="2"/>
  <c r="BF127" i="2"/>
  <c r="BF131" i="2"/>
  <c r="BF134" i="2"/>
  <c r="BF135" i="2"/>
  <c r="BF139" i="2"/>
  <c r="J134" i="3"/>
  <c r="BF143" i="3"/>
  <c r="BF291" i="3"/>
  <c r="BF318" i="3"/>
  <c r="BF340" i="3"/>
  <c r="BF354" i="3"/>
  <c r="BF360" i="3"/>
  <c r="BF362" i="3"/>
  <c r="BF367" i="3"/>
  <c r="BF368" i="3"/>
  <c r="BF379" i="3"/>
  <c r="BF381" i="3"/>
  <c r="BF396" i="3"/>
  <c r="BF443" i="3"/>
  <c r="BF451" i="3"/>
  <c r="BF460" i="3"/>
  <c r="BF471" i="3"/>
  <c r="BF472" i="3"/>
  <c r="BF483" i="3"/>
  <c r="BK490" i="3"/>
  <c r="BK489" i="3" s="1"/>
  <c r="J489" i="3" s="1"/>
  <c r="J114" i="3" s="1"/>
  <c r="J152" i="4"/>
  <c r="BF168" i="4"/>
  <c r="BF522" i="4"/>
  <c r="BF533" i="4"/>
  <c r="BF541" i="4"/>
  <c r="BF554" i="4"/>
  <c r="BF558" i="4"/>
  <c r="BF610" i="4"/>
  <c r="BF624" i="4"/>
  <c r="BF649" i="4"/>
  <c r="BF673" i="4"/>
  <c r="BF808" i="4"/>
  <c r="BF810" i="4"/>
  <c r="BF836" i="4"/>
  <c r="BF910" i="4"/>
  <c r="BF1058" i="4"/>
  <c r="BF1098" i="4"/>
  <c r="BF1129" i="4"/>
  <c r="BF1135" i="4"/>
  <c r="BF1147" i="4"/>
  <c r="BF1159" i="4"/>
  <c r="BF1161" i="4"/>
  <c r="BF1170" i="4"/>
  <c r="BF1185" i="4"/>
  <c r="BF1322" i="4"/>
  <c r="BF1401" i="4"/>
  <c r="BF1504" i="4"/>
  <c r="BF1518" i="4"/>
  <c r="BF1527" i="4"/>
  <c r="BF1594" i="4"/>
  <c r="BF1604" i="4"/>
  <c r="BF1626" i="4"/>
  <c r="BF1640" i="4"/>
  <c r="BF1647" i="4"/>
  <c r="BF1670" i="4"/>
  <c r="BF1711" i="4"/>
  <c r="BF1728" i="4"/>
  <c r="BF1731" i="4"/>
  <c r="BF1797" i="4"/>
  <c r="BF1826" i="4"/>
  <c r="BF1833" i="4"/>
  <c r="BF1852" i="4"/>
  <c r="BF1885" i="4"/>
  <c r="BF1908" i="4"/>
  <c r="BF1943" i="4"/>
  <c r="BF1987" i="4"/>
  <c r="BF2026" i="4"/>
  <c r="BF2053" i="4"/>
  <c r="BF2094" i="4"/>
  <c r="BF2105" i="4"/>
  <c r="BF2145" i="4"/>
  <c r="BF2154" i="4"/>
  <c r="BF2173" i="4"/>
  <c r="BF2178" i="4"/>
  <c r="BF2183" i="4"/>
  <c r="BF2191" i="4"/>
  <c r="BF2204" i="4"/>
  <c r="BF2213" i="4"/>
  <c r="BF2258" i="4"/>
  <c r="BF2274" i="4"/>
  <c r="BF2335" i="4"/>
  <c r="BF2352" i="4"/>
  <c r="BF2355" i="4"/>
  <c r="BF2415" i="4"/>
  <c r="BF2420" i="4"/>
  <c r="BF2430" i="4"/>
  <c r="BF2439" i="4"/>
  <c r="BF2469" i="4"/>
  <c r="BF2500" i="4"/>
  <c r="BF2509" i="4"/>
  <c r="BF2534" i="4"/>
  <c r="BF2540" i="4"/>
  <c r="BF2541" i="4"/>
  <c r="BF2550" i="4"/>
  <c r="BF2606" i="4"/>
  <c r="BF2613" i="4"/>
  <c r="BF2616" i="4"/>
  <c r="BF2617" i="4"/>
  <c r="BF2624" i="4"/>
  <c r="BF2625" i="4"/>
  <c r="BF2637" i="4"/>
  <c r="BF2645" i="4"/>
  <c r="BF2673" i="4"/>
  <c r="BF2677" i="4"/>
  <c r="BF2799" i="4"/>
  <c r="BF2832" i="4"/>
  <c r="BF2872" i="4"/>
  <c r="BF2919" i="4"/>
  <c r="BF2937" i="4"/>
  <c r="BF3004" i="4"/>
  <c r="BF3078" i="4"/>
  <c r="BF3177" i="4"/>
  <c r="BF3204" i="4"/>
  <c r="BF3213" i="4"/>
  <c r="BF3231" i="4"/>
  <c r="BF3246" i="4"/>
  <c r="BF3262" i="4"/>
  <c r="BF3271" i="4"/>
  <c r="BF3280" i="4"/>
  <c r="BF3295" i="4"/>
  <c r="BF3303" i="4"/>
  <c r="BF3346" i="4"/>
  <c r="BF3355" i="4"/>
  <c r="BF3398" i="4"/>
  <c r="BF3410" i="4"/>
  <c r="BF3414" i="4"/>
  <c r="BF3417" i="4"/>
  <c r="BF3473" i="4"/>
  <c r="BF3489" i="4"/>
  <c r="BF3507" i="4"/>
  <c r="BF3517" i="4"/>
  <c r="BF3555" i="4"/>
  <c r="BF3722" i="4"/>
  <c r="BF3749" i="4"/>
  <c r="BF3777" i="4"/>
  <c r="BF3810" i="4"/>
  <c r="BF3830" i="4"/>
  <c r="BF3870" i="4"/>
  <c r="BF3875" i="4"/>
  <c r="BF3902" i="4"/>
  <c r="BF3907" i="4"/>
  <c r="BF3975" i="4"/>
  <c r="BF3980" i="4"/>
  <c r="BF3998" i="4"/>
  <c r="BF4003" i="4"/>
  <c r="BF4034" i="4"/>
  <c r="BF4039" i="4"/>
  <c r="BF4068" i="4"/>
  <c r="BF4073" i="4"/>
  <c r="BF4099" i="4"/>
  <c r="BF4104" i="4"/>
  <c r="BF4129" i="4"/>
  <c r="BF4134" i="4"/>
  <c r="BF4158" i="4"/>
  <c r="BF4176" i="4"/>
  <c r="BF4181" i="4"/>
  <c r="BF4201" i="4"/>
  <c r="BF4206" i="4"/>
  <c r="BF4213" i="4"/>
  <c r="BF4221" i="4"/>
  <c r="BF4230" i="4"/>
  <c r="BF4235" i="4"/>
  <c r="BF4240" i="4"/>
  <c r="BF4243" i="4"/>
  <c r="BF4245" i="4"/>
  <c r="BF4252" i="4"/>
  <c r="BF4257" i="4"/>
  <c r="BF4258" i="4"/>
  <c r="BF4259" i="4"/>
  <c r="BF4260" i="4"/>
  <c r="BF4261" i="4"/>
  <c r="BF4262" i="4"/>
  <c r="BF4263" i="4"/>
  <c r="BF4264" i="4"/>
  <c r="BF4265" i="4"/>
  <c r="BF4266" i="4"/>
  <c r="BF4267" i="4"/>
  <c r="BF4268" i="4"/>
  <c r="BK1749" i="4"/>
  <c r="J1749" i="4" s="1"/>
  <c r="J107" i="4" s="1"/>
  <c r="BK3623" i="4"/>
  <c r="J3623" i="4" s="1"/>
  <c r="J126" i="4" s="1"/>
  <c r="BK3661" i="4"/>
  <c r="J3661" i="4" s="1"/>
  <c r="J128" i="4" s="1"/>
  <c r="BK3694" i="4"/>
  <c r="J3694" i="4" s="1"/>
  <c r="J132" i="4" s="1"/>
  <c r="E85" i="5"/>
  <c r="BF129" i="6"/>
  <c r="BK122" i="6"/>
  <c r="J122" i="6" s="1"/>
  <c r="J98" i="6" s="1"/>
  <c r="BF130" i="7"/>
  <c r="BF135" i="7"/>
  <c r="BF138" i="7"/>
  <c r="BF142" i="7"/>
  <c r="BF148" i="7"/>
  <c r="BF151" i="7"/>
  <c r="BF155" i="7"/>
  <c r="BF161" i="7"/>
  <c r="BF170" i="7"/>
  <c r="BF187" i="7"/>
  <c r="BF197" i="7"/>
  <c r="BF202" i="7"/>
  <c r="BF221" i="7"/>
  <c r="BF239" i="7"/>
  <c r="BF245" i="7"/>
  <c r="BF295" i="7"/>
  <c r="BF306" i="7"/>
  <c r="BK294" i="7"/>
  <c r="J294" i="7" s="1"/>
  <c r="J107" i="7" s="1"/>
  <c r="J89" i="8"/>
  <c r="J131" i="8"/>
  <c r="BF137" i="8"/>
  <c r="BF171" i="8"/>
  <c r="BF193" i="8"/>
  <c r="BF197" i="8"/>
  <c r="BF229" i="8"/>
  <c r="BF230" i="8"/>
  <c r="BF244" i="8"/>
  <c r="BF253" i="8"/>
  <c r="BF295" i="8"/>
  <c r="BF297" i="8"/>
  <c r="BF298" i="8"/>
  <c r="BF305" i="8"/>
  <c r="BF336" i="8"/>
  <c r="BF342" i="8"/>
  <c r="BF389" i="8"/>
  <c r="BF416" i="8"/>
  <c r="BF425" i="8"/>
  <c r="BF437" i="8"/>
  <c r="BF441" i="8"/>
  <c r="BF449" i="8"/>
  <c r="BF477" i="8"/>
  <c r="BF490" i="8"/>
  <c r="BF507" i="8"/>
  <c r="BF509" i="8"/>
  <c r="E85" i="9"/>
  <c r="J91" i="9"/>
  <c r="BF146" i="9"/>
  <c r="BF150" i="9"/>
  <c r="BF158" i="9"/>
  <c r="BF160" i="9"/>
  <c r="BF162" i="9"/>
  <c r="BF166" i="9"/>
  <c r="BF167" i="9"/>
  <c r="BF178" i="9"/>
  <c r="BF179" i="9"/>
  <c r="BF180" i="9"/>
  <c r="BF184" i="9"/>
  <c r="BF185" i="9"/>
  <c r="BF187" i="9"/>
  <c r="BF188" i="9"/>
  <c r="BF192" i="9"/>
  <c r="BF193" i="9"/>
  <c r="BF194" i="9"/>
  <c r="BF195" i="9"/>
  <c r="BF197" i="9"/>
  <c r="BF199" i="9"/>
  <c r="BF200" i="9"/>
  <c r="BF201" i="9"/>
  <c r="BF204" i="9"/>
  <c r="BF207" i="9"/>
  <c r="BF212" i="9"/>
  <c r="BF217" i="9"/>
  <c r="BF221" i="9"/>
  <c r="BF222" i="9"/>
  <c r="E114" i="10"/>
  <c r="J120" i="10"/>
  <c r="BF133" i="10"/>
  <c r="BF137" i="10"/>
  <c r="BF141" i="10"/>
  <c r="BF142" i="10"/>
  <c r="BF144" i="10"/>
  <c r="BF146" i="10"/>
  <c r="BF147" i="10"/>
  <c r="BF148" i="10"/>
  <c r="BF159" i="10"/>
  <c r="BF161" i="10"/>
  <c r="BF166" i="10"/>
  <c r="BK128" i="10"/>
  <c r="J128" i="10" s="1"/>
  <c r="J100" i="10" s="1"/>
  <c r="J91" i="11"/>
  <c r="J94" i="11"/>
  <c r="BF135" i="11"/>
  <c r="BF137" i="11"/>
  <c r="BF142" i="11"/>
  <c r="BF144" i="11"/>
  <c r="BF145" i="11"/>
  <c r="BF146" i="11"/>
  <c r="BF150" i="11"/>
  <c r="BF152" i="11"/>
  <c r="BF153" i="11"/>
  <c r="BF157" i="11"/>
  <c r="BF160" i="11"/>
  <c r="BF164" i="11"/>
  <c r="BF170" i="11"/>
  <c r="BF175" i="11"/>
  <c r="BF178" i="11"/>
  <c r="BF186" i="11"/>
  <c r="BF187" i="11"/>
  <c r="BF190" i="11"/>
  <c r="BF196" i="11"/>
  <c r="BF197" i="11"/>
  <c r="BF199" i="11"/>
  <c r="BF201" i="11"/>
  <c r="BF202" i="11"/>
  <c r="BF206" i="11"/>
  <c r="BF208" i="11"/>
  <c r="BF212" i="11"/>
  <c r="BF213" i="11"/>
  <c r="BF220" i="11"/>
  <c r="BF221" i="11"/>
  <c r="BF224" i="11"/>
  <c r="BF227" i="11"/>
  <c r="BF236" i="11"/>
  <c r="BF243" i="11"/>
  <c r="BF244" i="11"/>
  <c r="BF246" i="11"/>
  <c r="E85" i="12"/>
  <c r="J92" i="12"/>
  <c r="J122" i="12"/>
  <c r="BF132" i="12"/>
  <c r="BF133" i="12"/>
  <c r="BF146" i="12"/>
  <c r="BF147" i="12"/>
  <c r="BF149" i="12"/>
  <c r="BF151" i="12"/>
  <c r="BF156" i="12"/>
  <c r="BF159" i="12"/>
  <c r="BF162" i="12"/>
  <c r="BF166" i="12"/>
  <c r="BF172" i="12"/>
  <c r="BF176" i="12"/>
  <c r="BF178" i="12"/>
  <c r="BK137" i="12"/>
  <c r="J137" i="12"/>
  <c r="J99" i="12" s="1"/>
  <c r="BF130" i="13"/>
  <c r="BF174" i="13"/>
  <c r="BF224" i="13"/>
  <c r="BF235" i="13"/>
  <c r="BF240" i="13"/>
  <c r="BF260" i="13"/>
  <c r="BF315" i="13"/>
  <c r="BF432" i="13"/>
  <c r="BF433" i="13"/>
  <c r="BF437" i="13"/>
  <c r="BF438" i="13"/>
  <c r="BF439" i="13"/>
  <c r="BF440" i="13"/>
  <c r="BF454" i="13"/>
  <c r="BF456" i="13"/>
  <c r="BF457" i="13"/>
  <c r="BF517" i="13"/>
  <c r="BF523" i="13"/>
  <c r="BF525" i="13"/>
  <c r="BF556" i="13"/>
  <c r="BF563" i="13"/>
  <c r="BF584" i="13"/>
  <c r="BF585" i="13"/>
  <c r="BF586" i="13"/>
  <c r="BF613" i="13"/>
  <c r="BF625" i="13"/>
  <c r="BF627" i="13"/>
  <c r="BF636" i="13"/>
  <c r="BF654" i="13"/>
  <c r="BF665" i="13"/>
  <c r="BF667" i="13"/>
  <c r="BF670" i="13"/>
  <c r="BF671" i="13"/>
  <c r="BF719" i="13"/>
  <c r="BK129" i="13"/>
  <c r="BK316" i="13"/>
  <c r="J316" i="13" s="1"/>
  <c r="J101" i="13" s="1"/>
  <c r="BK1001" i="14"/>
  <c r="J1001" i="14"/>
  <c r="J103" i="14" s="1"/>
  <c r="E85" i="15"/>
  <c r="BF140" i="15"/>
  <c r="BF171" i="15"/>
  <c r="BF172" i="15"/>
  <c r="BF184" i="15"/>
  <c r="BF196" i="15"/>
  <c r="BF215" i="15"/>
  <c r="BF219" i="15"/>
  <c r="BF256" i="15"/>
  <c r="BF261" i="15"/>
  <c r="BF269" i="15"/>
  <c r="BF272" i="15"/>
  <c r="BF276" i="15"/>
  <c r="BF280" i="15"/>
  <c r="BF295" i="15"/>
  <c r="BF299" i="15"/>
  <c r="BF300" i="15"/>
  <c r="BF305" i="15"/>
  <c r="BF309" i="15"/>
  <c r="BF314" i="15"/>
  <c r="BF316" i="15"/>
  <c r="BF317" i="15"/>
  <c r="BF323" i="15"/>
  <c r="BF324" i="15"/>
  <c r="BF325" i="15"/>
  <c r="BF326" i="15"/>
  <c r="BF329" i="15"/>
  <c r="BF333" i="15"/>
  <c r="BF337" i="15"/>
  <c r="BF348" i="15"/>
  <c r="BF358" i="15"/>
  <c r="BF359" i="15"/>
  <c r="BF363" i="15"/>
  <c r="BF376" i="15"/>
  <c r="BF400" i="15"/>
  <c r="BF401" i="15"/>
  <c r="BF405" i="15"/>
  <c r="BF409" i="15"/>
  <c r="BF437" i="15"/>
  <c r="BF471" i="15"/>
  <c r="BF493" i="15"/>
  <c r="BF509" i="15"/>
  <c r="BF510" i="15"/>
  <c r="BK134" i="15"/>
  <c r="J134" i="15" s="1"/>
  <c r="J98" i="15" s="1"/>
  <c r="E85" i="16"/>
  <c r="J89" i="16"/>
  <c r="BF131" i="16"/>
  <c r="BF161" i="16"/>
  <c r="BF172" i="16"/>
  <c r="BF179" i="16"/>
  <c r="J92" i="2"/>
  <c r="BF126" i="2"/>
  <c r="BF137" i="2"/>
  <c r="BF143" i="2"/>
  <c r="BF146" i="2"/>
  <c r="BF168" i="3"/>
  <c r="BF209" i="3"/>
  <c r="BF252" i="3"/>
  <c r="BF256" i="3"/>
  <c r="BF257" i="3"/>
  <c r="BF261" i="3"/>
  <c r="BF281" i="3"/>
  <c r="BF313" i="3"/>
  <c r="BF323" i="3"/>
  <c r="BF357" i="3"/>
  <c r="BF371" i="3"/>
  <c r="BF372" i="3"/>
  <c r="BF375" i="3"/>
  <c r="BF377" i="3"/>
  <c r="BF383" i="3"/>
  <c r="BF416" i="3"/>
  <c r="BF423" i="3"/>
  <c r="BF425" i="3"/>
  <c r="BF435" i="3"/>
  <c r="BF459" i="3"/>
  <c r="BF474" i="3"/>
  <c r="BF478" i="3"/>
  <c r="BF491" i="3"/>
  <c r="BF503" i="3"/>
  <c r="BK504" i="3"/>
  <c r="J504" i="3" s="1"/>
  <c r="J117" i="3" s="1"/>
  <c r="E146" i="4"/>
  <c r="BF161" i="4"/>
  <c r="BF172" i="4"/>
  <c r="BF181" i="4"/>
  <c r="BF189" i="4"/>
  <c r="BF238" i="4"/>
  <c r="BF273" i="4"/>
  <c r="BF333" i="4"/>
  <c r="BF342" i="4"/>
  <c r="BF363" i="4"/>
  <c r="BF399" i="4"/>
  <c r="BF515" i="4"/>
  <c r="BF548" i="4"/>
  <c r="BF565" i="4"/>
  <c r="BF586" i="4"/>
  <c r="BF639" i="4"/>
  <c r="BF687" i="4"/>
  <c r="BF702" i="4"/>
  <c r="BF809" i="4"/>
  <c r="BF849" i="4"/>
  <c r="BF941" i="4"/>
  <c r="BF942" i="4"/>
  <c r="BF1166" i="4"/>
  <c r="BF1376" i="4"/>
  <c r="BF1515" i="4"/>
  <c r="BF1555" i="4"/>
  <c r="BF1568" i="4"/>
  <c r="BF1633" i="4"/>
  <c r="BF1635" i="4"/>
  <c r="BF1637" i="4"/>
  <c r="BF1666" i="4"/>
  <c r="BF1673" i="4"/>
  <c r="BF1710" i="4"/>
  <c r="BF1714" i="4"/>
  <c r="BF1723" i="4"/>
  <c r="BF1735" i="4"/>
  <c r="BF1736" i="4"/>
  <c r="BF1741" i="4"/>
  <c r="BF1829" i="4"/>
  <c r="BF1837" i="4"/>
  <c r="BF1841" i="4"/>
  <c r="BF1844" i="4"/>
  <c r="BF1848" i="4"/>
  <c r="BF1854" i="4"/>
  <c r="BF1874" i="4"/>
  <c r="BF1896" i="4"/>
  <c r="BF1904" i="4"/>
  <c r="BF1912" i="4"/>
  <c r="BF1916" i="4"/>
  <c r="BF1952" i="4"/>
  <c r="BF1962" i="4"/>
  <c r="BF1977" i="4"/>
  <c r="BF1999" i="4"/>
  <c r="BF2003" i="4"/>
  <c r="BF2023" i="4"/>
  <c r="BF2041" i="4"/>
  <c r="BF2056" i="4"/>
  <c r="BF2077" i="4"/>
  <c r="BF2087" i="4"/>
  <c r="BF2097" i="4"/>
  <c r="BF2130" i="4"/>
  <c r="BF2134" i="4"/>
  <c r="BF2140" i="4"/>
  <c r="BF2148" i="4"/>
  <c r="BF2177" i="4"/>
  <c r="BF2224" i="4"/>
  <c r="BF2230" i="4"/>
  <c r="BF2241" i="4"/>
  <c r="BF2279" i="4"/>
  <c r="BF2297" i="4"/>
  <c r="BF2307" i="4"/>
  <c r="BF2328" i="4"/>
  <c r="BF2339" i="4"/>
  <c r="BF2370" i="4"/>
  <c r="BF2409" i="4"/>
  <c r="BF2424" i="4"/>
  <c r="BF2459" i="4"/>
  <c r="BF2467" i="4"/>
  <c r="BF2468" i="4"/>
  <c r="BF2475" i="4"/>
  <c r="BF2483" i="4"/>
  <c r="BF2497" i="4"/>
  <c r="BF2505" i="4"/>
  <c r="BF2526" i="4"/>
  <c r="BF2556" i="4"/>
  <c r="BF2566" i="4"/>
  <c r="BF2573" i="4"/>
  <c r="BF2582" i="4"/>
  <c r="BF2591" i="4"/>
  <c r="BF2595" i="4"/>
  <c r="BF2612" i="4"/>
  <c r="BF2614" i="4"/>
  <c r="BF2621" i="4"/>
  <c r="BF2630" i="4"/>
  <c r="BF2633" i="4"/>
  <c r="BF2684" i="4"/>
  <c r="BF2689" i="4"/>
  <c r="BF2693" i="4"/>
  <c r="BF2694" i="4"/>
  <c r="BF2704" i="4"/>
  <c r="BF2774" i="4"/>
  <c r="BF2811" i="4"/>
  <c r="BF2844" i="4"/>
  <c r="BF2856" i="4"/>
  <c r="BF2864" i="4"/>
  <c r="BF2893" i="4"/>
  <c r="BF2903" i="4"/>
  <c r="BF2928" i="4"/>
  <c r="BF3033" i="4"/>
  <c r="BF3087" i="4"/>
  <c r="BF3132" i="4"/>
  <c r="BF3150" i="4"/>
  <c r="BF3159" i="4"/>
  <c r="BF3195" i="4"/>
  <c r="BF3202" i="4"/>
  <c r="BF3222" i="4"/>
  <c r="BF3235" i="4"/>
  <c r="BF3287" i="4"/>
  <c r="BF3299" i="4"/>
  <c r="BF3310" i="4"/>
  <c r="BF3368" i="4"/>
  <c r="BF3379" i="4"/>
  <c r="BF3390" i="4"/>
  <c r="BF3392" i="4"/>
  <c r="BF3400" i="4"/>
  <c r="BF3407" i="4"/>
  <c r="BF3442" i="4"/>
  <c r="BF3448" i="4"/>
  <c r="BF3467" i="4"/>
  <c r="BF3495" i="4"/>
  <c r="BF3558" i="4"/>
  <c r="BF3563" i="4"/>
  <c r="BF3579" i="4"/>
  <c r="BF3662" i="4"/>
  <c r="BF3675" i="4"/>
  <c r="BF3682" i="4"/>
  <c r="BF3688" i="4"/>
  <c r="BF3691" i="4"/>
  <c r="BF3853" i="4"/>
  <c r="BF129" i="5"/>
  <c r="E85" i="6"/>
  <c r="J117" i="6"/>
  <c r="BF123" i="6"/>
  <c r="BF143" i="7"/>
  <c r="BF173" i="7"/>
  <c r="BF181" i="7"/>
  <c r="BF188" i="7"/>
  <c r="BF205" i="7"/>
  <c r="BF213" i="7"/>
  <c r="BF219" i="7"/>
  <c r="BF228" i="7"/>
  <c r="BF256" i="7"/>
  <c r="BF261" i="7"/>
  <c r="BF270" i="7"/>
  <c r="BF292" i="7"/>
  <c r="BK162" i="7"/>
  <c r="J162" i="7"/>
  <c r="J99" i="7" s="1"/>
  <c r="E124" i="8"/>
  <c r="BF152" i="8"/>
  <c r="BF177" i="8"/>
  <c r="BF209" i="8"/>
  <c r="BF213" i="8"/>
  <c r="BF232" i="8"/>
  <c r="BF245" i="8"/>
  <c r="BF257" i="8"/>
  <c r="BF268" i="8"/>
  <c r="BF269" i="8"/>
  <c r="BF302" i="8"/>
  <c r="BF390" i="8"/>
  <c r="BF403" i="8"/>
  <c r="BF410" i="8"/>
  <c r="BF414" i="8"/>
  <c r="BF421" i="8"/>
  <c r="BF445" i="8"/>
  <c r="BF506" i="8"/>
  <c r="BF514" i="8"/>
  <c r="BF516" i="8"/>
  <c r="BF521" i="8"/>
  <c r="BF533" i="8"/>
  <c r="BF535" i="8"/>
  <c r="BF536" i="8"/>
  <c r="J104" i="8"/>
  <c r="J105" i="8"/>
  <c r="J106" i="8"/>
  <c r="BF137" i="9"/>
  <c r="BF139" i="9"/>
  <c r="BF143" i="9"/>
  <c r="BF145" i="9"/>
  <c r="BF152" i="9"/>
  <c r="BF153" i="9"/>
  <c r="BF171" i="9"/>
  <c r="BF173" i="9"/>
  <c r="BF177" i="9"/>
  <c r="BF182" i="9"/>
  <c r="BF186" i="9"/>
  <c r="BF189" i="9"/>
  <c r="BF190" i="9"/>
  <c r="BF198" i="9"/>
  <c r="BF203" i="9"/>
  <c r="BF208" i="9"/>
  <c r="BF211" i="9"/>
  <c r="BF220" i="9"/>
  <c r="BF129" i="10"/>
  <c r="BF143" i="10"/>
  <c r="BF145" i="10"/>
  <c r="BF149" i="10"/>
  <c r="BF151" i="10"/>
  <c r="BF152" i="10"/>
  <c r="BF157" i="10"/>
  <c r="BF158" i="10"/>
  <c r="BF160" i="10"/>
  <c r="BF162" i="10"/>
  <c r="BF165" i="10"/>
  <c r="BF167" i="10"/>
  <c r="BF131" i="11"/>
  <c r="BF143" i="11"/>
  <c r="BF156" i="11"/>
  <c r="BF158" i="11"/>
  <c r="BF161" i="11"/>
  <c r="BF162" i="11"/>
  <c r="BF163" i="11"/>
  <c r="BF165" i="11"/>
  <c r="BF166" i="11"/>
  <c r="BF169" i="11"/>
  <c r="BF171" i="11"/>
  <c r="BF173" i="11"/>
  <c r="BF174" i="11"/>
  <c r="BF176" i="11"/>
  <c r="BF177" i="11"/>
  <c r="BF204" i="11"/>
  <c r="BF211" i="11"/>
  <c r="BF216" i="11"/>
  <c r="BF223" i="11"/>
  <c r="BF229" i="11"/>
  <c r="BF230" i="11"/>
  <c r="BF231" i="11"/>
  <c r="BF232" i="11"/>
  <c r="BF233" i="11"/>
  <c r="BF234" i="11"/>
  <c r="BF237" i="11"/>
  <c r="BF238" i="11"/>
  <c r="BF239" i="11"/>
  <c r="BF247" i="11"/>
  <c r="BF251" i="11"/>
  <c r="BF131" i="12"/>
  <c r="BF161" i="12"/>
  <c r="BF163" i="12"/>
  <c r="BF167" i="12"/>
  <c r="BF169" i="12"/>
  <c r="BK175" i="12"/>
  <c r="J175" i="12" s="1"/>
  <c r="J107" i="12" s="1"/>
  <c r="BK177" i="12"/>
  <c r="J177" i="12" s="1"/>
  <c r="J108" i="12" s="1"/>
  <c r="E117" i="13"/>
  <c r="BF140" i="13"/>
  <c r="BF228" i="13"/>
  <c r="BF255" i="13"/>
  <c r="BF310" i="13"/>
  <c r="BF311" i="13"/>
  <c r="BF317" i="13"/>
  <c r="BF359" i="13"/>
  <c r="BF374" i="13"/>
  <c r="BF434" i="13"/>
  <c r="BF435" i="13"/>
  <c r="BF442" i="13"/>
  <c r="BF445" i="13"/>
  <c r="BF447" i="13"/>
  <c r="BF448" i="13"/>
  <c r="BF449" i="13"/>
  <c r="BF459" i="13"/>
  <c r="BF477" i="13"/>
  <c r="BF504" i="13"/>
  <c r="BF551" i="13"/>
  <c r="BF604" i="13"/>
  <c r="BF626" i="13"/>
  <c r="BF645" i="13"/>
  <c r="BF656" i="13"/>
  <c r="BF658" i="13"/>
  <c r="BF660" i="13"/>
  <c r="BF661" i="13"/>
  <c r="BF663" i="13"/>
  <c r="BF664" i="13"/>
  <c r="BF669" i="13"/>
  <c r="BF676" i="13"/>
  <c r="BF689" i="13"/>
  <c r="BF721" i="13"/>
  <c r="BF725" i="13"/>
  <c r="BF729" i="13"/>
  <c r="BF732" i="13"/>
  <c r="BF734" i="13"/>
  <c r="BF735" i="13"/>
  <c r="E122" i="14"/>
  <c r="BF148" i="14"/>
  <c r="BF152" i="14"/>
  <c r="BF156" i="14"/>
  <c r="BF163" i="14"/>
  <c r="BF181" i="14"/>
  <c r="BF185" i="14"/>
  <c r="BF196" i="14"/>
  <c r="BF197" i="14"/>
  <c r="BF198" i="14"/>
  <c r="BF278" i="14"/>
  <c r="BF313" i="14"/>
  <c r="BF333" i="14"/>
  <c r="BF336" i="14"/>
  <c r="BF486" i="14"/>
  <c r="BF689" i="14"/>
  <c r="BF692" i="14"/>
  <c r="BF721" i="14"/>
  <c r="BF747" i="14"/>
  <c r="BF753" i="14"/>
  <c r="BF754" i="14"/>
  <c r="BF755" i="14"/>
  <c r="BF856" i="14"/>
  <c r="BF905" i="14"/>
  <c r="BF978" i="14"/>
  <c r="BF984" i="14"/>
  <c r="BF991" i="14"/>
  <c r="BF992" i="14"/>
  <c r="BF995" i="14"/>
  <c r="BF996" i="14"/>
  <c r="BF1000" i="14"/>
  <c r="BF1002" i="14"/>
  <c r="BF1005" i="14"/>
  <c r="BF1013" i="14"/>
  <c r="BF1018" i="14"/>
  <c r="BF1029" i="14"/>
  <c r="BF1036" i="14"/>
  <c r="BF1038" i="14"/>
  <c r="BF465" i="15"/>
  <c r="BF474" i="15"/>
  <c r="BF482" i="15"/>
  <c r="BF488" i="15"/>
  <c r="BF508" i="15"/>
  <c r="BF512" i="15"/>
  <c r="BF531" i="15"/>
  <c r="BF145" i="16"/>
  <c r="BF155" i="16"/>
  <c r="BF165" i="16"/>
  <c r="BF166" i="16"/>
  <c r="BF168" i="16"/>
  <c r="BF182" i="16"/>
  <c r="BF208" i="16"/>
  <c r="BF216" i="16"/>
  <c r="BF217" i="16"/>
  <c r="BF227" i="16"/>
  <c r="BF235" i="16"/>
  <c r="BF251" i="16"/>
  <c r="BF253" i="16"/>
  <c r="BF254" i="16"/>
  <c r="BF256" i="16"/>
  <c r="E85" i="2"/>
  <c r="BF129" i="2"/>
  <c r="BF132" i="2"/>
  <c r="BF133" i="2"/>
  <c r="BF136" i="2"/>
  <c r="BF138" i="2"/>
  <c r="BF140" i="2"/>
  <c r="BF141" i="2"/>
  <c r="BF142" i="2"/>
  <c r="E85" i="3"/>
  <c r="BF212" i="3"/>
  <c r="BF275" i="3"/>
  <c r="BF305" i="3"/>
  <c r="BF322" i="3"/>
  <c r="BF330" i="3"/>
  <c r="BF343" i="3"/>
  <c r="BF359" i="3"/>
  <c r="BF364" i="3"/>
  <c r="BF370" i="3"/>
  <c r="BF373" i="3"/>
  <c r="BF376" i="3"/>
  <c r="BF380" i="3"/>
  <c r="BF392" i="3"/>
  <c r="BF398" i="3"/>
  <c r="BF433" i="3"/>
  <c r="BF434" i="3"/>
  <c r="BF449" i="3"/>
  <c r="BF477" i="3"/>
  <c r="BF485" i="3"/>
  <c r="BF488" i="3"/>
  <c r="BF495" i="3"/>
  <c r="BF499" i="3"/>
  <c r="BF185" i="4"/>
  <c r="BF317" i="4"/>
  <c r="BF334" i="4"/>
  <c r="BF374" i="4"/>
  <c r="BF427" i="4"/>
  <c r="BF508" i="4"/>
  <c r="BF523" i="4"/>
  <c r="BF690" i="4"/>
  <c r="BF724" i="4"/>
  <c r="BF793" i="4"/>
  <c r="BF811" i="4"/>
  <c r="BF880" i="4"/>
  <c r="BF911" i="4"/>
  <c r="BF994" i="4"/>
  <c r="BF1008" i="4"/>
  <c r="BF1043" i="4"/>
  <c r="BF1044" i="4"/>
  <c r="BF1095" i="4"/>
  <c r="BF1117" i="4"/>
  <c r="BF1146" i="4"/>
  <c r="BF1151" i="4"/>
  <c r="BF1174" i="4"/>
  <c r="BF1179" i="4"/>
  <c r="BF1180" i="4"/>
  <c r="BF1372" i="4"/>
  <c r="BF1488" i="4"/>
  <c r="BF1500" i="4"/>
  <c r="BF1510" i="4"/>
  <c r="BF1533" i="4"/>
  <c r="BF1599" i="4"/>
  <c r="BF1616" i="4"/>
  <c r="BF1631" i="4"/>
  <c r="BF1634" i="4"/>
  <c r="BF1638" i="4"/>
  <c r="BF1644" i="4"/>
  <c r="BF1676" i="4"/>
  <c r="BF1684" i="4"/>
  <c r="BF1690" i="4"/>
  <c r="BF1744" i="4"/>
  <c r="BF1745" i="4"/>
  <c r="BF1750" i="4"/>
  <c r="BF1753" i="4"/>
  <c r="BF1800" i="4"/>
  <c r="BF1858" i="4"/>
  <c r="BF1870" i="4"/>
  <c r="BF1903" i="4"/>
  <c r="BF1909" i="4"/>
  <c r="BF1918" i="4"/>
  <c r="BF1921" i="4"/>
  <c r="BF1932" i="4"/>
  <c r="BF1954" i="4"/>
  <c r="BF2006" i="4"/>
  <c r="BF2008" i="4"/>
  <c r="BF2136" i="4"/>
  <c r="BF2147" i="4"/>
  <c r="BF2163" i="4"/>
  <c r="BF2196" i="4"/>
  <c r="BF2220" i="4"/>
  <c r="BF2238" i="4"/>
  <c r="BF2252" i="4"/>
  <c r="BF2270" i="4"/>
  <c r="BF2302" i="4"/>
  <c r="BF2314" i="4"/>
  <c r="BF2321" i="4"/>
  <c r="BF2344" i="4"/>
  <c r="BF2419" i="4"/>
  <c r="BF2435" i="4"/>
  <c r="BF2489" i="4"/>
  <c r="BF2493" i="4"/>
  <c r="BF2513" i="4"/>
  <c r="BF2522" i="4"/>
  <c r="BF2527" i="4"/>
  <c r="BF2533" i="4"/>
  <c r="BF2539" i="4"/>
  <c r="BF2545" i="4"/>
  <c r="BF2553" i="4"/>
  <c r="BF2559" i="4"/>
  <c r="BF2565" i="4"/>
  <c r="BF2567" i="4"/>
  <c r="BF2574" i="4"/>
  <c r="BF2615" i="4"/>
  <c r="BF2618" i="4"/>
  <c r="BF2627" i="4"/>
  <c r="BF2661" i="4"/>
  <c r="BF2666" i="4"/>
  <c r="BF2681" i="4"/>
  <c r="BF2696" i="4"/>
  <c r="BF2716" i="4"/>
  <c r="BF2734" i="4"/>
  <c r="BF2751" i="4"/>
  <c r="BF2769" i="4"/>
  <c r="BF2782" i="4"/>
  <c r="BF2819" i="4"/>
  <c r="BF2880" i="4"/>
  <c r="BF2952" i="4"/>
  <c r="BF3005" i="4"/>
  <c r="BF3024" i="4"/>
  <c r="BF3051" i="4"/>
  <c r="BF3060" i="4"/>
  <c r="BF3114" i="4"/>
  <c r="BF3141" i="4"/>
  <c r="BF3168" i="4"/>
  <c r="BF3284" i="4"/>
  <c r="BF3298" i="4"/>
  <c r="BF3300" i="4"/>
  <c r="BF3301" i="4"/>
  <c r="BF3320" i="4"/>
  <c r="BF3395" i="4"/>
  <c r="BF3430" i="4"/>
  <c r="BF3470" i="4"/>
  <c r="BF3475" i="4"/>
  <c r="BF3529" i="4"/>
  <c r="BF3574" i="4"/>
  <c r="BF3577" i="4"/>
  <c r="BF3619" i="4"/>
  <c r="BF3636" i="4"/>
  <c r="BF3649" i="4"/>
  <c r="BF3685" i="4"/>
  <c r="BF3695" i="4"/>
  <c r="BF3735" i="4"/>
  <c r="BK2149" i="4"/>
  <c r="J2149" i="4" s="1"/>
  <c r="J115" i="4" s="1"/>
  <c r="BK3674" i="4"/>
  <c r="BK3673" i="4" s="1"/>
  <c r="J3673" i="4" s="1"/>
  <c r="J129" i="4" s="1"/>
  <c r="J89" i="6"/>
  <c r="BF127" i="6"/>
  <c r="BF128" i="6"/>
  <c r="J89" i="7"/>
  <c r="BF132" i="7"/>
  <c r="BF147" i="7"/>
  <c r="BF152" i="7"/>
  <c r="BF277" i="7"/>
  <c r="BF287" i="7"/>
  <c r="BF138" i="8"/>
  <c r="BF147" i="8"/>
  <c r="BF159" i="8"/>
  <c r="BF176" i="8"/>
  <c r="BF228" i="8"/>
  <c r="BF288" i="8"/>
  <c r="BF296" i="8"/>
  <c r="BF301" i="8"/>
  <c r="BF358" i="8"/>
  <c r="BF362" i="8"/>
  <c r="BF367" i="8"/>
  <c r="BF371" i="8"/>
  <c r="BF392" i="8"/>
  <c r="BF412" i="8"/>
  <c r="BF415" i="8"/>
  <c r="BF417" i="8"/>
  <c r="BF418" i="8"/>
  <c r="BF419" i="8"/>
  <c r="BF451" i="8"/>
  <c r="BF465" i="8"/>
  <c r="BF469" i="8"/>
  <c r="BF473" i="8"/>
  <c r="BF483" i="8"/>
  <c r="BF486" i="8"/>
  <c r="J125" i="9"/>
  <c r="BF133" i="9"/>
  <c r="BF138" i="9"/>
  <c r="BF140" i="9"/>
  <c r="BF141" i="9"/>
  <c r="BF147" i="9"/>
  <c r="BF149" i="9"/>
  <c r="BF151" i="9"/>
  <c r="BF161" i="9"/>
  <c r="BF169" i="9"/>
  <c r="BF175" i="9"/>
  <c r="BB106" i="1"/>
  <c r="BK170" i="10"/>
  <c r="J170" i="10"/>
  <c r="J104" i="10" s="1"/>
  <c r="BF147" i="11"/>
  <c r="BF149" i="11"/>
  <c r="BF159" i="11"/>
  <c r="BF179" i="11"/>
  <c r="BF180" i="11"/>
  <c r="BF183" i="11"/>
  <c r="BF184" i="11"/>
  <c r="BF185" i="11"/>
  <c r="BF188" i="11"/>
  <c r="BF191" i="11"/>
  <c r="BF198" i="11"/>
  <c r="BF200" i="11"/>
  <c r="BF203" i="11"/>
  <c r="BF205" i="11"/>
  <c r="BF209" i="11"/>
  <c r="BF218" i="11"/>
  <c r="BF222" i="11"/>
  <c r="BF235" i="11"/>
  <c r="BF240" i="11"/>
  <c r="BF241" i="11"/>
  <c r="BF134" i="12"/>
  <c r="BF135" i="12"/>
  <c r="BF154" i="12"/>
  <c r="BF158" i="12"/>
  <c r="BF160" i="12"/>
  <c r="BF164" i="12"/>
  <c r="BF168" i="12"/>
  <c r="J89" i="13"/>
  <c r="BF212" i="13"/>
  <c r="BF213" i="13"/>
  <c r="BF265" i="13"/>
  <c r="BF280" i="13"/>
  <c r="BF296" i="13"/>
  <c r="BF314" i="13"/>
  <c r="BF363" i="13"/>
  <c r="BF441" i="13"/>
  <c r="BF443" i="13"/>
  <c r="BF444" i="13"/>
  <c r="BF451" i="13"/>
  <c r="BF452" i="13"/>
  <c r="BF455" i="13"/>
  <c r="BF484" i="13"/>
  <c r="BF491" i="13"/>
  <c r="BF498" i="13"/>
  <c r="BF507" i="13"/>
  <c r="BF535" i="13"/>
  <c r="BF546" i="13"/>
  <c r="BF572" i="13"/>
  <c r="BF595" i="13"/>
  <c r="BF655" i="13"/>
  <c r="BF657" i="13"/>
  <c r="BF659" i="13"/>
  <c r="BF662" i="13"/>
  <c r="BF666" i="13"/>
  <c r="BF668" i="13"/>
  <c r="BF672" i="13"/>
  <c r="BF135" i="14"/>
  <c r="BF164" i="14"/>
  <c r="BF171" i="14"/>
  <c r="BF192" i="14"/>
  <c r="BF411" i="14"/>
  <c r="BF598" i="14"/>
  <c r="BF718" i="14"/>
  <c r="BF756" i="14"/>
  <c r="BF990" i="14"/>
  <c r="BF1016" i="14"/>
  <c r="BF1056" i="14"/>
  <c r="BF1064" i="14"/>
  <c r="BF1068" i="14"/>
  <c r="BF1080" i="14"/>
  <c r="BF1095" i="14"/>
  <c r="BF1111" i="14"/>
  <c r="BF1119" i="14"/>
  <c r="BF1125" i="14"/>
  <c r="BF1145" i="14"/>
  <c r="BF1146" i="14"/>
  <c r="BF1176" i="14"/>
  <c r="BF1180" i="14"/>
  <c r="BF1186" i="14"/>
  <c r="BF1202" i="14"/>
  <c r="BF1203" i="14"/>
  <c r="BF1204" i="14"/>
  <c r="BF1205" i="14"/>
  <c r="BF1222" i="14"/>
  <c r="BF1223" i="14"/>
  <c r="BF1224" i="14"/>
  <c r="BF1225" i="14"/>
  <c r="BF1227" i="14"/>
  <c r="BF1269" i="14"/>
  <c r="J89" i="15"/>
  <c r="BF192" i="15"/>
  <c r="BF203" i="15"/>
  <c r="BF223" i="15"/>
  <c r="BF234" i="15"/>
  <c r="BF241" i="15"/>
  <c r="BF244" i="15"/>
  <c r="BF265" i="15"/>
  <c r="BF286" i="15"/>
  <c r="BF302" i="15"/>
  <c r="BF312" i="15"/>
  <c r="BF315" i="15"/>
  <c r="BF318" i="15"/>
  <c r="BF320" i="15"/>
  <c r="BF331" i="15"/>
  <c r="BF346" i="15"/>
  <c r="BF352" i="15"/>
  <c r="BF356" i="15"/>
  <c r="BF364" i="15"/>
  <c r="BF380" i="15"/>
  <c r="BF383" i="15"/>
  <c r="BF387" i="15"/>
  <c r="BF406" i="15"/>
  <c r="BF422" i="15"/>
  <c r="BF423" i="15"/>
  <c r="BF427" i="15"/>
  <c r="BF450" i="15"/>
  <c r="BF496" i="15"/>
  <c r="BF511" i="15"/>
  <c r="BF520" i="15"/>
  <c r="BF521" i="15"/>
  <c r="BF522" i="15"/>
  <c r="BF540" i="15"/>
  <c r="BF541" i="15"/>
  <c r="BF547" i="15"/>
  <c r="BF152" i="16"/>
  <c r="BF156" i="16"/>
  <c r="BF157" i="16"/>
  <c r="BF158" i="16"/>
  <c r="BF174" i="16"/>
  <c r="BF177" i="16"/>
  <c r="BF180" i="16"/>
  <c r="BF183" i="16"/>
  <c r="BF196" i="16"/>
  <c r="BF204" i="16"/>
  <c r="BF229" i="16"/>
  <c r="BF234" i="16"/>
  <c r="BF244" i="16"/>
  <c r="BF250" i="16"/>
  <c r="BF258" i="16"/>
  <c r="BK130" i="16"/>
  <c r="J130" i="16"/>
  <c r="J98" i="16" s="1"/>
  <c r="BK257" i="16"/>
  <c r="J257" i="16" s="1"/>
  <c r="J108" i="16" s="1"/>
  <c r="BF124" i="2"/>
  <c r="BF128" i="2"/>
  <c r="BF145" i="2"/>
  <c r="BK123" i="2"/>
  <c r="J123" i="2" s="1"/>
  <c r="J98" i="2" s="1"/>
  <c r="BF147" i="3"/>
  <c r="BF149" i="3"/>
  <c r="BF206" i="3"/>
  <c r="BF265" i="3"/>
  <c r="BF286" i="3"/>
  <c r="BF299" i="3"/>
  <c r="BF312" i="3"/>
  <c r="BF319" i="3"/>
  <c r="BF326" i="3"/>
  <c r="BF333" i="3"/>
  <c r="BF351" i="3"/>
  <c r="BF361" i="3"/>
  <c r="BF365" i="3"/>
  <c r="BF366" i="3"/>
  <c r="BF369" i="3"/>
  <c r="BF387" i="3"/>
  <c r="BF409" i="3"/>
  <c r="BF439" i="3"/>
  <c r="BF446" i="3"/>
  <c r="BF505" i="3"/>
  <c r="BF513" i="3"/>
  <c r="BK512" i="3"/>
  <c r="J512" i="3" s="1"/>
  <c r="J118" i="3" s="1"/>
  <c r="BF169" i="4"/>
  <c r="BF175" i="4"/>
  <c r="BF186" i="4"/>
  <c r="BF244" i="4"/>
  <c r="BF303" i="4"/>
  <c r="BF350" i="4"/>
  <c r="BF375" i="4"/>
  <c r="BF384" i="4"/>
  <c r="BF388" i="4"/>
  <c r="BF431" i="4"/>
  <c r="BF544" i="4"/>
  <c r="BF551" i="4"/>
  <c r="BF562" i="4"/>
  <c r="BF568" i="4"/>
  <c r="BF573" i="4"/>
  <c r="BF609" i="4"/>
  <c r="BF672" i="4"/>
  <c r="BF693" i="4"/>
  <c r="BF694" i="4"/>
  <c r="BF771" i="4"/>
  <c r="BF783" i="4"/>
  <c r="BF803" i="4"/>
  <c r="BF859" i="4"/>
  <c r="BF972" i="4"/>
  <c r="BF1290" i="4"/>
  <c r="BF1373" i="4"/>
  <c r="BF1475" i="4"/>
  <c r="BF1532" i="4"/>
  <c r="BF1541" i="4"/>
  <c r="BF1546" i="4"/>
  <c r="BF1550" i="4"/>
  <c r="BF1571" i="4"/>
  <c r="BF1608" i="4"/>
  <c r="BF1630" i="4"/>
  <c r="BF1632" i="4"/>
  <c r="BF1636" i="4"/>
  <c r="BF1681" i="4"/>
  <c r="BF1712" i="4"/>
  <c r="BF1713" i="4"/>
  <c r="BF1718" i="4"/>
  <c r="BF1740" i="4"/>
  <c r="BF1748" i="4"/>
  <c r="BF1771" i="4"/>
  <c r="BF1847" i="4"/>
  <c r="BF1861" i="4"/>
  <c r="BF1865" i="4"/>
  <c r="BF1900" i="4"/>
  <c r="BF1913" i="4"/>
  <c r="BF1917" i="4"/>
  <c r="BF1941" i="4"/>
  <c r="BF1947" i="4"/>
  <c r="BF1949" i="4"/>
  <c r="BF1953" i="4"/>
  <c r="BF1973" i="4"/>
  <c r="BF1991" i="4"/>
  <c r="BF2038" i="4"/>
  <c r="BF2063" i="4"/>
  <c r="BF2067" i="4"/>
  <c r="BF2081" i="4"/>
  <c r="BF2090" i="4"/>
  <c r="BF2124" i="4"/>
  <c r="BF2126" i="4"/>
  <c r="BF2141" i="4"/>
  <c r="BF2146" i="4"/>
  <c r="BF2150" i="4"/>
  <c r="BF2166" i="4"/>
  <c r="BF2169" i="4"/>
  <c r="BF2182" i="4"/>
  <c r="BF2262" i="4"/>
  <c r="BF2289" i="4"/>
  <c r="BF2316" i="4"/>
  <c r="BF2377" i="4"/>
  <c r="BF2421" i="4"/>
  <c r="BF2427" i="4"/>
  <c r="BF2431" i="4"/>
  <c r="BF2454" i="4"/>
  <c r="BF2471" i="4"/>
  <c r="BF2486" i="4"/>
  <c r="BF2520" i="4"/>
  <c r="BF2521" i="4"/>
  <c r="BF2532" i="4"/>
  <c r="BF2572" i="4"/>
  <c r="BF2580" i="4"/>
  <c r="BF2586" i="4"/>
  <c r="BF2594" i="4"/>
  <c r="BF2610" i="4"/>
  <c r="BF2611" i="4"/>
  <c r="BF2626" i="4"/>
  <c r="BF2653" i="4"/>
  <c r="BF2688" i="4"/>
  <c r="BF2690" i="4"/>
  <c r="BF2724" i="4"/>
  <c r="BF2740" i="4"/>
  <c r="BF2763" i="4"/>
  <c r="BF2791" i="4"/>
  <c r="BF2911" i="4"/>
  <c r="BF2965" i="4"/>
  <c r="BF2978" i="4"/>
  <c r="BF2989" i="4"/>
  <c r="BF3006" i="4"/>
  <c r="BF3015" i="4"/>
  <c r="BF3042" i="4"/>
  <c r="BF3069" i="4"/>
  <c r="BF3096" i="4"/>
  <c r="BF3105" i="4"/>
  <c r="BF3123" i="4"/>
  <c r="BF3186" i="4"/>
  <c r="BF3203" i="4"/>
  <c r="BF3238" i="4"/>
  <c r="BF3253" i="4"/>
  <c r="BF3302" i="4"/>
  <c r="BF3335" i="4"/>
  <c r="BF3439" i="4"/>
  <c r="BF3446" i="4"/>
  <c r="BF3622" i="4"/>
  <c r="BF3624" i="4"/>
  <c r="BF3658" i="4"/>
  <c r="BF3679" i="4"/>
  <c r="BF3708" i="4"/>
  <c r="BF3757" i="4"/>
  <c r="BK2125" i="4"/>
  <c r="J2125" i="4" s="1"/>
  <c r="J112" i="4" s="1"/>
  <c r="J93" i="5"/>
  <c r="BF130" i="5"/>
  <c r="BF126" i="6"/>
  <c r="E85" i="7"/>
  <c r="BF131" i="7"/>
  <c r="BF158" i="7"/>
  <c r="BF163" i="7"/>
  <c r="BF166" i="7"/>
  <c r="BF177" i="7"/>
  <c r="BF190" i="7"/>
  <c r="BF199" i="7"/>
  <c r="BF209" i="7"/>
  <c r="BF216" i="7"/>
  <c r="BF289" i="7"/>
  <c r="BF175" i="8"/>
  <c r="BF181" i="8"/>
  <c r="BF252" i="8"/>
  <c r="BF264" i="8"/>
  <c r="BF276" i="8"/>
  <c r="BF280" i="8"/>
  <c r="BF281" i="8"/>
  <c r="BF294" i="8"/>
  <c r="BF299" i="8"/>
  <c r="BF317" i="8"/>
  <c r="BF332" i="8"/>
  <c r="BF350" i="8"/>
  <c r="BF377" i="8"/>
  <c r="BF395" i="8"/>
  <c r="BF399" i="8"/>
  <c r="BF401" i="8"/>
  <c r="BF402" i="8"/>
  <c r="BF411" i="8"/>
  <c r="BF413" i="8"/>
  <c r="BF494" i="8"/>
  <c r="BF131" i="9"/>
  <c r="BF132" i="9"/>
  <c r="BF136" i="9"/>
  <c r="BF142" i="9"/>
  <c r="BF144" i="9"/>
  <c r="BF148" i="9"/>
  <c r="BF154" i="9"/>
  <c r="BF155" i="9"/>
  <c r="BF156" i="9"/>
  <c r="BF157" i="9"/>
  <c r="BF159" i="9"/>
  <c r="BF163" i="9"/>
  <c r="BF164" i="9"/>
  <c r="BF165" i="9"/>
  <c r="BF168" i="9"/>
  <c r="BF170" i="9"/>
  <c r="BF172" i="9"/>
  <c r="BF174" i="9"/>
  <c r="BF176" i="9"/>
  <c r="BF181" i="9"/>
  <c r="BF191" i="9"/>
  <c r="BF196" i="9"/>
  <c r="BF202" i="9"/>
  <c r="BF205" i="9"/>
  <c r="BF206" i="9"/>
  <c r="BF209" i="9"/>
  <c r="BF213" i="9"/>
  <c r="BF214" i="9"/>
  <c r="BF215" i="9"/>
  <c r="BF216" i="9"/>
  <c r="BF218" i="9"/>
  <c r="BF223" i="9"/>
  <c r="BF224" i="9"/>
  <c r="BF226" i="9"/>
  <c r="BK225" i="9"/>
  <c r="J225" i="9"/>
  <c r="J106" i="9" s="1"/>
  <c r="J94" i="10"/>
  <c r="BF132" i="10"/>
  <c r="BF135" i="10"/>
  <c r="BF136" i="10"/>
  <c r="BF138" i="10"/>
  <c r="BF139" i="10"/>
  <c r="BF140" i="10"/>
  <c r="BF150" i="10"/>
  <c r="BF153" i="10"/>
  <c r="BF154" i="10"/>
  <c r="BF155" i="10"/>
  <c r="BF156" i="10"/>
  <c r="BF163" i="10"/>
  <c r="BF164" i="10"/>
  <c r="BF168" i="10"/>
  <c r="BF169" i="10"/>
  <c r="BF171" i="10"/>
  <c r="E85" i="11"/>
  <c r="BF132" i="11"/>
  <c r="BF136" i="11"/>
  <c r="BF138" i="11"/>
  <c r="BF140" i="11"/>
  <c r="BF141" i="11"/>
  <c r="BF148" i="11"/>
  <c r="BF151" i="11"/>
  <c r="BF154" i="11"/>
  <c r="BF155" i="11"/>
  <c r="BF167" i="11"/>
  <c r="BF172" i="11"/>
  <c r="BF181" i="11"/>
  <c r="BF182" i="11"/>
  <c r="BF189" i="11"/>
  <c r="BF193" i="11"/>
  <c r="BF194" i="11"/>
  <c r="BF195" i="11"/>
  <c r="BF207" i="11"/>
  <c r="BF210" i="11"/>
  <c r="BF214" i="11"/>
  <c r="BF215" i="11"/>
  <c r="BF217" i="11"/>
  <c r="BF219" i="11"/>
  <c r="BF225" i="11"/>
  <c r="BF226" i="11"/>
  <c r="BF228" i="11"/>
  <c r="BF242" i="11"/>
  <c r="BF245" i="11"/>
  <c r="BF248" i="11"/>
  <c r="BF249" i="11"/>
  <c r="BF250" i="11"/>
  <c r="BF253" i="11"/>
  <c r="BF254" i="11"/>
  <c r="BF136" i="12"/>
  <c r="BF138" i="12"/>
  <c r="BF141" i="12"/>
  <c r="BF142" i="12"/>
  <c r="BF143" i="12"/>
  <c r="BF144" i="12"/>
  <c r="BF152" i="12"/>
  <c r="BF155" i="12"/>
  <c r="BF157" i="12"/>
  <c r="BF165" i="12"/>
  <c r="BF171" i="12"/>
  <c r="BF173" i="12"/>
  <c r="BF251" i="13"/>
  <c r="BF268" i="13"/>
  <c r="BF272" i="13"/>
  <c r="BF306" i="13"/>
  <c r="BF307" i="13"/>
  <c r="BF320" i="13"/>
  <c r="BF355" i="13"/>
  <c r="BF368" i="13"/>
  <c r="BF372" i="13"/>
  <c r="BF436" i="13"/>
  <c r="BF446" i="13"/>
  <c r="BF450" i="13"/>
  <c r="BF453" i="13"/>
  <c r="BF458" i="13"/>
  <c r="BF139" i="14"/>
  <c r="BF147" i="14"/>
  <c r="BF153" i="14"/>
  <c r="BF159" i="14"/>
  <c r="BF167" i="14"/>
  <c r="BF176" i="14"/>
  <c r="BF188" i="14"/>
  <c r="BF203" i="14"/>
  <c r="BF301" i="14"/>
  <c r="BF314" i="14"/>
  <c r="BF319" i="14"/>
  <c r="BF451" i="14"/>
  <c r="BF487" i="14"/>
  <c r="BF696" i="14"/>
  <c r="BF717" i="14"/>
  <c r="BF722" i="14"/>
  <c r="BF723" i="14"/>
  <c r="BF733" i="14"/>
  <c r="BF750" i="14"/>
  <c r="BF768" i="14"/>
  <c r="BF796" i="14"/>
  <c r="BF942" i="14"/>
  <c r="BF979" i="14"/>
  <c r="BF999" i="14"/>
  <c r="BF1010" i="14"/>
  <c r="BF1023" i="14"/>
  <c r="BF1033" i="14"/>
  <c r="BF1047" i="14"/>
  <c r="BF1076" i="14"/>
  <c r="BF1103" i="14"/>
  <c r="BF1121" i="14"/>
  <c r="BF1135" i="14"/>
  <c r="BF1139" i="14"/>
  <c r="BF1142" i="14"/>
  <c r="BF1147" i="14"/>
  <c r="BF1156" i="14"/>
  <c r="BF1171" i="14"/>
  <c r="BF1173" i="14"/>
  <c r="BF1174" i="14"/>
  <c r="BF1226" i="14"/>
  <c r="BF1228" i="14"/>
  <c r="BF1229" i="14"/>
  <c r="BF1230" i="14"/>
  <c r="BF1231" i="14"/>
  <c r="BF1234" i="14"/>
  <c r="BF1251" i="14"/>
  <c r="BF1268" i="14"/>
  <c r="BF135" i="15"/>
  <c r="BF173" i="15"/>
  <c r="BF174" i="15"/>
  <c r="BF180" i="15"/>
  <c r="BF222" i="15"/>
  <c r="BF225" i="15"/>
  <c r="BF233" i="15"/>
  <c r="BF237" i="15"/>
  <c r="BF291" i="15"/>
  <c r="BF292" i="15"/>
  <c r="BF296" i="15"/>
  <c r="BF319" i="15"/>
  <c r="BF321" i="15"/>
  <c r="BF322" i="15"/>
  <c r="BF327" i="15"/>
  <c r="BF328" i="15"/>
  <c r="BF330" i="15"/>
  <c r="BF372" i="15"/>
  <c r="BF416" i="15"/>
  <c r="BF428" i="15"/>
  <c r="BF429" i="15"/>
  <c r="BF431" i="15"/>
  <c r="BF443" i="15"/>
  <c r="BF461" i="15"/>
  <c r="BF467" i="15"/>
  <c r="BF486" i="15"/>
  <c r="BF498" i="15"/>
  <c r="BF504" i="15"/>
  <c r="BF537" i="15"/>
  <c r="BF538" i="15"/>
  <c r="BK301" i="15"/>
  <c r="J301" i="15" s="1"/>
  <c r="J101" i="15" s="1"/>
  <c r="BF140" i="16"/>
  <c r="BF144" i="16"/>
  <c r="BF148" i="16"/>
  <c r="BF162" i="16"/>
  <c r="BF171" i="16"/>
  <c r="BF175" i="16"/>
  <c r="BF176" i="16"/>
  <c r="BF178" i="16"/>
  <c r="BF187" i="16"/>
  <c r="BF188" i="16"/>
  <c r="BF189" i="16"/>
  <c r="BF190" i="16"/>
  <c r="BF191" i="16"/>
  <c r="BF194" i="16"/>
  <c r="BF220" i="16"/>
  <c r="BF233" i="16"/>
  <c r="BF255" i="16"/>
  <c r="BK167" i="16"/>
  <c r="J167" i="16" s="1"/>
  <c r="J100" i="16" s="1"/>
  <c r="F36" i="2"/>
  <c r="BC95" i="1" s="1"/>
  <c r="F33" i="8"/>
  <c r="AZ104" i="1" s="1"/>
  <c r="F35" i="10"/>
  <c r="AZ106" i="1" s="1"/>
  <c r="J35" i="11"/>
  <c r="AV107" i="1" s="1"/>
  <c r="F36" i="16"/>
  <c r="BC112" i="1" s="1"/>
  <c r="F37" i="5"/>
  <c r="AZ100" i="1"/>
  <c r="F39" i="5"/>
  <c r="BB100" i="1"/>
  <c r="J33" i="6"/>
  <c r="AV101" i="1" s="1"/>
  <c r="F33" i="7"/>
  <c r="AZ102" i="1" s="1"/>
  <c r="F36" i="8"/>
  <c r="BC104" i="1" s="1"/>
  <c r="F37" i="11"/>
  <c r="BB107" i="1" s="1"/>
  <c r="F33" i="16"/>
  <c r="AZ112" i="1" s="1"/>
  <c r="F38" i="3"/>
  <c r="BC97" i="1" s="1"/>
  <c r="F35" i="6"/>
  <c r="BB101" i="1" s="1"/>
  <c r="F37" i="8"/>
  <c r="BD104" i="1" s="1"/>
  <c r="F35" i="11"/>
  <c r="AZ107" i="1" s="1"/>
  <c r="F39" i="11"/>
  <c r="BD107" i="1" s="1"/>
  <c r="F37" i="13"/>
  <c r="BD109" i="1" s="1"/>
  <c r="J33" i="16"/>
  <c r="AV112" i="1" s="1"/>
  <c r="F39" i="9"/>
  <c r="BD105" i="1" s="1"/>
  <c r="F38" i="9"/>
  <c r="BC105" i="1" s="1"/>
  <c r="J35" i="10"/>
  <c r="AV106" i="1" s="1"/>
  <c r="F36" i="12"/>
  <c r="BC108" i="1" s="1"/>
  <c r="F35" i="13"/>
  <c r="BB109" i="1" s="1"/>
  <c r="F37" i="15"/>
  <c r="BD111" i="1" s="1"/>
  <c r="F35" i="2"/>
  <c r="BB95" i="1" s="1"/>
  <c r="F38" i="4"/>
  <c r="BC99" i="1" s="1"/>
  <c r="J33" i="15"/>
  <c r="AV111" i="1" s="1"/>
  <c r="F36" i="15"/>
  <c r="BC111" i="1" s="1"/>
  <c r="F37" i="2"/>
  <c r="BD95" i="1" s="1"/>
  <c r="J35" i="4"/>
  <c r="AV99" i="1" s="1"/>
  <c r="F33" i="14"/>
  <c r="AZ110" i="1" s="1"/>
  <c r="F33" i="2"/>
  <c r="AZ95" i="1" s="1"/>
  <c r="F37" i="3"/>
  <c r="BB97" i="1" s="1"/>
  <c r="F41" i="5"/>
  <c r="BD100" i="1"/>
  <c r="F33" i="6"/>
  <c r="AZ101" i="1" s="1"/>
  <c r="J33" i="7"/>
  <c r="AV102" i="1" s="1"/>
  <c r="F38" i="11"/>
  <c r="BC107" i="1"/>
  <c r="F36" i="14"/>
  <c r="BC110" i="1" s="1"/>
  <c r="F39" i="4"/>
  <c r="BD99" i="1" s="1"/>
  <c r="F33" i="15"/>
  <c r="AZ111" i="1" s="1"/>
  <c r="F39" i="3"/>
  <c r="BD97" i="1" s="1"/>
  <c r="F37" i="9"/>
  <c r="BB105" i="1" s="1"/>
  <c r="F33" i="12"/>
  <c r="AZ108" i="1" s="1"/>
  <c r="F36" i="13"/>
  <c r="BC109" i="1" s="1"/>
  <c r="J33" i="2"/>
  <c r="AV95" i="1" s="1"/>
  <c r="J35" i="3"/>
  <c r="AV97" i="1" s="1"/>
  <c r="J37" i="5"/>
  <c r="AV100" i="1"/>
  <c r="F40" i="5"/>
  <c r="BC100" i="1"/>
  <c r="F37" i="7"/>
  <c r="BD102" i="1" s="1"/>
  <c r="J33" i="8"/>
  <c r="AV104" i="1" s="1"/>
  <c r="J33" i="12"/>
  <c r="AV108" i="1" s="1"/>
  <c r="F35" i="12"/>
  <c r="BB108" i="1" s="1"/>
  <c r="J33" i="13"/>
  <c r="AV109" i="1" s="1"/>
  <c r="F37" i="14"/>
  <c r="BD110" i="1" s="1"/>
  <c r="F35" i="4"/>
  <c r="AZ99" i="1" s="1"/>
  <c r="F37" i="6"/>
  <c r="BD101" i="1"/>
  <c r="F35" i="8"/>
  <c r="BB104" i="1" s="1"/>
  <c r="F37" i="12"/>
  <c r="BD108" i="1" s="1"/>
  <c r="J33" i="14"/>
  <c r="AV110" i="1" s="1"/>
  <c r="F35" i="16"/>
  <c r="BB112" i="1" s="1"/>
  <c r="F35" i="3"/>
  <c r="AZ97" i="1" s="1"/>
  <c r="F36" i="6"/>
  <c r="BC101" i="1" s="1"/>
  <c r="F36" i="7"/>
  <c r="BC102" i="1" s="1"/>
  <c r="F35" i="9"/>
  <c r="AZ105" i="1" s="1"/>
  <c r="F38" i="10"/>
  <c r="BC106" i="1" s="1"/>
  <c r="F33" i="13"/>
  <c r="AZ109" i="1" s="1"/>
  <c r="F35" i="14"/>
  <c r="BB110" i="1" s="1"/>
  <c r="F35" i="7"/>
  <c r="BB102" i="1" s="1"/>
  <c r="J35" i="9"/>
  <c r="AV105" i="1" s="1"/>
  <c r="F37" i="16"/>
  <c r="BD112" i="1" s="1"/>
  <c r="F37" i="4"/>
  <c r="BB99" i="1" s="1"/>
  <c r="F35" i="15"/>
  <c r="BB111" i="1" s="1"/>
  <c r="F39" i="10"/>
  <c r="BD106" i="1" s="1"/>
  <c r="AS96" i="1"/>
  <c r="AS94" i="1" s="1"/>
  <c r="T3673" i="4" l="1"/>
  <c r="BK128" i="13"/>
  <c r="P134" i="9"/>
  <c r="P128" i="9"/>
  <c r="AU105" i="1" s="1"/>
  <c r="P132" i="15"/>
  <c r="AU111" i="1" s="1"/>
  <c r="P3673" i="4"/>
  <c r="T128" i="9"/>
  <c r="P159" i="4"/>
  <c r="R352" i="3"/>
  <c r="R169" i="16"/>
  <c r="R128" i="16" s="1"/>
  <c r="P133" i="14"/>
  <c r="R318" i="13"/>
  <c r="R127" i="13" s="1"/>
  <c r="BK139" i="12"/>
  <c r="J139" i="12" s="1"/>
  <c r="J100" i="12" s="1"/>
  <c r="T133" i="11"/>
  <c r="P133" i="11"/>
  <c r="P303" i="8"/>
  <c r="P135" i="8"/>
  <c r="T159" i="4"/>
  <c r="P128" i="11"/>
  <c r="AU107" i="1"/>
  <c r="T135" i="8"/>
  <c r="R159" i="4"/>
  <c r="T352" i="3"/>
  <c r="T141" i="3"/>
  <c r="T303" i="15"/>
  <c r="T132" i="15" s="1"/>
  <c r="R133" i="11"/>
  <c r="R128" i="11"/>
  <c r="T128" i="11"/>
  <c r="T130" i="10"/>
  <c r="T126" i="10" s="1"/>
  <c r="T1751" i="4"/>
  <c r="R303" i="8"/>
  <c r="R135" i="8"/>
  <c r="R139" i="12"/>
  <c r="R128" i="12" s="1"/>
  <c r="BK1751" i="4"/>
  <c r="J108" i="4" s="1"/>
  <c r="J98" i="4" s="1"/>
  <c r="J32" i="4" s="1"/>
  <c r="AG99" i="1" s="1"/>
  <c r="BK1003" i="14"/>
  <c r="J1003" i="14" s="1"/>
  <c r="J104" i="14" s="1"/>
  <c r="P352" i="3"/>
  <c r="P140" i="3" s="1"/>
  <c r="AU97" i="1" s="1"/>
  <c r="T169" i="16"/>
  <c r="T128" i="16" s="1"/>
  <c r="R303" i="15"/>
  <c r="R132" i="15" s="1"/>
  <c r="R141" i="3"/>
  <c r="R140" i="3" s="1"/>
  <c r="T303" i="8"/>
  <c r="R1003" i="14"/>
  <c r="P169" i="16"/>
  <c r="P128" i="16" s="1"/>
  <c r="AU112" i="1" s="1"/>
  <c r="T1003" i="14"/>
  <c r="P1003" i="14"/>
  <c r="R133" i="14"/>
  <c r="R132" i="14" s="1"/>
  <c r="P139" i="12"/>
  <c r="P128" i="12"/>
  <c r="AU108" i="1" s="1"/>
  <c r="T128" i="12"/>
  <c r="R164" i="7"/>
  <c r="R127" i="7" s="1"/>
  <c r="R1751" i="4"/>
  <c r="T318" i="13"/>
  <c r="T127" i="13" s="1"/>
  <c r="P164" i="7"/>
  <c r="P127" i="7" s="1"/>
  <c r="AU102" i="1" s="1"/>
  <c r="BK159" i="4"/>
  <c r="T133" i="14"/>
  <c r="BK133" i="14"/>
  <c r="J133" i="14" s="1"/>
  <c r="J97" i="14" s="1"/>
  <c r="P318" i="13"/>
  <c r="P127" i="13" s="1"/>
  <c r="AU109" i="1" s="1"/>
  <c r="BK129" i="12"/>
  <c r="J129" i="12" s="1"/>
  <c r="J97" i="12" s="1"/>
  <c r="R134" i="9"/>
  <c r="R128" i="9" s="1"/>
  <c r="T164" i="7"/>
  <c r="T127" i="7" s="1"/>
  <c r="P1751" i="4"/>
  <c r="BK122" i="2"/>
  <c r="BK121" i="2" s="1"/>
  <c r="J121" i="2" s="1"/>
  <c r="J30" i="2" s="1"/>
  <c r="AG95" i="1" s="1"/>
  <c r="BK141" i="3"/>
  <c r="J141" i="3" s="1"/>
  <c r="J99" i="3" s="1"/>
  <c r="J160" i="4"/>
  <c r="J100" i="4" s="1"/>
  <c r="J100" i="5"/>
  <c r="J128" i="5"/>
  <c r="J102" i="5" s="1"/>
  <c r="J125" i="6"/>
  <c r="J100" i="6" s="1"/>
  <c r="BK128" i="7"/>
  <c r="J128" i="7"/>
  <c r="J97" i="7" s="1"/>
  <c r="BK164" i="7"/>
  <c r="J164" i="7" s="1"/>
  <c r="J100" i="7" s="1"/>
  <c r="BK293" i="7"/>
  <c r="J293" i="7" s="1"/>
  <c r="J106" i="7" s="1"/>
  <c r="BK303" i="8"/>
  <c r="J303" i="8" s="1"/>
  <c r="J102" i="8" s="1"/>
  <c r="BK130" i="10"/>
  <c r="J130" i="10" s="1"/>
  <c r="J101" i="10" s="1"/>
  <c r="BK129" i="11"/>
  <c r="BK133" i="11"/>
  <c r="J133" i="11" s="1"/>
  <c r="J101" i="11" s="1"/>
  <c r="J130" i="12"/>
  <c r="J98" i="12" s="1"/>
  <c r="J140" i="12"/>
  <c r="J101" i="12" s="1"/>
  <c r="J129" i="13"/>
  <c r="J98" i="13" s="1"/>
  <c r="BK318" i="13"/>
  <c r="J318" i="13" s="1"/>
  <c r="J102" i="13" s="1"/>
  <c r="J134" i="14"/>
  <c r="J98" i="14" s="1"/>
  <c r="J1004" i="14"/>
  <c r="J105" i="14" s="1"/>
  <c r="BK303" i="15"/>
  <c r="J303" i="15" s="1"/>
  <c r="J102" i="15" s="1"/>
  <c r="J490" i="3"/>
  <c r="J115" i="3" s="1"/>
  <c r="J127" i="5"/>
  <c r="J101" i="5" s="1"/>
  <c r="BK121" i="6"/>
  <c r="J121" i="6" s="1"/>
  <c r="J97" i="6" s="1"/>
  <c r="BK174" i="12"/>
  <c r="J174" i="12" s="1"/>
  <c r="J106" i="12" s="1"/>
  <c r="J128" i="13"/>
  <c r="J97" i="13" s="1"/>
  <c r="BK133" i="15"/>
  <c r="J133" i="15" s="1"/>
  <c r="J97" i="15" s="1"/>
  <c r="BK129" i="16"/>
  <c r="J129" i="16"/>
  <c r="J97" i="16" s="1"/>
  <c r="BK352" i="3"/>
  <c r="J352" i="3" s="1"/>
  <c r="J102" i="3" s="1"/>
  <c r="J3674" i="4"/>
  <c r="J130" i="4" s="1"/>
  <c r="BK135" i="8"/>
  <c r="BK127" i="10"/>
  <c r="J127" i="10"/>
  <c r="J99" i="10" s="1"/>
  <c r="J1185" i="14"/>
  <c r="J112" i="14" s="1"/>
  <c r="BK129" i="9"/>
  <c r="BK134" i="9"/>
  <c r="J134" i="9" s="1"/>
  <c r="J101" i="9" s="1"/>
  <c r="BK169" i="16"/>
  <c r="J169" i="16" s="1"/>
  <c r="J101" i="16" s="1"/>
  <c r="BD103" i="1"/>
  <c r="F34" i="6"/>
  <c r="BA101" i="1" s="1"/>
  <c r="J36" i="9"/>
  <c r="AW105" i="1" s="1"/>
  <c r="AT105" i="1" s="1"/>
  <c r="F34" i="13"/>
  <c r="BA109" i="1" s="1"/>
  <c r="F34" i="14"/>
  <c r="BA110" i="1" s="1"/>
  <c r="F34" i="15"/>
  <c r="BA111" i="1" s="1"/>
  <c r="F34" i="16"/>
  <c r="BA112" i="1" s="1"/>
  <c r="BB98" i="1"/>
  <c r="AX98" i="1" s="1"/>
  <c r="F34" i="2"/>
  <c r="BA95" i="1" s="1"/>
  <c r="J36" i="11"/>
  <c r="AW107" i="1" s="1"/>
  <c r="AT107" i="1" s="1"/>
  <c r="BD98" i="1"/>
  <c r="BC103" i="1"/>
  <c r="AY103" i="1" s="1"/>
  <c r="F36" i="3"/>
  <c r="BA97" i="1" s="1"/>
  <c r="J34" i="6"/>
  <c r="AW101" i="1" s="1"/>
  <c r="AT101" i="1" s="1"/>
  <c r="J36" i="10"/>
  <c r="AW106" i="1"/>
  <c r="AT106" i="1" s="1"/>
  <c r="J34" i="13"/>
  <c r="AW109" i="1" s="1"/>
  <c r="AT109" i="1" s="1"/>
  <c r="J34" i="16"/>
  <c r="AW112" i="1" s="1"/>
  <c r="AT112" i="1" s="1"/>
  <c r="F38" i="5"/>
  <c r="BA100" i="1" s="1"/>
  <c r="J34" i="7"/>
  <c r="AW102" i="1" s="1"/>
  <c r="AT102" i="1" s="1"/>
  <c r="F34" i="8"/>
  <c r="BA104" i="1" s="1"/>
  <c r="F36" i="9"/>
  <c r="BA105" i="1" s="1"/>
  <c r="F36" i="10"/>
  <c r="BA106" i="1" s="1"/>
  <c r="F34" i="12"/>
  <c r="BA108" i="1" s="1"/>
  <c r="J34" i="14"/>
  <c r="AW110" i="1" s="1"/>
  <c r="AT110" i="1" s="1"/>
  <c r="J34" i="15"/>
  <c r="AW111" i="1" s="1"/>
  <c r="AT111" i="1" s="1"/>
  <c r="AZ98" i="1"/>
  <c r="AV98" i="1" s="1"/>
  <c r="J36" i="3"/>
  <c r="AW97" i="1" s="1"/>
  <c r="AT97" i="1" s="1"/>
  <c r="F36" i="4"/>
  <c r="BA99" i="1" s="1"/>
  <c r="AZ103" i="1"/>
  <c r="AV103" i="1" s="1"/>
  <c r="J38" i="5"/>
  <c r="AW100" i="1" s="1"/>
  <c r="AT100" i="1" s="1"/>
  <c r="J34" i="8"/>
  <c r="AW104" i="1" s="1"/>
  <c r="AT104" i="1" s="1"/>
  <c r="F36" i="11"/>
  <c r="BA107" i="1" s="1"/>
  <c r="J34" i="12"/>
  <c r="AW108" i="1" s="1"/>
  <c r="AT108" i="1" s="1"/>
  <c r="BC98" i="1"/>
  <c r="AY98" i="1" s="1"/>
  <c r="F34" i="7"/>
  <c r="BA102" i="1" s="1"/>
  <c r="BB103" i="1"/>
  <c r="AX103" i="1" s="1"/>
  <c r="J34" i="2"/>
  <c r="AW95" i="1"/>
  <c r="AT95" i="1" s="1"/>
  <c r="J36" i="4"/>
  <c r="AW99" i="1" s="1"/>
  <c r="AT99" i="1" s="1"/>
  <c r="T132" i="14" l="1"/>
  <c r="BK128" i="9"/>
  <c r="J128" i="9" s="1"/>
  <c r="J32" i="9" s="1"/>
  <c r="AG105" i="1" s="1"/>
  <c r="R134" i="8"/>
  <c r="BK134" i="8"/>
  <c r="J134" i="8" s="1"/>
  <c r="J96" i="8" s="1"/>
  <c r="BK158" i="4"/>
  <c r="J158" i="4" s="1"/>
  <c r="T134" i="8"/>
  <c r="BK128" i="11"/>
  <c r="J128" i="11"/>
  <c r="J98" i="11" s="1"/>
  <c r="P158" i="4"/>
  <c r="AU99" i="1" s="1"/>
  <c r="AU98" i="1" s="1"/>
  <c r="R158" i="4"/>
  <c r="P134" i="8"/>
  <c r="AU104" i="1" s="1"/>
  <c r="AU103" i="1" s="1"/>
  <c r="P132" i="14"/>
  <c r="AU110" i="1" s="1"/>
  <c r="T140" i="3"/>
  <c r="T158" i="4"/>
  <c r="J39" i="2"/>
  <c r="BK127" i="13"/>
  <c r="J127" i="13" s="1"/>
  <c r="J30" i="13" s="1"/>
  <c r="AG109" i="1" s="1"/>
  <c r="AN109" i="1" s="1"/>
  <c r="J96" i="2"/>
  <c r="BK140" i="3"/>
  <c r="J140" i="3" s="1"/>
  <c r="J98" i="3" s="1"/>
  <c r="J159" i="4"/>
  <c r="J99" i="4" s="1"/>
  <c r="BK120" i="6"/>
  <c r="J120" i="6" s="1"/>
  <c r="J96" i="6" s="1"/>
  <c r="J135" i="8"/>
  <c r="J97" i="8" s="1"/>
  <c r="J129" i="9"/>
  <c r="J99" i="9"/>
  <c r="J122" i="2"/>
  <c r="J97" i="2"/>
  <c r="J43" i="5"/>
  <c r="J129" i="11"/>
  <c r="J99" i="11" s="1"/>
  <c r="BK127" i="7"/>
  <c r="J127" i="7" s="1"/>
  <c r="J96" i="7" s="1"/>
  <c r="BK126" i="10"/>
  <c r="J126" i="10" s="1"/>
  <c r="J32" i="10" s="1"/>
  <c r="AG106" i="1" s="1"/>
  <c r="AN106" i="1" s="1"/>
  <c r="BK128" i="12"/>
  <c r="J128" i="12" s="1"/>
  <c r="J96" i="12" s="1"/>
  <c r="BK132" i="14"/>
  <c r="J132" i="14" s="1"/>
  <c r="J96" i="14" s="1"/>
  <c r="BK132" i="15"/>
  <c r="J132" i="15" s="1"/>
  <c r="J96" i="15" s="1"/>
  <c r="AN95" i="1"/>
  <c r="BK128" i="16"/>
  <c r="J128" i="16" s="1"/>
  <c r="J30" i="16" s="1"/>
  <c r="AG112" i="1" s="1"/>
  <c r="AN112" i="1" s="1"/>
  <c r="BC96" i="1"/>
  <c r="AY96" i="1" s="1"/>
  <c r="BB96" i="1"/>
  <c r="AX96" i="1" s="1"/>
  <c r="BD96" i="1"/>
  <c r="AZ96" i="1"/>
  <c r="AV96" i="1" s="1"/>
  <c r="AN100" i="1"/>
  <c r="AN105" i="1"/>
  <c r="BA103" i="1"/>
  <c r="AW103" i="1" s="1"/>
  <c r="AT103" i="1" s="1"/>
  <c r="BA98" i="1"/>
  <c r="AW98" i="1" s="1"/>
  <c r="AT98" i="1" s="1"/>
  <c r="AN99" i="1"/>
  <c r="J98" i="9" l="1"/>
  <c r="J41" i="9"/>
  <c r="J30" i="8"/>
  <c r="AG104" i="1" s="1"/>
  <c r="AN104" i="1" s="1"/>
  <c r="J41" i="4"/>
  <c r="J39" i="8"/>
  <c r="J41" i="10"/>
  <c r="J98" i="10"/>
  <c r="J39" i="13"/>
  <c r="J96" i="13"/>
  <c r="J96" i="16"/>
  <c r="J39" i="16"/>
  <c r="BC94" i="1"/>
  <c r="AY94" i="1" s="1"/>
  <c r="BB94" i="1"/>
  <c r="W31" i="1" s="1"/>
  <c r="BD94" i="1"/>
  <c r="W33" i="1" s="1"/>
  <c r="AZ94" i="1"/>
  <c r="AV94" i="1" s="1"/>
  <c r="AK29" i="1" s="1"/>
  <c r="BA96" i="1"/>
  <c r="AW96" i="1" s="1"/>
  <c r="AT96" i="1" s="1"/>
  <c r="AU96" i="1"/>
  <c r="AU94" i="1" s="1"/>
  <c r="J30" i="6"/>
  <c r="AG101" i="1" s="1"/>
  <c r="AN101" i="1" s="1"/>
  <c r="J30" i="12"/>
  <c r="AG108" i="1" s="1"/>
  <c r="AN108" i="1" s="1"/>
  <c r="J30" i="14"/>
  <c r="AG110" i="1" s="1"/>
  <c r="AN110" i="1" s="1"/>
  <c r="J32" i="3"/>
  <c r="AG97" i="1" s="1"/>
  <c r="J32" i="11"/>
  <c r="AG107" i="1"/>
  <c r="AN107" i="1" s="1"/>
  <c r="J30" i="7"/>
  <c r="AG102" i="1" s="1"/>
  <c r="AN102" i="1" s="1"/>
  <c r="AG98" i="1"/>
  <c r="AN98" i="1" s="1"/>
  <c r="J30" i="15"/>
  <c r="AG111" i="1" s="1"/>
  <c r="AN111" i="1" s="1"/>
  <c r="AN97" i="1" l="1"/>
  <c r="J41" i="3"/>
  <c r="J39" i="6"/>
  <c r="J39" i="7"/>
  <c r="J41" i="11"/>
  <c r="J39" i="14"/>
  <c r="J39" i="12"/>
  <c r="J39" i="15"/>
  <c r="BA94" i="1"/>
  <c r="AW94" i="1" s="1"/>
  <c r="AK30" i="1" s="1"/>
  <c r="AG96" i="1"/>
  <c r="AX94" i="1"/>
  <c r="W32" i="1"/>
  <c r="W29" i="1"/>
  <c r="AG103" i="1"/>
  <c r="AN103" i="1" s="1"/>
  <c r="AN96" i="1" l="1"/>
  <c r="AG94" i="1"/>
  <c r="AK26" i="1" s="1"/>
  <c r="AK35" i="1" s="1"/>
  <c r="W30" i="1"/>
  <c r="AT94" i="1"/>
  <c r="AN94" i="1" l="1"/>
  <c r="J109" i="4" l="1"/>
</calcChain>
</file>

<file path=xl/sharedStrings.xml><?xml version="1.0" encoding="utf-8"?>
<sst xmlns="http://schemas.openxmlformats.org/spreadsheetml/2006/main" count="80425" uniqueCount="8332">
  <si>
    <t>Export Komplet</t>
  </si>
  <si>
    <t/>
  </si>
  <si>
    <t>2.0</t>
  </si>
  <si>
    <t>False</t>
  </si>
  <si>
    <t>{25dfaba6-3cce-4dba-b7fa-d00e0ef13ec5}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</si>
  <si>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</si>
  <si>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</si>
  <si>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</si>
  <si>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</si>
  <si>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</si>
  <si>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</si>
  <si>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2020004</t>
  </si>
  <si>
    <t>Stavba:</t>
  </si>
  <si>
    <t>JKSO:</t>
  </si>
  <si>
    <t>KS:</t>
  </si>
  <si>
    <t>Miesto:</t>
  </si>
  <si>
    <t>parc.č.4212, k.ú.Banská Bystrica</t>
  </si>
  <si>
    <t>Dátum:</t>
  </si>
  <si>
    <t>Objednávateľ:</t>
  </si>
  <si>
    <t>IČO:</t>
  </si>
  <si>
    <t>MBB, a.s.</t>
  </si>
  <si>
    <t>IČ DPH:</t>
  </si>
  <si>
    <t>Zhotoviteľ:</t>
  </si>
  <si>
    <t>podľa výberového konania</t>
  </si>
  <si>
    <t>Projektant:</t>
  </si>
  <si>
    <t>CREAT s.r.o.</t>
  </si>
  <si>
    <t>True</t>
  </si>
  <si>
    <t>0,01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</si>
  <si>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</si>
  <si>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</si>
  <si>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</si>
  <si>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</si>
  <si>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</si>
  <si>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</si>
  <si>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</si>
  <si>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</si>
  <si>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</si>
  <si>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</si>
  <si>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</si>
  <si>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</si>
  <si>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</si>
  <si>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</si>
  <si>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</si>
  <si>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</si>
  <si>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</si>
  <si>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</si>
  <si>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</si>
  <si>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</si>
  <si>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</si>
  <si>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</si>
  <si>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</si>
  <si>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</si>
  <si>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</si>
  <si>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</si>
  <si>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</si>
  <si>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</si>
  <si>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</si>
  <si>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</si>
  <si>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</si>
  <si>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</si>
  <si>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</si>
  <si>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</si>
  <si>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</si>
  <si>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</si>
  <si>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</si>
  <si>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</si>
  <si>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</si>
  <si>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</si>
  <si>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</si>
  <si>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</si>
  <si>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</si>
  <si>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</si>
  <si>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</si>
  <si>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</si>
  <si>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</si>
  <si>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</si>
  <si>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SO10</t>
  </si>
  <si>
    <t>SO10  Oprava interiéru technickej časti haly A</t>
  </si>
  <si>
    <t>STA</t>
  </si>
  <si>
    <t>1</t>
  </si>
  <si>
    <t>{a60ba180-adbd-476a-8e44-f91384cf37d4}</t>
  </si>
  <si>
    <t>SO01</t>
  </si>
  <si>
    <t>SO01 Prestavba západnej tribúny vrátane hlavného vstupu a prislúchajúceho zázemia ZŠ</t>
  </si>
  <si>
    <t>{0a7de6ca-d313-4a2d-9282-515dfed4c870}</t>
  </si>
  <si>
    <t>SO01-1</t>
  </si>
  <si>
    <t>SO01-1  Búracie práce</t>
  </si>
  <si>
    <t>Časť</t>
  </si>
  <si>
    <t>2</t>
  </si>
  <si>
    <t>{7d10f070-ddd6-45d5-9134-2464a534a0f9}</t>
  </si>
  <si>
    <t>SO01-2</t>
  </si>
  <si>
    <t>SO01-2  Stavebné práce</t>
  </si>
  <si>
    <t>{db81b0d4-165d-49af-a675-45ce9c4fc3f1}</t>
  </si>
  <si>
    <t>3</t>
  </si>
  <si>
    <t>###NOINSERT###</t>
  </si>
  <si>
    <t>lešenie</t>
  </si>
  <si>
    <t>SO01-2  Stavebné práce - demontáž lešenia /doplnenie výkazu/</t>
  </si>
  <si>
    <t>{d4aa5242-c2b7-49e0-8f57-b738e2eeb914}</t>
  </si>
  <si>
    <t>SO02</t>
  </si>
  <si>
    <t>SO02  Ošetrenie a náter strešného povrchu haly A náterom s vysokou reflexiou slnečného žiarenia</t>
  </si>
  <si>
    <t>{41561093-9b68-412a-b930-5132b01f61fc}</t>
  </si>
  <si>
    <t>SO03</t>
  </si>
  <si>
    <t>SO03  Ošetrenie / úprava východnej štítovej steny haly A</t>
  </si>
  <si>
    <t>{b109339e-8a60-4820-8567-1e9b6cec1e31}</t>
  </si>
  <si>
    <t>SO04</t>
  </si>
  <si>
    <t>SO04  Rekonštrukcia WC pri VIP zóne hala A</t>
  </si>
  <si>
    <t>{47eafa23-94d9-490f-ba60-bb6d4fc6a00e}</t>
  </si>
  <si>
    <t>ELI</t>
  </si>
  <si>
    <t>ELI  Rekonštrukcia WC vo VIP zóne - elektroinštalácia</t>
  </si>
  <si>
    <t>{1611c390-7d45-4a64-9b04-131015cdb44c}</t>
  </si>
  <si>
    <t>VZT</t>
  </si>
  <si>
    <t>VZT  Rekonštrukcia WC vo VIP zóne - vzduchotechnika</t>
  </si>
  <si>
    <t>{fbd4a3b4-eae8-4ecd-b8ba-2ec244486edf}</t>
  </si>
  <si>
    <t>ZTI</t>
  </si>
  <si>
    <t>ZTI  Rekonštrukcia WC vo VIP zóne - zdravotechnika</t>
  </si>
  <si>
    <t>{da8862a2-df49-480b-b1ef-da9f7cc0560e}</t>
  </si>
  <si>
    <t>SO05</t>
  </si>
  <si>
    <t>SO05  Oprava strechy a zateplenie medzistrešného priestoru haly B</t>
  </si>
  <si>
    <t>{c2b79078-4403-4908-a831-522728607858}</t>
  </si>
  <si>
    <t>SO06</t>
  </si>
  <si>
    <t xml:space="preserve">SO06  Výmena okien, dverí, bránových otvorov haly B, zázemia haly B, rolbárne a nádvoria medzi hala </t>
  </si>
  <si>
    <t>{83774406-482e-415a-8833-6d84753a7ef0}</t>
  </si>
  <si>
    <t>SO07</t>
  </si>
  <si>
    <t>SO07  Oprava fasád hala B vrátane telocvične a nádvoria medzi halami</t>
  </si>
  <si>
    <t>{79c4bfba-a88f-4dcb-af25-5a480f733a5f}</t>
  </si>
  <si>
    <t>SO08</t>
  </si>
  <si>
    <t>SO08  Oprava vnútorných priestorov v hale B</t>
  </si>
  <si>
    <t>{a73dede4-b80e-4279-8170-f16ffd2e2078}</t>
  </si>
  <si>
    <t>SO09</t>
  </si>
  <si>
    <t>SO09  Oprava vnútorných priestorov telocvične hala B</t>
  </si>
  <si>
    <t>{a5e11c66-099b-4d07-8f05-033ad9b01b35}</t>
  </si>
  <si>
    <t>KRYCÍ LIST ROZPOČTU</t>
  </si>
  <si>
    <t>Objekt:</t>
  </si>
  <si>
    <t>SO10 - SO10  Oprava interiéru technickej časti haly A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</si>
  <si>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</si>
  <si>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</si>
  <si>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</si>
  <si>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</si>
  <si>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</si>
  <si>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</si>
  <si>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3 - Zvislé a kompletné konštrukcie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</si>
  <si>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</si>
  <si>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</si>
  <si>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</si>
  <si>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</si>
  <si>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</si>
  <si>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</si>
  <si>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</si>
  <si>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</si>
  <si>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</si>
  <si>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</si>
  <si>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</si>
  <si>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</si>
  <si>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</si>
  <si>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</si>
  <si>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</si>
  <si>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</si>
  <si>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</si>
  <si>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</si>
  <si>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Zvislé a kompletné konštrukcie   </t>
  </si>
  <si>
    <t>K</t>
  </si>
  <si>
    <t>311273116</t>
  </si>
  <si>
    <t>m3</t>
  </si>
  <si>
    <t>4</t>
  </si>
  <si>
    <t>-568833803</t>
  </si>
  <si>
    <t>6</t>
  </si>
  <si>
    <t xml:space="preserve">Úpravy povrchov, podlahy, osadenie   </t>
  </si>
  <si>
    <t>612460111</t>
  </si>
  <si>
    <t>Príprava vnútorného podkladu stien na silno a nerovnomerne nasiakavé podklady regulátorom nasiakavosti</t>
  </si>
  <si>
    <t>m2</t>
  </si>
  <si>
    <t>-576560099</t>
  </si>
  <si>
    <t>612465184</t>
  </si>
  <si>
    <t>-1442091556</t>
  </si>
  <si>
    <t>612465202</t>
  </si>
  <si>
    <t>-1844571046</t>
  </si>
  <si>
    <t>5</t>
  </si>
  <si>
    <t>631323711</t>
  </si>
  <si>
    <t>Mazanina z betónu vystužená oceľovými vláknami (Dramix) (m3) tr.C25/30 hr. nad 80 do 120 mm</t>
  </si>
  <si>
    <t>1830081855</t>
  </si>
  <si>
    <t>9</t>
  </si>
  <si>
    <t xml:space="preserve">Ostatné konštrukcie a práce-búranie   </t>
  </si>
  <si>
    <t>941941031</t>
  </si>
  <si>
    <t>Montáž lešenia ľahkého pracovného radového s podlahami šírky od 0,80 do 1,00 m, výšky do 10 m</t>
  </si>
  <si>
    <t>941691863</t>
  </si>
  <si>
    <t>7</t>
  </si>
  <si>
    <t>941941191</t>
  </si>
  <si>
    <t>Príplatok za prvý a každý ďalší i začatý mesiac použitia lešenia ľahkého pracovného radového s podlahami šírky od 0,80 do 1,00 m, výšky do 10 m</t>
  </si>
  <si>
    <t>-628913107</t>
  </si>
  <si>
    <t>8</t>
  </si>
  <si>
    <t>941941831</t>
  </si>
  <si>
    <t>Demontáž lešenia ľahkého pracovného radového s podlahami šírky nad 0,80 do 1,00 m, výšky do 10 m</t>
  </si>
  <si>
    <t>435279167</t>
  </si>
  <si>
    <t>952902110</t>
  </si>
  <si>
    <t>Čistenie budov zametaním v miestnostiach, chodbách, na schodišti a na povalách</t>
  </si>
  <si>
    <t>451796995</t>
  </si>
  <si>
    <t>10</t>
  </si>
  <si>
    <t>953945111</t>
  </si>
  <si>
    <t>m</t>
  </si>
  <si>
    <t>816470842</t>
  </si>
  <si>
    <t>11</t>
  </si>
  <si>
    <t>965041341</t>
  </si>
  <si>
    <t>Búranie podkladov pod dlažby, liatych dlažieb a mazanín,škvarobetón hr.do 100 mm, plochy nad 4 m2 -1,60000t</t>
  </si>
  <si>
    <t>1198120659</t>
  </si>
  <si>
    <t>12</t>
  </si>
  <si>
    <t>968071137</t>
  </si>
  <si>
    <t>Vyvesenie kovového krídla vrát do suti plochy nad 4 m2</t>
  </si>
  <si>
    <t>ks</t>
  </si>
  <si>
    <t>-1063042800</t>
  </si>
  <si>
    <t>13</t>
  </si>
  <si>
    <t>968072558</t>
  </si>
  <si>
    <t>Vybúranie kovových vrát plochy do 5 m2,  -0,06000t</t>
  </si>
  <si>
    <t>750858124</t>
  </si>
  <si>
    <t>14</t>
  </si>
  <si>
    <t>971033631</t>
  </si>
  <si>
    <t>Vybúranie otvorov v murive tehl. plochy do 4 m2 hr. do 150 mm,  -0,27000t, skloveton</t>
  </si>
  <si>
    <t>2103464535</t>
  </si>
  <si>
    <t>15</t>
  </si>
  <si>
    <t>979081111</t>
  </si>
  <si>
    <t>Odvoz sutiny a vybúraných hmôt na skládku do 10km</t>
  </si>
  <si>
    <t>t</t>
  </si>
  <si>
    <t>-101634287</t>
  </si>
  <si>
    <t>16</t>
  </si>
  <si>
    <t>979082111</t>
  </si>
  <si>
    <t>Vnútrostavenisková doprava sutiny a vybúraných hmôt do 10 m</t>
  </si>
  <si>
    <t>910483014</t>
  </si>
  <si>
    <t>17</t>
  </si>
  <si>
    <t>979082121</t>
  </si>
  <si>
    <t>Vnútrostavenisková doprava sutiny a vybúraných hmôt za každých ďalších 5 m</t>
  </si>
  <si>
    <t>-1899146020</t>
  </si>
  <si>
    <t>18</t>
  </si>
  <si>
    <t>979089012</t>
  </si>
  <si>
    <t>Poplatok za skladovanie - betón, tehly, dlaždice (17 01 ), ostatné</t>
  </si>
  <si>
    <t>1670218914</t>
  </si>
  <si>
    <t>99</t>
  </si>
  <si>
    <t xml:space="preserve">Presun hmôt HSV   </t>
  </si>
  <si>
    <t>19</t>
  </si>
  <si>
    <t>998009101</t>
  </si>
  <si>
    <t>Presun hmôt samostatne budovaného lešenia bez ohľadu na výšku</t>
  </si>
  <si>
    <t>666686174</t>
  </si>
  <si>
    <t>998011001</t>
  </si>
  <si>
    <t>Presun hmôt pre budovy  (801, 803, 812), zvislá konštr. z tehál, tvárnic, z kovu výšky do 6 m</t>
  </si>
  <si>
    <t>1000270211</t>
  </si>
  <si>
    <t>SO01 - SO01 Prestavba západnej tribúny vrátane hlavného vstupu a prislúchajúceho zázemia ZŠ</t>
  </si>
  <si>
    <t>Časť:</t>
  </si>
  <si>
    <t>SO01-1 - SO01-1  Búracie práce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</si>
  <si>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</si>
  <si>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</si>
  <si>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</si>
  <si>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</si>
  <si>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713 - Izolácie tepelné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</si>
  <si>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</si>
  <si>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</si>
  <si>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</si>
  <si>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</si>
  <si>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</si>
  <si>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</si>
  <si>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</si>
  <si>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</si>
  <si>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</si>
  <si>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787 - Zasklievanie</t>
  </si>
  <si>
    <t>M - Práce a dodávky M</t>
  </si>
  <si>
    <t xml:space="preserve">    21-M - Elektromontáže</t>
  </si>
  <si>
    <t xml:space="preserve">    43-M - Montáž oceľových konštrukcií</t>
  </si>
  <si>
    <t>HZS - Hodinové zúčtovacie sadzby</t>
  </si>
  <si>
    <t>VRN - Vedľajšie rozpočtové náklady</t>
  </si>
  <si>
    <t>Práce a dodávky HSV</t>
  </si>
  <si>
    <t>Zemné práce</t>
  </si>
  <si>
    <t>113106612</t>
  </si>
  <si>
    <t>Rozoberanie zámkovej dlažby všetkých druhov v ploche nad 20 m2,  -0,26000t</t>
  </si>
  <si>
    <t>578751577</t>
  </si>
  <si>
    <t>VV</t>
  </si>
  <si>
    <t>" rozobratie spevnenej plochy v  rozsahu stavebnej jamy pre  prestavbu "</t>
  </si>
  <si>
    <t>1575,00-55,20*17,20</t>
  </si>
  <si>
    <t>Súčet</t>
  </si>
  <si>
    <t>113107213</t>
  </si>
  <si>
    <t>Odstránenie krytu v ploche nad 200 m2 z kameniva ťaženého, hr. vrstvy 200 do 300 mm,  -0,50000t</t>
  </si>
  <si>
    <t>1955951838</t>
  </si>
  <si>
    <t>Ostatné konštrukcie a práce-búranie</t>
  </si>
  <si>
    <t>962031132</t>
  </si>
  <si>
    <t>Búranie priečok alebo vybúranie otvorov plochy nad 4 m2 z tehál pálených, plných alebo dutých hr. do 150 mm,  -0,19600t</t>
  </si>
  <si>
    <t>1952109675</t>
  </si>
  <si>
    <t>(4,20+1,23)*2,80-0,80*2,00</t>
  </si>
  <si>
    <t>3,20*2,80-0,60*2,00</t>
  </si>
  <si>
    <t>(1,25+2,10*2)*2,80+(0,65+1,05)*2,80-0,60*2,00</t>
  </si>
  <si>
    <t>(3,80*2+1,70+1,08+1,70)*2,80-0,80*2,00-0,60*2,00</t>
  </si>
  <si>
    <t>(2,95+1,65+3,25*2+1,15)*2,80-0,80*2,80-0,80*2,00-0,60*2,00*2</t>
  </si>
  <si>
    <t>(1,65+3,40+0,90+1,40)*2,80-0,80*2,00-0,60*2,00</t>
  </si>
  <si>
    <t>5,10*(3,00+3,50)*0,5+0,95*3,00+1,00*(2,85+2,90)*0,5</t>
  </si>
  <si>
    <t>1,95*(3,00+2,85)*0,5+0,85*(2,85+2,90)*0,5-0,80*2,00*3-0,60*2,00*2</t>
  </si>
  <si>
    <t>0,75*3,45*2</t>
  </si>
  <si>
    <t>4,20*3,20</t>
  </si>
  <si>
    <t>1,35*2,95</t>
  </si>
  <si>
    <t>1,75*(3,00+3,25)*0,5+3,05*3,30+2,77*(3,00+3,30)*0,5+3,92*(2,95+3,30)*0,5-0,80*2,00*2-0,90*2,00-0,60*2,00</t>
  </si>
  <si>
    <t>4,50*(2,85+3,30)*0,5+1,05*3,30</t>
  </si>
  <si>
    <t>2,15*2,20-0,60*2,00*2</t>
  </si>
  <si>
    <t>3,50*2,80</t>
  </si>
  <si>
    <t>2,60*2,80-1,25*2,00</t>
  </si>
  <si>
    <t>2,30*2,50</t>
  </si>
  <si>
    <t>962032231</t>
  </si>
  <si>
    <t>Búranie muriva alebo vybúranie otvorov plochy nad 4 m2 nadzákladového z tehál pálených, vápenopieskových, cementových na maltu,  -1,90500t</t>
  </si>
  <si>
    <t>1374391344</t>
  </si>
  <si>
    <t>" vnútorné nosné murivo "</t>
  </si>
  <si>
    <t>8,475*0,30*2,85</t>
  </si>
  <si>
    <t>(2,60+0,85)*0,30*2,85</t>
  </si>
  <si>
    <t>(2,50+1,25)*0,20*2,85-0,60*2,00*0,20*2</t>
  </si>
  <si>
    <t>8,475*0,42*2,85-0,80*2,00*0,42-2,11*2,20*0,42</t>
  </si>
  <si>
    <t>3,35*2,85*0,43-2,35*2,15*0,43</t>
  </si>
  <si>
    <t>8,375*2,85*0,50</t>
  </si>
  <si>
    <t>9,89*2,65*0,20</t>
  </si>
  <si>
    <t>8,375*0,45*2,85*2-0,80*2,00*0,45*2</t>
  </si>
  <si>
    <t>3,45*0,35*2,85</t>
  </si>
  <si>
    <t>8,475*0,51*2,85</t>
  </si>
  <si>
    <t>8,475*0,55*2,85-0,80*2,00*0,55</t>
  </si>
  <si>
    <t>48,90*0,45*2,85-2,25*2,20*0,45-1,35*2,00*0,45-2,40*2,20*0,45-2,295*2,20*0,45-2,35*2,20*0,45</t>
  </si>
  <si>
    <t>0,90*0,35*3,50+2,45*(3,50+3,30)*0,5*0,40</t>
  </si>
  <si>
    <t>4,25*0,40*3,50</t>
  </si>
  <si>
    <t>2,70*(3,50+3,20)*0,5*0,385</t>
  </si>
  <si>
    <t>2,65*0,40*3,50</t>
  </si>
  <si>
    <t>2,80*(3,30+3,10)*0,5*0,20+2,65*(3,10+2,90)*0,5*0,20+1,00*(3,05+3,00)*0,5*0,20-1,25*2,00*0,20</t>
  </si>
  <si>
    <t>3,15*3,00*0,25+2,95*2,90*0,25</t>
  </si>
  <si>
    <t>Medzisúčet</t>
  </si>
  <si>
    <t>" obvodové nosné murivo "</t>
  </si>
  <si>
    <t>7,20*(3,90+3,00)*0,5*0,50-1,22*1,00*0,50*2</t>
  </si>
  <si>
    <t>7,20*(3,90+3,00)*0,5*0,55-1,22*1,00*0,55</t>
  </si>
  <si>
    <t>54,20*3,00*0,55-(2,65*2,85+1,23*1,73*10+0,93*2,22+1,93*2,22+1,00*2,22+1,03*2,22*2+1,23*1,00*5+1,03*1,00*2+2,65*2,22*3+1,20*1,00*4)*0,55</t>
  </si>
  <si>
    <t>2,85*3,00*0,30-1,22*1,00*0,30</t>
  </si>
  <si>
    <t>(47,50+45,50)*0,5*0,55*2,00</t>
  </si>
  <si>
    <t>3,515*1,80*0,50*2+9,80*3,10*0,50+3,50*(1,70+1,55)*0,5*0,50</t>
  </si>
  <si>
    <t>3,515*1,80*0,50*2+10,60*3,10*0,50+4,75*(1,15+1,70)*0,5*0,50+1,30*(1,70+2,25)*0,5*0,50-1,00*0,56*0,50*2</t>
  </si>
  <si>
    <t>" požiarne steny pod tribúnami "</t>
  </si>
  <si>
    <t>6,80*3,15*0,5*0,24*4</t>
  </si>
  <si>
    <t>" záveterný múr "</t>
  </si>
  <si>
    <t>1,25*3,00*0,30</t>
  </si>
  <si>
    <t>963051113</t>
  </si>
  <si>
    <t>Búranie železobetónových stropov doskových hr.nad 80 mm,  -2,40000t</t>
  </si>
  <si>
    <t>844891444</t>
  </si>
  <si>
    <t>(49,40*9,50-2,60*9,00)*0,30</t>
  </si>
  <si>
    <t>963053935</t>
  </si>
  <si>
    <t>Búranie železobetónových schodiskových ramien monolitických,  -0,39200t</t>
  </si>
  <si>
    <t>1521168095</t>
  </si>
  <si>
    <t>6,40*2,60</t>
  </si>
  <si>
    <t>964051111</t>
  </si>
  <si>
    <t>Búranie samostatných trámov, prievlakov alebo pásov zo železobetónu do 0,16 m2,  -2,40000t</t>
  </si>
  <si>
    <t>161373116</t>
  </si>
  <si>
    <t>" vence na nosnom murive "</t>
  </si>
  <si>
    <t>8,475*0,30*0,30</t>
  </si>
  <si>
    <t>(2,60+0,85)*0,30*0,30</t>
  </si>
  <si>
    <t>(2,50+1,25)*0,20*30</t>
  </si>
  <si>
    <t>8,475*0,42*0,30</t>
  </si>
  <si>
    <t>3,35*0,43*0,30</t>
  </si>
  <si>
    <t>8,375*0,50*0,30</t>
  </si>
  <si>
    <t>9,89*0,20*0,30</t>
  </si>
  <si>
    <t>8,375*0,45*0,30*2</t>
  </si>
  <si>
    <t>3,45*0,35*0,30</t>
  </si>
  <si>
    <t>8,475*0,51*0,30</t>
  </si>
  <si>
    <t>8,475*0,55*0,30</t>
  </si>
  <si>
    <t>48,90*0,45*0,35</t>
  </si>
  <si>
    <t>0,90*0,35*0,30+2,45*0,40*0,30</t>
  </si>
  <si>
    <t>4,25*0,40*0,30</t>
  </si>
  <si>
    <t>2,70*0,385*0,30</t>
  </si>
  <si>
    <t>2,65*0,40*0,30</t>
  </si>
  <si>
    <t>2,80*0,20*0,25+2,65*0,20*0,25+1,00*0,20*0,25</t>
  </si>
  <si>
    <t>3,15*0,25*0,30+2,95*0,25*0,30</t>
  </si>
  <si>
    <t>7,20*0,50*(0,30+0,20)*2</t>
  </si>
  <si>
    <t>54,20*0,55*0,30</t>
  </si>
  <si>
    <t>2,85*0,30*0,25</t>
  </si>
  <si>
    <t>3,515*0,50*0,25*2+9,80*0,50*0,25</t>
  </si>
  <si>
    <t>3,515*0,50*0,25*2+10,60*0,50*0,25</t>
  </si>
  <si>
    <t>" preklady a nosníky na nosnom murive "</t>
  </si>
  <si>
    <t>2,40*0,20*0,25</t>
  </si>
  <si>
    <t>2,40*0,42*0,25</t>
  </si>
  <si>
    <t>1,20*0,42*0,25</t>
  </si>
  <si>
    <t>2,65*0,55*0,25</t>
  </si>
  <si>
    <t>2,60*0,55*0,25*2</t>
  </si>
  <si>
    <t>2,80*0,55*0,25</t>
  </si>
  <si>
    <t>1,65*0,55*0,25</t>
  </si>
  <si>
    <t>1,20*0,45*0,25*2</t>
  </si>
  <si>
    <t>1,20*0,55*0,25</t>
  </si>
  <si>
    <t>965043441</t>
  </si>
  <si>
    <t>Búranie podkladov pod dlažby, liatych dlažieb a mazanín,betón s poterom,teracom hr.do 150 mm,  plochy nad 4 m2 -2,20000t</t>
  </si>
  <si>
    <t>-1822518321</t>
  </si>
  <si>
    <t xml:space="preserve">" vybúranie podlahovej dosky vrátane podkladného betónu /odhad hr. konštrukcie 300 mm/ " </t>
  </si>
  <si>
    <t>55,20*17,20*0,30</t>
  </si>
  <si>
    <t>965049120</t>
  </si>
  <si>
    <t>Príplatok za búranie betónovej mazaniny so zváranou sieťou alebo rabicovým pletivom hr. nad 100 mm</t>
  </si>
  <si>
    <t>1084338941</t>
  </si>
  <si>
    <t>966053121</t>
  </si>
  <si>
    <t>Vybúranie častí ríms zo železobetónu vyložených do 500 mm,  -0,08300t</t>
  </si>
  <si>
    <t>-161385208</t>
  </si>
  <si>
    <t>7,20*2*2</t>
  </si>
  <si>
    <t>54,20+8,20+5,50</t>
  </si>
  <si>
    <t>968062245</t>
  </si>
  <si>
    <t>Vybúranie drevených rámov okien jednoduchých plochy do 2 m2,  -0,03100t</t>
  </si>
  <si>
    <t>670624524</t>
  </si>
  <si>
    <t>" demontáž výplne presklenej štítovej steny "</t>
  </si>
  <si>
    <t>410,00</t>
  </si>
  <si>
    <t>968071115</t>
  </si>
  <si>
    <t>Demontáž okien kovových, 1 bm obvodu - 0,005t</t>
  </si>
  <si>
    <t>1962728886</t>
  </si>
  <si>
    <t>(1,25+1,05)*2*2         " exteriér "</t>
  </si>
  <si>
    <t>(1,25+1,00)*2*3</t>
  </si>
  <si>
    <t>(1,25+1,05)*2*4</t>
  </si>
  <si>
    <t>(1,25+0,60)*2*1</t>
  </si>
  <si>
    <t>1,20*4*1                       " interiér "</t>
  </si>
  <si>
    <t>(1,80+1,20)*2*1</t>
  </si>
  <si>
    <t>968071116</t>
  </si>
  <si>
    <t>Demontáž dverí kovových vchodových, 1 bm obvodu - 0,005t</t>
  </si>
  <si>
    <t>-83768333</t>
  </si>
  <si>
    <t>(1,05+2,25)*2*6            " exteriér "</t>
  </si>
  <si>
    <t>(1,95+2,25)*2*1</t>
  </si>
  <si>
    <t>(0,95+2,25)*2*1</t>
  </si>
  <si>
    <t>(0,95+2,120)*2*1          " interiér "</t>
  </si>
  <si>
    <t>968072455</t>
  </si>
  <si>
    <t>Vybúranie kovových dverových zárubní plochy do 2 m2,  -0,07600t</t>
  </si>
  <si>
    <t>-1903179115</t>
  </si>
  <si>
    <t>0,80*2,00*13</t>
  </si>
  <si>
    <t>0,90*2,00*3</t>
  </si>
  <si>
    <t>0,60*2,00*18</t>
  </si>
  <si>
    <t>968072456</t>
  </si>
  <si>
    <t>Vybúranie kovových dverových zárubní plochy nad 2 m2,  -0,06300t</t>
  </si>
  <si>
    <t>1237007991</t>
  </si>
  <si>
    <t>1,60*2,10*1</t>
  </si>
  <si>
    <t>1,25*2,00*3</t>
  </si>
  <si>
    <t>2,35*2,15*2</t>
  </si>
  <si>
    <t>968072641</t>
  </si>
  <si>
    <t>Vybúranie kovových stien plných, zasklených alebo výkladných,  -0,02500t</t>
  </si>
  <si>
    <t>-48202202</t>
  </si>
  <si>
    <t>2,65*2,25*2                  " exteriér "</t>
  </si>
  <si>
    <t>6,50*3,30                      " interiér "</t>
  </si>
  <si>
    <t>1,90*(3,00+2,75)*0,5+1,30*3,00</t>
  </si>
  <si>
    <t>7,00*2,90</t>
  </si>
  <si>
    <t>968081115</t>
  </si>
  <si>
    <t>Demontáž okien plastových, 1 bm obvodu - 0,007t</t>
  </si>
  <si>
    <t>566104532</t>
  </si>
  <si>
    <t>(1,05+1,05)*2*1</t>
  </si>
  <si>
    <t>(1,25+1,75)*2*10</t>
  </si>
  <si>
    <t>(1,25+1,00)*2*2</t>
  </si>
  <si>
    <t>(1,05+0,60)*2*2</t>
  </si>
  <si>
    <t>978065001</t>
  </si>
  <si>
    <t>Odstránenie kontaktného zateplenia vrátane povrchovej úpravy z polystyrénových dosiek hrúbky nad 30-80 mm,  -0,01804t</t>
  </si>
  <si>
    <t>-381448292</t>
  </si>
  <si>
    <t>8,00*3,50+1,50*(1,70+1,55)*0,5</t>
  </si>
  <si>
    <t>9,60*4,90+4,75*(1,15+1,70)*0,5+1,30*(1,70+2,25)*0,5-1,00*0,56*2</t>
  </si>
  <si>
    <t>30,60*2,85-1,00*2,22-1,00*1,00*3-1,23*1,73*11-1,93*2,22-0,90*2,22</t>
  </si>
  <si>
    <t>Odvoz sutiny a vybúraných hmôt na skládku do 1 km</t>
  </si>
  <si>
    <t>1989035037</t>
  </si>
  <si>
    <t>979081121</t>
  </si>
  <si>
    <t>Odvoz sutiny a vybúraných hmôt na skládku za každý ďalší 1 km</t>
  </si>
  <si>
    <t>-1561518764</t>
  </si>
  <si>
    <t>55,562*29</t>
  </si>
  <si>
    <t>5,74*9</t>
  </si>
  <si>
    <t>2414,587-(55,562+5,74)*14</t>
  </si>
  <si>
    <t>21</t>
  </si>
  <si>
    <t>1049935455</t>
  </si>
  <si>
    <t>22</t>
  </si>
  <si>
    <t>541013046</t>
  </si>
  <si>
    <t>2414,587*4</t>
  </si>
  <si>
    <t>23</t>
  </si>
  <si>
    <t>979087112</t>
  </si>
  <si>
    <t>Nakladanie na dopravný prostriedok pre vodorovnú dopravu sutiny</t>
  </si>
  <si>
    <t>2144922743</t>
  </si>
  <si>
    <t>24</t>
  </si>
  <si>
    <t>Poplatok za skladovanie - betón, tehly, dlaždice (17 01) ostatné</t>
  </si>
  <si>
    <t>-482463183</t>
  </si>
  <si>
    <t>" odd.1 "  475,426</t>
  </si>
  <si>
    <t>25</t>
  </si>
  <si>
    <t>979089112</t>
  </si>
  <si>
    <t>Poplatok za skladovanie - drevo, plasty (17 02 ), ostatné</t>
  </si>
  <si>
    <t>-149296533</t>
  </si>
  <si>
    <t>" odd.762 "  25,863</t>
  </si>
  <si>
    <t>" odd.766 "  13,313</t>
  </si>
  <si>
    <t>26</t>
  </si>
  <si>
    <t>979089116</t>
  </si>
  <si>
    <t xml:space="preserve">Poplatok za skladovanie - sklo </t>
  </si>
  <si>
    <t>-2133062161</t>
  </si>
  <si>
    <t>" odd.787 "  5,74</t>
  </si>
  <si>
    <t>27</t>
  </si>
  <si>
    <t>979089312</t>
  </si>
  <si>
    <t>Poplatok za skladovanie - kovy (meď, bronz, mosadz atď.) (17 04 ), ostatné /druhotná surovina - výkup, nenaceňovať/</t>
  </si>
  <si>
    <t>1158698552</t>
  </si>
  <si>
    <t>" odd.764 "  5,581</t>
  </si>
  <si>
    <t>" odd.767 "  0,147</t>
  </si>
  <si>
    <t>" odd.733 "  0,508</t>
  </si>
  <si>
    <t>" odd.735 "  5,326</t>
  </si>
  <si>
    <t>" odd.24M "  44,00</t>
  </si>
  <si>
    <t>28</t>
  </si>
  <si>
    <t>979089512</t>
  </si>
  <si>
    <t>Poplatok za skladovanie - stavebné materiály na báze sadry (17 08 ), ostatné</t>
  </si>
  <si>
    <t>1861288016</t>
  </si>
  <si>
    <t>" odd.763 "  8,385</t>
  </si>
  <si>
    <t>29</t>
  </si>
  <si>
    <t>979089612</t>
  </si>
  <si>
    <t>Poplatok za skladovanie - iné odpady zo stavieb a demolácií (17 09), ostatné</t>
  </si>
  <si>
    <t>-1041516234</t>
  </si>
  <si>
    <t>" odd.9 "  1871,036</t>
  </si>
  <si>
    <t>" odd.713 "  1,953</t>
  </si>
  <si>
    <t>" odd.722 "  0,398</t>
  </si>
  <si>
    <t>" odd.725 "  1,002</t>
  </si>
  <si>
    <t>" ostatný odpad z priestoru pod tribúnou "  10,00</t>
  </si>
  <si>
    <t>30</t>
  </si>
  <si>
    <t>979089714</t>
  </si>
  <si>
    <t>Prenájom kontajneru 10 m3</t>
  </si>
  <si>
    <t>-1311153668</t>
  </si>
  <si>
    <t>PSV</t>
  </si>
  <si>
    <t>Práce a dodávky PSV</t>
  </si>
  <si>
    <t>713</t>
  </si>
  <si>
    <t>Izolácie tepelné</t>
  </si>
  <si>
    <t>31</t>
  </si>
  <si>
    <t>713000011</t>
  </si>
  <si>
    <t>Odstránenie tepelnej izolácie stropov kladenej voľne z vláknitých materiálov hr. nad 10 cm -0,00336t</t>
  </si>
  <si>
    <t>890614937</t>
  </si>
  <si>
    <t>581,25</t>
  </si>
  <si>
    <t>32</t>
  </si>
  <si>
    <t>998713203</t>
  </si>
  <si>
    <t>Presun hmôt pre izolácie tepelné v objektoch výšky nad 12 m do 24 m</t>
  </si>
  <si>
    <t>%</t>
  </si>
  <si>
    <t>1776948720</t>
  </si>
  <si>
    <t>722</t>
  </si>
  <si>
    <t>Zdravotechnika - vnútorný vodovod</t>
  </si>
  <si>
    <t>33</t>
  </si>
  <si>
    <t>722130801</t>
  </si>
  <si>
    <t>Demontáž potrubia z oceľových rúrok závitových do DN 25,  -0,00213t</t>
  </si>
  <si>
    <t>-926104663</t>
  </si>
  <si>
    <t>34</t>
  </si>
  <si>
    <t>722130802</t>
  </si>
  <si>
    <t>Demontáž potrubia z oceľových rúrok závitových nad 25 do DN 40,  -0,00497t</t>
  </si>
  <si>
    <t>1638427655</t>
  </si>
  <si>
    <t>35</t>
  </si>
  <si>
    <t>722290823</t>
  </si>
  <si>
    <t>Vnútrostav. premiestnenie vybúraných hmôt vnútorný vodovod vodorovne do 100 m z budov vys. do 24 m</t>
  </si>
  <si>
    <t>749436246</t>
  </si>
  <si>
    <t>36</t>
  </si>
  <si>
    <t>998722201</t>
  </si>
  <si>
    <t>Presun hmôt pre vnútorný vodovod v objektoch výšky do 6 m</t>
  </si>
  <si>
    <t>-2004589175</t>
  </si>
  <si>
    <t>725</t>
  </si>
  <si>
    <t>Zdravotechnika - zariaďovacie predmety</t>
  </si>
  <si>
    <t>37</t>
  </si>
  <si>
    <t>725110811</t>
  </si>
  <si>
    <t>Demontáž záchoda splachovacieho s nádržou alebo s tlakovým splachovačom,  -0,01933t</t>
  </si>
  <si>
    <t>súb.</t>
  </si>
  <si>
    <t>-2037290425</t>
  </si>
  <si>
    <t>38</t>
  </si>
  <si>
    <t>725130811</t>
  </si>
  <si>
    <t>Demontáž pisoárového státia 1 dielnych,  -0,03968t</t>
  </si>
  <si>
    <t>-1873930814</t>
  </si>
  <si>
    <t>39</t>
  </si>
  <si>
    <t>725210821</t>
  </si>
  <si>
    <t>Demontáž umývadiel alebo umývadielok bez výtokovej armatúry,  -0,01946t</t>
  </si>
  <si>
    <t>2114761389</t>
  </si>
  <si>
    <t>40</t>
  </si>
  <si>
    <t>725240811</t>
  </si>
  <si>
    <t>Demontáž sprchovej kabíny a misy bez výtokových armatúr kabín,  -0,08800t</t>
  </si>
  <si>
    <t>693365959</t>
  </si>
  <si>
    <t>41</t>
  </si>
  <si>
    <t>725330840</t>
  </si>
  <si>
    <t>Demontáž výlevky bez výtok. armatúry, bez nádrže a splach. potrubia,oceľ. alebo liatinovej,  -0,01880t</t>
  </si>
  <si>
    <t>1411539320</t>
  </si>
  <si>
    <t>42</t>
  </si>
  <si>
    <t>725820810</t>
  </si>
  <si>
    <t>Demontáž batérie drezovej, umývadlovej nástennej,  -0,0026t</t>
  </si>
  <si>
    <t>1274857071</t>
  </si>
  <si>
    <t>43</t>
  </si>
  <si>
    <t>725860820</t>
  </si>
  <si>
    <t>Demontáž jednoduchej  zápachovej uzávierky pre zariaďovacie predmety, umývadlá, drezy, práčky  -0,00085t</t>
  </si>
  <si>
    <t>519044826</t>
  </si>
  <si>
    <t>44</t>
  </si>
  <si>
    <t>725860822</t>
  </si>
  <si>
    <t>Demontáž zápachovej uzávierky pre zariaďovacie predmety, vane, sprchy  -0,00122t</t>
  </si>
  <si>
    <t>-1601909930</t>
  </si>
  <si>
    <t>45</t>
  </si>
  <si>
    <t>725590811</t>
  </si>
  <si>
    <t>Vnútrostav. premiestnenie vybúr. hmôt zariaď. predmetov vodorovne do 100 m z budov s výš. do 6 m</t>
  </si>
  <si>
    <t>1618900327</t>
  </si>
  <si>
    <t>46</t>
  </si>
  <si>
    <t>998725201</t>
  </si>
  <si>
    <t>Presun hmôt pre zariaďovacie predmety v objektoch výšky do 6 m</t>
  </si>
  <si>
    <t>-731444058</t>
  </si>
  <si>
    <t>733</t>
  </si>
  <si>
    <t>Ústredné kúrenie - rozvodné potrubie</t>
  </si>
  <si>
    <t>47</t>
  </si>
  <si>
    <t>733120815</t>
  </si>
  <si>
    <t>Demontáž potrubia z oceľových rúrok hladkých do priem. 38,  -0,00254t</t>
  </si>
  <si>
    <t>-1246035701</t>
  </si>
  <si>
    <t>48</t>
  </si>
  <si>
    <t>733890801</t>
  </si>
  <si>
    <t>Vnútrostav. premiestnenie vybúraných hmôt rozvodov potrubia vodorovne do 100 m z obj. výš. do 6 m</t>
  </si>
  <si>
    <t>695826413</t>
  </si>
  <si>
    <t>49</t>
  </si>
  <si>
    <t>998733201</t>
  </si>
  <si>
    <t>Presun hmôt pre rozvody potrubia v objektoch výšky do 6 m</t>
  </si>
  <si>
    <t>345019039</t>
  </si>
  <si>
    <t>735</t>
  </si>
  <si>
    <t>Ústredné kúrenie - vykurovacie telesá</t>
  </si>
  <si>
    <t>50</t>
  </si>
  <si>
    <t>735111810</t>
  </si>
  <si>
    <t>Demontáž radiátorov článkových,  -0,02380t</t>
  </si>
  <si>
    <t>-1947503237</t>
  </si>
  <si>
    <t>51</t>
  </si>
  <si>
    <t>735890801</t>
  </si>
  <si>
    <t>Vnútrostaveniskové premiestnenie vybúraných hmôt vykurovacích telies do 6m</t>
  </si>
  <si>
    <t>1486876407</t>
  </si>
  <si>
    <t>52</t>
  </si>
  <si>
    <t>998735201</t>
  </si>
  <si>
    <t>Presun hmôt pre vykurovacie telesá v objektoch výšky do 6 m</t>
  </si>
  <si>
    <t>2091582903</t>
  </si>
  <si>
    <t>762</t>
  </si>
  <si>
    <t>Konštrukcie tesárske</t>
  </si>
  <si>
    <t>53</t>
  </si>
  <si>
    <t>762331813</t>
  </si>
  <si>
    <t>Demontáž viazaných konštrukcií krovov so sklonom do 60°, prierez. plochy 224 - 288 cm2,  -0.02400t</t>
  </si>
  <si>
    <t>-1296801942</t>
  </si>
  <si>
    <t>" krokvy "  9,50*47+7,00*11+5,50*11</t>
  </si>
  <si>
    <t>" pomúrnice "  54,20+(10,90+10,20)*2</t>
  </si>
  <si>
    <t>54</t>
  </si>
  <si>
    <t>762341811</t>
  </si>
  <si>
    <t>Demontáž debnenia striech rovných, oblúkových do 60°, z dosiek hrubých, hobľovaných,  -0.01600t</t>
  </si>
  <si>
    <t>1356486373</t>
  </si>
  <si>
    <t>(7,90+0,20)*55,80</t>
  </si>
  <si>
    <t>(5,40+1,50)*10,90</t>
  </si>
  <si>
    <t>(3,80+1,50)*10,20</t>
  </si>
  <si>
    <t>55</t>
  </si>
  <si>
    <t>762343811</t>
  </si>
  <si>
    <t>Demontáž debnenia odkvapov a štítových ríms z dosiek hrubých, hobľovaných hr. do 32 mm,  -0.01700t</t>
  </si>
  <si>
    <t>-283816574</t>
  </si>
  <si>
    <t>(0,45+0,20)*10,90</t>
  </si>
  <si>
    <t>(0,45+0,20)*10,20</t>
  </si>
  <si>
    <t>56</t>
  </si>
  <si>
    <t>998762203</t>
  </si>
  <si>
    <t>Presun hmôt pre konštrukcie tesárske v objektoch výšky od 12 do 24 m</t>
  </si>
  <si>
    <t>618444518</t>
  </si>
  <si>
    <t>763</t>
  </si>
  <si>
    <t>Konštrukcie - drevostavby</t>
  </si>
  <si>
    <t>57</t>
  </si>
  <si>
    <t>763119522</t>
  </si>
  <si>
    <t>Demontáž sadrokartónovej priečky, jednoduchá nosná oceľová konštrukcia, dvojité opláštenie,  -0,05447t</t>
  </si>
  <si>
    <t>1344136059</t>
  </si>
  <si>
    <t>1,05*(3,30+3,20)*0,5+2,60*(3,10+2,85)*0,5+1,325*3,10+1,325*2,95-0,60*2,00*2</t>
  </si>
  <si>
    <t>7,00*(2,85+3,50)*0,5-0,60*2,00-0,90*2,00-0,70*2,00</t>
  </si>
  <si>
    <t>1,45*3,25+1,50*3,20+1,50*3,00</t>
  </si>
  <si>
    <t>(0,20*2+1,10)*(3,50+3,40)*0,5</t>
  </si>
  <si>
    <t>(1,10+1,50)*2,80</t>
  </si>
  <si>
    <t>7,00*(2,80+3,50)*0,5-0,95*2,05</t>
  </si>
  <si>
    <t>1,45*3,50</t>
  </si>
  <si>
    <t>1,335*(3,50+3,45)*0,5</t>
  </si>
  <si>
    <t>4,75*(3,40+2,85)*0,5</t>
  </si>
  <si>
    <t>58</t>
  </si>
  <si>
    <t>763139532</t>
  </si>
  <si>
    <t>Demontáž sadrokartónového podhľadu s jednovrstvou nosnou konštrukciou z oceľových profilov, dvojité opláštenie, -0,03460t</t>
  </si>
  <si>
    <t>733597137</t>
  </si>
  <si>
    <t>" šatňa 1 "  3,20*1,80+1,25*0,85</t>
  </si>
  <si>
    <t>" šatňa 2 "  1,69*2,10+1,10*0,85*2+8,375*1,20</t>
  </si>
  <si>
    <t>" šatňa 3 "  3,25*(1,50+1,60)+1,15*1,85+1,15*1,45</t>
  </si>
  <si>
    <t>" šatňa 4 "  1,65*1,80+1,50*0,80+1,75*0,85</t>
  </si>
  <si>
    <t>" kuchyňa "  9,74*3,50</t>
  </si>
  <si>
    <t>59</t>
  </si>
  <si>
    <t>763717212</t>
  </si>
  <si>
    <t>Demontáž zvislej konštrukcie plnostenné stľpy, prierezovej plochy 150-500 cm2</t>
  </si>
  <si>
    <t>1451374095</t>
  </si>
  <si>
    <t>" demontáž stĺpov presklenej štítovej steny "</t>
  </si>
  <si>
    <t>(12,70+12,40+11,60+10,50+9,20+7,20+4,60)*2</t>
  </si>
  <si>
    <t>(2,50+5,80+8,10+9,90+11,00+12,00+12,60)*2+12,80</t>
  </si>
  <si>
    <t>" demontáž priečnikov presklenej štítovej steny "</t>
  </si>
  <si>
    <t>47,50+40,80+33,20+22,00</t>
  </si>
  <si>
    <t>60</t>
  </si>
  <si>
    <t>998763201</t>
  </si>
  <si>
    <t>Presun hmôt pre drevostavby v objektoch výšky do 12 m</t>
  </si>
  <si>
    <t>-1249292617</t>
  </si>
  <si>
    <t>764</t>
  </si>
  <si>
    <t>Konštrukcie klampiarske</t>
  </si>
  <si>
    <t>61</t>
  </si>
  <si>
    <t>764312822</t>
  </si>
  <si>
    <t>Demontáž krytiny hladkej strešnej z tabúľ 2000 x 670 mm, do 30st.,  -0,00751t</t>
  </si>
  <si>
    <t>173075396</t>
  </si>
  <si>
    <t xml:space="preserve"> 4,40*5,30+19,00*4,50</t>
  </si>
  <si>
    <t>62</t>
  </si>
  <si>
    <t>764351820</t>
  </si>
  <si>
    <t>Demontáž žľabov pododkvap. štvorhranných rovných, oblúkových, do 30° rš 400 mm,  -0,00390t</t>
  </si>
  <si>
    <t>-831355586</t>
  </si>
  <si>
    <t>63</t>
  </si>
  <si>
    <t>764359810</t>
  </si>
  <si>
    <t>Demontáž kotlíka kónického, so sklonom žľabu do 30st.,  -0,00110t</t>
  </si>
  <si>
    <t>187713430</t>
  </si>
  <si>
    <t>64</t>
  </si>
  <si>
    <t>764391840</t>
  </si>
  <si>
    <t>Demontáž ostatných strešných prvkov záveterné lišty, so sklonom do 30° rš 400 a 500 mm,  -0,00250t</t>
  </si>
  <si>
    <t>-1997159561</t>
  </si>
  <si>
    <t>7,90*2</t>
  </si>
  <si>
    <t>5,40+3,80</t>
  </si>
  <si>
    <t>65</t>
  </si>
  <si>
    <t>764410850</t>
  </si>
  <si>
    <t>Demontáž oplechovania parapetov rš od 100 do 330 mm,  -0,00135t</t>
  </si>
  <si>
    <t>-575480137</t>
  </si>
  <si>
    <t>1,23*12+1,03*3</t>
  </si>
  <si>
    <t>47,50</t>
  </si>
  <si>
    <t>66</t>
  </si>
  <si>
    <t>764453844</t>
  </si>
  <si>
    <t>Demontáž odpadového kolena horného dvojitého 120 a 150 mm,  -0,00290t</t>
  </si>
  <si>
    <t>1878115028</t>
  </si>
  <si>
    <t>2*2</t>
  </si>
  <si>
    <t>67</t>
  </si>
  <si>
    <t>764454802</t>
  </si>
  <si>
    <t>Demontáž odpadových rúr kruhových, s priemerom 120 mm,  -0,00285t</t>
  </si>
  <si>
    <t>-203767774</t>
  </si>
  <si>
    <t>2,90*2</t>
  </si>
  <si>
    <t>68</t>
  </si>
  <si>
    <t>998764203</t>
  </si>
  <si>
    <t>Presun hmôt pre konštrukcie klampiarske v objektoch výšky nad 12 do 24 m</t>
  </si>
  <si>
    <t>-1503370880</t>
  </si>
  <si>
    <t>766</t>
  </si>
  <si>
    <t>Konštrukcie stolárske</t>
  </si>
  <si>
    <t>69</t>
  </si>
  <si>
    <t>766411821</t>
  </si>
  <si>
    <t>Demontáž obloženia stien panelmi, palub. doskami,  -0,01098t</t>
  </si>
  <si>
    <t>1625116392</t>
  </si>
  <si>
    <t>" šatňa 1 "  (8,23+6,525)*2*2,80-0,80*2,002-0,60*2,00*2</t>
  </si>
  <si>
    <t>" chodba 1 "  2,35*2,80-2,35*2,15</t>
  </si>
  <si>
    <t>" šatňa 2 "  (12,90+5,20)*2*2,80-0,80*2,00*2-0,80*2,80</t>
  </si>
  <si>
    <t>" šatňa 3 "  (9,54+6,30)*2*2,80-0,80*2,00*2-0,60*2,00</t>
  </si>
  <si>
    <t>" chodba 2 "  3,35*2,80-2,25*2,15</t>
  </si>
  <si>
    <t>" šatňa 4 "  (5,40+8,55)*2*2,80-0,80*2,00</t>
  </si>
  <si>
    <t>70</t>
  </si>
  <si>
    <t>766411822</t>
  </si>
  <si>
    <t>Demontáž obloženia stien panelmi, podkladových roštov,  -0,00800t</t>
  </si>
  <si>
    <t>477844946</t>
  </si>
  <si>
    <t>71</t>
  </si>
  <si>
    <t>766421821</t>
  </si>
  <si>
    <t>Demontáž obloženia podhľadu stien, palub.doskami,  -0,01000t</t>
  </si>
  <si>
    <t>688362214</t>
  </si>
  <si>
    <t>" šatňa 1 "  8,23*4,125+1,00*7,00+3,20*1,40+4,20*1,08</t>
  </si>
  <si>
    <t>" šatňa 2 "  11,60*4,775+1,80*0,30</t>
  </si>
  <si>
    <t>" šatňa 3 "  9,54*5,10+4,65*3,45</t>
  </si>
  <si>
    <t>" šatňa 4 "  5,40*5,30+3,60*3,40</t>
  </si>
  <si>
    <t>" chodba 1 "  (4,85+3,80)*3,35</t>
  </si>
  <si>
    <t>" chodba 2 "  9,05*3,35</t>
  </si>
  <si>
    <t>" pergola vstup "   4,40*5,30+19,00*4,50</t>
  </si>
  <si>
    <t>72</t>
  </si>
  <si>
    <t>766421822</t>
  </si>
  <si>
    <t>Demontáž obloženia podhľadu stien, podkladových roštov,  -0,00800t</t>
  </si>
  <si>
    <t>-1099181218</t>
  </si>
  <si>
    <t>73</t>
  </si>
  <si>
    <t>998766203</t>
  </si>
  <si>
    <t>Presun hmot pre konštrukcie stolárske v objektoch výšky nad 12 do 24 m</t>
  </si>
  <si>
    <t>-1072356537</t>
  </si>
  <si>
    <t>767</t>
  </si>
  <si>
    <t>Konštrukcie doplnkové kovové</t>
  </si>
  <si>
    <t>74</t>
  </si>
  <si>
    <t>767581801</t>
  </si>
  <si>
    <t>Demontáž podhľadov kaziet,  -0,00500t</t>
  </si>
  <si>
    <t>-112299537</t>
  </si>
  <si>
    <t>" WC bar "  2,10*(1,28+1,74)+1,20*(1,20+1,15)</t>
  </si>
  <si>
    <t>75</t>
  </si>
  <si>
    <t>767582800</t>
  </si>
  <si>
    <t>Demontáž podhľadov roštov  -0,00200t</t>
  </si>
  <si>
    <t>-1287022392</t>
  </si>
  <si>
    <t>76</t>
  </si>
  <si>
    <t>767996801</t>
  </si>
  <si>
    <t>Demontáž ostatných doplnkov stavieb s hmotnosťou jednotlivých dielov konštrukcií do 50 kg,  -0,00100t</t>
  </si>
  <si>
    <t>kg</t>
  </si>
  <si>
    <t>-982070199</t>
  </si>
  <si>
    <t>" mreže /7,50 kg/m2/"</t>
  </si>
  <si>
    <t>2,25*2,15*7,50</t>
  </si>
  <si>
    <t>2,65*2,35*7,50</t>
  </si>
  <si>
    <t>77</t>
  </si>
  <si>
    <t>998767203</t>
  </si>
  <si>
    <t>Presun hmôt pre kovové stavebné doplnkové konštrukcie v objektoch výšky nad 12 do 24 m</t>
  </si>
  <si>
    <t>-30116082</t>
  </si>
  <si>
    <t>787</t>
  </si>
  <si>
    <t>Zasklievanie</t>
  </si>
  <si>
    <t>78</t>
  </si>
  <si>
    <t>787100802</t>
  </si>
  <si>
    <t>Vysklievanie stien a priečok, balkón. zábradlia, výťahových šachiet skla plochého nad 1 do 3 m2,  -0,01400t</t>
  </si>
  <si>
    <t>414796965</t>
  </si>
  <si>
    <t>" vysklenie štítovej presklenej steny "  410,00</t>
  </si>
  <si>
    <t>79</t>
  </si>
  <si>
    <t>998787203</t>
  </si>
  <si>
    <t>Presun hmôt pre zasklievanie v objektoch výšky nad 12 do 24 mm</t>
  </si>
  <si>
    <t>-2044484234</t>
  </si>
  <si>
    <t>M</t>
  </si>
  <si>
    <t>Práce a dodávky M</t>
  </si>
  <si>
    <t>21-M</t>
  </si>
  <si>
    <t>Elektromontáže</t>
  </si>
  <si>
    <t>80</t>
  </si>
  <si>
    <t>HZS000113</t>
  </si>
  <si>
    <t>Stavebno montážne práce náročné ucelené - odborné, tvorivé remeselné (Tr. 3) v rozsahu viac ako 8 hodín</t>
  </si>
  <si>
    <t>hod</t>
  </si>
  <si>
    <t>512</t>
  </si>
  <si>
    <t>152673845</t>
  </si>
  <si>
    <t>" demontáž elektrických rozvodov, svietidiel a rozvádzačov "  15,0</t>
  </si>
  <si>
    <t>43-M</t>
  </si>
  <si>
    <t>Montáž oceľových konštrukcií</t>
  </si>
  <si>
    <t>81</t>
  </si>
  <si>
    <t>430000001.Dem</t>
  </si>
  <si>
    <t>Demontáž rôznych dielov OK - oceľová konštrukcia tribúny a zábradlí vrátane pomocných lešení, lávok, vertikálnej a horizontálnej dopravy materiálu</t>
  </si>
  <si>
    <t>-1038805551</t>
  </si>
  <si>
    <t>" oceľová nosná konštrukcia tribúny a zábradlí - odhad hmotnosti "</t>
  </si>
  <si>
    <t>42000,00</t>
  </si>
  <si>
    <t>82</t>
  </si>
  <si>
    <t>430000002.Dem</t>
  </si>
  <si>
    <t>Demontáž rôznych dielov OK - oceľová konštrukcia pergoly vstupu vrrátane pomocných lešení, lávok, vertikálnej a horizontálnej dopravy materiálu</t>
  </si>
  <si>
    <t>426779088</t>
  </si>
  <si>
    <t>" oceľová nosná konštrukcia pergoly vstupu - odhad hmotnosti "</t>
  </si>
  <si>
    <t>2000,00</t>
  </si>
  <si>
    <t>83</t>
  </si>
  <si>
    <t>430000003.Dem</t>
  </si>
  <si>
    <t>Demontáž rôznych dielov OK - delenie a triedenie oceľovej konštrukcie na manipulovateľné kusy rezaním a pálením na medziskládke</t>
  </si>
  <si>
    <t>1742463749</t>
  </si>
  <si>
    <t>HZS</t>
  </si>
  <si>
    <t>Hodinové zúčtovacie sadzby</t>
  </si>
  <si>
    <t>84</t>
  </si>
  <si>
    <t>HZS000111</t>
  </si>
  <si>
    <t>Stavebno montážne práce menej náročne, pomocné alebo manupulačné (Tr. 1) v rozsahu viac ako 8 hodín</t>
  </si>
  <si>
    <t>-1309947005</t>
  </si>
  <si>
    <t>" demontáž sedačiek tribúny - cca 516 ks /oceľová konštrukcia, drevené operadlo a sedák/ "  90,0</t>
  </si>
  <si>
    <t>" - demontáž konštrukcie sedačky do sute, oddelenie drevenej a kovovej časti</t>
  </si>
  <si>
    <t>" premiestnenie materiálu do sute z priestoru pod tribúnou "  50,0</t>
  </si>
  <si>
    <t>VRN</t>
  </si>
  <si>
    <t>Vedľajšie rozpočtové náklady</t>
  </si>
  <si>
    <t>85</t>
  </si>
  <si>
    <t>000500025</t>
  </si>
  <si>
    <t>súb</t>
  </si>
  <si>
    <t>1024</t>
  </si>
  <si>
    <t>1327954434</t>
  </si>
  <si>
    <t>SO01-2 - SO01-2  Stavebné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</si>
  <si>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</si>
  <si>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</si>
  <si>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</si>
  <si>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</si>
  <si>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</si>
  <si>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</si>
  <si>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</si>
  <si>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712 - Izolácie striech, povlakové krytiny</t>
  </si>
  <si>
    <t xml:space="preserve">    720 - Zdravotechnická inštalácia</t>
  </si>
  <si>
    <t xml:space="preserve">    721 - Zdravotechnika - vnútorná kanalizácia</t>
  </si>
  <si>
    <t xml:space="preserve">    730 - Ústredné kúrenie</t>
  </si>
  <si>
    <t xml:space="preserve">    767 - Konštrukcie doplnkové kovové   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</si>
  <si>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</si>
  <si>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</si>
  <si>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</si>
  <si>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</si>
  <si>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</si>
  <si>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</si>
  <si>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 xml:space="preserve">    784 - Dokončovacie práce - maľby</t>
  </si>
  <si>
    <t xml:space="preserve">    N02 - Sanácia pätiek oblúkových nosníkov</t>
  </si>
  <si>
    <t xml:space="preserve">    22-M - Montáže oznamovacích a zabezpečovacích zariadení</t>
  </si>
  <si>
    <t xml:space="preserve">    33-M - Montáže dopravných zariadení, skladových zariadení a váh</t>
  </si>
  <si>
    <t xml:space="preserve">    110 - Práce a dodávky PSV</t>
  </si>
  <si>
    <t xml:space="preserve">    109 - Práce a dodávky HSV</t>
  </si>
  <si>
    <t>131201103</t>
  </si>
  <si>
    <t>Výkop nezapaženej jamy v hornine 3, nad 1000 do 10000 m3</t>
  </si>
  <si>
    <t>1126928206</t>
  </si>
  <si>
    <t>" výkop stavebnej jamy od kóty -0,300 po -2,000 "</t>
  </si>
  <si>
    <t>(49,00*9,00+61,00*18,00+3,00*12,00)*1,70</t>
  </si>
  <si>
    <t>" odpočet kubatúry pôvodných základov /odhad/ "  -100,00</t>
  </si>
  <si>
    <t>131201109</t>
  </si>
  <si>
    <t>Hĺbenie nezapažených jám a zárezov. Príplatok za lepivosť horniny 3</t>
  </si>
  <si>
    <t>1022104899</t>
  </si>
  <si>
    <t>162501102</t>
  </si>
  <si>
    <t>Vodorovné premiestnenie výkopku po spevnenej ceste z horniny tr.1-4, do 100 m3 na vzdialenosť do 3000 m</t>
  </si>
  <si>
    <t>-556057970</t>
  </si>
  <si>
    <t>2577,00</t>
  </si>
  <si>
    <t>162501105</t>
  </si>
  <si>
    <t>Vodorovné premiestnenie výkopku po spevnenej ceste z horniny tr.1-4, do 100 m3, príplatok k cene za každých ďalšich a začatých 1000 m</t>
  </si>
  <si>
    <t>-915685946</t>
  </si>
  <si>
    <t>2577,00*5</t>
  </si>
  <si>
    <t>171101111</t>
  </si>
  <si>
    <t>Uloženie sypaniny do násypu  nesúdržnej horníny v aktívnej zóne</t>
  </si>
  <si>
    <t>697911933</t>
  </si>
  <si>
    <t>" doplnenie násypu medzi základmi pod platňu podkladného betónu - od kóty -0,615 po -0,315 "</t>
  </si>
  <si>
    <t>158,50+10,95+50,60+151,40+66,50+73,60+22,80+40,50+38,15+119,65+160,35+89,40+76,50+23,40+36,40+53,95+4,20</t>
  </si>
  <si>
    <t>1176,85*0,30</t>
  </si>
  <si>
    <t>583410004400</t>
  </si>
  <si>
    <t>Štrkodrva frakcia 0-63 mm</t>
  </si>
  <si>
    <t>1255922617</t>
  </si>
  <si>
    <t>" zásypový materiál "</t>
  </si>
  <si>
    <t>353,055*2,20</t>
  </si>
  <si>
    <t>171201203</t>
  </si>
  <si>
    <t>Uloženie sypaniny na skládky nad 1000 do 10000 m3</t>
  </si>
  <si>
    <t>-1043853419</t>
  </si>
  <si>
    <t>171209002</t>
  </si>
  <si>
    <t>Poplatok za skladovanie - zemina a kamenivo (17 05) ostatné</t>
  </si>
  <si>
    <t>1451048678</t>
  </si>
  <si>
    <t>2577,00*1,75</t>
  </si>
  <si>
    <t>174101002</t>
  </si>
  <si>
    <t>Zásyp sypaninou so zhutnením jám, šachiet, rýh, zárezov alebo okolo objektov nad 100 do 1000 m3</t>
  </si>
  <si>
    <t>1750408688</t>
  </si>
  <si>
    <t>" objem časti výkopu po kótu -0,615 "</t>
  </si>
  <si>
    <t>(49,00*9,00+61,00*18,00+3,00*12,00)*1,385</t>
  </si>
  <si>
    <t>" odpočet objemu zabudovaných konštrukcií "</t>
  </si>
  <si>
    <t>" základové pásy - od kóty -2,000 po -1,065, resp. od kóty -1,065 po -0,615 "</t>
  </si>
  <si>
    <t>-(10,585*0,50*0,935+10,485*0,30*0,45)</t>
  </si>
  <si>
    <t>-((3,45+1,17+3,45*2)*0,50*0,935+(3,45+1,27+3,45*2)*0,30*0,45)</t>
  </si>
  <si>
    <t>-((3,80+4,10)*0,60*0,935+(3,80+4,10)*0,30*0,45)</t>
  </si>
  <si>
    <t>-((7,105*0,60+8,555*0,85)*0,935+(6,83+9,03)*0,30*0,45)</t>
  </si>
  <si>
    <t>-(2,80*0,55*0,935+3,35*0,30*0,45)</t>
  </si>
  <si>
    <t>-((11,05*0,60+8,555*0,85*2)*0,935+(10,50+9,03*2)*0,30*0,45)</t>
  </si>
  <si>
    <t>-(((14,275+8,555)*0,60+8,555*0,85)*0,935+(13,85+9,03*2)*0,30*0,45)</t>
  </si>
  <si>
    <t>-((18,17*0,65+2,265*0,55)*0,935+(18,22+2,415)*0,30*0,45)</t>
  </si>
  <si>
    <t>-(6,25*0,85*0,935+6,775*0,30*0,45)</t>
  </si>
  <si>
    <t>-((6,226-1,00)*0,85*0,935+(6,45-1,00)*0,30*0,45)</t>
  </si>
  <si>
    <t>-(8,55*0,40*0,935+8,45*0,30*0,45)</t>
  </si>
  <si>
    <t>-(4,37*0,55*0,935+4,02*0,30*0,45)</t>
  </si>
  <si>
    <t>-(10,075*0,75*0,935+10,225*0,30*0,45)</t>
  </si>
  <si>
    <t>-((1,55+3,55)*0,60*0,935+(1,70+4,35)*0,30*0,45)</t>
  </si>
  <si>
    <t>-(2,95*0,45*0,935+3,35*0,30*0,45)</t>
  </si>
  <si>
    <t>-((4,275+2,20+3,55)*0,60*0,935+(4,275+2,35+3,65)*0,30*0,45)</t>
  </si>
  <si>
    <t>-(8,35*0,60*0,935+8,75*0,30*0,45)</t>
  </si>
  <si>
    <t>-((3,20*0,70+2,60*0,60)*0,935+(2,85+3,20)*0,30*0,45)</t>
  </si>
  <si>
    <t>-((5,549+10,75)*0,50*0,935+(10,50+5,649)*0,30*0,45)</t>
  </si>
  <si>
    <t>-((3,15+2,035)*0,60*0,935+(3,25+0,40+2,035)*0,30*0,45)</t>
  </si>
  <si>
    <t>-((5,725+12,795)*0,60*0,935+(5,725+12,645)*0,30*0,45)</t>
  </si>
  <si>
    <t>-((8,45-1,00)*0,60*0,935+(3,90+4,20)*0,30*0,45)</t>
  </si>
  <si>
    <t>-(4,625*0,60*0,935+5,15*0,30*0,45)</t>
  </si>
  <si>
    <t>-(4,225*0,50*0,935+0,40*0,10*0,935+5,15*0,30*0,45)</t>
  </si>
  <si>
    <t>-(4,225*0,60*0,935+5,00*0,30*0,45)</t>
  </si>
  <si>
    <t>-(0,47*0,55*0,935+(3,29+3,60+3,50)*0,60*0,935+(5,30+4,40+4,55)*0,30*0,45)</t>
  </si>
  <si>
    <t>-(49,75*1,00*0,935+49,75*0,30*0,45)</t>
  </si>
  <si>
    <t>" základové stužidlá ozn.ZS1,ZS2 - od kóty -1,065 po -0,615 "</t>
  </si>
  <si>
    <t>-(5,30+1,26+4,20+4,45+3,20+4,15+4,125+1,05+3,48+5,25+1,975)*0,40*0,45</t>
  </si>
  <si>
    <t>" základové pätky - od kóty -2,000 po -1,065, resp. od kóty -1,065 po -0,615, od kóty -2,000 po -0,615 "</t>
  </si>
  <si>
    <t>-(1,40*1,40*0,935+0,60*0,60*0,45)*7</t>
  </si>
  <si>
    <t>-(1,60*1,60*0,935+0,80*0,80*0,45)*4</t>
  </si>
  <si>
    <t>-(1,25*1,25*0,935+0,60*0,60*0,45)*2</t>
  </si>
  <si>
    <t>-1,00*1,00*1,385*15</t>
  </si>
  <si>
    <t>-1,10*1,00*1,385*2</t>
  </si>
  <si>
    <t>-(1,725*1,875*0,935+1,50*1,385*0,75)*1</t>
  </si>
  <si>
    <t>" základová pätka výťahovej šachty - od kóty -2,000 po -0,615 "</t>
  </si>
  <si>
    <t>-(2,00*1,40*1,385+2,00*0,375*0,75)</t>
  </si>
  <si>
    <t>733651988</t>
  </si>
  <si>
    <t>1866,631*2,20</t>
  </si>
  <si>
    <t>" Poznámka  :  v prípade odsúhlasenia statikom je možné na zásyp alternatívne použiť výkopok, jeho objem odpočítať z objemu nakupovaného materiálu !!!</t>
  </si>
  <si>
    <t>Zakladanie</t>
  </si>
  <si>
    <t>274271305</t>
  </si>
  <si>
    <t>1887705678</t>
  </si>
  <si>
    <t>" základové pásy - od kóty -1,065 po -0,315 "</t>
  </si>
  <si>
    <t>10,485*0,30*1,00</t>
  </si>
  <si>
    <t>(3,45+1,27+3,45*2)*0,30*0,75</t>
  </si>
  <si>
    <t>(3,80+4,10)*0,30*0,75</t>
  </si>
  <si>
    <t>(6,83+9,03)*0,30*0,75</t>
  </si>
  <si>
    <t>3,35*0,30*0,75</t>
  </si>
  <si>
    <t>(10,50+9,03*2)*0,30*0,75</t>
  </si>
  <si>
    <t>(13,85+9,03*2)*0,30*0,75</t>
  </si>
  <si>
    <t>(18,22+2,415)*0,30*0,45</t>
  </si>
  <si>
    <t>6,775*0,30*0,75</t>
  </si>
  <si>
    <t>(6,45-1,00)*0,30*0,75</t>
  </si>
  <si>
    <t>8,45*0,30*0,75</t>
  </si>
  <si>
    <t>4,02*0,30*0,75</t>
  </si>
  <si>
    <t>10,225*0,30*0,75</t>
  </si>
  <si>
    <t>(1,70+4,35)*0,30*0,75</t>
  </si>
  <si>
    <t>(4,275+2,35+3,65)*0,30*0,75</t>
  </si>
  <si>
    <t>8,75*0,30*0,75</t>
  </si>
  <si>
    <t>(2,85+3,20)*0,30*0,75</t>
  </si>
  <si>
    <t>(10,50+5,649)*0,30*0,75</t>
  </si>
  <si>
    <t>(3,25+0,40+2,035)*0,30*0,75</t>
  </si>
  <si>
    <t>(5,725+12,645)*0,30*0,75</t>
  </si>
  <si>
    <t>(3,90+4,20)*0,30*0,75</t>
  </si>
  <si>
    <t>5,15*0,30*0,75*2</t>
  </si>
  <si>
    <t>5,00*0,30*0,75</t>
  </si>
  <si>
    <t>(5,30+4,40+4,55)*0,30*0,75</t>
  </si>
  <si>
    <t>49,75*0,30*0,75</t>
  </si>
  <si>
    <t>274313811</t>
  </si>
  <si>
    <t>Betón základových pásov, prostý tr. C 30/37 - XC2,XA1(SK)-Cl0,4-Dmax 16-S3</t>
  </si>
  <si>
    <t>1745448383</t>
  </si>
  <si>
    <t>" základové pásy - od kóty -2,000 po -1,065 "</t>
  </si>
  <si>
    <t>10,585*0,50*0,935</t>
  </si>
  <si>
    <t>(3,45+1,17+3,45*2)*0,50*0,935</t>
  </si>
  <si>
    <t>(3,80+4,10)*0,60*0,935</t>
  </si>
  <si>
    <t>(7,105*0,60+8,555*0,85)*0,935</t>
  </si>
  <si>
    <t>2,80*0,55*0,935</t>
  </si>
  <si>
    <t>(11,05*0,60+8,555*0,85*2)*0,935</t>
  </si>
  <si>
    <t>((14,275+8,555)*0,60+8,555*0,85)*0,935</t>
  </si>
  <si>
    <t>(18,17*0,65+2,265*0,55)*0,935</t>
  </si>
  <si>
    <t>6,25*0,85*0,935</t>
  </si>
  <si>
    <t>(6,226-1,00)*0,85*0,935</t>
  </si>
  <si>
    <t>8,55*0,40*0,935</t>
  </si>
  <si>
    <t>4,37*0,55*0,935</t>
  </si>
  <si>
    <t>10,075*0,75*0,935</t>
  </si>
  <si>
    <t>(1,55+3,55)*0,60*0,935</t>
  </si>
  <si>
    <t>2,95*0,45*0,935</t>
  </si>
  <si>
    <t>(4,275+2,20+3,55)*0,60*0,935</t>
  </si>
  <si>
    <t>8,35*0,60*0,935</t>
  </si>
  <si>
    <t>(3,20*0,70+2,60*0,60)*0,935</t>
  </si>
  <si>
    <t>(5,549+10,75)*0,50*0,935</t>
  </si>
  <si>
    <t>(3,15+2,035)*0,60*0,935</t>
  </si>
  <si>
    <t>(5,725+12,795)*0,60*0,935</t>
  </si>
  <si>
    <t>(8,45-1,00)*0,60*0,935</t>
  </si>
  <si>
    <t>4,625*0,60*0,935</t>
  </si>
  <si>
    <t>4,225*0,50*0,935+0,40*0,10*0,935</t>
  </si>
  <si>
    <t>4,225*0,60*0,935</t>
  </si>
  <si>
    <t>0,47*0,55*0,935+(3,29+3,60+3,50)*0,60*0,935</t>
  </si>
  <si>
    <t>49,75*1,00*0,935</t>
  </si>
  <si>
    <t>274321511</t>
  </si>
  <si>
    <t>Betón základových pásov, železový (bez výstuže), tr. C 30/37 - XC2,XA1(SK)-Cl0,4-Dmax 16-S3</t>
  </si>
  <si>
    <t>1962116345</t>
  </si>
  <si>
    <t>" základové stužidlá ozn.ZS1,ZS2 - od kóty -1,065 po -0,315 "</t>
  </si>
  <si>
    <t>5,30*0,40*0,75</t>
  </si>
  <si>
    <t>1,26*0,40*0,75</t>
  </si>
  <si>
    <t>4,20*0,40*0,75</t>
  </si>
  <si>
    <t>4,45*0,40*0,75</t>
  </si>
  <si>
    <t>3,20*0,40*0,75</t>
  </si>
  <si>
    <t>4,15*0,40*0,75</t>
  </si>
  <si>
    <t>4,125*0,40*0,75</t>
  </si>
  <si>
    <t>1,05*0,40*0,75</t>
  </si>
  <si>
    <t>3,48*0,40*0,75</t>
  </si>
  <si>
    <t>5,25*0,40*0,75</t>
  </si>
  <si>
    <t>1,975*0,30*0,75</t>
  </si>
  <si>
    <t>274351215</t>
  </si>
  <si>
    <t>Debnenie stien základových pásov, zhotovenie - dielce</t>
  </si>
  <si>
    <t>-739579292</t>
  </si>
  <si>
    <t>" debnenie železobetónových základových stužidiel "</t>
  </si>
  <si>
    <t>(5,30+1,26+4,20+4,45+3,20+4,15+4,125+1,05+3,48+5,25+1,975)*2*1,20</t>
  </si>
  <si>
    <t>" debnenie betónových základových pásov "</t>
  </si>
  <si>
    <t>(10,585+3,45+1,17+3,45*2+3,80+4,10+7,105+8,555)*2*1,20</t>
  </si>
  <si>
    <t>(2,80+11,05+8,555+14,275+8,555*2)*2*1,20</t>
  </si>
  <si>
    <t>(18,17+2,265+6,25+6,226-1,00)*2*1,20</t>
  </si>
  <si>
    <t>(8,55+4,37+10,075+1,55+3,55)*2*1,20</t>
  </si>
  <si>
    <t>(2,95+4,275+2,20+3,55+8,35)*2*1,20</t>
  </si>
  <si>
    <t>(3,20+2,60+5,549+10,75)*2*1,20</t>
  </si>
  <si>
    <t>(3,15+2,035+5,725+12,795+8,45-1,00)*2*1,20</t>
  </si>
  <si>
    <t>(4,625+4,225+0,40+4,225+0,47+3,29+3,60+3,50)*2*1,20</t>
  </si>
  <si>
    <t>49,75*1,20*2</t>
  </si>
  <si>
    <t>274351216</t>
  </si>
  <si>
    <t>Debnenie stien základových pásov, odstránenie - dielce</t>
  </si>
  <si>
    <t>-1139831350</t>
  </si>
  <si>
    <t>274361821</t>
  </si>
  <si>
    <t>Výstuž základových pásov z ocele 10505</t>
  </si>
  <si>
    <t>185329153</t>
  </si>
  <si>
    <t>" podľa výkazu betonárskej výstuže - statika v.č.Z4 "</t>
  </si>
  <si>
    <t>" pol.1-4 "  200,507+539,79</t>
  </si>
  <si>
    <t>740,297*0,10          " prestrih, spoje "</t>
  </si>
  <si>
    <t>(740,297+74,03)*0,001</t>
  </si>
  <si>
    <t>274361825</t>
  </si>
  <si>
    <t>-678833840</t>
  </si>
  <si>
    <t>" pol.H,V,S "  1209,89+800,51</t>
  </si>
  <si>
    <t>2010,40*0,10          " prestrih, spoje "</t>
  </si>
  <si>
    <t>(2010,40+201,04)*0,001</t>
  </si>
  <si>
    <t>275313811</t>
  </si>
  <si>
    <t>Betón základových pätiek, prostý tr. C 30/37 - XC2,XA1(SK)-Cl0,4-Dmax 16-S3</t>
  </si>
  <si>
    <t>-1494781732</t>
  </si>
  <si>
    <t>" základové pásy - od kóty -2,000 po -1,065, resp. od kóty -1,065 po -0,315, od kóty -2,000 po -0,315 "</t>
  </si>
  <si>
    <t>(1,40*1,40*0,935+0,60*0,60*0,75)*7</t>
  </si>
  <si>
    <t>(1,60*1,60*0,935+0,80*0,80*0,75)*4</t>
  </si>
  <si>
    <t>(1,25*1,25*0,935+0,60*0,60*0,75)*2</t>
  </si>
  <si>
    <t>1,00*1,00*1,685*15</t>
  </si>
  <si>
    <t>1,10*1,00*1,685*2</t>
  </si>
  <si>
    <t>(1,725*1,875*0,935+1,50*1,325*0,75)*1</t>
  </si>
  <si>
    <t>" základová pätka výťahovej šachty - od kóty -2,000 po -0,315 "</t>
  </si>
  <si>
    <t>2,00*1,40*1,685+2,00*0,375*0,75-1,26*1,425*0,235</t>
  </si>
  <si>
    <t>275351215</t>
  </si>
  <si>
    <t>Debnenie stien základových pätiek, zhotovenie - dielce</t>
  </si>
  <si>
    <t>639200376</t>
  </si>
  <si>
    <t>(1,40*4*1,20+0,60*4*0,90)*7</t>
  </si>
  <si>
    <t>(1,60*4*1,20*0,80*4*0,90)*4</t>
  </si>
  <si>
    <t>(1,25*4*1,20+0,60*4*0,90)*2</t>
  </si>
  <si>
    <t>1,00*4*1,80*15</t>
  </si>
  <si>
    <t>(1,10+1,00)*2*1,80*2</t>
  </si>
  <si>
    <t>((1,725+1,875)*2*1,20+(1,50+1,325)*2*0,90)*1</t>
  </si>
  <si>
    <t>(2,00+1,40*2)*1,80+0,375*2*0,60+(1,075*2+1,26)*0,25</t>
  </si>
  <si>
    <t>275351216</t>
  </si>
  <si>
    <t>Debnenie stien základovýcb pätiek, odstránenie - dielce</t>
  </si>
  <si>
    <t>-667490375</t>
  </si>
  <si>
    <t>275361821</t>
  </si>
  <si>
    <t>Výstuž základových pätiek z ocele 10505</t>
  </si>
  <si>
    <t>1159172976</t>
  </si>
  <si>
    <t>" podľa výkazu betonárskej výstuže - statika v.č.Z3 /kotviaca výstuž stĺpov/ "</t>
  </si>
  <si>
    <t>" pol.1-8 "  1011,31</t>
  </si>
  <si>
    <t>1011,31*0,10          " prestrih, spoje "</t>
  </si>
  <si>
    <t>(1011,31+101,131)*0,001</t>
  </si>
  <si>
    <t>Zvislé a kompletné konštrukcie</t>
  </si>
  <si>
    <t>311271305</t>
  </si>
  <si>
    <t>-1683886959</t>
  </si>
  <si>
    <t>" 1.NP. "</t>
  </si>
  <si>
    <t>" ST102 "  3,35*3,00*0,25</t>
  </si>
  <si>
    <t>311271306</t>
  </si>
  <si>
    <t>1790848925</t>
  </si>
  <si>
    <t>" ST101 "  (6,63+9,03+10,50+9,03*2+13,85+9,03*2+7,05+48,80)*3,00*0,30</t>
  </si>
  <si>
    <t>" doplnenie nad základovými pätkami "  (3,25*2+3,00)*0,75*0,30</t>
  </si>
  <si>
    <t>" odpočet otvorov "  -1,00*2,185*7*0,30</t>
  </si>
  <si>
    <t xml:space="preserve">                                          -1,90*2,185*0,30</t>
  </si>
  <si>
    <t>" odpočet monolitických prekladov "</t>
  </si>
  <si>
    <t>" N118 "  -1,60*0,30*0,53*7</t>
  </si>
  <si>
    <t>" N116 "  -3,20*0,30*0,25</t>
  </si>
  <si>
    <t>" N120 "</t>
  </si>
  <si>
    <t>311272123</t>
  </si>
  <si>
    <t>238042909</t>
  </si>
  <si>
    <t>" 1.NP. vnútorné murivo "</t>
  </si>
  <si>
    <t>5,15*3,00*0,25</t>
  </si>
  <si>
    <t>10,55*3,00*0,25-2,95*2,915</t>
  </si>
  <si>
    <t>4,00*3,00*0,25</t>
  </si>
  <si>
    <t>11,49*3,00*0,25</t>
  </si>
  <si>
    <t>" N119 "  -1,60*0,25*0,53</t>
  </si>
  <si>
    <t>" odpočet otvorov "  -1,00-*2,185*0,25*1</t>
  </si>
  <si>
    <t>" 2.NP. vnútorné murivo "</t>
  </si>
  <si>
    <t>13,77*2,75*0,25</t>
  </si>
  <si>
    <t>14,60*2,75*0,25</t>
  </si>
  <si>
    <t>" 3.NP. vnútorné murivo "</t>
  </si>
  <si>
    <t>(1,70*2,08*0,5+1,90*2,08)*0,25*2</t>
  </si>
  <si>
    <t>4,50*1,75*0,25</t>
  </si>
  <si>
    <t>(8,15+7,04)*1,75*0,25</t>
  </si>
  <si>
    <t>4,50*1,375*0,25*2</t>
  </si>
  <si>
    <t>1,60*1,60*0,5*0,25+(1,55+0,25)*0,5*1,375*0,25</t>
  </si>
  <si>
    <t>" 4.NP. vnútorné murivo "</t>
  </si>
  <si>
    <t>3,90*2,75*0,5*0,25*2</t>
  </si>
  <si>
    <t>" 1.NP.-4.NP. - ostatné vnútorné murivo "</t>
  </si>
  <si>
    <t>6,50</t>
  </si>
  <si>
    <t>311272511</t>
  </si>
  <si>
    <t>1100085302</t>
  </si>
  <si>
    <t>" 1.NP. - domurovanie základových pätiek "</t>
  </si>
  <si>
    <t>" m.č.144,145 "  0,97*0,25*2,45*2</t>
  </si>
  <si>
    <t>311272512</t>
  </si>
  <si>
    <t>164094033</t>
  </si>
  <si>
    <t>" 1.NP. obvodové murivo "</t>
  </si>
  <si>
    <t>(13,00-0,30+10,20)*3,00*0,30</t>
  </si>
  <si>
    <t>(6,98-0,30+5,60)*3,00*0,30</t>
  </si>
  <si>
    <t>1,75*3,00*0,30</t>
  </si>
  <si>
    <t>4,80*2*3,00*0,30</t>
  </si>
  <si>
    <t>(3,05+1,67)*3,25*0,30</t>
  </si>
  <si>
    <t>10,585*6,365*0,30</t>
  </si>
  <si>
    <t>3,51*2,955*0,30*2+0,97*0,55*0,30*3</t>
  </si>
  <si>
    <t>(2,76+2,79)*3,00*0,30</t>
  </si>
  <si>
    <t>(3,05+1,67)*3,225*0,30</t>
  </si>
  <si>
    <t>(0,97*2+1,75)*0,30*3</t>
  </si>
  <si>
    <t>" N121 "  -2,40*0,30*0,25*5</t>
  </si>
  <si>
    <t>" N126 "  -2,40*0,50*0,30*2</t>
  </si>
  <si>
    <t>" N114 "  -1,70*0,50*0,30*2</t>
  </si>
  <si>
    <t>" N127 "  -6,30*0,615*0,30</t>
  </si>
  <si>
    <t>" N129 "  -1,75*0,45*0,30</t>
  </si>
  <si>
    <t>" N130 "  -1,75*0,36*0,30*2</t>
  </si>
  <si>
    <t>" odpočet keramických prekladov "</t>
  </si>
  <si>
    <t>" pol.a "  -1,25*0,30*0,25</t>
  </si>
  <si>
    <t>" pol.b "  -1,50*0,30*0,25*2</t>
  </si>
  <si>
    <t>" odpočet otvorov "  -0,90*0,50*0,30</t>
  </si>
  <si>
    <t xml:space="preserve">                                          -1,80*0,50*0,30*4</t>
  </si>
  <si>
    <t xml:space="preserve">                                          -3,25*1,75*0,30</t>
  </si>
  <si>
    <t xml:space="preserve">                                          -1,80*0,90*0,30</t>
  </si>
  <si>
    <t xml:space="preserve">                                          -1,10*2,335*0,30*2</t>
  </si>
  <si>
    <t xml:space="preserve">                                          -1,80*1,50*0,30</t>
  </si>
  <si>
    <t xml:space="preserve">                                          -1,00*2,185*0,30*2</t>
  </si>
  <si>
    <t xml:space="preserve">                                          -1,00*2,335*0,30</t>
  </si>
  <si>
    <t xml:space="preserve">                                          -5,70*1,50*0,30</t>
  </si>
  <si>
    <t xml:space="preserve">                                          -1,80*0,50*0,30</t>
  </si>
  <si>
    <t>5,15*3,00*0,30</t>
  </si>
  <si>
    <t>(4,40-0,30)*3,00*0,30</t>
  </si>
  <si>
    <t>(7,30-0,30)*3,00*0,30</t>
  </si>
  <si>
    <t>2,55*3,00*0,30</t>
  </si>
  <si>
    <t>(13,50-0,30)*3,00*0,30</t>
  </si>
  <si>
    <t>(4,05+2,70)*3,00*0,30</t>
  </si>
  <si>
    <t>2,265*3,00*0,30</t>
  </si>
  <si>
    <t>8,55*3,00*0,30</t>
  </si>
  <si>
    <t>(2,88+3,50+4,70+4,85)*3,00*0,30</t>
  </si>
  <si>
    <t>" N112 "  -2,50*0,30*0,25*2</t>
  </si>
  <si>
    <t>" N109 "  -1,70*0,30*0,25</t>
  </si>
  <si>
    <t>" N110 "  -1,60*0,30*0,25</t>
  </si>
  <si>
    <t>" odpočet otvorov "  -1,90*2,187*0,30*2</t>
  </si>
  <si>
    <t xml:space="preserve">                                          -1,10*2,187*0,30*2</t>
  </si>
  <si>
    <t>" 2.NP. obvodové murivo "</t>
  </si>
  <si>
    <t>5,15*3,00*0,30*2</t>
  </si>
  <si>
    <t>6,85*3,00*0,30</t>
  </si>
  <si>
    <t>(2,65+8,25)*3,00*0,30</t>
  </si>
  <si>
    <t>7,535*3,50*0,30</t>
  </si>
  <si>
    <t xml:space="preserve">" N204 "  </t>
  </si>
  <si>
    <t>" odpočet otvorov "  -1,00*2,25*0,25</t>
  </si>
  <si>
    <t>" 3.NP. obvodové murivo "</t>
  </si>
  <si>
    <t>5,15*3,50*0,30*2</t>
  </si>
  <si>
    <t>(4,85*2+4,70*5)*1,25*0,30</t>
  </si>
  <si>
    <t>" 4.NP. obvodové murivo "</t>
  </si>
  <si>
    <t>0,65*2,25*0,30*2</t>
  </si>
  <si>
    <t>4,70*0,81*0,30*5</t>
  </si>
  <si>
    <t>5,45*2,25*0,30*2</t>
  </si>
  <si>
    <t>" odpočet otvorov "  -1,00*2,16*0,30*2</t>
  </si>
  <si>
    <t>" 5.NP. obvodové murivo "</t>
  </si>
  <si>
    <t>42,00*0,30</t>
  </si>
  <si>
    <t>" 1.NP.-4.NP. - ostatné murivo "</t>
  </si>
  <si>
    <t>10,55</t>
  </si>
  <si>
    <t>311321411</t>
  </si>
  <si>
    <t>Betón nadzákladových múrov, železový (bez výstuže) tr. C 25/30-XC3(Sk)-Cl0,4-Dmax 16-S3</t>
  </si>
  <si>
    <t>2127593824</t>
  </si>
  <si>
    <t>" ST301 "  13,39*2,125*0,25+0,30*0,25*2,175</t>
  </si>
  <si>
    <t>" ST-V "  (1,575+1,41)*3,455*0,15</t>
  </si>
  <si>
    <t xml:space="preserve">                 1,575*11,02*0,15+1,41*11,02*0,25</t>
  </si>
  <si>
    <t>311351105</t>
  </si>
  <si>
    <t>Debnenie nadzákladových múrov  obojstranné zhotovenie - dielce</t>
  </si>
  <si>
    <t>-268534343</t>
  </si>
  <si>
    <t>" ST301 "  (13,39+0,25)*2*2,25+(0,30+0,25)*2*2,25</t>
  </si>
  <si>
    <t>" ST-V "  (1,575+1,41)*3,455*2</t>
  </si>
  <si>
    <t xml:space="preserve">                 (1,575*11,02+1,41*11,02)*2</t>
  </si>
  <si>
    <t>311351106</t>
  </si>
  <si>
    <t>Debnenie nadzákladových múrov  obojstranné odstránenie-dielce</t>
  </si>
  <si>
    <t>663608120</t>
  </si>
  <si>
    <t>311361821</t>
  </si>
  <si>
    <t>Výstuž nadzákladových múrov 10505</t>
  </si>
  <si>
    <t>-1806114369</t>
  </si>
  <si>
    <t>" podľa výkazu betonárskej výstuže - statika v.č.3.4 "</t>
  </si>
  <si>
    <t>" pol.5-21 "  14,03+55,30+20,93+20,26+28,75+188,26+14,61+7,37+49,05+125,46+28,65+4,93+28,42+57,54+20,62+5,74+2,49</t>
  </si>
  <si>
    <t>" podľa výkazu betonárskej výstuže - statika v.č.1.14 "</t>
  </si>
  <si>
    <t xml:space="preserve">" pol.1-12 "  370,00+450,40  </t>
  </si>
  <si>
    <t>1492,81*0,10          " prestrih, spoje "</t>
  </si>
  <si>
    <t>(1492,81+149,281)*0,001</t>
  </si>
  <si>
    <t>311361825</t>
  </si>
  <si>
    <t>-1386536821</t>
  </si>
  <si>
    <t>" podľa výkazu betonárskej výstuže - statika v.č.1.1 "</t>
  </si>
  <si>
    <t>" pol.10-13,15 "  4451,35+2802,86+317,14+16,66+189,70</t>
  </si>
  <si>
    <t>7777,71*0,10          " prestrih, spoje "</t>
  </si>
  <si>
    <t>(7777,71+777,771)*0,001</t>
  </si>
  <si>
    <t>317165121</t>
  </si>
  <si>
    <t>-314493898</t>
  </si>
  <si>
    <t>" preklady v priečkovom murive 1.NP. "  1</t>
  </si>
  <si>
    <t>317165122</t>
  </si>
  <si>
    <t>-1556907869</t>
  </si>
  <si>
    <t>" preklady v priečkovom murive 1.NP. "  10</t>
  </si>
  <si>
    <t>" preklady v priečkovom murive 2.NP. "  12</t>
  </si>
  <si>
    <t>317165123</t>
  </si>
  <si>
    <t>1016938460</t>
  </si>
  <si>
    <t>" preklady v priečkovom murive 2.NP. "  2</t>
  </si>
  <si>
    <t>317165124</t>
  </si>
  <si>
    <t>453808995</t>
  </si>
  <si>
    <t>" preklady v priečkovom murive 2.NP. "  3</t>
  </si>
  <si>
    <t>317165126</t>
  </si>
  <si>
    <t>1670183618</t>
  </si>
  <si>
    <t>" preklady v priečkovom murive 2.NP. "  4</t>
  </si>
  <si>
    <t>" preklady v priečkovom murive 3.NP. "  1</t>
  </si>
  <si>
    <t>317165221</t>
  </si>
  <si>
    <t>-373206240</t>
  </si>
  <si>
    <t>" ozn.a - v.č.T.1 "  1</t>
  </si>
  <si>
    <t>" ozn.a - v.č.T.6 "  1</t>
  </si>
  <si>
    <t>317165222</t>
  </si>
  <si>
    <t>-487800604</t>
  </si>
  <si>
    <t>" ozn.b - v.č.T.1 "  2</t>
  </si>
  <si>
    <t>317165301</t>
  </si>
  <si>
    <t>-33314616</t>
  </si>
  <si>
    <t>" preklady v priečkovom murive 1.NP. "  15</t>
  </si>
  <si>
    <t>317321411</t>
  </si>
  <si>
    <t>Betón prekladov železový (bez výstuže) tr. C 25/30-XC4(Sk)-Cl0,4-Dmax 16-S3</t>
  </si>
  <si>
    <t>-1866714586</t>
  </si>
  <si>
    <t>" N202 "  2,60*0,25*0,46</t>
  </si>
  <si>
    <t>"N204 "  1,60*0,25*0,25</t>
  </si>
  <si>
    <t>" N205 "  3,80*0,25*0,25</t>
  </si>
  <si>
    <t>317321511</t>
  </si>
  <si>
    <t>Betón prekladov železový (bez výstuže) tr. C 30/37-XC4(Sk)-Cl0,4-Dmax 16-S3</t>
  </si>
  <si>
    <t>-1481110730</t>
  </si>
  <si>
    <t>" N109 "  1,70*0,30*0,25</t>
  </si>
  <si>
    <t>" N110 "  1,60*0,30*0,25</t>
  </si>
  <si>
    <t>" N112 "  2,50*0,30*0,25*2</t>
  </si>
  <si>
    <t>" N114 "  1,70*0,27*0,50*2</t>
  </si>
  <si>
    <t>" N118 "  1,60*0,30*0,53*7</t>
  </si>
  <si>
    <t>" N119 "  1,60*0,25*0,53</t>
  </si>
  <si>
    <t>" N121 "  2,40*0,27*0,25*5</t>
  </si>
  <si>
    <t>" N126 "  2,40*0,27*0,50*2</t>
  </si>
  <si>
    <t>" N127 "  6,30*0,27*0,615</t>
  </si>
  <si>
    <t>" N129 "  1,75*0,27*0,45</t>
  </si>
  <si>
    <t>" N130 "  1,75*0,27*0,36</t>
  </si>
  <si>
    <t>317351107</t>
  </si>
  <si>
    <t>Debnenie prekladu  vrátane podpornej konštrukcie výšky do 4 m zhotovenie</t>
  </si>
  <si>
    <t>1172820369</t>
  </si>
  <si>
    <t>" N109 "  1,70*0,25*2+1,10*0,30</t>
  </si>
  <si>
    <t>" N110 "  1,60*0,25*2+1,00*0,30</t>
  </si>
  <si>
    <t>" N112 "  (2,50*0,25*2+1,90*0,30)*2</t>
  </si>
  <si>
    <t>" N114 "  (1,70*0,50*2+1,10*0,30)*2</t>
  </si>
  <si>
    <t>" N118 "  (1,60*0,53*2+1,00*0,30)*2</t>
  </si>
  <si>
    <t>" N119 "  1,50*0,53*2+1,00*0,25</t>
  </si>
  <si>
    <t>" N121 "  (2,40*0,25*2+1,80*0,30)*5</t>
  </si>
  <si>
    <t>" N126 "  (2,40*0,50*2+1,80*0,30)*2</t>
  </si>
  <si>
    <t>" N127 "  6,30*0,615*2+5,70*0,30</t>
  </si>
  <si>
    <t>" N129 "  1,75*0,45*2+1,15*0,30</t>
  </si>
  <si>
    <t>" N130 "  1,75*0,36*2+1,15*0,30</t>
  </si>
  <si>
    <t>" N202 "  2,60*0,46*2+2,00*0,25</t>
  </si>
  <si>
    <t>"N204 "  1,60*0,25*2+1,00*0,25</t>
  </si>
  <si>
    <t>" N205 "  3,80*0,25*2+3,20*0,25</t>
  </si>
  <si>
    <t>" poddebnenie vencov v časti prestupov pre VZT "</t>
  </si>
  <si>
    <t>" 2.NP. "  (1,60+0,71+1,80)*0,30</t>
  </si>
  <si>
    <t>50,018+1,233</t>
  </si>
  <si>
    <t>317351108</t>
  </si>
  <si>
    <t>Debnenie prekladu  vrátane podpornej konštrukcie výšky do 4 m odstránenie</t>
  </si>
  <si>
    <t>-1621935397</t>
  </si>
  <si>
    <t>317361821</t>
  </si>
  <si>
    <t>Výstuž prekladov z ocele 10505</t>
  </si>
  <si>
    <t>209338700</t>
  </si>
  <si>
    <t>" podľa výkazu betonárskej výstuže - statika v.č.1.5 "</t>
  </si>
  <si>
    <t>" pol.22,23,24,26,27,29 "  32,33+8,54+8,26+8,70+30,97+8,18</t>
  </si>
  <si>
    <t>" podľa výkazu betonárskej výstuže - statika v.č.1.6 "</t>
  </si>
  <si>
    <t>" pol.8-11,15-17 "  96,00+44,04+43,96+5,89+55,70+20,87+27,10</t>
  </si>
  <si>
    <t>" podľa výkazu betonárskej výstuže - statika v.č.1.7 "</t>
  </si>
  <si>
    <t>" pol.21-25 "  33,39+11,69+14,18+39,50+22,20</t>
  </si>
  <si>
    <t>" podľa výkazu betonárskej výstuže - statika v.č.2.3 "</t>
  </si>
  <si>
    <t>" pol.1,2,3-časť,14-18 "  15,28+9,06+9,13+4,08+6,88+8,22+13,32+6,66</t>
  </si>
  <si>
    <t>584,13*0,10          " prestrih, spoje "</t>
  </si>
  <si>
    <t>(584,13+58,413)*0,001</t>
  </si>
  <si>
    <t>331321410</t>
  </si>
  <si>
    <t>Betón stĺpov a pilierov hranatých, ťahadiel, rámových stojok, vzpier, železový (bez výstuže) tr.C 25/30-XC4(Sk)-Cl0,4-Dmax 16-S3</t>
  </si>
  <si>
    <t>-1991514210</t>
  </si>
  <si>
    <t>" S101 "  0,30*0,30*2,915*5</t>
  </si>
  <si>
    <t>" S201 "  0,30*0,30*2,81*5</t>
  </si>
  <si>
    <t>" S201a "  0,30*0,30*2,56*3</t>
  </si>
  <si>
    <t>" S202 "  0,30*0,25*2,71*3</t>
  </si>
  <si>
    <t>" S203 "  0,44*0,25*2,71*2</t>
  </si>
  <si>
    <t>" S301 "  0,30*0,30*3,20*6</t>
  </si>
  <si>
    <t>" S302 "  0,30*0,30*3,20*2</t>
  </si>
  <si>
    <t>" S401 "  0,30*0,30*(2,84+1,80)*2+0,30*0,30*(2,84+2,70)*2</t>
  </si>
  <si>
    <t>" S402 "  0,30*0,30*2,84*2</t>
  </si>
  <si>
    <t>" S403 "  0,30*0,25*3,22*1</t>
  </si>
  <si>
    <t>331321610</t>
  </si>
  <si>
    <t>Betón stĺpov a pilierov hranatých, ťahadiel, rámových stojok, vzpier, železový (bez výstuže) tr. C 30/37-XC4(Sk)-Cl0,4-Dmax 16-S3</t>
  </si>
  <si>
    <t>1651887567</t>
  </si>
  <si>
    <t>" S101a "  0,30*0,30*2,915*2</t>
  </si>
  <si>
    <t>" S102 "  0,30*0,30*2,915*10</t>
  </si>
  <si>
    <t>" S103 "  0,30*0,25*2,925*5</t>
  </si>
  <si>
    <t>" S104 "  0,27*0,27*2,75*1</t>
  </si>
  <si>
    <t>" S105 "  0,27*0,25*2,75*3</t>
  </si>
  <si>
    <t>" S106 "  0,27*0,30*2,75*4</t>
  </si>
  <si>
    <t>" S107 "  0,27*0,40*2,75*2</t>
  </si>
  <si>
    <t>331351101</t>
  </si>
  <si>
    <t>Debnenie hranatých stĺpov prierezu pravouhlého štvoruholníka výšky do 4 m, zhotovenie-dielce</t>
  </si>
  <si>
    <t>514466971</t>
  </si>
  <si>
    <t>" S101 "  0,30*4*2,915*5</t>
  </si>
  <si>
    <t>" S101a "  0,30*4*2,915*2</t>
  </si>
  <si>
    <t>" S102 "  0,30*4*2,915*10</t>
  </si>
  <si>
    <t>" S103 "  (0,30+0,25)*2*2,925*5</t>
  </si>
  <si>
    <t>" S104 "  0,30*4*2,75*1</t>
  </si>
  <si>
    <t>" S105 "  (0,30+0,25)*2*2,75*3</t>
  </si>
  <si>
    <t>" S106 "  0,30*4*2,75*4</t>
  </si>
  <si>
    <t>" S107 "  (0,30+0,40)*2*2,75*2</t>
  </si>
  <si>
    <t>" S201 "  0,30*4*2,81*5</t>
  </si>
  <si>
    <t>" S201a "  0,30*4*2,56*3</t>
  </si>
  <si>
    <t>" S202 "  (0,30+0,25)*2*2,71*3</t>
  </si>
  <si>
    <t>" S203 "  (0,44+0,25)*2,71*2</t>
  </si>
  <si>
    <t>" S301 "  0,30*4*3,20*6</t>
  </si>
  <si>
    <t>" S302 "  0,30*4*3,20*2</t>
  </si>
  <si>
    <t>" S401 "  0,30*4*((2,84+1,80)*2+(2,84+2,70)*2)</t>
  </si>
  <si>
    <t>" S402 "  0,30*4*2,84*2</t>
  </si>
  <si>
    <t>" S403 "  0,30*4*3,22*1</t>
  </si>
  <si>
    <t>331351102</t>
  </si>
  <si>
    <t>Debnenie hranatých stĺpov prierezu pravouhlého štvoruholníka výšky do 4 m, odstránenie-dielce</t>
  </si>
  <si>
    <t>38372414</t>
  </si>
  <si>
    <t>331361821</t>
  </si>
  <si>
    <t>Výstuž stĺpov, pilierov, stojok hranatých z bet. ocele 10505</t>
  </si>
  <si>
    <t>1720005979</t>
  </si>
  <si>
    <t>" pol.1-9,14 "  449,54+146,35+53,33+936,13+39,03+8,46+24,39+35,83+21,24+75,84</t>
  </si>
  <si>
    <t>" podľa výkazu betonárskej výstuže - statika v.č.2.1 "</t>
  </si>
  <si>
    <t>" pol.1-7 "  67,09+222,79+172,90+25,88+32,18+30,53+126,27</t>
  </si>
  <si>
    <t>" podľa výkazu betonárskej výstuže - statika v.č.3.1 "</t>
  </si>
  <si>
    <t>" pol.1-3 "  82,86+305,88+79,24</t>
  </si>
  <si>
    <t>" podľa výkazu betonárskej výstuže - statika v.č.4.1 "</t>
  </si>
  <si>
    <t>" pol.1-7 "  243,84+81,05+55,78+40,16+9,04+31,42+4,95</t>
  </si>
  <si>
    <t>3402,02*0,10          " prestrih, spoje "</t>
  </si>
  <si>
    <t>(3402,02+340,202)*0,001</t>
  </si>
  <si>
    <t>341321610</t>
  </si>
  <si>
    <t>Betón stien a priečok, železový (bez výstuže) tr.  C 30/37-XC4(Sk)-Cl0,4-Dmax 16-S3</t>
  </si>
  <si>
    <t>1151465787</t>
  </si>
  <si>
    <t>" A101 "  90,00*0,20*1,35</t>
  </si>
  <si>
    <t>341351105</t>
  </si>
  <si>
    <t>Debnenie stien a priečok  obojstranné zhotovenie - dielce</t>
  </si>
  <si>
    <t>-1639233165</t>
  </si>
  <si>
    <t>" A101 "  90,00*1,35*2</t>
  </si>
  <si>
    <t>341351106</t>
  </si>
  <si>
    <t>Debnenie stien a priečok  obojstranné odstránenie - dielce</t>
  </si>
  <si>
    <t>-2099145446</t>
  </si>
  <si>
    <t>341361821</t>
  </si>
  <si>
    <t>Výstuž stien a priečok 10505</t>
  </si>
  <si>
    <t>-92327255</t>
  </si>
  <si>
    <t>" podľa výkazu betonárskej výstuže - statika v.č.1.3 "</t>
  </si>
  <si>
    <t>" pol.V7-V9 "  909,369</t>
  </si>
  <si>
    <t>909,369*0,10          " prestrih, spoje "</t>
  </si>
  <si>
    <t>(909,369+90,937)*0,001</t>
  </si>
  <si>
    <t>342272102</t>
  </si>
  <si>
    <t>-939940777</t>
  </si>
  <si>
    <t>1,65*3,25-0,70*2,185</t>
  </si>
  <si>
    <t>1,50*1,55</t>
  </si>
  <si>
    <t>(1,50+1,05)*3,25-0,70*2,185</t>
  </si>
  <si>
    <t>2,35*3,00-0,90*2,185</t>
  </si>
  <si>
    <t>4,46*3,25</t>
  </si>
  <si>
    <t>(1,00+2,50+2,25+0,70)*3,25</t>
  </si>
  <si>
    <t>1,20*3,25+0,95*2,50+2,17*(3,25+2,50)*0,5-0,70*2,185</t>
  </si>
  <si>
    <t>(3,62+1,81+1,685+0,90)*3,25-0,70*2,185*3</t>
  </si>
  <si>
    <t>(1,95+0,30+1,50)*3,25</t>
  </si>
  <si>
    <t>1,13*3,00</t>
  </si>
  <si>
    <t>(1,13+0,60)*3,00</t>
  </si>
  <si>
    <t>4,02*3,00+2,10*3,25-0,90*2,185-1,00*2,185</t>
  </si>
  <si>
    <t>(1,45+1,45)*3,25*2-0,90*2,185</t>
  </si>
  <si>
    <t>(1,35+0,85)*3,25</t>
  </si>
  <si>
    <t>(3,22+1,40+2,79+2,10)*3,25-0,80*2,185*2-0,70*2,185</t>
  </si>
  <si>
    <t>(0,20+1,20)*2,915-1,20*2,185</t>
  </si>
  <si>
    <t>(3,15+1,00)*3,355*2-0,70*2,185*2</t>
  </si>
  <si>
    <t>1,00*3,25+0,25*1,75</t>
  </si>
  <si>
    <t>342272104</t>
  </si>
  <si>
    <t>-1974999728</t>
  </si>
  <si>
    <t>(1,90+1,75)*3,25-0,70*2,185</t>
  </si>
  <si>
    <t>(4,40+4,55)*3,25</t>
  </si>
  <si>
    <t>(5,10*2+1,95)*3,25-1,00*2,185*2</t>
  </si>
  <si>
    <t>(2,50+4,10)*3,25-1,00*2,185</t>
  </si>
  <si>
    <t>(1,20+1,95+4,25-0,30)*3,25-1,00*2,185*2</t>
  </si>
  <si>
    <t>2,50*3,25+1,50*2,40</t>
  </si>
  <si>
    <t>(1,50+1,565+1,685)*3,25</t>
  </si>
  <si>
    <t>(2,05+2,30+2,50)*3,25</t>
  </si>
  <si>
    <t>(1,55+1,90)*3,25</t>
  </si>
  <si>
    <t>0,425*3,00</t>
  </si>
  <si>
    <t>1,20*3,25</t>
  </si>
  <si>
    <t>(1,53+2,525)*3,355-1,00*2,185+3,24*0,25</t>
  </si>
  <si>
    <t>6,80*3,355-1,00*2,185</t>
  </si>
  <si>
    <t>(3,025+2,175)*3,355-1,00*2,185</t>
  </si>
  <si>
    <t>(3,00+2,25)*3,355-1,00*2,185</t>
  </si>
  <si>
    <t>(0,50*2+4,90)*3,355-1,00*2,185+3,00*2*0,75+(3,00+0,25)*0,75</t>
  </si>
  <si>
    <t>(0,35+3,00)*0,75</t>
  </si>
  <si>
    <t>" 2.NP. "</t>
  </si>
  <si>
    <t>(14,30+2,80)*3,41</t>
  </si>
  <si>
    <t>(1,51+3,575)*3,41-1,15*3,00</t>
  </si>
  <si>
    <t>(3,72+2,45)*3,41</t>
  </si>
  <si>
    <t>1,65*3,41+2,00*1,35*0,5+2,42*3,41+5,20*3,50*0,5-1,90*2,13</t>
  </si>
  <si>
    <t>9,30*4,55-1,00*2,13</t>
  </si>
  <si>
    <t>(1,50*2+6,70)*3,41-1,50*1,00*3</t>
  </si>
  <si>
    <t>3,40*3,41+1,00*(3,41+2,50)*0,5+6,85*2,50-1,15*1,00-1,00*2,13</t>
  </si>
  <si>
    <t>3,40*3,41+4,60*3,50*0,5-1,00*2,13+0,25*6</t>
  </si>
  <si>
    <t>(3,40*3,41+4,60*3,50*0,5-1,00*2,13*2+0,25*6)*2</t>
  </si>
  <si>
    <t>4,345*3,41+0,60*3,41+2,90*(3,40+1,25)*0,5+2,50*1,25*0,5+0,25*6</t>
  </si>
  <si>
    <t>9,046*3,41-1,922*1,00-1,912*1,00*2</t>
  </si>
  <si>
    <t>(1,10*3,41+4,50*3,41*0,5)*2-1,00*2,13*3+0,25*6*2</t>
  </si>
  <si>
    <t>8,745*2,50</t>
  </si>
  <si>
    <t>(2,35+2,00)*3,41-1,00*2,13</t>
  </si>
  <si>
    <t>2,40*3,50</t>
  </si>
  <si>
    <t>" 3.NP. "</t>
  </si>
  <si>
    <t>5,55*4,25</t>
  </si>
  <si>
    <t>0,60*3,05+0,90*3,75</t>
  </si>
  <si>
    <t>(3,575+0,46)*4,25-1,90*2,13</t>
  </si>
  <si>
    <t>1,575*(2,60+4,25)*0,5</t>
  </si>
  <si>
    <t>" ostatné murované priečkové konštrukcie 1.NP.- 4.NP. "</t>
  </si>
  <si>
    <t>34,50</t>
  </si>
  <si>
    <t>346244359.R</t>
  </si>
  <si>
    <t>-1174372093</t>
  </si>
  <si>
    <t>" m.č.108,110 "  0,85*1,40*2</t>
  </si>
  <si>
    <t>" m.č.111,112 "  2,50*1,40*2</t>
  </si>
  <si>
    <t>" m.č.123,124 "  1,81*1,40*2</t>
  </si>
  <si>
    <t>" m.č.204 "  5,075*1,40</t>
  </si>
  <si>
    <t>" m.č.205 "  5,825*1,40</t>
  </si>
  <si>
    <t>Vodorovné konštrukcie</t>
  </si>
  <si>
    <t>411321414</t>
  </si>
  <si>
    <t>Betón stropov doskových a trámových,  železový tr. C 25/30-XC4(Sk)-Cl0,4-Dmax 16-S3</t>
  </si>
  <si>
    <t>-619082695</t>
  </si>
  <si>
    <t>" plechodoska strop nad 2.NP. "</t>
  </si>
  <si>
    <t>294,00*0,035                     " zálievka do vĺn "</t>
  </si>
  <si>
    <t>294,00*0,04                        " nadbetonávka "</t>
  </si>
  <si>
    <t>" plechodoska strop nad 3.NP. "</t>
  </si>
  <si>
    <t>147,00*0,035                     " zálievka do vĺn "</t>
  </si>
  <si>
    <t>147,00*0,04                        " nadbetonávka "</t>
  </si>
  <si>
    <t>411321616</t>
  </si>
  <si>
    <t>Betón stropov doskových a trámových,  železový tr. C 30/37-XC4(Sk)-Cl0,4-Dmax 16-S3</t>
  </si>
  <si>
    <t>293228242</t>
  </si>
  <si>
    <t>" plechodoska strop nad 1.NP. "</t>
  </si>
  <si>
    <t>535,00*0,035                     " zálievka do vĺn "</t>
  </si>
  <si>
    <t>535,00*0,04                        " nadbetonávka "</t>
  </si>
  <si>
    <t>" strop nad 1.NP. "</t>
  </si>
  <si>
    <t>(47,258+13,496+2,699+0,973+22,34-+2,983+24,358+31,075+40,53+3,112+54,184)*0,25</t>
  </si>
  <si>
    <t>(21,731+72,692+33,277+48,267+10,935+47,013+73,627+71,479)*0,25</t>
  </si>
  <si>
    <t>411351101</t>
  </si>
  <si>
    <t>Debnenie stropov doskových zhotovenie - dielce</t>
  </si>
  <si>
    <t>651782859</t>
  </si>
  <si>
    <t>47,258+13,496+2,699+0,973+22,34-+2,983+24,358+31,075+40,53+3,112+54,184</t>
  </si>
  <si>
    <t>21,731+72,692+33,277+48,267+10,935+47,013+73,627+71,479</t>
  </si>
  <si>
    <t>411351102</t>
  </si>
  <si>
    <t>Debnenie stropov doskových odstránenie - dielce</t>
  </si>
  <si>
    <t>-1581262562</t>
  </si>
  <si>
    <t>411354175</t>
  </si>
  <si>
    <t>Podporná konštrukcia stropov výšky do 4 m pre zaťaženie do 20 kPa zhotovenie</t>
  </si>
  <si>
    <t>135347931</t>
  </si>
  <si>
    <t>411354176</t>
  </si>
  <si>
    <t>Podporná konštrukcia stropov výšky do 4 m pre zaťaženie do 20 kPa odstránenie</t>
  </si>
  <si>
    <t>1674803152</t>
  </si>
  <si>
    <t>411361821</t>
  </si>
  <si>
    <t>Výstuž stropov doskových, trámových, vložkových,konzolových alebo balkónových, 10505</t>
  </si>
  <si>
    <t>223276726</t>
  </si>
  <si>
    <t>" výstuž do monolitických stropných dosiek a plechodosiek "</t>
  </si>
  <si>
    <t>" podľa výkazu betonárskej výstuže - statika v.č.1.8 "</t>
  </si>
  <si>
    <t>" pol.1-43 "  547,65+322,71+62,63+660,41+50,82+9,68+426,86+40,28+179,39+246,95+286,82+300,23</t>
  </si>
  <si>
    <t>191,05+394,18+129,62+271,73+43,47+77,08+106,29+156,73+28,88+133,20+33,46+60,07+131,64+84,36</t>
  </si>
  <si>
    <t>4,24+32,29+23,04+88,64+25,57+11,19+28,77+23,09+522,14+12,79+12,12+18,12+9,04+5,20+153,29+436,92+7,99</t>
  </si>
  <si>
    <t>" podľa výkazu betonárskej výstuže - statika v.č.1.9 "</t>
  </si>
  <si>
    <t>" pol.1-50 "  52,75+109,54+385,17+312,18+185,49+395,97+294,02+49,95+33,80+111,25+61,27+282,27+299,01</t>
  </si>
  <si>
    <t>92,58+325,96+143,58+21,18+26,11+64,66+55,94+77,61+76,81+17,76+53,80+32,09+13,05+127,87</t>
  </si>
  <si>
    <t>37,30+32,34+29,84+43,87+38,72+26,85+27,35+41,74+45,29+35,43+32,50+11,46+23,02</t>
  </si>
  <si>
    <t>71,93+50,29+10,66+24,69+7,46+10,85+50,08+9,77+11,80+22,20</t>
  </si>
  <si>
    <t>" podľa výkazu betonárskej výstuže - statika v.č.T.12 "</t>
  </si>
  <si>
    <t>" pol.K1-K3 "  137,47</t>
  </si>
  <si>
    <t>" podľa výkazu betonárskej výstuže - statika v.č.T.1 "</t>
  </si>
  <si>
    <t>" pol.J,G,H,T,K,L,V "  1859,30</t>
  </si>
  <si>
    <t>" podľa výkazu betonárskej výstuže - statika v.č.T.6 "</t>
  </si>
  <si>
    <t>" pol.V "  332,93</t>
  </si>
  <si>
    <t>" podľa výkazu betonárskej výstuže - statika v.č.T.7 "</t>
  </si>
  <si>
    <t>" pol.V "  308,27</t>
  </si>
  <si>
    <t>(10925,21+2500,50)*0,10          " prestrih, spoje "</t>
  </si>
  <si>
    <t>(10925,21+2500,50+1342,571)*0,001</t>
  </si>
  <si>
    <t>411362021</t>
  </si>
  <si>
    <t>Výstuž stropov doskových, trámových, vložkových,konzolových alebo balkónových, zo zváraných sietí KARI</t>
  </si>
  <si>
    <t>665548923</t>
  </si>
  <si>
    <t>" výstuž do plechodosiek "</t>
  </si>
  <si>
    <t>" sieť Q188 6/150x150 "  535,00</t>
  </si>
  <si>
    <t>" sieť Q188 6/150x150 "  314,00</t>
  </si>
  <si>
    <t>" sieť Q188 6/150x150 "  156,00</t>
  </si>
  <si>
    <t>1005,00*0,15                  " prekrytie "</t>
  </si>
  <si>
    <t>(1005,00+150,75)*3,03*0,001</t>
  </si>
  <si>
    <t>413321414</t>
  </si>
  <si>
    <t>Betón nosníkov, železový tr. C 25/30-XC4(SK)-Cl0,4-Dmax 16-S3</t>
  </si>
  <si>
    <t>-137938481</t>
  </si>
  <si>
    <t>" N201 "  35,60*0,30*0,60</t>
  </si>
  <si>
    <t>" N203 "  (2,30+4,09)*0,25*0,46+7,00*0,25*0,56</t>
  </si>
  <si>
    <t>" N301 "  35,60*0,30*0,86</t>
  </si>
  <si>
    <t>" N302 "  5,75*0,30*0,80</t>
  </si>
  <si>
    <t>" N401 "  25,30*0,30*0,70</t>
  </si>
  <si>
    <t>413321616</t>
  </si>
  <si>
    <t>Betón nosníkov, železový tr. C 30/37-XC4(Sk)-Cl0,4-Dmax 16-S3</t>
  </si>
  <si>
    <t>-503833232</t>
  </si>
  <si>
    <t>" N101 "  (45,17-12,15)*0,30*(0,29+0,25)+12,15*0,30*(0,29+0,25+0,25)</t>
  </si>
  <si>
    <t>" N102 "  17,59*0,40*(0,28+0,25)</t>
  </si>
  <si>
    <t>" N103 "  5,75*0,30*(0,28+0,25)</t>
  </si>
  <si>
    <t>" N104 "  5,75*0,40*(0,28+0,25)</t>
  </si>
  <si>
    <t>" N105 "  7,50*0,40*(0,28+0,25)</t>
  </si>
  <si>
    <t>" N106 "  9,85*0,30*(0,28+0,25)</t>
  </si>
  <si>
    <t>" N107 "  3,70*0,25*(0,28+0,25)</t>
  </si>
  <si>
    <t>" N108 "  2,90*0,30*(0,28+0,25)</t>
  </si>
  <si>
    <t>" N111 "  2,10*0,30*(0,28+0,25)</t>
  </si>
  <si>
    <t>" N113 "  2,45*0,30*(0,28+0,25)</t>
  </si>
  <si>
    <t>" N115 "  3,20*0,30*(0,37+0,34)</t>
  </si>
  <si>
    <t>" N116 "  2,50*0,30*(0,37+0,34)</t>
  </si>
  <si>
    <t>" N117 "  3,95*0,30*(0,37+0,34)*2</t>
  </si>
  <si>
    <t>" N120 "  3,80*0,30*(0,45+0,34)</t>
  </si>
  <si>
    <t>" N128 "  4,00*0,30*(0,45+0,34)*2</t>
  </si>
  <si>
    <t>" N122 "  11,21*0,27*(0,455+0,25)</t>
  </si>
  <si>
    <t>" N123 "  9,75*0,27*(0,455+0,25)</t>
  </si>
  <si>
    <t>" N124 "  16,73*0,27*(0,455+0,25)</t>
  </si>
  <si>
    <t>" N125 "  4,50*0,27*(0,455+0,25)</t>
  </si>
  <si>
    <t>413351107</t>
  </si>
  <si>
    <t>Debnenie nosníka zhotovenie - dielce</t>
  </si>
  <si>
    <t>-56928069</t>
  </si>
  <si>
    <t>" N101 "  (45,17-12,15)*0,29*2+12,15*(0,29+0,25)+(4,12+4,85*3+4,70*3+1,66+2,74+2,56+1,84)</t>
  </si>
  <si>
    <t>" N102 "  17,59*0,28*2+(5,10+5,57+5,72)*0,40</t>
  </si>
  <si>
    <t>" N103 "  5,75*0,28*2+2,425*0,30*2+0,30*0,53</t>
  </si>
  <si>
    <t>" N104 "  5,75*0,28*2+5,15*0,40+0,40*0,53</t>
  </si>
  <si>
    <t>" N105 "  7,50*0,28*2+(5,00+1,60)*0,40+0,40*0,53</t>
  </si>
  <si>
    <t>" N106 "  9,85*0,28*2+(5,00+2,265)*0,40+0,30*0,53</t>
  </si>
  <si>
    <t>" N107 "  3,70*0,28*2+3,10*0,25</t>
  </si>
  <si>
    <t>" N108 "  2,90*0,28*2+2,35*0,30</t>
  </si>
  <si>
    <t>" N111 "  2,10*0,25*2+1,50*0,30</t>
  </si>
  <si>
    <t>" N113 "  2,45*(0,28+0,53)+1,85*0,30</t>
  </si>
  <si>
    <t>" N115 "  3,20*(0,37+0,71)+2,60*0,30</t>
  </si>
  <si>
    <t>" N116 "  2,50*(0,37+0,46)+1,90*0,30</t>
  </si>
  <si>
    <t>" N117 "  (3,95*(0,37+0,71)+3,35*0,30)*2</t>
  </si>
  <si>
    <t>" N120 "  3,80*(0,45+0,54)+3,20*0,30</t>
  </si>
  <si>
    <t>" N128 "  (4,00*(0,45+0,54)+3,40*0,30)*2</t>
  </si>
  <si>
    <t>" N122 "  11,21*(0,455+0,705)+(3,40*2+3,41)*0,30</t>
  </si>
  <si>
    <t>" N123 "  9,75*(0,455+0,705)+(3,25+5,60)*0,30</t>
  </si>
  <si>
    <t>" N124 "  16,73*(0,455+0,705)+(4,70*2+1,80+4,23)*0,30</t>
  </si>
  <si>
    <t>" N125 "  4,50*(0,455+0,705)+3,90*0,30</t>
  </si>
  <si>
    <t>" N201 "  35,60*0,60*2+(4,85*2+4,70*5)*0,30+0,30*0,60*2</t>
  </si>
  <si>
    <t>" N203 "  (2,30+4,09)*0,46*2+7,00*0,56*2+(2,00+6,00+3,79)*0,25</t>
  </si>
  <si>
    <t>" N301 "  35,60*0,86*2+(4,85*2+4,70*5)*0,30+0,30*0,86*2</t>
  </si>
  <si>
    <t>" N302 "  5,75*(0,47+0,15+0,71)+5,15*0,30</t>
  </si>
  <si>
    <t>" N401 "  25,30*0,70*2+4,70*5*0,30+0,30*0,70*2</t>
  </si>
  <si>
    <t>413351108</t>
  </si>
  <si>
    <t>Debnenie nosníka odstránenie - dielce</t>
  </si>
  <si>
    <t>-2114577249</t>
  </si>
  <si>
    <t>413351217</t>
  </si>
  <si>
    <t>Podporná konštrukcia nosníkov výšky do 4 m zaťaženia do 30 kPa - zhotovenie</t>
  </si>
  <si>
    <t>-132699213</t>
  </si>
  <si>
    <t>" N101 "  (4,12+4,85*3+4,70*3+1,66+2,74+2,56+1,84)*0,30</t>
  </si>
  <si>
    <t>" N102 "  (5,10+5,57+5,72)*0,40</t>
  </si>
  <si>
    <t>" N103 "  2,425*0,30*2</t>
  </si>
  <si>
    <t>" N104 "  5,15*0,40</t>
  </si>
  <si>
    <t>" N105 "  (5,00+1,60)*0,40</t>
  </si>
  <si>
    <t>" N106 "  (5,00+2,265)*0,40</t>
  </si>
  <si>
    <t>" N107 "  3,10*0,25</t>
  </si>
  <si>
    <t>" N108 "  2,35*0,30</t>
  </si>
  <si>
    <t>" N111 "  1,50*0,30</t>
  </si>
  <si>
    <t>" N113 "  1,85*0,30</t>
  </si>
  <si>
    <t>" N115 "  2,60*0,30</t>
  </si>
  <si>
    <t>" N116 "  1,90*0,30</t>
  </si>
  <si>
    <t>" N117 "  3,35*0,30*2</t>
  </si>
  <si>
    <t>" N120 "  3,20*0,30</t>
  </si>
  <si>
    <t>" N128 "  3,40*0,30*2</t>
  </si>
  <si>
    <t>" N122 "  (3,40*2+3,41)*0,30</t>
  </si>
  <si>
    <t>" N123 "  (3,25+5,60)*0,30</t>
  </si>
  <si>
    <t>" N124 "  (4,70*2+1,80+4,23)*0,30</t>
  </si>
  <si>
    <t>" N125 "  3,90*0,30</t>
  </si>
  <si>
    <t>" N201 "  (4,85*2+4,70*5)*0,30</t>
  </si>
  <si>
    <t>" N203 "  (2,00+6,00+3,79)*0,25</t>
  </si>
  <si>
    <t>" N301 "  (4,85*2+4,70*5)*0,30</t>
  </si>
  <si>
    <t>" N302 "  5,15*0,30</t>
  </si>
  <si>
    <t>" N401 "  4,70*5*0,30</t>
  </si>
  <si>
    <t>413351218</t>
  </si>
  <si>
    <t>Podporná konštrukcia nosníkov výšky do 4 m zaťaženia do 30 kPa - odstránenie</t>
  </si>
  <si>
    <t>-1790734556</t>
  </si>
  <si>
    <t>413361821</t>
  </si>
  <si>
    <t>Výstuž  nosníkov a trámov, bez rozdielu tvaru a uloženia, 10505</t>
  </si>
  <si>
    <t>697194134</t>
  </si>
  <si>
    <t>" podľa výkazu betonárskej výstuže - statika v.č.1.2 "</t>
  </si>
  <si>
    <t>" pol.1-23 "  106,89+104,30+38,28+103,90+32,37+11,51+14,61+5,86+9,43+159,84+3,33+80,09+59,94+7,64+109,21+108,47</t>
  </si>
  <si>
    <t>10,66+71,62+39,52+82,12+17,76+23,98+14,79</t>
  </si>
  <si>
    <t>" podľa výkazu betonárskej výstuže - statika v.č.1.4 "</t>
  </si>
  <si>
    <t>" pol.1-21 "  55,33+59,97+76,82+102,65+34,58+42,62+26,07+20,86+14,35+9,84+12,15+9,95+141,65+3,96+34,17+30,37+35,96+16,33+119,06+28,77+16,39</t>
  </si>
  <si>
    <t>" pol.1-21,25,28,30 "  40,57+28,48+7,64+59,68+28,25+31,97+9,32+45,07+40,76+28,60+59,28+11,99+11,31+10,26</t>
  </si>
  <si>
    <t>7,73+44,14+12,96+17,30+19,47+13,75+10,30+14,56+17,05+17,21</t>
  </si>
  <si>
    <t>" pol.1-7,12-14,18-30 "  31,12+22,38+70,25+24,21+17,40+77,06+55,41+56,32+27,00+69,84+42,62+14,22+22,99+26,31</t>
  </si>
  <si>
    <t>25,28+19,24+19,91+19,20+12,66+28,96+26,66+118,56+56,83</t>
  </si>
  <si>
    <t>" pol.1-20,26-29 "  53,28+18,01+44,46+7,95+45,76+15,27+104,71+62,81+6,66+10,66+9,48+9,01+34,17+21,58+10,28</t>
  </si>
  <si>
    <t>63,54+13,79+35,79+15,81+28,12+26,07+25,66+3,82+8,53</t>
  </si>
  <si>
    <t>" podľa výkazu betonárskej výstuže - statika v.č.2.2 "</t>
  </si>
  <si>
    <t>" pol.1-11 "  131,77+64,14+155,84+133,07+42,62+9,41+14,21+30,21+22,20+6,87+6,88</t>
  </si>
  <si>
    <t>" pol.3-časť,4-14 "  15,58+21,57+8,79+88,92+20,33+85,83+11,85+4,42+21,31+51,19+5,33</t>
  </si>
  <si>
    <t>" podľa výkazu betonárskej výstuže - statika v.č.3.2 "</t>
  </si>
  <si>
    <t>" pol.1-13 "  117,84+67,62+73,94+35,08+85,25+14,12+51,68+26,16+19,98+100,78+54,98*2+25,28</t>
  </si>
  <si>
    <t>" pol.1-4 "  56,32+40,49+24,63+17,05</t>
  </si>
  <si>
    <t>" podľa výkazu betonárskej výstuže - statika v.č.4.2 "</t>
  </si>
  <si>
    <t>" pol.1-7 "  73,94+61,30+81,84+22,20+42,62+7,55+64,46</t>
  </si>
  <si>
    <t xml:space="preserve">6427,70*0,10          " prestrih, spoje " </t>
  </si>
  <si>
    <t>(6427,70+642,77)*0,001</t>
  </si>
  <si>
    <t>417321515</t>
  </si>
  <si>
    <t>Betón stužujúcich pásov a vencov železový tr. C 25/30-XC4(SK)-Cl0,4-Dmax 16-S3</t>
  </si>
  <si>
    <t>-1713698732</t>
  </si>
  <si>
    <t>" V201 "  14,00*0,25*0,36</t>
  </si>
  <si>
    <t>" V201´"  3,90*0,25*0,42</t>
  </si>
  <si>
    <t>" V202 "  15,00*0,22*0,42</t>
  </si>
  <si>
    <t>" V203 "  10,30*0,27*0,50</t>
  </si>
  <si>
    <t>" V204 "  18,80*0,22*0,35</t>
  </si>
  <si>
    <t>" V205 "  10,60*0,30*0,35</t>
  </si>
  <si>
    <t>" V206 "  6,80*0,15*0,25</t>
  </si>
  <si>
    <t>" V207 "  3,20*0,25*0,35</t>
  </si>
  <si>
    <t>" V208 "  5,00*0,27*0,30</t>
  </si>
  <si>
    <t>" V301 "  28,25*0,25*0,375</t>
  </si>
  <si>
    <t>" V302 "  11,40*0,27*0,56</t>
  </si>
  <si>
    <t>" V303 "  6,50*0,25*0,25</t>
  </si>
  <si>
    <t>" V304 "  8,60*0,25*0,23</t>
  </si>
  <si>
    <t>" V401 "  11,40*0,27*0,50</t>
  </si>
  <si>
    <t>" V402 "  14,00*0,25*0,25</t>
  </si>
  <si>
    <t>" V501 "  27,00*0,30*0,25</t>
  </si>
  <si>
    <t>417321616</t>
  </si>
  <si>
    <t>Betón stužujúcich pásov a vencov železový tr. C 30/37-XC4(Sk)-Cl0,4-Dmax 16-S3</t>
  </si>
  <si>
    <t>-559091483</t>
  </si>
  <si>
    <t>" V101 "  40,30*0,30*(0,21+0,25)</t>
  </si>
  <si>
    <t>" V102 "  19,00*0,25*(0,21+0,25)</t>
  </si>
  <si>
    <t>" V103 "  42,80*0,27*(0,21+0,25)</t>
  </si>
  <si>
    <t>" V103´"  6,75*0,27*(0,36+0,10)</t>
  </si>
  <si>
    <t>" V104 "  15,305*0,30*0,25</t>
  </si>
  <si>
    <t>" V105 "  14,85*0,25*0,12</t>
  </si>
  <si>
    <t>" V106 "  5,25*0,27*0,12</t>
  </si>
  <si>
    <t>" V107 "  8,20*0,30*0,12</t>
  </si>
  <si>
    <t>" V108 "  7,00*0,27*(0,36+0,10)</t>
  </si>
  <si>
    <t>" V109 "  30,95*(0,36+0,10)</t>
  </si>
  <si>
    <t>" V110 "  55,60*0,30*0,46</t>
  </si>
  <si>
    <t>" V111 "  55,07*(0,36+0,10)</t>
  </si>
  <si>
    <t>417351115</t>
  </si>
  <si>
    <t>Debnenie bočníc stužujúcich pásov a vencov vrátane vzpier zhotovenie</t>
  </si>
  <si>
    <t>-1641675324</t>
  </si>
  <si>
    <t>" V101 "  40,30*0,40*2</t>
  </si>
  <si>
    <t>" V102 "  19,00*0,40*2</t>
  </si>
  <si>
    <t>" V103 "  42,80*(0,65+0,40)</t>
  </si>
  <si>
    <t>" V103 "  3,75*(0,65+0,55)</t>
  </si>
  <si>
    <t>" V104 "  15,305*0,45*2</t>
  </si>
  <si>
    <t>" V105 "  14,85*0,25*2</t>
  </si>
  <si>
    <t>" V106 "  5,25*0,25*2</t>
  </si>
  <si>
    <t>" V107 "  8,20*0,25*2</t>
  </si>
  <si>
    <t>" V108 "  7,00*(0,65+0,55)</t>
  </si>
  <si>
    <t>" V109 "  30,95*(0,65+0,55)</t>
  </si>
  <si>
    <t>" V110 "  55,60*0,65*2</t>
  </si>
  <si>
    <t>" V111 "  55,07*(0,45+0,55)</t>
  </si>
  <si>
    <t>" V201 "  14,00*0,55*2</t>
  </si>
  <si>
    <t>" V201´"  3,90*0,65*2</t>
  </si>
  <si>
    <t>" V202 "  15,00*0,65*2</t>
  </si>
  <si>
    <t>" V203 "  10,30*0,70*2</t>
  </si>
  <si>
    <t>" V204 "  18,80*0,55*2</t>
  </si>
  <si>
    <t>" V205 "  10,60*0,55*2</t>
  </si>
  <si>
    <t>" V206 "  6,80*0,45*2</t>
  </si>
  <si>
    <t>" V1207 "  3,20*0,55*2</t>
  </si>
  <si>
    <t>" V208 "  5,00*0,50*2</t>
  </si>
  <si>
    <t>" V301 "  28,25*0,60*2</t>
  </si>
  <si>
    <t>" V302 "  11,40*0,70*2</t>
  </si>
  <si>
    <t>" V303 "  6,50*0,40*2</t>
  </si>
  <si>
    <t>" V304 "  8,60*0,40*2</t>
  </si>
  <si>
    <t>" V401 "  11,40*0,70*2</t>
  </si>
  <si>
    <t>" V402 "  14,00*0,45*2</t>
  </si>
  <si>
    <t>" V501 "  27,00*0,45*2</t>
  </si>
  <si>
    <t>417351116</t>
  </si>
  <si>
    <t>Debnenie bočníc stužujúcich pásov a vencov vrátane vzpier odstránenie</t>
  </si>
  <si>
    <t>-242621451</t>
  </si>
  <si>
    <t>417361821</t>
  </si>
  <si>
    <t>Výstuž stužujúcich pásov a vencov z betonárskej ocele 10505</t>
  </si>
  <si>
    <t>1478837211</t>
  </si>
  <si>
    <t>" pol.V1-V6,V10-V14 "  901,366+2011,789</t>
  </si>
  <si>
    <t>" podľa výkazu betonárskej výstuže - statika v.č.2.5 "</t>
  </si>
  <si>
    <t>" pol.V1-V9 "  198,10+479,42</t>
  </si>
  <si>
    <t>" podľa výkazu betonárskej výstuže - statika v.č.3.3 "</t>
  </si>
  <si>
    <t>" pol.V1-V6 "  132,33+309,85</t>
  </si>
  <si>
    <t>" podľa výkazu betonárskej výstuže - statika v.č.4.3 "</t>
  </si>
  <si>
    <t>" pol.V1-V4 "  122,97+314,29</t>
  </si>
  <si>
    <t>4470,115*0,10          " prestrih, spoje "</t>
  </si>
  <si>
    <t>(4470,115+447,012)*0,001</t>
  </si>
  <si>
    <t>417391151</t>
  </si>
  <si>
    <t>Montáž obkladu betónových konštrukcií vykonaný súčasne s betónovaním extrudovaným polystyrénom</t>
  </si>
  <si>
    <t>2116326711</t>
  </si>
  <si>
    <t>" tepelná izolácia monolitických prvkov - XPS hr. 30 mm "</t>
  </si>
  <si>
    <t>" V103 "  42,80*0,46</t>
  </si>
  <si>
    <t>" V103 "  6,75*0,46</t>
  </si>
  <si>
    <t>" V106 "  5,25*0,12</t>
  </si>
  <si>
    <t>" V108 "  7,00*0,46</t>
  </si>
  <si>
    <t>" V202 "  15,00*0,42</t>
  </si>
  <si>
    <t>" V203 "  10,30*0,50</t>
  </si>
  <si>
    <t>" V204 "  18,82*0,35</t>
  </si>
  <si>
    <t>" V302 "  11,40*0,56</t>
  </si>
  <si>
    <t>" V501 "  27,00*0,25</t>
  </si>
  <si>
    <t>" S104 "  (0,27+0,30)*2,75</t>
  </si>
  <si>
    <t>" S105 "  0,25*2,75*3</t>
  </si>
  <si>
    <t>" S106 "  0,30*2,75*4</t>
  </si>
  <si>
    <t>" S107 "  0,40*2,75*2</t>
  </si>
  <si>
    <t>" A101 "  90,00*1,35</t>
  </si>
  <si>
    <t>" N101 "  0,30*0,54</t>
  </si>
  <si>
    <t>" N103 "  0,30*0,53</t>
  </si>
  <si>
    <t>" N104 "  0,40*0,53</t>
  </si>
  <si>
    <t>" N105 "  0,40*0,53</t>
  </si>
  <si>
    <t>" N106 "  0,30*0,53</t>
  </si>
  <si>
    <t>" N122 "  11,21*0,705</t>
  </si>
  <si>
    <t>" N123 "  9,75*0,705</t>
  </si>
  <si>
    <t>" N124 "  16,73*0,705</t>
  </si>
  <si>
    <t>" N126 "  4,50*0,705</t>
  </si>
  <si>
    <t>" N114 "  1,70*0,50*2</t>
  </si>
  <si>
    <t>" N121 "  2,40*0,25*5</t>
  </si>
  <si>
    <t>" N126 "  2,40*0,50*2</t>
  </si>
  <si>
    <t>" N127 "  6,30*0,615</t>
  </si>
  <si>
    <t>" N129 "  1,75*0,45</t>
  </si>
  <si>
    <t>" N130 "  1,75*0,45</t>
  </si>
  <si>
    <t>283750000500</t>
  </si>
  <si>
    <t>583065539</t>
  </si>
  <si>
    <t>231,645*1,10</t>
  </si>
  <si>
    <t>430321414</t>
  </si>
  <si>
    <t>Schodiskové konštrukcie, betón železový tr. C 30/37-XC4(Sk)-Cl0,4-Dmax 16-S3</t>
  </si>
  <si>
    <t>1564406705</t>
  </si>
  <si>
    <t>" schodisko 1.NP.-2.NP. "</t>
  </si>
  <si>
    <t>" DS1 "  (0,25+0,125*1,52+1,125*1,52*0,15+1,40*1,52*0,15)*2</t>
  </si>
  <si>
    <t>" DS2+NS1 "  (4,85*1,52*0,15+0,20*(0,125+0,20)*0,5*1,52)*2</t>
  </si>
  <si>
    <t>" stupne "  0,30*0,17*0,5*1,52*19+(0,09+0,20)*0,5*1,52*1</t>
  </si>
  <si>
    <t>" DS3 "  0,20*0,125*1,05+3,30*1,05*0,18</t>
  </si>
  <si>
    <t>" DS4 "  2,50*1,05*0,18</t>
  </si>
  <si>
    <t>" DS5 "  2,25*1,05*0,15</t>
  </si>
  <si>
    <t>" stupne "  0,30*0,191*0,5*1,65*14+(0,09+0,191)*0,5*1,65*1</t>
  </si>
  <si>
    <t xml:space="preserve">                      (0,15+0,365)*0,5*1,05*0,30*0,1789*0,5*2</t>
  </si>
  <si>
    <t xml:space="preserve">                      (0,125+0,375)*0,5*1,05*0,30*0,1789*0,5*2</t>
  </si>
  <si>
    <t xml:space="preserve">                      ((0,625+1,05)*0,5*1,05*2+0,10*1,05)*0,1789*0,5</t>
  </si>
  <si>
    <t>" schodisko 2.NP.-3.NP. "</t>
  </si>
  <si>
    <t>" oceľ.schodisko "  (3,05+3,591+0,676)*1,53*0,07</t>
  </si>
  <si>
    <t>" stupne "  0,28*0,175*0,5*1,65*19+(0,09+0,191)*0,5*0,20*1,65*1</t>
  </si>
  <si>
    <t>430361821</t>
  </si>
  <si>
    <t>Výstuž schodiskových konštrukcií z betonárskej ocele 10505</t>
  </si>
  <si>
    <t>-1027581913</t>
  </si>
  <si>
    <t>" pol.1-11 "  9,00+256,12+28,41</t>
  </si>
  <si>
    <t>" podľa výkazu betonárskej výstuže - statika v.č.1.11 "</t>
  </si>
  <si>
    <t>" pol.1-7 "  75,09+2,66</t>
  </si>
  <si>
    <t>" podľa výkazu betonárskej výstuže - statika v.č.2.4 "</t>
  </si>
  <si>
    <t>" pol.1,2 "  57,02+18,74</t>
  </si>
  <si>
    <t xml:space="preserve">447,04*0,10          " prestrih, spoje " </t>
  </si>
  <si>
    <t>(447,04+44,704)*0,001</t>
  </si>
  <si>
    <t>430362021</t>
  </si>
  <si>
    <t>Výstuž schodiskových konštrukcií zo zváraných sietí z drôtov typu KARI</t>
  </si>
  <si>
    <t>-1435821187</t>
  </si>
  <si>
    <t>" sieť KY49 8/100x100 "  47,40*2</t>
  </si>
  <si>
    <t>94,80*0,001</t>
  </si>
  <si>
    <t>431351121</t>
  </si>
  <si>
    <t>Debnenie do 4 m výšky - podest a podstupňových dosiek pôdorysne priamočiarych zhotovenie</t>
  </si>
  <si>
    <t>-875620918</t>
  </si>
  <si>
    <t>" DS1 "  (0,125+1,125+2,30)*1,52*2</t>
  </si>
  <si>
    <t>" DS2+NS1 "  (4,85+0,125+0,20*2)*1,52*2+(1,50*0,40+1,50*0,15)*2</t>
  </si>
  <si>
    <t>" DS3 "  (0,125+3,30)*1,05</t>
  </si>
  <si>
    <t>" DS4 "  2,20*1,05</t>
  </si>
  <si>
    <t>" DS5 "  2,25*1,05</t>
  </si>
  <si>
    <t>" oceľ.schodisko "  (3,05+3,591+0,676)*1,53</t>
  </si>
  <si>
    <t>431351122</t>
  </si>
  <si>
    <t>Debnenie do 4 m výšky - podest a podstupňových dosiek pôdorysne priamočiarych odstránenie</t>
  </si>
  <si>
    <t>902300744</t>
  </si>
  <si>
    <t>434311116</t>
  </si>
  <si>
    <t>Stupne dusané na terén alebo dosku z betónu bez poteru, so zahladením povrchu tr. C 20/25</t>
  </si>
  <si>
    <t>-1395732917</t>
  </si>
  <si>
    <t>" dobetónovanie schodiskového stupňa - výstup na terasu "</t>
  </si>
  <si>
    <t>1,85*2+1,10</t>
  </si>
  <si>
    <t>434351141</t>
  </si>
  <si>
    <t>Debnenie stupňov na podstupňovej doske alebo na teréne pôdorysne priamočiarych zhotovenie</t>
  </si>
  <si>
    <t>-1016165432</t>
  </si>
  <si>
    <t>0,17*(1,52*20+0,09*1)*2</t>
  </si>
  <si>
    <t>0,1789*(1,05*15+1,065*2+1,15*2+0,09)</t>
  </si>
  <si>
    <t>0,175*1,65*20</t>
  </si>
  <si>
    <t>0,10*(1,85*2+1,10)</t>
  </si>
  <si>
    <t>86</t>
  </si>
  <si>
    <t>434351142</t>
  </si>
  <si>
    <t>Debnenie stupňov na podstupňovej doske alebo na teréne pôdorysne priamočiarych odstránenie</t>
  </si>
  <si>
    <t>-924058795</t>
  </si>
  <si>
    <t>Komunikácie</t>
  </si>
  <si>
    <t>87</t>
  </si>
  <si>
    <t>564871111</t>
  </si>
  <si>
    <t>Podklad zo štrkodrviny s rozprestretím a zhutnením, po zhutnení hr. 250 mm</t>
  </si>
  <si>
    <t>-1123421501</t>
  </si>
  <si>
    <t>" doplnenie spevnenej plochy okolo objektu v rozsahu stavebnej jamy  - skladba P7 "</t>
  </si>
  <si>
    <t>49,00*16,50+10,00*8,50+3,50*11,50+18,50</t>
  </si>
  <si>
    <t>" odpočet plochy zastavenej stavbou "  -725,00</t>
  </si>
  <si>
    <t>88</t>
  </si>
  <si>
    <t>565151111</t>
  </si>
  <si>
    <t>Podklad z asfaltového betónu AC 16 P s rozprestretím a zhutnením v pruhu š. do 3 m, po zhutnení hr. 70 mm</t>
  </si>
  <si>
    <t>-1823551974</t>
  </si>
  <si>
    <t>" skladba P7 "  227,25</t>
  </si>
  <si>
    <t>" preplátovanie 10 % "  227,25*0,10</t>
  </si>
  <si>
    <t>89</t>
  </si>
  <si>
    <t>573211111</t>
  </si>
  <si>
    <t>Postrek asfaltový spojovací bez posypu kamenivom z asfaltu cestného v množstve 0,70 kg/m2</t>
  </si>
  <si>
    <t>-170813231</t>
  </si>
  <si>
    <t>90</t>
  </si>
  <si>
    <t>577134271</t>
  </si>
  <si>
    <t>Asfaltový betón vrstva obrusná AC 11 O v pruhu š. do 3 m z modifik. asfaltu tr. II, po zhutnení hr. 40 mm</t>
  </si>
  <si>
    <t>-1402349559</t>
  </si>
  <si>
    <t>Úpravy povrchov, podlahy, osadenie</t>
  </si>
  <si>
    <t>91</t>
  </si>
  <si>
    <t>611461115</t>
  </si>
  <si>
    <t>-1583862005</t>
  </si>
  <si>
    <t>92</t>
  </si>
  <si>
    <t>611461136</t>
  </si>
  <si>
    <t>-1090756413</t>
  </si>
  <si>
    <t>" podhľad schodiskových ramien "</t>
  </si>
  <si>
    <t>(1,50+1,00)*1,50+1,00*1,50+(0,90+3,85)*1,50</t>
  </si>
  <si>
    <t>(1,50+1,00)*1,50+2,70*1,50+2,00*1,50</t>
  </si>
  <si>
    <t>93</t>
  </si>
  <si>
    <t>612465136</t>
  </si>
  <si>
    <t>-1596323127</t>
  </si>
  <si>
    <t>" m.č.101 "  (13,20*2+5,60)*3,25+5,60*0,29*2-5,60*2,585-1,50*2,75-0,90*1,97-1,80*1,97+(1,10+2*2,05)*0,20+(5,60+2*2,585)*0,25+(1,50+2*2,75)*0,25</t>
  </si>
  <si>
    <t>2,65*(0,80+2,15)*0,5+1,50*2,15</t>
  </si>
  <si>
    <t>0,80*(0,80+1,25)*0,5+1,50*1,25</t>
  </si>
  <si>
    <t>(14,50+5,60)*0,5*3,55-2,60*0,35</t>
  </si>
  <si>
    <t>" m.č.102 "  (4,05+2,70)*2*3,25+(1,00*2+0,10)*3,25-0,90*1,97-3,25*1,75+(1,00+2*2,05)*0,20+(1,575+2*1,75)*0,25*2</t>
  </si>
  <si>
    <t>" m.č.103 "  (5,10+5,20)*2*3,25-1,90*2,05-0,90*1,97-3,35*2,585+(1,90+2*2,05)*0,20+(3,35+2,585)*0,25</t>
  </si>
  <si>
    <t>" m.č.104 "  (1,80+5,10)*2*3,25-0,90*1,97</t>
  </si>
  <si>
    <t>" m.č.105 "  (11,74+9,25+7,05+5,40+6,80)*3,25+0,15*2*3,25+0,30*4*3,25-1,80*1,97-7,05*2,585+(7,05+2,585)*0,25+(1,90+2*2,05)*0,25</t>
  </si>
  <si>
    <t>" m.č.106 "  (7,87+5,15)*2*3,25-1,70*1,97-0,60*1,97</t>
  </si>
  <si>
    <t>" m.č.107 "  (0,85+1,65)*2*3,25-0,60*1,97*2</t>
  </si>
  <si>
    <t>" m.č.108 "  (0,85+1,65)*2*3,25+0,85*0,15-0,60*1,97</t>
  </si>
  <si>
    <t>" m.č.109 "  (4,60+3,30)*2*3,25+2,00*0,29*2-1,50*2,75-0,90*1,97*4</t>
  </si>
  <si>
    <t>" m.č.110 "  (1,95+1,65)*2*3,25+0,85*0,15-0,90*1,97</t>
  </si>
  <si>
    <t>" m.č.111 "  (3,95+2,50)*2*3,25-0,90*1,97</t>
  </si>
  <si>
    <t>" m.č.112 "  (5,25+2,65)*2*3,25+2,50*0,15-0,90*1,97</t>
  </si>
  <si>
    <t>" m.č.113 "  (4,10+1,95+0,10)*2*3,25-0,90*1,97</t>
  </si>
  <si>
    <t>" m.č.114 "  (5,20+3,00+4,05+6,25+3,25+4,25+2,90)*3,25+0,30*2*2,85+6,66*0,29*2-0,90*2,85-0,60*1,97-4,20*2,585-0,90*1,97-0,80*1,97+(4,20+2*2,585)*0,25</t>
  </si>
  <si>
    <t>" m.č.115 "  (4,46+1,75+1,65+2,15+0,65+0,10+0,75)*2,35-0,80*1,97</t>
  </si>
  <si>
    <t>" m.č.116 "  (5,66+1,80+5,15+0,15+2,56+2,05+0,15+0,90+010)*2,35-0,80*1,97-0,60*1,97</t>
  </si>
  <si>
    <t>" m.č.117 "  1,50*(3,25+1,25)+0,90*3,25*2+3,225*(3,25+1,25)*0,5*2-0,80*1,97+(2,35+2*2,75)*0,20</t>
  </si>
  <si>
    <t>" m.č.118 "  (1,05+1,50)*2*3,25-0,60*1,97</t>
  </si>
  <si>
    <t>" m.č.119 "  2,00*3,25-1,80*2,585+(1,80+2*2,585)*0,25</t>
  </si>
  <si>
    <t>" m.č.120 "  (9,70+6,90+10,75+0,15+1,25)*3,25-9,60*2,585-3,90*2,585-1,20*1,97-0,60*1,97+(9,60+2*2,585)*0,25+(3,90+2*2,585)*0,25</t>
  </si>
  <si>
    <t>" m.č.121 "  0,95*(2,45+3,25)+2,17*(2,45+3,25)*0,5*2+(0,75+2*2,75)*0,15-0,60*1,97</t>
  </si>
  <si>
    <t>" m.č.122 "  (2,50+1,20+1,05+1,20)*3,25-0,90*2,75-0,60*1,97+(0,90+2*2,75)*0,30</t>
  </si>
  <si>
    <t>3,00*(3,04+1,075)*0,5+(2,20+2*0,50)*1,075+3,00*1,75*0,5</t>
  </si>
  <si>
    <t>" m.č.123 "  (1,81+3,15)*2*3,25+1,81*0,15-0,60*1,97</t>
  </si>
  <si>
    <t>" m.č.124 "  (1,81+4,27)*3,25-0,60*1,97</t>
  </si>
  <si>
    <t>" m.č.125 "  (1,81+0,90)*2*3,25-0,60*1,97*4</t>
  </si>
  <si>
    <t>" m.č.126 "  (3,95+1,50+2,40+6,13+0,25+2,35+1,43+0,30*2+0,20+1,10+1,20+1,10+1,25+0,60+1,65)*3,25+(5,15*2+3,15+1,13+4,65)*0,29</t>
  </si>
  <si>
    <t>" m.č.127 "  (0,10+1,50+3,35+10,45+2,05+3,20+1,20+4,45+0,25+1,65+1,40+1,35+1,40+0,10+1,40+0,85+0,10)*3,20-0,80*1,97*2-0,90*1,97-0,60*1,97-0,90*2,25</t>
  </si>
  <si>
    <t>(1,10+2*2,355)*0,25+4,10*0,29</t>
  </si>
  <si>
    <t>" m.č.128 "  (1,57+3,99)*2*3,25-0,70*1,97*2</t>
  </si>
  <si>
    <t>" m.č.129 "  (1,70+2,54)*2*3,25-0,70*1,97-1,80*0,90+(1,80+2*0,90)*0,25</t>
  </si>
  <si>
    <t>" m.č.152 "  (1,40+1,35)*2*3,25-0,60*1,97-0,90*2,25+(1,10+2*2,335)*0,25</t>
  </si>
  <si>
    <t>" m.č.130 "  (2,77+2,10)*2*2,35-1,80*1,50-0,80*1,97+(1,80+2*1,50)*0,25</t>
  </si>
  <si>
    <t>" m.č.151 "  (1,55+2,10)*2*3,25-0,90*1,97</t>
  </si>
  <si>
    <t>" m.č.150 "  (1,35+1,45)*2*3,25-0,80*1,97</t>
  </si>
  <si>
    <t>" m.č.131 "  (9,03+2,60)*2*3,30-1,80*1,97-2,60*2,83+(1,90+2*2,05)*0,25+(2,60+2*2,83)*0,30</t>
  </si>
  <si>
    <t>" m.č.132 "  (9,03+9,90)*2*3,30-0,90*1,97*3+(1,00+2*2,05)*0,25</t>
  </si>
  <si>
    <t>" m.č.133 "  (3,00+2,10)*2*3,30-0,90*1,97</t>
  </si>
  <si>
    <t>" m.č.134 "  (5,175+3,35+1,00)*2*3,30-0,90*1,97*2-0,60*1,97+(1,00+2*2,05)*0,25*2-(3,70+4,075)*3,30</t>
  </si>
  <si>
    <t>" m.č.135 "  (3,35+1,70)*2*3,30-0,60*1,97-1,70*1,50*2</t>
  </si>
  <si>
    <t>" m.č.136 "  (9,03+9,03)*2*3,30-0,90*1,97*2-1,80*0,50+(1,80+2*1,50)*0,25+(1,00+2*2,05)*0,25</t>
  </si>
  <si>
    <t>" m.č.137 "  (3,94+3,20)*2*3,30-0,90*1,97</t>
  </si>
  <si>
    <t>" m.č.138 "  (1,37+3,05)*2*3,30-0,90*1,97+(1,10+2*2,05)*0,25</t>
  </si>
  <si>
    <t>" m.č.139 "  (9,03+13,25)*2*3,30-0,90*1,97*3+(1,00+2*2,05)*0,25</t>
  </si>
  <si>
    <t>" m.č.140 "  (3,025+1,025)*2*3,30-0,90*1,97</t>
  </si>
  <si>
    <t>" m.č.141 "  (5,00+3,15+1,00)*2*3,30-0,90*1,97*2-0,60*1,97+(1,00+2*2,05)*0,25*2-(3,675+3,875)*3,30</t>
  </si>
  <si>
    <t>" m.č.142 "  (3,35+1,70)*2*3,30-0,60*1,97-1,70*1,50*2</t>
  </si>
  <si>
    <t>" m.č.143 "  (6,80+3,97)*2*3,30-0,90*1,97*2</t>
  </si>
  <si>
    <t>" m.č.144 "  (6,80+7,35)*2*3,30-0,90*1,97*3-3,30*2,50+(1,00+2*2,05)*0,15+(3,20+2*2,50)*0,30</t>
  </si>
  <si>
    <t>" m.č.145 "  (4,62+2,525)*2*3,30-0,90*1,97</t>
  </si>
  <si>
    <t>" m.č.146 "  (11,37+5,95)*2*3,30+0,30*4*3,30-3,30*2,50-1,80*1,50*3+(1,80+2*0,50)*0,25*3</t>
  </si>
  <si>
    <t>" m.č.147 "  (17,90+2,495+0,95+3,00+0,40+11,90+1,90)*3,30-3,35*2,83-0,90*1,97*2-1,50*3,30+(3,35+2*2,83)*0,30</t>
  </si>
  <si>
    <t>" ľadová plocha "  40,28*3,40-2,60*2,83-3,35*2,83*2</t>
  </si>
  <si>
    <t>(1,805+3,35)*2*3,30-3,35*2,83+(3,35+2*2,83)*0,30</t>
  </si>
  <si>
    <t>" m.č.201,211 "  (29,85+5,30+4,51+3,575+0,46+1,825+12,68)*3,40-4,70*2,56*5-4,85*2,56-0,90*2,10+(4,70+2*2,56)*0,25*5+(4,85+2*2,56)*0,25</t>
  </si>
  <si>
    <t>(2,00+2,50+4,985+1,67+3,05)*3,40</t>
  </si>
  <si>
    <t>9,30*4,50-0,90*1,97</t>
  </si>
  <si>
    <t>(1,10*3,40+4,50*3,50*0,5+0,25*6)*2-0,90*1,97*3</t>
  </si>
  <si>
    <t>9,045*3,40-1,922*1,00-1,912*1,00*2+(1,922+1,00)*2*0,15+(1,912+1,00)*2*0,15*2</t>
  </si>
  <si>
    <t>2,40*3,50*2</t>
  </si>
  <si>
    <t>(3,40*3,40+4,60*3,50*0,5+0,25*6)*2-0,90*1,97*4</t>
  </si>
  <si>
    <t>14,60*3,40</t>
  </si>
  <si>
    <t>(1,65+2,00+0,15+2,60)*3,40+(1,50+2,45+2,00)*3,40-1,80*1,97</t>
  </si>
  <si>
    <t>3,40*3,40+4,60*3,50*0,5+0,25*6-0,90*1,97</t>
  </si>
  <si>
    <t>(1,50*2+7,00)*3,40-1,50*1,00*3+(1,50+1,00)*2*0,15*3</t>
  </si>
  <si>
    <t>(2,77+4,345)*3,40+0,60*3,40+2,90*(3,40+1,25)*0,5+2,50*1,25*0,5+0,25*6-1,15*1,00-0,90*1,97*2+(1,15+1,00)*2*0,15</t>
  </si>
  <si>
    <t>" m.č.202 "  (3,72+2,20)*2*3,40-0,90*3,00-3,72*2,56+(3,72+2*2,56)*0,25</t>
  </si>
  <si>
    <t>" m.č.203 "  (5,15+5,00)*2*3,40-1,00*2,56+(1,05+2*2,56)*0,25-1,42*3,40</t>
  </si>
  <si>
    <t>" m.č.204 "  (2,80+7,075)*2*3,40-0,90*1,97-(2,00+0,65)*3,40</t>
  </si>
  <si>
    <t>" m.č.205 "  (2,80+7,075)*2*3,40-0,90*1,97-(1,25+0,60)*3,40</t>
  </si>
  <si>
    <t>" m.č.206 "  8,745*(2,50+3,40)+1,00*2*3,40+1,00*(3,40+2,50)*0,5*2-0,90*1,97*2-1,912*1,00*2-1,922*1,00</t>
  </si>
  <si>
    <t>" m.č.207 "  6,70*(3,40+2,50)+5,00*3,40*2+0,30*4*3,40+1,00*(3,40+2,50)*0,5*2-0,90*1,97*2-1,50*1,00*3-1,15*1,00</t>
  </si>
  <si>
    <t>" m.č.208 "  3,50*2,50*0,5+6,85*2,50+1,15*(2,50+3,40)*0,5+4,195*3,40+0,60*3,40+2,90*(3,40+1,25)*0,5+2,50*1,25*0,5-0,90*1,97</t>
  </si>
  <si>
    <t>" m.č.209 "  (14,30+0,60*2)*3,40+4,50*3,40*0,5*2-0,90*1,97*2</t>
  </si>
  <si>
    <t>" m.č.210 "  8,745*2,50+3,50*2,50*0,5*2-0,90*1,97</t>
  </si>
  <si>
    <t>" m.č.212 "  (1,60*2+2,15)*3,40-0,90*1,97</t>
  </si>
  <si>
    <t>" m.č.213 "  6,85*4,50+2,48*(4,50+3,40)*0,5*2-0,90*2,02+(0,90+2*2,05)*0,25</t>
  </si>
  <si>
    <t>2,25*(4,50+3,20)+4,10*(4,50+3,20)*0,5-0,90*2,02-0,90*1,97</t>
  </si>
  <si>
    <t>" m.č.301,302,304 "  (35,00-1,26)*2,10+(5,10*2+1,50)*0,21-0,90*1,70</t>
  </si>
  <si>
    <t>(3,50*2+35,00-0,15)*3,50+1,65*(2,10+3,50)*0,5*2-4,70*2,00*5-4,85*2,00*2</t>
  </si>
  <si>
    <t>(4,70+2*2,00)*0,25*5+(4,85+2*2,00)*0,25*2</t>
  </si>
  <si>
    <t>1,50*(2,10+3,45)*0,5+1,65*(2,10+3,50)*0,5+(5,55+5,40+0,15)*3,50</t>
  </si>
  <si>
    <t>1,575*(2,10+3,50)*0,5</t>
  </si>
  <si>
    <t>1,65*(2,10+3,50)*0,5+(3,50+0,46)*3,50*2-1,80*1,97*2</t>
  </si>
  <si>
    <t>" 4.NP. "</t>
  </si>
  <si>
    <t>" m.č.401 "  3,675*2,75*2+0,15*3,20-0,90*1,97*2+(1,00+2*2,05)*0,25*2</t>
  </si>
  <si>
    <t xml:space="preserve">26,60*3,20-4,70*1,70*5+(4,70+2*1,70)*0,25*2 </t>
  </si>
  <si>
    <t>" omietka nových konštrukcií zo strany od ľadovej plochy "</t>
  </si>
  <si>
    <t>1,00*7,55+8,80*7,55*0,5+5,00</t>
  </si>
  <si>
    <t>8,00*7,55*0,5+5,00</t>
  </si>
  <si>
    <t>26,60*2,10-0,90*1,70+(1,002*1,75)*0,25</t>
  </si>
  <si>
    <t>1,825*3,30*2</t>
  </si>
  <si>
    <t>94</t>
  </si>
  <si>
    <t>612481022</t>
  </si>
  <si>
    <t>Okenný a dverový plastový dilatačný profil pre hrúbku omietky 9 mm</t>
  </si>
  <si>
    <t>382485561</t>
  </si>
  <si>
    <t>(1,00+2*2,05)*2</t>
  </si>
  <si>
    <t>(0,90+2*0,50)*1</t>
  </si>
  <si>
    <t>(1,80+2*0,50)*5</t>
  </si>
  <si>
    <t>(10,60+2*2,585)*1</t>
  </si>
  <si>
    <t>(5,60+2*2,585)*1</t>
  </si>
  <si>
    <t>(3,25+2*1,75)*1</t>
  </si>
  <si>
    <t>(4,23+2*2,585)*1</t>
  </si>
  <si>
    <t>(1,80+2*2,585)*1</t>
  </si>
  <si>
    <t>(9,60+2*2,585)*1</t>
  </si>
  <si>
    <t>(3,90+2*2,585)*1</t>
  </si>
  <si>
    <t>(1,80+2*1,50)*1</t>
  </si>
  <si>
    <t>(1,10+2*2,335)*2</t>
  </si>
  <si>
    <t>(1,80+2*0,90)*1</t>
  </si>
  <si>
    <t>(1,00+2*2,25)*1</t>
  </si>
  <si>
    <t>(1,05+2*2,56)*1</t>
  </si>
  <si>
    <t>(3,72+2*2,56)*1</t>
  </si>
  <si>
    <t>(4,70+2*2,56)*5</t>
  </si>
  <si>
    <t>(4,85+2*2,56)*1</t>
  </si>
  <si>
    <t>(4,70+2*1,70)*5</t>
  </si>
  <si>
    <t>(4,85+2*2,00)*2</t>
  </si>
  <si>
    <t>(4,70+2*2,00)*5</t>
  </si>
  <si>
    <t>95</t>
  </si>
  <si>
    <t>612481031</t>
  </si>
  <si>
    <t>Rohový profil z pozinkovaného plechu pre hrúbku omietky 8 až 12 mm</t>
  </si>
  <si>
    <t>-763093843</t>
  </si>
  <si>
    <t>3,30*14+3,25*41+2,75*14</t>
  </si>
  <si>
    <t>(3,35*2+2,85*2)*1</t>
  </si>
  <si>
    <t>(2,60*2+2,85*2)*1</t>
  </si>
  <si>
    <t>(3,20*2+2,50*2)*1</t>
  </si>
  <si>
    <t>(1,50*2+3,00)*1</t>
  </si>
  <si>
    <t>(1,20+1,84+5,60+1,70+0,90+1,45+5,15)*2+(2,15+0,75+3,15+4,55+4,10)*1</t>
  </si>
  <si>
    <t>(1,00+2*2,05)*12</t>
  </si>
  <si>
    <t>(1,90+2*2,05)*3</t>
  </si>
  <si>
    <t>(3,40+2,585)*1</t>
  </si>
  <si>
    <t>(7,00+2,585)*1</t>
  </si>
  <si>
    <t>5,60*1</t>
  </si>
  <si>
    <t>(3,00+2*2,585)*1</t>
  </si>
  <si>
    <t>3,40*20</t>
  </si>
  <si>
    <t>(0,90+2*2,05)*2</t>
  </si>
  <si>
    <t>(1,15+1,00)*2*1</t>
  </si>
  <si>
    <t>(1,50+1,00)*2*3</t>
  </si>
  <si>
    <t>(1,922+1,00)*2*2</t>
  </si>
  <si>
    <t>(1,912+1,00)*2*1</t>
  </si>
  <si>
    <t>2,75*6</t>
  </si>
  <si>
    <t>(1,00+2*1,75)*1</t>
  </si>
  <si>
    <t>3,25*2</t>
  </si>
  <si>
    <t>" 4,70+2x1,70)*5</t>
  </si>
  <si>
    <t>96</t>
  </si>
  <si>
    <t>612481121.R</t>
  </si>
  <si>
    <t>Potiahnutie vnútorných stien výstužnou sklotextílnou mriežkou do omietok s vložením bez lepidla</t>
  </si>
  <si>
    <t>745894387</t>
  </si>
  <si>
    <t>97</t>
  </si>
  <si>
    <t>631290000000</t>
  </si>
  <si>
    <t>-119004121</t>
  </si>
  <si>
    <t>4213,501*1,15</t>
  </si>
  <si>
    <t>98</t>
  </si>
  <si>
    <t>622255041.1</t>
  </si>
  <si>
    <t>Montáž stien prevetrávanej fasády z fasádnych hliníkových kaziet, vrátane hliníkovej podkonštrukcie, bez tepelnej izolácie</t>
  </si>
  <si>
    <t>1702921987</t>
  </si>
  <si>
    <t>" skladba St2 "</t>
  </si>
  <si>
    <t>" pohľad S "</t>
  </si>
  <si>
    <t>10,585*6,17</t>
  </si>
  <si>
    <t>" odpočet otvorov "  -5,70*1,50</t>
  </si>
  <si>
    <t xml:space="preserve">                                          -1,00*2,335</t>
  </si>
  <si>
    <t>" pripočet ostenia "  (5,70+2*1,50)*0,40</t>
  </si>
  <si>
    <t xml:space="preserve">                                          (1,00+2*2,335)*0,40</t>
  </si>
  <si>
    <t>" závetrie "</t>
  </si>
  <si>
    <t>3,00*(6,75+7,15)*0,5</t>
  </si>
  <si>
    <t>10,285*6,75</t>
  </si>
  <si>
    <t>" odpočet otvorov "  -3,00*4,64</t>
  </si>
  <si>
    <t xml:space="preserve">                                          -5,70*1,50</t>
  </si>
  <si>
    <t>" pripočet ostenia "  3,00*0,40</t>
  </si>
  <si>
    <t>" obklad pohľadovej časti atiky prestrešenia terasy nad 2.NP. "</t>
  </si>
  <si>
    <t>(6,00+19,75)*2*0,55</t>
  </si>
  <si>
    <t>" - vykládka tovarov na stavbe</t>
  </si>
  <si>
    <t>" - poplatok za zdvíhaciu techniku - autožeriav</t>
  </si>
  <si>
    <t>" - poplatok za montážnu techniku - montážne plošiny</t>
  </si>
  <si>
    <t>" - geodetické zameranie</t>
  </si>
  <si>
    <t>622255034.2</t>
  </si>
  <si>
    <t>Montáž stien prevetrávanej fasády z fasádnych hliníkových kaziet, vrátane hliníkovej podkonštrukcie a tepelnej izolácie hr. 120 mm</t>
  </si>
  <si>
    <t>-1827565236</t>
  </si>
  <si>
    <t>" skladba St1,StA "</t>
  </si>
  <si>
    <t>(3,50+7,385)*7,06</t>
  </si>
  <si>
    <t>14,73*4,70</t>
  </si>
  <si>
    <t>5,60*(7,40+2,90)</t>
  </si>
  <si>
    <t>" odpočet otvorov "  -1,00*2,335</t>
  </si>
  <si>
    <t xml:space="preserve">                                          -1,80*0,50</t>
  </si>
  <si>
    <t xml:space="preserve">                                          -1,80*0,90</t>
  </si>
  <si>
    <t xml:space="preserve">                                          -1,10*2,335*2</t>
  </si>
  <si>
    <t xml:space="preserve">                                          -1,80*1,50</t>
  </si>
  <si>
    <t xml:space="preserve">                                          -3,90*2,585</t>
  </si>
  <si>
    <t xml:space="preserve">                                          -1,00*2,05</t>
  </si>
  <si>
    <t>" pripočet ostenia "  (1,00+2*2,335)*0,23</t>
  </si>
  <si>
    <t xml:space="preserve">                                          (1,80+2*0,50)*0,23</t>
  </si>
  <si>
    <t xml:space="preserve">                                          (1,80+2*0,90)*0,23</t>
  </si>
  <si>
    <t xml:space="preserve">                                          (1,10+2*2,335)*0,23*2</t>
  </si>
  <si>
    <t xml:space="preserve">                                          (1,80+2*1,50)*0,23</t>
  </si>
  <si>
    <t xml:space="preserve">                                          (3,90+2*2,585)*0,23</t>
  </si>
  <si>
    <t xml:space="preserve">                                          (1,00+2*2,05)*0,23</t>
  </si>
  <si>
    <t>" pohľad J "</t>
  </si>
  <si>
    <t>2,94*5,85</t>
  </si>
  <si>
    <t>13,45*4,64</t>
  </si>
  <si>
    <t>6,33*4,64</t>
  </si>
  <si>
    <t>5,60*4,64</t>
  </si>
  <si>
    <t>" odpočet otvorov "  -1,00*2,05</t>
  </si>
  <si>
    <t xml:space="preserve">                                          -1,80*0,50*2</t>
  </si>
  <si>
    <t xml:space="preserve">                                          -0,90*0,50</t>
  </si>
  <si>
    <t>" pripočet ostenia "  (1,00+2*2,05)*0,23</t>
  </si>
  <si>
    <t xml:space="preserve">                                          (1,80+2*0,50)*0,23*2</t>
  </si>
  <si>
    <t xml:space="preserve">                                          (0,90+2*0,90)*0,23</t>
  </si>
  <si>
    <t>" pohľad Z "</t>
  </si>
  <si>
    <t>26,70+33,98</t>
  </si>
  <si>
    <t>(21,80+5,50)*2</t>
  </si>
  <si>
    <t>2,91*5,85</t>
  </si>
  <si>
    <t>10,35*4,64</t>
  </si>
  <si>
    <t>22,70*4,64</t>
  </si>
  <si>
    <t>36,06*7,55</t>
  </si>
  <si>
    <t>27,66*3,21+43,00</t>
  </si>
  <si>
    <t xml:space="preserve">                                          -1,00*2,25</t>
  </si>
  <si>
    <t xml:space="preserve">                                          -1,00*0,50*2</t>
  </si>
  <si>
    <t xml:space="preserve">                                          -10,60*2,585</t>
  </si>
  <si>
    <t xml:space="preserve">                                          -5,60*2,585</t>
  </si>
  <si>
    <t xml:space="preserve">                                          -3,25*1,75</t>
  </si>
  <si>
    <t xml:space="preserve">                                          -4,23*2,585</t>
  </si>
  <si>
    <t xml:space="preserve">                                          -9,60*2,585</t>
  </si>
  <si>
    <t xml:space="preserve">                                          -4,70*1,70*5</t>
  </si>
  <si>
    <t xml:space="preserve">                                          -4,85*2,56*2</t>
  </si>
  <si>
    <t xml:space="preserve">                                          -4,70*2,56*5</t>
  </si>
  <si>
    <t xml:space="preserve">                                          -4,70*2,00*5</t>
  </si>
  <si>
    <t xml:space="preserve">                                          -4,85*2,00*2</t>
  </si>
  <si>
    <t xml:space="preserve">                                          (1,00+2*2,25)*0,23</t>
  </si>
  <si>
    <t xml:space="preserve">                                          (1,00+2*0,50)*0,23*2 </t>
  </si>
  <si>
    <t xml:space="preserve">                                          (10,60+2*2,585)*0,23</t>
  </si>
  <si>
    <t xml:space="preserve">                                          (5,60+2*2,585)*0,23</t>
  </si>
  <si>
    <t xml:space="preserve">                                          (3,25+2*1,75)*0,23</t>
  </si>
  <si>
    <t xml:space="preserve">                                          (4,23*2*2,585)*0,23</t>
  </si>
  <si>
    <t xml:space="preserve">                                          (9,60+2*2,585)*0,23</t>
  </si>
  <si>
    <t xml:space="preserve">                                          (4,70+2*1,70)*0,23*5</t>
  </si>
  <si>
    <t xml:space="preserve">                                          (4,70+2*2,00)*0,23*5</t>
  </si>
  <si>
    <t xml:space="preserve">                                          (4,85+2*2,00)*0,23*2</t>
  </si>
  <si>
    <t xml:space="preserve">                                          (4,85+2*2,56)*0,23*2</t>
  </si>
  <si>
    <t xml:space="preserve">                                          (4,70+2*2,56)*0,23*5</t>
  </si>
  <si>
    <t>100</t>
  </si>
  <si>
    <t>5915200000.PC01</t>
  </si>
  <si>
    <t>-972254520</t>
  </si>
  <si>
    <t>848,604</t>
  </si>
  <si>
    <t>" - fasádne kazety z AL plechu hr. 2 mm +-0,03 mm</t>
  </si>
  <si>
    <t>" - farebné prevedenie Silver matalic similiar RAL 9006 a farba sivá PS, PES alevo PVDF</t>
  </si>
  <si>
    <t>" - klasifikácia reakcie na oheň A1 v súlade s čl. 11.8 STN EN 13501-1 ++ A1:2010</t>
  </si>
  <si>
    <t>" - vyhlásenie oparametroch</t>
  </si>
  <si>
    <t>" - protokol na požadovanú klasuifikáciu reakcie na oheň A1</t>
  </si>
  <si>
    <t>" - dodávka AL podkladného roštu</t>
  </si>
  <si>
    <t>" - dodávka tepelnej izolácie MV tvrdená hr. 120 mm /paropriepustná fólia je vykázaná v odd. 800-713/</t>
  </si>
  <si>
    <t>" - dodávka kotviaceho a spojovacieho materiálu</t>
  </si>
  <si>
    <t>" - vypracovanie výrobno-technickej a montážnej dokumentácie</t>
  </si>
  <si>
    <t>101</t>
  </si>
  <si>
    <t>5915200000.PC02</t>
  </si>
  <si>
    <t>1125822172</t>
  </si>
  <si>
    <t>155,166</t>
  </si>
  <si>
    <t>" - klasifikácia reakcie na oheň A1 v súlade s čl. 11.8 STN EN 13501-1 + A1:2010</t>
  </si>
  <si>
    <t>102</t>
  </si>
  <si>
    <t>622255041.2</t>
  </si>
  <si>
    <t>-1801330456</t>
  </si>
  <si>
    <t>" vnútorná plocha atiky - skladba STA "</t>
  </si>
  <si>
    <t>90,00*0,92</t>
  </si>
  <si>
    <t>103</t>
  </si>
  <si>
    <t>591510001000</t>
  </si>
  <si>
    <t>454269820</t>
  </si>
  <si>
    <t>82,80</t>
  </si>
  <si>
    <t>82,80*0,40                      " stratné "</t>
  </si>
  <si>
    <t>104</t>
  </si>
  <si>
    <t>631312711</t>
  </si>
  <si>
    <t>Mazanina z betónu prostého (m3) tr.  C 25/30-XC4(Sk)-Cl0,4-Dmax 16-S3 hr.nad 50 do 80 mm</t>
  </si>
  <si>
    <t>1026053100</t>
  </si>
  <si>
    <t>" dobetónovanie plechobetónových stupňov tribúny - podľa v.č.TR.10 /podľa skladby P11/ "</t>
  </si>
  <si>
    <t>360,00*0,035                     " zálievka do vĺn "</t>
  </si>
  <si>
    <t>360,00*0,0425                  " nadbetonávka "</t>
  </si>
  <si>
    <t>105</t>
  </si>
  <si>
    <t>631315712</t>
  </si>
  <si>
    <t>Mazanina z betónu prostého (m3) tr. C 30/37-XC4(Sk)-Cl0,4-Dmax 16-S3 hr.nad 120 do 240 mm</t>
  </si>
  <si>
    <t>-1248808523</t>
  </si>
  <si>
    <t>" platňa podkladného betónu hr. 150 mm "  1326,00*0,15-1,05*1,26*0,15</t>
  </si>
  <si>
    <t>106</t>
  </si>
  <si>
    <t>631346631</t>
  </si>
  <si>
    <t>Mazanina z ľahkého betónu ekostyrénového  zn.LC 0,5  D 0,5  (m3) hr.nad 80 do 120 mm</t>
  </si>
  <si>
    <t>1832625671</t>
  </si>
  <si>
    <t>" spádová vrstva strechy hr.  50-145 mm - podľa skladby P5,P6 /terasa/ "</t>
  </si>
  <si>
    <t>521,00*(0,05+0,145)*0,5</t>
  </si>
  <si>
    <t>5,00                          " rezerva "</t>
  </si>
  <si>
    <t>" spádová vrstva strechy hr.  50-95 mm - podľa skladby P6´ /balkóny/ "</t>
  </si>
  <si>
    <t>5,60*4,20*(0,05+0,095)*0,5*2</t>
  </si>
  <si>
    <t>107</t>
  </si>
  <si>
    <t>631351101</t>
  </si>
  <si>
    <t>Debnenie stien, rýh a otvorov v podlahách zhotovenie</t>
  </si>
  <si>
    <t>-211176409</t>
  </si>
  <si>
    <t>" debnenie k platni podkladného betónu "</t>
  </si>
  <si>
    <t>0,40*(3,45+1,75+42,20+22,25+5,75+6,25+10,35+13,35+2,90+2,95)</t>
  </si>
  <si>
    <t>(1,05+1,26)*2*0,40</t>
  </si>
  <si>
    <t>108</t>
  </si>
  <si>
    <t>631351102</t>
  </si>
  <si>
    <t>Debnenie stien, rýh a otvorov v podlahách odstránenie</t>
  </si>
  <si>
    <t>2004344503</t>
  </si>
  <si>
    <t>109</t>
  </si>
  <si>
    <t>631361821</t>
  </si>
  <si>
    <t>Výstuž mazanín z betónov (z kameniva) a z ľahkých betónov z betonárskej ocele 10 505</t>
  </si>
  <si>
    <t>2006581983</t>
  </si>
  <si>
    <t>" vystuženie plechobetónových stupňov tribúny - podľa v.č.TR.10 "</t>
  </si>
  <si>
    <t>" pol.7 "  65,52</t>
  </si>
  <si>
    <t xml:space="preserve">65,52*0,10          " prestrih, spoje " </t>
  </si>
  <si>
    <t>(65,52+6,552)*0,001</t>
  </si>
  <si>
    <t>110</t>
  </si>
  <si>
    <t>631362411</t>
  </si>
  <si>
    <t>Výstuž mazanín z betónov (z kameniva) a z ľahkých betónov zo sietí KARI, priemer drôtu 5/5 mm, veľkosť oka 100x100 mm</t>
  </si>
  <si>
    <t>544015217</t>
  </si>
  <si>
    <t>360,00</t>
  </si>
  <si>
    <t>360,00*0,15               " prestrih "</t>
  </si>
  <si>
    <t>111</t>
  </si>
  <si>
    <t>631362422</t>
  </si>
  <si>
    <t>Výstuž mazanín z betónov (z kameniva) a z ľahkých betónov zo sietí KARI, priemer drôtu 6/6 mm, veľkosť oka 150x150 mm</t>
  </si>
  <si>
    <t>-964491162</t>
  </si>
  <si>
    <t>" výstuž do platne podkladného betónu - podľa výkazu betonárskej výstuže - statika v.č.Z.4 "</t>
  </si>
  <si>
    <t>1472,00*2</t>
  </si>
  <si>
    <t>112</t>
  </si>
  <si>
    <t>631362422.R</t>
  </si>
  <si>
    <t>-183254159</t>
  </si>
  <si>
    <t>" pol.AVI DA 090 "  1000*0,74</t>
  </si>
  <si>
    <t>740,00*0,001</t>
  </si>
  <si>
    <t>113</t>
  </si>
  <si>
    <t>632001011</t>
  </si>
  <si>
    <t>Zhotovenie separačnej fólie v podlahových vrstvách z PE</t>
  </si>
  <si>
    <t>-1423608489</t>
  </si>
  <si>
    <t>" separačná fólia - podľa skladby podláh "</t>
  </si>
  <si>
    <t>" k podlahe P1 "  112,04</t>
  </si>
  <si>
    <t>" k podlahe P1´ "  478,62+60,75</t>
  </si>
  <si>
    <t>" k podlahe P2,P3´ "  391,11</t>
  </si>
  <si>
    <t>" k podlahe P3 "  164,21</t>
  </si>
  <si>
    <t>" k podlahe P4 "  94,75</t>
  </si>
  <si>
    <t>" k podlahe P8 "  194,08+116,08</t>
  </si>
  <si>
    <t>" k podlahe P8´ "  38,183</t>
  </si>
  <si>
    <t>" k podlahe P8´´ "  8,113</t>
  </si>
  <si>
    <t>" k podlahe P9 "  183,55</t>
  </si>
  <si>
    <t>" k podlahe P10 "  176,32</t>
  </si>
  <si>
    <t>114</t>
  </si>
  <si>
    <t>283290003600</t>
  </si>
  <si>
    <t>212442445</t>
  </si>
  <si>
    <t>2017,806*1,15</t>
  </si>
  <si>
    <t>115</t>
  </si>
  <si>
    <t>632311001</t>
  </si>
  <si>
    <t>Brúsenie nerovností nových betónových podláh - zbrúsenie povlaku hrúbky do 2 mm</t>
  </si>
  <si>
    <t>2085328111</t>
  </si>
  <si>
    <t>" prebrúsenie povrchu betónového poteru pod PU stierku "</t>
  </si>
  <si>
    <t>" k podlahe P1 "  333,41</t>
  </si>
  <si>
    <t>" k podlahe P1´ "  448,93</t>
  </si>
  <si>
    <t>" k podlahe P2 "  566,44</t>
  </si>
  <si>
    <t>" prebrúsenie povrchu betónových stupňov pod PU stierku "</t>
  </si>
  <si>
    <t>" nástupnice a medzipodesty schodiska "</t>
  </si>
  <si>
    <t>" schodisko 1.NP.-2.NP. "  1,50*1,50+0,30*1,50*18*2+0,30*1,05*14+(0,15+0,365)*0,5*1,05*2+(0,125+0,375)*0,5*1,05*2+(0,625+1,05)*0,5*1,05*2+0,10*1,05</t>
  </si>
  <si>
    <t>" schodisko 2.NP.-3.NP. "  0,30*1,50*17</t>
  </si>
  <si>
    <t>" nástupnice schodiskových stupňov výstup na terasu "  0,35*(1,85*2+1,10)</t>
  </si>
  <si>
    <t>" podstupnice schodiskových stupňov "</t>
  </si>
  <si>
    <t>" schody 1.NP.-2.NP. "</t>
  </si>
  <si>
    <t>0,1789*(1,05*15+1,065*2+1,15*2)</t>
  </si>
  <si>
    <t>1,50*0,17*20*2</t>
  </si>
  <si>
    <t>" schody 2.NP.-3.NP. "</t>
  </si>
  <si>
    <t>0,1944*1,50*18</t>
  </si>
  <si>
    <t>" schody výstup na terasu "  0,10*(1,85*2+1,10)</t>
  </si>
  <si>
    <t>116</t>
  </si>
  <si>
    <t>632477494.R</t>
  </si>
  <si>
    <t>-1195460171</t>
  </si>
  <si>
    <t>" podľa skladby podláh "</t>
  </si>
  <si>
    <t>117</t>
  </si>
  <si>
    <t>632477495.R</t>
  </si>
  <si>
    <t>-2139243227</t>
  </si>
  <si>
    <t>118</t>
  </si>
  <si>
    <t>632477496.R</t>
  </si>
  <si>
    <t>-2080640968</t>
  </si>
  <si>
    <t>119</t>
  </si>
  <si>
    <t>632477497.R</t>
  </si>
  <si>
    <t>-685162214</t>
  </si>
  <si>
    <t>120</t>
  </si>
  <si>
    <t>642942111</t>
  </si>
  <si>
    <t>Osadenie oceľovej dverovej zárubne alebo rámu, plochy otvoru do 2,5 m2</t>
  </si>
  <si>
    <t>-476180529</t>
  </si>
  <si>
    <t>" k pol.1 "  22</t>
  </si>
  <si>
    <t>" k pol.2 "  11</t>
  </si>
  <si>
    <t>" k pol.4 "  1</t>
  </si>
  <si>
    <t>" k pol.5 "  6</t>
  </si>
  <si>
    <t>" k pol.7 "  3</t>
  </si>
  <si>
    <t>" k pol.8 "  2</t>
  </si>
  <si>
    <t>" k pol.13 "  1</t>
  </si>
  <si>
    <t>" k pol.15 "  1</t>
  </si>
  <si>
    <t>121</t>
  </si>
  <si>
    <t>642942221</t>
  </si>
  <si>
    <t>Osadenie oceľovej dverovej zárubne alebo rámu, plochy otvoru nad 2,5 do 4,5 m2</t>
  </si>
  <si>
    <t>1871300317</t>
  </si>
  <si>
    <t>" k pol.10 "  3</t>
  </si>
  <si>
    <t>" k pol.14 "  1</t>
  </si>
  <si>
    <t>122</t>
  </si>
  <si>
    <t>5533100094.PC01</t>
  </si>
  <si>
    <t>Zárubňa oceľová CgH šxvxhr 600x1970x113 mm</t>
  </si>
  <si>
    <t>2050120780</t>
  </si>
  <si>
    <t>123</t>
  </si>
  <si>
    <t>5533100094.PC02</t>
  </si>
  <si>
    <t>Zárubňa oceľová CgH šxvxhr 700x1970x113 mm</t>
  </si>
  <si>
    <t>-340726615</t>
  </si>
  <si>
    <t>124</t>
  </si>
  <si>
    <t>5533100094.PC03</t>
  </si>
  <si>
    <t>Zárubňa oceľová CgH šxvxhr 800x1970x113 mm</t>
  </si>
  <si>
    <t>-2143831069</t>
  </si>
  <si>
    <t>125</t>
  </si>
  <si>
    <t>5533100094.PC04</t>
  </si>
  <si>
    <t>Zárubňa oceľová CgH šxvxhr 900x1970x113 mm</t>
  </si>
  <si>
    <t>1463858658</t>
  </si>
  <si>
    <t>126</t>
  </si>
  <si>
    <t>5533100094.PC06</t>
  </si>
  <si>
    <t>Zárubňa oceľová CgH EW 30 šxvxhr 700x1970x110 mm</t>
  </si>
  <si>
    <t>-355306020</t>
  </si>
  <si>
    <t>127</t>
  </si>
  <si>
    <t>5533100094.PC08</t>
  </si>
  <si>
    <t>Zárubňa oceľová CgH EW30 šxvxhr 900x1970x110 mm</t>
  </si>
  <si>
    <t>-1922482826</t>
  </si>
  <si>
    <t>128</t>
  </si>
  <si>
    <t>5533100094.PC09</t>
  </si>
  <si>
    <t>Zárubňa oceľová CgH EW30 šxvxhr 900x1700x110 mm atyp</t>
  </si>
  <si>
    <t>-556481262</t>
  </si>
  <si>
    <t>129</t>
  </si>
  <si>
    <t>5533100094.PC05</t>
  </si>
  <si>
    <t>Zárubňa oceľová atyp CgH šxvxhr 1800x1970x113 mm</t>
  </si>
  <si>
    <t>-552663793</t>
  </si>
  <si>
    <t>130</t>
  </si>
  <si>
    <t>5533100094.PC07</t>
  </si>
  <si>
    <t>Zárubňa oceľová atyp CgH EW30 šxvxhr 1800x1970x110 mm</t>
  </si>
  <si>
    <t>2039374467</t>
  </si>
  <si>
    <t>131</t>
  </si>
  <si>
    <t>919735124</t>
  </si>
  <si>
    <t>Rezanie existujúceho betónového krytu alebo podkladu hĺbky nad 150 do 200 mm</t>
  </si>
  <si>
    <t>867829599</t>
  </si>
  <si>
    <t>" zapílenie podlahy pred mantinelmi "</t>
  </si>
  <si>
    <t>52,00</t>
  </si>
  <si>
    <t>132</t>
  </si>
  <si>
    <t>931961115</t>
  </si>
  <si>
    <t>Vložky do dilatačných škár zvislé, z polystyrénovej dosky hr. 30 mm</t>
  </si>
  <si>
    <t>1576763838</t>
  </si>
  <si>
    <t>" oddilatovanie konštrukcií "  125,00</t>
  </si>
  <si>
    <t>133</t>
  </si>
  <si>
    <t>941942001</t>
  </si>
  <si>
    <t>Montáž lešenia rámového systémového s podlahami šírky do 0,75 m, výšky do 10 m</t>
  </si>
  <si>
    <t>-990458914</t>
  </si>
  <si>
    <t>(3,00+1,00)*6,70</t>
  </si>
  <si>
    <t>(9,70+2*1,00)*4,80</t>
  </si>
  <si>
    <t>(5,60+2*1,00)*(7,40+2,90)</t>
  </si>
  <si>
    <t>(11,40+1,00)*6,70+(10,40*2+1,70)*6,00</t>
  </si>
  <si>
    <t>(15,50+1,00)*4,80</t>
  </si>
  <si>
    <t>(5,60+1,00)*(7,40+2,90)</t>
  </si>
  <si>
    <t>(3,50+1,00)*6,70+3,20*6,00+10,00</t>
  </si>
  <si>
    <t>(40,50+2*1,00)*4,80</t>
  </si>
  <si>
    <t>(5,60+2*1,00)*4,80</t>
  </si>
  <si>
    <t>(10,50+2*1,00)*4,80</t>
  </si>
  <si>
    <t>(5,00+1,00)*6,70+10,00</t>
  </si>
  <si>
    <t>134</t>
  </si>
  <si>
    <t>941942002</t>
  </si>
  <si>
    <t>Montáž lešenia rámového systémového s podlahami šírky do 0,75 m, výšky nad 10 do 20 m</t>
  </si>
  <si>
    <t>1746175095</t>
  </si>
  <si>
    <t>" pohľad Z - oblúková fasáda "</t>
  </si>
  <si>
    <t>500,00</t>
  </si>
  <si>
    <t>135</t>
  </si>
  <si>
    <t>941942901</t>
  </si>
  <si>
    <t>Príplatok za prvý a každý ďalší i začatý týždeň použitia lešenia rámového systémového šírky do 0,75 m, výšky do 10 m</t>
  </si>
  <si>
    <t>-1622656505</t>
  </si>
  <si>
    <t>936,53*8</t>
  </si>
  <si>
    <t>136</t>
  </si>
  <si>
    <t>941942902</t>
  </si>
  <si>
    <t>Príplatok za prvý a každý ďalší i začatý týždeň použitia lešenia rámového systémového šírky do 0,75 m, výšky nad 10 do 20 m</t>
  </si>
  <si>
    <t>1789094820</t>
  </si>
  <si>
    <t>500,00*4</t>
  </si>
  <si>
    <t>137</t>
  </si>
  <si>
    <t>941955002</t>
  </si>
  <si>
    <t>Lešenie ľahké pracovné pomocné s výškou lešeňovej podlahy nad 1,20 do 1,90 m</t>
  </si>
  <si>
    <t>695557497</t>
  </si>
  <si>
    <t>" k exteriérovým podhľadom prestrešenie terasy a vstupného portálu "  135,00</t>
  </si>
  <si>
    <t>" k interiérovým podhľadom "  1900,00</t>
  </si>
  <si>
    <t>" k ostatným konštrukciam "  1500,00</t>
  </si>
  <si>
    <t>138</t>
  </si>
  <si>
    <t>941955102</t>
  </si>
  <si>
    <t>Lešenie ľahké pracovné v schodisku plochy do 6 m2, s výškou lešeňovej podlahy nad 1,50 do 3,5 m</t>
  </si>
  <si>
    <t>632880780</t>
  </si>
  <si>
    <t>45,00</t>
  </si>
  <si>
    <t>139</t>
  </si>
  <si>
    <t>952901111</t>
  </si>
  <si>
    <t>Vyčistenie budov pri výške podlaží do 4 m</t>
  </si>
  <si>
    <t>-461904933</t>
  </si>
  <si>
    <t>" 1.NP. "  1365,00</t>
  </si>
  <si>
    <t>" 2.NP. "  1352,00</t>
  </si>
  <si>
    <t>" 3.NP. "  210,00</t>
  </si>
  <si>
    <t>" 4.NP. "  210,00</t>
  </si>
  <si>
    <t>140</t>
  </si>
  <si>
    <t>953943123</t>
  </si>
  <si>
    <t>Osadenie drobných kovových predmetov do betónu pred zabetónovaním, hmotnosti 5-15 kg/kus (bez dodávky)</t>
  </si>
  <si>
    <t>-757227325</t>
  </si>
  <si>
    <t>" kotevné platne v monolitických konštrukciách - podľa špecifikácie v.č.T.1 "</t>
  </si>
  <si>
    <t>" platňa P0 Peikko Welda 300x300-165 "  80</t>
  </si>
  <si>
    <t>" platňa P1 Peikko Welda 250x250-165 "  11</t>
  </si>
  <si>
    <t>" platňa P3 Peikko Welda 200x300-165 "  43</t>
  </si>
  <si>
    <t>" kotevné platne v monolitických konštrukciách - podľa špecifikácie v.č.T.6 "</t>
  </si>
  <si>
    <t>" platňa P1 Peikko Welda 250x250-165 "  46</t>
  </si>
  <si>
    <t>" platňa P2 Peikko Welda 200x300-165 "  19</t>
  </si>
  <si>
    <t>" platňa P3 Peikko Welda 200x200-165 "  22</t>
  </si>
  <si>
    <t>" kotevné platne v monolitických konštrukciách - podľa špecifikácie v.č.T.7 "</t>
  </si>
  <si>
    <t>" platňa P1 Peikko Welda 300x300-165 "  23</t>
  </si>
  <si>
    <t>" platňa P2 Peikko Welda 250x250-165 "  18</t>
  </si>
  <si>
    <t>" platňa P3 Peikko Welda 200x300-165 "  6</t>
  </si>
  <si>
    <t>" kotevné platne v monolitických konštrukciách - podľa špecifikácie v.č.T.8 "</t>
  </si>
  <si>
    <t>" platňa P1 Peikko Welda 250x250-165 "  32</t>
  </si>
  <si>
    <t>141</t>
  </si>
  <si>
    <t>5535000000.PC01</t>
  </si>
  <si>
    <t>761239224</t>
  </si>
  <si>
    <t>142</t>
  </si>
  <si>
    <t>5535000000.PC00</t>
  </si>
  <si>
    <t>476720432</t>
  </si>
  <si>
    <t>143</t>
  </si>
  <si>
    <t>5535000000.PC02</t>
  </si>
  <si>
    <t>-1583049217</t>
  </si>
  <si>
    <t>144</t>
  </si>
  <si>
    <t>5535000000.PC03</t>
  </si>
  <si>
    <t>1091183401</t>
  </si>
  <si>
    <t>145</t>
  </si>
  <si>
    <t>953943124</t>
  </si>
  <si>
    <t>Osadenie drobných kovových predmetov do betónu pred zabetónovaním, hmotnosti 15-50 kg/kus (bez dodávky)</t>
  </si>
  <si>
    <t>-1258414125</t>
  </si>
  <si>
    <t>" platňa ozn.P2 "  2</t>
  </si>
  <si>
    <t>146</t>
  </si>
  <si>
    <t>5535100000.PC01</t>
  </si>
  <si>
    <t>Dodávka zámočníckych výrobkov - kotviace platne ozn.P2</t>
  </si>
  <si>
    <t>111472627</t>
  </si>
  <si>
    <t>" kotviace platne ozn.P2 "  2</t>
  </si>
  <si>
    <t>" - plech P 20x275x300</t>
  </si>
  <si>
    <t>" - beton.výstuž R20 dl. 300 mm 4ks/ks</t>
  </si>
  <si>
    <t>147</t>
  </si>
  <si>
    <t>959941141</t>
  </si>
  <si>
    <t>Chemická kotva s kotevným svorníkom tesnená chemickou ampulkou do betónu, ŽB, kameňa, s vyvŕtaním otvoru M20/60/260 mm</t>
  </si>
  <si>
    <t>598281612</t>
  </si>
  <si>
    <t>" predĺženie strechy juh "</t>
  </si>
  <si>
    <t>" kotvenie väznice pol.1 -podľa detailu 3 v.č.1.13 "  9</t>
  </si>
  <si>
    <t>" kotvenie väznice pol.1 -podľa detailu 1 v.č.1.13 "  6</t>
  </si>
  <si>
    <t>148</t>
  </si>
  <si>
    <t>961043111</t>
  </si>
  <si>
    <t>Búranie základov alebo vybúranie otvorov plochy nad 4 m2 z betónu prostého alebo preloženého kameňom,  -2,20000t</t>
  </si>
  <si>
    <t>-1314688789</t>
  </si>
  <si>
    <t>" kubatúra pôvodných základov /odhad/ "  100,00</t>
  </si>
  <si>
    <t>149</t>
  </si>
  <si>
    <t>-513626407</t>
  </si>
  <si>
    <t>" vybúranie podlahy v pre  základový pás v osi 3.nosníka "</t>
  </si>
  <si>
    <t>38,00*1,50*0,30</t>
  </si>
  <si>
    <t>150</t>
  </si>
  <si>
    <t>-1100885735</t>
  </si>
  <si>
    <t>151</t>
  </si>
  <si>
    <t>971036023</t>
  </si>
  <si>
    <t>Jadrové vrty diamantovými korunkami do D 400 mm do stien - murivo tehlové -0,00201t</t>
  </si>
  <si>
    <t>cm</t>
  </si>
  <si>
    <t>701754016</t>
  </si>
  <si>
    <t>" odvŕtanie prestupov pre VZT "</t>
  </si>
  <si>
    <t>" 2.NP. "  4*30</t>
  </si>
  <si>
    <t>152</t>
  </si>
  <si>
    <t>1821494837</t>
  </si>
  <si>
    <t>153</t>
  </si>
  <si>
    <t>928596075</t>
  </si>
  <si>
    <t>257,861*7</t>
  </si>
  <si>
    <t>154</t>
  </si>
  <si>
    <t>-515152067</t>
  </si>
  <si>
    <t>155</t>
  </si>
  <si>
    <t>355908138</t>
  </si>
  <si>
    <t>257,861*4</t>
  </si>
  <si>
    <t>156</t>
  </si>
  <si>
    <t>1173105655</t>
  </si>
  <si>
    <t>Presun hmôt HSV</t>
  </si>
  <si>
    <t>157</t>
  </si>
  <si>
    <t>998021021</t>
  </si>
  <si>
    <t>Presun hmôt pre haly 802, 811 zvislá konštr.z tehál,tvárnic,blokov alebo kovová do výšky 20 m</t>
  </si>
  <si>
    <t>-987704179</t>
  </si>
  <si>
    <t>711</t>
  </si>
  <si>
    <t>Izolácie proti vode a vlhkosti</t>
  </si>
  <si>
    <t>158</t>
  </si>
  <si>
    <t>711210100</t>
  </si>
  <si>
    <t>Zhotovenie dvojnásobnej izol. stierky pod keramické obklady v interiéri na ploche vodorovnej</t>
  </si>
  <si>
    <t>1948179683</t>
  </si>
  <si>
    <t>" poistná hydroizolácia - podľa skladby podláh "</t>
  </si>
  <si>
    <t xml:space="preserve">" k podlahe P8´ "  </t>
  </si>
  <si>
    <t>" m.č.141,142,134,135 "  16,75+5,36+17,34+5,36</t>
  </si>
  <si>
    <t>" k podlahe P8 "</t>
  </si>
  <si>
    <t>" m.č.107,108 "  1,40+1,32</t>
  </si>
  <si>
    <t>" m.č.110-112 "  3,22+10,08+12,50</t>
  </si>
  <si>
    <t>" m.č.118,121 "  1,55+2,17</t>
  </si>
  <si>
    <t>" m.č.126,127 "  32,60+32,55</t>
  </si>
  <si>
    <t>" m.č.123,124 "  7,41+5,70</t>
  </si>
  <si>
    <t>" m.č.128 "  5,50</t>
  </si>
  <si>
    <t>" m.č.149,152 "  1,89+1,89</t>
  </si>
  <si>
    <t>" k podlahe P2 "</t>
  </si>
  <si>
    <t>" m.č.204,205 "  19,75*2</t>
  </si>
  <si>
    <t>159</t>
  </si>
  <si>
    <t>711210110</t>
  </si>
  <si>
    <t>Zhotovenie dvojnásobnej izol. stierky pod keramické obklady v interiéri na ploche zvislej</t>
  </si>
  <si>
    <t>567779531</t>
  </si>
  <si>
    <t>" postná hydroizolácia "</t>
  </si>
  <si>
    <t>" m.č.141 "  (3,675+2*1,00)*2,00+(1,225+3,35+2,35+5,00+0,25*4)*0,20-(0,60+0,90*2)*0,20</t>
  </si>
  <si>
    <t>" m.č.142 "  (3,35+1,70)*2*0,20-0,60*0,20</t>
  </si>
  <si>
    <t>" m.č.134 "  (3,70+2*1,00)*2,00+(1,375+3,35+2,35+5,175+0,25*4)*0,20-(0,60+0,90*2)*0,20</t>
  </si>
  <si>
    <t xml:space="preserve">" m.č.135 "  (3,35+1,70)*2*0,20-0,60*0,20  </t>
  </si>
  <si>
    <t>" m.č.107 "  (1,65+0,85)*2*0,20-0,60*0,20</t>
  </si>
  <si>
    <t>" m.č.108 "  (1,65+0,85)*2*0,20-0,60*0,20</t>
  </si>
  <si>
    <t>" m.č.110 "  (1,65+1,95)*2*0,20-0,90*0,20</t>
  </si>
  <si>
    <t>" m.č.111 "  (3,95+2,50)*2*0,20-0,90*0,20</t>
  </si>
  <si>
    <t>" m.č.112 "  (5,25+2,50)*2*0,20-0,90*0,20</t>
  </si>
  <si>
    <t>" m.č.126,127 "  (0,20+0,25+1,70+2,35+1,38+0,30*2+0,20+1,15+1,20+1,15+0,10+1,15+1,25+0,60+1,60+0,15+1,50)*0,20</t>
  </si>
  <si>
    <t>(3,40+1,575+10,40+3,50+1,40+1,35+1,40+0,10+1,40+3,95+1,40+2,40+3,05)*0,20-0,70*0,20</t>
  </si>
  <si>
    <t>" m.č.128 "  (1,57+2,99*2)*0,20-0,70*0,20*2+(1,00*2+1,27)*2,00</t>
  </si>
  <si>
    <t>" m.č.123 "  (2,15+1,80)*2*0,20-0,60*0,20</t>
  </si>
  <si>
    <t>" m.č.124 "  (4,15+1,81)*2*0,20-0,60*0,20</t>
  </si>
  <si>
    <t>" m.č.118 "  (1,475+1,05)*2*0,20-0,60*0,20</t>
  </si>
  <si>
    <t>" m.č.152 "  (1,35+1,40)*2*0,20+0,25*2*0,20-(1,10+0,60)*0,20</t>
  </si>
  <si>
    <t>" m.č.121 "  (2,17+1,10)*2*0,20-0,60*0,20</t>
  </si>
  <si>
    <t>" m.č.204 "  (7,075+2,80)*2*0,20-0,90*0,20</t>
  </si>
  <si>
    <t>" m.č.205 "  (7,075+2,80)*2*0,20-0,90*0,20</t>
  </si>
  <si>
    <t>Súčet+</t>
  </si>
  <si>
    <t>160</t>
  </si>
  <si>
    <t>245610000400</t>
  </si>
  <si>
    <t>-387798239</t>
  </si>
  <si>
    <t>(204,09+71,368)*1,20</t>
  </si>
  <si>
    <t>161</t>
  </si>
  <si>
    <t>247710007700</t>
  </si>
  <si>
    <t>25552633</t>
  </si>
  <si>
    <t>" poistná hydroizolácia podľa skladby podláh - utesnenie rohov "</t>
  </si>
  <si>
    <t>" m.č.141 "  (3,35+5,00+1,00)*2+0,25*4+0,20*9+2,00*3</t>
  </si>
  <si>
    <t>" m.č.142 "  (3,35+1,70)*2+0,20*4</t>
  </si>
  <si>
    <t>" m.č.134 "  (3,35+5,125+1,00)*2+0,25*4+0,20*9+2,00*3</t>
  </si>
  <si>
    <t>" m.č.135 "  (3,35+1,70)*2+0,20*4</t>
  </si>
  <si>
    <t>" m.č.107 "  (1,65+0,85)*2+0,20*4</t>
  </si>
  <si>
    <t>" m.č.108 "  (1,65+0,85)*2+0,20*4</t>
  </si>
  <si>
    <t>" m.č.110 "  (1,65+1,95)*2+0,20*4</t>
  </si>
  <si>
    <t>" m.č.111 "  (3,95+2,50)*2+0,20*4</t>
  </si>
  <si>
    <t>" m.č.112 "  (5,25+2,50)*2+0,20*8</t>
  </si>
  <si>
    <t>" m.č.136,127 "  0,20+0,25+1,70+2,35+1,38+0,30*2+0,20+1,13+1,20+1,15+0,10+1,15+1,25+0,60+1,60+0,15+1,50</t>
  </si>
  <si>
    <t>3,40+1,575+10,40+3,50+1,40+1,35+1,40+0,10+1,40+3,95+1,40+2,40+3,05+0,20*36</t>
  </si>
  <si>
    <t>" m.č.128 "  (1,57+2,99*2)*2+2,00*2+0,20*4</t>
  </si>
  <si>
    <t>" m.č.123 "  (2,15+1,80)*2+0,20*4</t>
  </si>
  <si>
    <t>" m.č.124 "  (4,15+1,81)*2+0,20*4</t>
  </si>
  <si>
    <t>" m.č.118 "  (1,475+1,05)*2+0,20*4</t>
  </si>
  <si>
    <t>" m.č.152 "  (1,35+1,40)*2+0,20*6</t>
  </si>
  <si>
    <t>" m.č.121 "  (2,17+1,10)*2+0,20*4</t>
  </si>
  <si>
    <t>" m.č.204,205 "  ((7,075+2,80)*2+0,20*6)*2</t>
  </si>
  <si>
    <t>(247,695+41,90)*1,10</t>
  </si>
  <si>
    <t>162</t>
  </si>
  <si>
    <t>711471051</t>
  </si>
  <si>
    <t>Zhotovenie izolácie proti tlakovej vode PVC fóliou položenou voľne na vodorovnej ploche so zvarením spoju</t>
  </si>
  <si>
    <t>467262237</t>
  </si>
  <si>
    <t>" hydroizolácia spodnej stavby /s presahom 5%/ - skladba P1,P1´,P2,P8,P8´,P8´´ "  (1326,00+40,50*1,00)*1,05</t>
  </si>
  <si>
    <t>163</t>
  </si>
  <si>
    <t>711472051</t>
  </si>
  <si>
    <t>Zhotovenie izolácie proti tlakovej vode PVC fóliou položenou voľne na ploche zvislej so zvarením spoju</t>
  </si>
  <si>
    <t>1998876161</t>
  </si>
  <si>
    <t>" vytiahnutie hydroizolácia na zvislo "</t>
  </si>
  <si>
    <t>(0,40+0,20)*(3,45+1,75+40,20+22,25+5,75+6,25+10,35+13,35+2,90+2,95)</t>
  </si>
  <si>
    <t>164</t>
  </si>
  <si>
    <t>283220000300</t>
  </si>
  <si>
    <t>-578581096</t>
  </si>
  <si>
    <t>1434,825*1,15</t>
  </si>
  <si>
    <t>65,52*1,20</t>
  </si>
  <si>
    <t>165</t>
  </si>
  <si>
    <t>711472056</t>
  </si>
  <si>
    <t>Zhotovenie izolácie proti tlakovej vode nopovou fóloiu položenou voľne na ploche zvislej</t>
  </si>
  <si>
    <t>1018195471</t>
  </si>
  <si>
    <t>" úprava soklovej časti základu - skladba StS "</t>
  </si>
  <si>
    <t>1,25*(3,45+1,75++42,20+22,25+5,75+6,25+10,35+13,35+2,90+2,95)</t>
  </si>
  <si>
    <t>166</t>
  </si>
  <si>
    <t>283230002700</t>
  </si>
  <si>
    <t>-152608282</t>
  </si>
  <si>
    <t>139,00*1,20</t>
  </si>
  <si>
    <t>167</t>
  </si>
  <si>
    <t>711491171</t>
  </si>
  <si>
    <t>Zhotovenie podkladnej vrstvy izolácie z textílie na ploche vodorovnej, pre izolácie proti zemnej vlhkosti, podpovrchovej a tlakovej vode</t>
  </si>
  <si>
    <t>-470480154</t>
  </si>
  <si>
    <t>" ochara hydroizolácie spodnej stavby - skladba P1,P1´,P2,P8,P8´,P8´´ "  1326,00+40,50*1,00</t>
  </si>
  <si>
    <t>168</t>
  </si>
  <si>
    <t>711491172</t>
  </si>
  <si>
    <t>Zhotovenie ochrannej vrstvy izolácie z textílie na ploche vodorovnej, pre izolácie proti zemnej vlhkosti, podpovrchovej a tlakovej vode</t>
  </si>
  <si>
    <t>-1811163171</t>
  </si>
  <si>
    <t>169</t>
  </si>
  <si>
    <t>693110001200</t>
  </si>
  <si>
    <t>1521446793</t>
  </si>
  <si>
    <t>1366,50*2*1,15</t>
  </si>
  <si>
    <t>3142,95*1,15 'Přepočítané koeficientom množstva</t>
  </si>
  <si>
    <t>170</t>
  </si>
  <si>
    <t>998711203</t>
  </si>
  <si>
    <t>Presun hmôt pre izoláciu proti vode v objektoch výšky nad 12 do 60 m</t>
  </si>
  <si>
    <t>769230947</t>
  </si>
  <si>
    <t>712</t>
  </si>
  <si>
    <t>Izolácie striech, povlakové krytiny</t>
  </si>
  <si>
    <t>171</t>
  </si>
  <si>
    <t>712390982</t>
  </si>
  <si>
    <t>Údržba povlakovej krytiny striech plochých do 10° ostatné násypom z hrubého kameniva</t>
  </si>
  <si>
    <t>-1462466297</t>
  </si>
  <si>
    <t>" terasa 2.NP. - štrkový pás okolo atiky "</t>
  </si>
  <si>
    <t>(12,90+7,50+5,40+2,10+6,50+9,80+6,70+5,30+11,50+13,50+14,50+3,45)*0,40</t>
  </si>
  <si>
    <t>172</t>
  </si>
  <si>
    <t>5833100039.PC01</t>
  </si>
  <si>
    <t>Štrk dekoratívny na strechy riečny fr. 16-22</t>
  </si>
  <si>
    <t>-98334380</t>
  </si>
  <si>
    <t>39,66*0,10*1,72</t>
  </si>
  <si>
    <t>173</t>
  </si>
  <si>
    <t>712370550</t>
  </si>
  <si>
    <t>Zhotovenie povlakovej krytiny striech plochých do 10° fóliou TPO položenou voľne</t>
  </si>
  <si>
    <t>1138373868</t>
  </si>
  <si>
    <t>" terasa - skladba P5,P6 "</t>
  </si>
  <si>
    <t>521,00</t>
  </si>
  <si>
    <t>174</t>
  </si>
  <si>
    <t>712872570</t>
  </si>
  <si>
    <t>Zhotovenie povlakovej krytiny striech vytiahnutím izol. povlaku TPO fóliou na konštrukcie prevyšujúce úroveň strechy prikotvenou a prilep. na celej ploche so zvarením spoja</t>
  </si>
  <si>
    <t>-1757662409</t>
  </si>
  <si>
    <t>(15,00+40,50+5,70+6,10+10,20+13,30)*(0,20+1,00+0,25)</t>
  </si>
  <si>
    <t>(9,20+5,50+35,80+5,50+7,00+7,30+2,80)*0,40</t>
  </si>
  <si>
    <t>175</t>
  </si>
  <si>
    <t>2832900031.PC01</t>
  </si>
  <si>
    <t>-2086284240</t>
  </si>
  <si>
    <t>521,00*1,15</t>
  </si>
  <si>
    <t>160,90*1,20</t>
  </si>
  <si>
    <t>176</t>
  </si>
  <si>
    <t>712370070</t>
  </si>
  <si>
    <t>Zhotovenie povlakovej krytiny striech plochých do 10° PVC-P fóliou upevnenou prikotvením so zvarením spoju</t>
  </si>
  <si>
    <t>-169018642</t>
  </si>
  <si>
    <t>" prestrešenie terasy - skladba S4 "</t>
  </si>
  <si>
    <t>19,75*6,00</t>
  </si>
  <si>
    <t>" balkóny - podlaha P6 "</t>
  </si>
  <si>
    <t>" m.č.404 "  5,60*4,20*2</t>
  </si>
  <si>
    <t>" prestrešnie vstupného portálu - skladba S4 "</t>
  </si>
  <si>
    <t>13,15+(2,50+4,00)*0,5</t>
  </si>
  <si>
    <t>177</t>
  </si>
  <si>
    <t>712873230</t>
  </si>
  <si>
    <t>Zhotovenie povlakovej krytiny vytiahnutím izol.povlaku z PVC-P fólie na konštrukcie prevyšujúce úroveň strechy do 50 cm so zvarením spoju</t>
  </si>
  <si>
    <t>243217538</t>
  </si>
  <si>
    <t>(19,75+6,00)*2*(0,10+0,30+0,20)</t>
  </si>
  <si>
    <t>" m.č.404 "  ((5,60+4,20)*(0,30+0,20)-1,00*0,20)*2</t>
  </si>
  <si>
    <t>(13,15+2,50+4,00)*(0,10+0,30+0,20)</t>
  </si>
  <si>
    <t>178</t>
  </si>
  <si>
    <t>2832200027.PC02</t>
  </si>
  <si>
    <t>-684817347</t>
  </si>
  <si>
    <t>181,94*1,15</t>
  </si>
  <si>
    <t>52,09*1,20</t>
  </si>
  <si>
    <t>179</t>
  </si>
  <si>
    <t>712370401</t>
  </si>
  <si>
    <t>Pripevnenie povlakovej krytiny z termoplastu striech plochých do 10° prikotvením</t>
  </si>
  <si>
    <t>-453910432</t>
  </si>
  <si>
    <t>134,90*5</t>
  </si>
  <si>
    <t>180</t>
  </si>
  <si>
    <t>311970001501</t>
  </si>
  <si>
    <t>Kotviace prvky - vrut do dreva EDS H a podložka</t>
  </si>
  <si>
    <t>-1296223445</t>
  </si>
  <si>
    <t>181</t>
  </si>
  <si>
    <t>712973220</t>
  </si>
  <si>
    <t>Detaily k PVC-P fóliam osadenie hotovej strešnej vpuste</t>
  </si>
  <si>
    <t>-258354822</t>
  </si>
  <si>
    <t>" prestrešenie terasy "  2</t>
  </si>
  <si>
    <t>" prestrešenie vstupného portálu "  2</t>
  </si>
  <si>
    <t>182</t>
  </si>
  <si>
    <t>2837700036.PC01</t>
  </si>
  <si>
    <t>-1711378458</t>
  </si>
  <si>
    <t>183</t>
  </si>
  <si>
    <t>712973245</t>
  </si>
  <si>
    <t>Zhotovenie flekov v rohoch na povlakovej krytine z PVC-P fólie</t>
  </si>
  <si>
    <t>-1956308333</t>
  </si>
  <si>
    <t>12+6+8</t>
  </si>
  <si>
    <t>184</t>
  </si>
  <si>
    <t>2832200027.PC03</t>
  </si>
  <si>
    <t>532490219</t>
  </si>
  <si>
    <t>185</t>
  </si>
  <si>
    <t>712973345</t>
  </si>
  <si>
    <t>Povlaková krytina - detaily k TPO fóliam vytvorenie flekov v rohoch</t>
  </si>
  <si>
    <t>-2020317842</t>
  </si>
  <si>
    <t>186</t>
  </si>
  <si>
    <t>2832900033.PC01</t>
  </si>
  <si>
    <t>1419554632</t>
  </si>
  <si>
    <t>187</t>
  </si>
  <si>
    <t>2832900033.PC02</t>
  </si>
  <si>
    <t>1369465947</t>
  </si>
  <si>
    <t>188</t>
  </si>
  <si>
    <t>712973349</t>
  </si>
  <si>
    <t>Povlaková krytina - detaily k TPO fóliam opracovanie prestupov podkonštrukcie odvetranej fasády</t>
  </si>
  <si>
    <t>1084063580</t>
  </si>
  <si>
    <t>189</t>
  </si>
  <si>
    <t>712973420</t>
  </si>
  <si>
    <t>Detaily k termoplastom všeobecne, kútový uholník z hrubopoplastovaného plechu rš 125 mm, ohyb 90-135°</t>
  </si>
  <si>
    <t>-1920036608</t>
  </si>
  <si>
    <t>(19,65+5,90)*2</t>
  </si>
  <si>
    <t>" podlaha balkón - skladba P6 "</t>
  </si>
  <si>
    <t>(5,60+4,20)*2</t>
  </si>
  <si>
    <t>" prestrešenie vstupného portálu - skladba S4 "</t>
  </si>
  <si>
    <t>13,15+2,00+4,00+13,235</t>
  </si>
  <si>
    <t>190</t>
  </si>
  <si>
    <t>712973510</t>
  </si>
  <si>
    <t>Povlaková krytina - detaily k TPO fóliam kotvenie po obvode</t>
  </si>
  <si>
    <t>-1791291000</t>
  </si>
  <si>
    <t>" ukotvenie TPO fólie pri pechode na atiku a stenu "</t>
  </si>
  <si>
    <t>15,00+40,50+5,70+6,10+10,20+13,30</t>
  </si>
  <si>
    <t>9,20+5,50+35,80+5,50+7,00+7,30+2,80</t>
  </si>
  <si>
    <t>" ukotvenie TPO fólie na zvislej ploche nad 500 mm "</t>
  </si>
  <si>
    <t>191</t>
  </si>
  <si>
    <t>5536000000.PC02</t>
  </si>
  <si>
    <t>27339653</t>
  </si>
  <si>
    <t>818,181818181818*0,33 'Přepočítané koeficientom množstva</t>
  </si>
  <si>
    <t>192</t>
  </si>
  <si>
    <t>712973521</t>
  </si>
  <si>
    <t>Povlaková krytina - detaily k TPO fóliam osadenie kačírkovej lišty</t>
  </si>
  <si>
    <t>-1253953875</t>
  </si>
  <si>
    <t>" terasa 2.NP. - skladba P5,P6 "</t>
  </si>
  <si>
    <t>12,00+2,00+7,00+6,90+5,00+9,00+6,50+5,00+11,50+13,50+13,80+3,50+0,40*3</t>
  </si>
  <si>
    <t>193</t>
  </si>
  <si>
    <t>5536000000.PC01</t>
  </si>
  <si>
    <t>-202455308</t>
  </si>
  <si>
    <t>303,030303030303*0,33 'Přepočítané koeficientom množstva</t>
  </si>
  <si>
    <t>194</t>
  </si>
  <si>
    <t>712973530</t>
  </si>
  <si>
    <t>Povlaková krytina - detaily k TPO fóliam osadenie hotovej strešnej vpuste</t>
  </si>
  <si>
    <t>797808251</t>
  </si>
  <si>
    <t>" terasa 2.NP. "  4</t>
  </si>
  <si>
    <t>195</t>
  </si>
  <si>
    <t>2837700036.PC02</t>
  </si>
  <si>
    <t>-47427072</t>
  </si>
  <si>
    <t>196</t>
  </si>
  <si>
    <t>2837700036.PC03</t>
  </si>
  <si>
    <t>-697899485</t>
  </si>
  <si>
    <t>197</t>
  </si>
  <si>
    <t>712973781</t>
  </si>
  <si>
    <t>Detaily k termoplastom všeobecne, stenový kotviaci pásik z hrubopoplast. plechu rš 70 mm</t>
  </si>
  <si>
    <t>-449413002</t>
  </si>
  <si>
    <t>" ukončenie fólie na stene balkón - podlaha P6 "</t>
  </si>
  <si>
    <t xml:space="preserve">" dtto na stene prestrešenie vstupného portálu - skladba S4 "  </t>
  </si>
  <si>
    <t>13,15</t>
  </si>
  <si>
    <t>198</t>
  </si>
  <si>
    <t>712973820</t>
  </si>
  <si>
    <t>Detaily k termoplastom všeobecne, oplechovanie okraja odkvapovou záveternou lištou z hrubopolpast. plechu rš 165 mm</t>
  </si>
  <si>
    <t>1860073798</t>
  </si>
  <si>
    <t>(19,75+6,00)*2</t>
  </si>
  <si>
    <t>4,25*2</t>
  </si>
  <si>
    <t>2,00+4,00+13,235</t>
  </si>
  <si>
    <t>199</t>
  </si>
  <si>
    <t>712973890</t>
  </si>
  <si>
    <t>Detaily k termoplastom všeobecne, oplechovanie okraja odkvapovou lištou z hrubopolpast. plechu rš 250 mm</t>
  </si>
  <si>
    <t>697959775</t>
  </si>
  <si>
    <t>" úprava okapu balkón - podlaha P6 "</t>
  </si>
  <si>
    <t>5,45*2</t>
  </si>
  <si>
    <t>200</t>
  </si>
  <si>
    <t>712990040</t>
  </si>
  <si>
    <t>Položenie geotextílie vodorovne alebo zvislo na strechy ploché do 10°</t>
  </si>
  <si>
    <t>1796363225</t>
  </si>
  <si>
    <t>(19,75+6,00)*2*(0,10+0,30)</t>
  </si>
  <si>
    <t>(13,15+2,50+4,00)*(0,30+0,20)</t>
  </si>
  <si>
    <t>201</t>
  </si>
  <si>
    <t>693110001400</t>
  </si>
  <si>
    <t>696121245</t>
  </si>
  <si>
    <t>165,325*1,15</t>
  </si>
  <si>
    <t>190,124*1,15 'Přepočítané koeficientom množstva</t>
  </si>
  <si>
    <t>202</t>
  </si>
  <si>
    <t>712991010</t>
  </si>
  <si>
    <t>Montáž podkladnej konštrukcie z OSB dosiek na atike šírky 200 - 250 mm pod klampiarske konštrukcie</t>
  </si>
  <si>
    <t>-1909213591</t>
  </si>
  <si>
    <t>" úprava hornej hrany atiky prestrešenie terasy "</t>
  </si>
  <si>
    <t>" dtto horná hrana atiky vstupného portálu "</t>
  </si>
  <si>
    <t>203</t>
  </si>
  <si>
    <t>712991030</t>
  </si>
  <si>
    <t>Montáž podkladnej konštrukcie z OSB dosiek na atike šírky 311 - 410 mm pod klampiarske konštrukcie</t>
  </si>
  <si>
    <t>2107543020</t>
  </si>
  <si>
    <t>" úprava hornej hrany atiky 2.NP. "</t>
  </si>
  <si>
    <t>14,70+40,00+5,60+6,20+10,20+13,20</t>
  </si>
  <si>
    <t>204</t>
  </si>
  <si>
    <t>607260000300</t>
  </si>
  <si>
    <t>1839606119</t>
  </si>
  <si>
    <t>2,50*1,25*18</t>
  </si>
  <si>
    <t>205</t>
  </si>
  <si>
    <t>998712203</t>
  </si>
  <si>
    <t>Presun hmôt pre izoláciu povlakovej krytiny v objektoch výšky nad 12 do 24 m</t>
  </si>
  <si>
    <t>1086612833</t>
  </si>
  <si>
    <t>206</t>
  </si>
  <si>
    <t>713111111</t>
  </si>
  <si>
    <t>Montáž tepelnej izolácie stropov minerálnou vlnou, vrchom kladenou voľne</t>
  </si>
  <si>
    <t>1845380437</t>
  </si>
  <si>
    <t>" tepelná izolácia 2x 120 mm "</t>
  </si>
  <si>
    <t>" skladba S1 "</t>
  </si>
  <si>
    <t>6,00*28,00</t>
  </si>
  <si>
    <t>" skladba S3 "</t>
  </si>
  <si>
    <t>" konštrukcia bočného prestrešenia juh "</t>
  </si>
  <si>
    <t>9,20*6,135*2</t>
  </si>
  <si>
    <t>" konštrukcia bočného prestrešenia sever "</t>
  </si>
  <si>
    <t>2,35*8,15*2</t>
  </si>
  <si>
    <t>319,189*2</t>
  </si>
  <si>
    <t>207</t>
  </si>
  <si>
    <t>631650000300</t>
  </si>
  <si>
    <t>2114297183</t>
  </si>
  <si>
    <t>6,00*110</t>
  </si>
  <si>
    <t>208</t>
  </si>
  <si>
    <t>713120010</t>
  </si>
  <si>
    <t>Zakrývanie tepelnej izolácie podláh fóliou</t>
  </si>
  <si>
    <t>512851339</t>
  </si>
  <si>
    <t>" separačná vrstva medzi tepelnou izoláciou a hydroizoláciou "</t>
  </si>
  <si>
    <t>" podlaha P6 "</t>
  </si>
  <si>
    <t>" m.č.214-časť "  5,30*10,70+4,70*5,30+14,30*8,60</t>
  </si>
  <si>
    <t>" podlaha P6´ "</t>
  </si>
  <si>
    <t>" podlaha P5 "</t>
  </si>
  <si>
    <t>" m.č.214-časť "  521,00-204,60</t>
  </si>
  <si>
    <t>209</t>
  </si>
  <si>
    <t>283230006600</t>
  </si>
  <si>
    <t>Parozábrana - fólia z PE hr. 0,2 mm</t>
  </si>
  <si>
    <t>2041853947</t>
  </si>
  <si>
    <t>568,04*1,15</t>
  </si>
  <si>
    <t>210</t>
  </si>
  <si>
    <t>-1900943441</t>
  </si>
  <si>
    <t>211</t>
  </si>
  <si>
    <t>283230005700</t>
  </si>
  <si>
    <t>2036963365</t>
  </si>
  <si>
    <t>75,00*5</t>
  </si>
  <si>
    <t>212</t>
  </si>
  <si>
    <t>713122111</t>
  </si>
  <si>
    <t>Montáž tepelnej izolácie podláh polystyrénom, kladeným voľne v jednej vrstve</t>
  </si>
  <si>
    <t>1150705747</t>
  </si>
  <si>
    <t>" tepelná izolácia 50 mm - podľa skladby podláh "</t>
  </si>
  <si>
    <t>" k podlahe P10 "  176,35</t>
  </si>
  <si>
    <t>213</t>
  </si>
  <si>
    <t>283720002810</t>
  </si>
  <si>
    <t>666110185</t>
  </si>
  <si>
    <t>826,42*1,03</t>
  </si>
  <si>
    <t>851,213*1,02 'Přepočítané koeficientom množstva</t>
  </si>
  <si>
    <t>214</t>
  </si>
  <si>
    <t>713122121</t>
  </si>
  <si>
    <t>Montáž tepelnej izolácie podláh polystyrénom, kladeným voľne v dvoch vrstvách</t>
  </si>
  <si>
    <t>-449925442</t>
  </si>
  <si>
    <t>" tepelná izolácia 2x 50 mm - podľa skladby podláh "</t>
  </si>
  <si>
    <t>" k podlahe P1´ "  478,62</t>
  </si>
  <si>
    <t>" doplnenie podlahy v priestore pred mantinelmi "  40,50*1,50</t>
  </si>
  <si>
    <t>215</t>
  </si>
  <si>
    <t>283720008799</t>
  </si>
  <si>
    <t>Doska EPS 150S hr. 50 mm, na zateplenie podláh a strešných terás</t>
  </si>
  <si>
    <t>-1896087175</t>
  </si>
  <si>
    <t>216</t>
  </si>
  <si>
    <t>713131144</t>
  </si>
  <si>
    <t>Montáž paropriepustnej fólie na steny</t>
  </si>
  <si>
    <t>-339265277</t>
  </si>
  <si>
    <t>" skladba St1 "</t>
  </si>
  <si>
    <t>" pohľad S "  188,728</t>
  </si>
  <si>
    <t>" pohľad J "  191,424</t>
  </si>
  <si>
    <t>" pohľad Z "  468,452</t>
  </si>
  <si>
    <t>217</t>
  </si>
  <si>
    <t>-2065649446</t>
  </si>
  <si>
    <t>75,00*13</t>
  </si>
  <si>
    <t>218</t>
  </si>
  <si>
    <t>713132215</t>
  </si>
  <si>
    <t>Montáž tepelnej izolácie podzemných stien a základov XPS kotvením a lepením</t>
  </si>
  <si>
    <t>-2003591360</t>
  </si>
  <si>
    <t>" zateplenie soklovej časti základu - skladba StS "</t>
  </si>
  <si>
    <t>1,25*(3,45+1,75+40,20+22,25+5,75+6,25+10,35+13,35+2,90+2,95)</t>
  </si>
  <si>
    <t>219</t>
  </si>
  <si>
    <t>283750000900</t>
  </si>
  <si>
    <t>630590369</t>
  </si>
  <si>
    <t>0,60*1,25*190</t>
  </si>
  <si>
    <t>222</t>
  </si>
  <si>
    <t>713144080</t>
  </si>
  <si>
    <t>Montáž tepelnej izolácie na atiku z XPS do lepidla</t>
  </si>
  <si>
    <t>-1293615037</t>
  </si>
  <si>
    <t>" doteplenie atiky zvislá plocha XPS hr. 50 mm "</t>
  </si>
  <si>
    <t>(14,70+40,00+5,60+6,20+10,20+13,20)*1,35</t>
  </si>
  <si>
    <t>" doteplenie atiky horná hrana XPS hr. 50 mm "</t>
  </si>
  <si>
    <t>(15,00+40,30+5,70+6,60+10,70+13,50)*0,20</t>
  </si>
  <si>
    <t>223</t>
  </si>
  <si>
    <t>283750000700</t>
  </si>
  <si>
    <t>-153539951</t>
  </si>
  <si>
    <t>139,725*1,05</t>
  </si>
  <si>
    <t>224</t>
  </si>
  <si>
    <t>-967711494</t>
  </si>
  <si>
    <t>720</t>
  </si>
  <si>
    <t>Zdravotechnická inštalácia</t>
  </si>
  <si>
    <t>225</t>
  </si>
  <si>
    <t>72000-001</t>
  </si>
  <si>
    <t>1354456959</t>
  </si>
  <si>
    <t>" podľa špecifikácie v samostatnom rozpočte časť Zdravotechnika "  1</t>
  </si>
  <si>
    <t>721</t>
  </si>
  <si>
    <t>Zdravotechnika - vnútorná kanalizácia</t>
  </si>
  <si>
    <t>226</t>
  </si>
  <si>
    <t>721171505</t>
  </si>
  <si>
    <t>-239467754</t>
  </si>
  <si>
    <t xml:space="preserve">" prestrešenie terasy - prepojenie strešnej vpuste ma dažďový zvod "  </t>
  </si>
  <si>
    <t>2,00*2</t>
  </si>
  <si>
    <t>227</t>
  </si>
  <si>
    <t>998721203</t>
  </si>
  <si>
    <t>Presun hmôt pre vnútornú kanalizáciu v objektoch výšky nad 12 do 24 m</t>
  </si>
  <si>
    <t>-266019232</t>
  </si>
  <si>
    <t>228</t>
  </si>
  <si>
    <t>725190010</t>
  </si>
  <si>
    <t>Montáž pisoárovej deliacej steny zo skla</t>
  </si>
  <si>
    <t>-698013575</t>
  </si>
  <si>
    <t>" m.č.124 "  2</t>
  </si>
  <si>
    <t>229</t>
  </si>
  <si>
    <t>634310000100</t>
  </si>
  <si>
    <t>Pisoárová deliaca stena hranatá, rozmer 750x430x40 mm, biele sklo</t>
  </si>
  <si>
    <t>-564139644</t>
  </si>
  <si>
    <t>230</t>
  </si>
  <si>
    <t>725291114</t>
  </si>
  <si>
    <t>Montáž doplnkov zariadení kúpeľní a záchodov, madlá</t>
  </si>
  <si>
    <t>1488686007</t>
  </si>
  <si>
    <t>" m.č.110 "  4</t>
  </si>
  <si>
    <t>231</t>
  </si>
  <si>
    <t>552380012300</t>
  </si>
  <si>
    <t>Madlo nerezové sklopné, dĺžka 830 mm, povrch matný</t>
  </si>
  <si>
    <t>1714766575</t>
  </si>
  <si>
    <t>232</t>
  </si>
  <si>
    <t>552380012700</t>
  </si>
  <si>
    <t>Madlo nerezové univerzálne pevné, dĺžka 600 mm, povrch matný</t>
  </si>
  <si>
    <t>596081437</t>
  </si>
  <si>
    <t>233</t>
  </si>
  <si>
    <t>552380012900</t>
  </si>
  <si>
    <t>Madlo nerezové pevné, dĺžka 550 mm, povrch matný</t>
  </si>
  <si>
    <t>-142895908</t>
  </si>
  <si>
    <t>234</t>
  </si>
  <si>
    <t>998725203</t>
  </si>
  <si>
    <t>Presun hmôt pre zariaďovacie predmety v objektoch výšky nad 12 do 24 m</t>
  </si>
  <si>
    <t>-2041157309</t>
  </si>
  <si>
    <t>730</t>
  </si>
  <si>
    <t>Ústredné kúrenie</t>
  </si>
  <si>
    <t>235</t>
  </si>
  <si>
    <t>73000-001</t>
  </si>
  <si>
    <t>-1365470145</t>
  </si>
  <si>
    <t>" podľa rozpisu v samostatnom rozpočte časť Vykurovanie "  1</t>
  </si>
  <si>
    <t>236</t>
  </si>
  <si>
    <t>762131115</t>
  </si>
  <si>
    <t>Montáž debnenia stien z hrubých dosiek hr. do 32 mm pre rákosovú omietku, štiepané</t>
  </si>
  <si>
    <t>-741793844</t>
  </si>
  <si>
    <t>" vydebnenie vnútornej zvislej steny atiky pod PVC krytinu "</t>
  </si>
  <si>
    <t>(19,65+5,90)*2*0,40</t>
  </si>
  <si>
    <t>" zadebnenie predsadenej segmentovej oceľovej konštrukcie pod oplechovanie štítu oblúkového nosníka "</t>
  </si>
  <si>
    <t>61,00*1,30</t>
  </si>
  <si>
    <t>237</t>
  </si>
  <si>
    <t>607260000240</t>
  </si>
  <si>
    <t>1489453679</t>
  </si>
  <si>
    <t>1,25*2,50*8</t>
  </si>
  <si>
    <t>238</t>
  </si>
  <si>
    <t>607260000200</t>
  </si>
  <si>
    <t>537043450</t>
  </si>
  <si>
    <t>2,50*1,25*31</t>
  </si>
  <si>
    <t>239</t>
  </si>
  <si>
    <t>-117577802</t>
  </si>
  <si>
    <t>240</t>
  </si>
  <si>
    <t>762311103</t>
  </si>
  <si>
    <t>Montáž kotevných želiez, príložiek, pätiek, ťahadiel, s pripojením k drevenej konštrukcii</t>
  </si>
  <si>
    <t>1614115769</t>
  </si>
  <si>
    <t>" príložky/uholníky proti preklopeniu krokiev "</t>
  </si>
  <si>
    <t>11*12+2*8</t>
  </si>
  <si>
    <t>241</t>
  </si>
  <si>
    <t>5535000000.PC04</t>
  </si>
  <si>
    <t>-1225327524</t>
  </si>
  <si>
    <t>242</t>
  </si>
  <si>
    <t>304590810</t>
  </si>
  <si>
    <t>" kotvenie väznice pol.1 -podľa detailu 2 v.č.1.13 "  2</t>
  </si>
  <si>
    <t>243</t>
  </si>
  <si>
    <t>5535000000.PC05</t>
  </si>
  <si>
    <t>742534801</t>
  </si>
  <si>
    <t>244</t>
  </si>
  <si>
    <t>762332110</t>
  </si>
  <si>
    <t>Montáž viazaných konštrukcií krovov striech z reziva priemernej plochy do 120 cm2</t>
  </si>
  <si>
    <t>586506670</t>
  </si>
  <si>
    <t>" ozn.4 krokvy 80/80 dl.12,30 m - 4 ks "  12,30*4</t>
  </si>
  <si>
    <t>" ozn.4 krokvy 80/80 dl.12,30 m - 11 ks "  12,30*11</t>
  </si>
  <si>
    <t>245</t>
  </si>
  <si>
    <t>762332120</t>
  </si>
  <si>
    <t>Montáž viazaných konštrukcií krovov striech z reziva priemernej plochy 120-224 cm2</t>
  </si>
  <si>
    <t>1257848387</t>
  </si>
  <si>
    <t>" ozn.1 väznice 140/140 dl.2,90 m - 1 ks "  2,90*1</t>
  </si>
  <si>
    <t>" ozn.2 väznice 140/140 dl.3,10 m - 6 ks "  3,10*6</t>
  </si>
  <si>
    <t>246</t>
  </si>
  <si>
    <t>762332130</t>
  </si>
  <si>
    <t>Montáž viazaných konštrukcií krovov striech z reziva priemernej plochy 224-288 cm2</t>
  </si>
  <si>
    <t>-2013254323</t>
  </si>
  <si>
    <t>" ozn.3 väznice 140/180 dl.4,24 m - 1 ks "  4,24*1</t>
  </si>
  <si>
    <t>" konštrukcia oblúkovej strechy</t>
  </si>
  <si>
    <t>" ozn.1 krokvy 60/380 dl.5,60 m - 48ks "  5,60*48</t>
  </si>
  <si>
    <t>247</t>
  </si>
  <si>
    <t>605420000300</t>
  </si>
  <si>
    <t>Rezivo stavebné zo smreku - hranoly hranené, stredové rezivo EBW</t>
  </si>
  <si>
    <t>1136782172</t>
  </si>
  <si>
    <t>" ozn.4 krokvy 80/80 dl.12,30 m - 15 ks "  12,30*15*0,08*0,08</t>
  </si>
  <si>
    <t>" ozn.1 väznice 140/140 dl.2,90 m - 1 ks "  2,90*1*0,14*0,14</t>
  </si>
  <si>
    <t>" ozn.2 väznice 140/140 dl.3,10 m - 6 ks "  3,10*6*0,14*0,14</t>
  </si>
  <si>
    <t>" ozn.3 väznice 140/180 dl.4,24 m - 1 ks "  4,24*1*0,14*0,18</t>
  </si>
  <si>
    <t>1,71*0,10</t>
  </si>
  <si>
    <t>248</t>
  </si>
  <si>
    <t>6054200003.PC01</t>
  </si>
  <si>
    <t xml:space="preserve">Rezivo stavebné zo smreku - hranoly hranené, stredové rezivo EBW, 1 pozdĺžna hrana upravovaná do oblúka </t>
  </si>
  <si>
    <t>-118691127</t>
  </si>
  <si>
    <t>" krokvy 60/380 pol.č.1 dl.5,60m 48ks "  5,60*48*0,06*0,38</t>
  </si>
  <si>
    <t>" - úprava pozdĺžnej hranu do oblúka viď poz.A v.č.T.9</t>
  </si>
  <si>
    <t>6,129*0,10</t>
  </si>
  <si>
    <t>249</t>
  </si>
  <si>
    <t>762335110</t>
  </si>
  <si>
    <t>Montáž viazaných konštrukcií krovov krokví vlašských z hraneného reziva plochy do 120 cm2</t>
  </si>
  <si>
    <t>-367674245</t>
  </si>
  <si>
    <t>" ukončenie tepelnej izolácie na okape balkón - podlaha P6 "</t>
  </si>
  <si>
    <t>" hranol 80/200 "  (4,20+5,60)*2</t>
  </si>
  <si>
    <t>250</t>
  </si>
  <si>
    <t>2036726031</t>
  </si>
  <si>
    <t>" hranol 80/200 "  (4,20+5,60)*2*0,08*0,20</t>
  </si>
  <si>
    <t>0,314*0,10</t>
  </si>
  <si>
    <t>251</t>
  </si>
  <si>
    <t>762341001</t>
  </si>
  <si>
    <t>Montáž debnenia jednoduchých striech, na kontralaty drevotrieskovými OSB doskami na zráz</t>
  </si>
  <si>
    <t>-1800025152</t>
  </si>
  <si>
    <t>19,65*5,90</t>
  </si>
  <si>
    <t>252</t>
  </si>
  <si>
    <t>607260000450</t>
  </si>
  <si>
    <t>-2111771559</t>
  </si>
  <si>
    <t>1,25*2,50*48</t>
  </si>
  <si>
    <t>253</t>
  </si>
  <si>
    <t>762341004</t>
  </si>
  <si>
    <t>Montáž debnenia jednoduchých striech, na krokvy a kontralaty z dosiek na zraz</t>
  </si>
  <si>
    <t>-1591977992</t>
  </si>
  <si>
    <t>" predĺženie strechy Juh - skladba S3 "</t>
  </si>
  <si>
    <t>13,00*3,50</t>
  </si>
  <si>
    <t>" predĺženie strechy Juh - skladba S2,S3 "</t>
  </si>
  <si>
    <t>13,00*10,50</t>
  </si>
  <si>
    <t>" nová strecha - skladba S1 "</t>
  </si>
  <si>
    <t>6,00*28,70</t>
  </si>
  <si>
    <t>254</t>
  </si>
  <si>
    <t>605410000200</t>
  </si>
  <si>
    <t>Rezivo stavebné zo smreku - dosky bočné triedené hr. 25 mm, š. 100-200 mm, dĺ. 4000-6000 mm</t>
  </si>
  <si>
    <t>-339709823</t>
  </si>
  <si>
    <t>354,20*0,025</t>
  </si>
  <si>
    <t>8,855*0,10</t>
  </si>
  <si>
    <t>255</t>
  </si>
  <si>
    <t>762395000</t>
  </si>
  <si>
    <t>Spojovacie prostriedky pre viazané konštrukcie krovov, debnenie a laťovanie, nadstrešné konštr., spádové kliny - svorky, dosky, klince, pásová oceľ, vruty</t>
  </si>
  <si>
    <t>876366351</t>
  </si>
  <si>
    <t>6,742+1,881+0,345+9,741</t>
  </si>
  <si>
    <t>125,00*0,025</t>
  </si>
  <si>
    <t>256</t>
  </si>
  <si>
    <t>762421231</t>
  </si>
  <si>
    <t>Montáž obloženia stropov alebo strešných podhľadov doskami tvrdými cementotrieskovými na zraz</t>
  </si>
  <si>
    <t>1273477855</t>
  </si>
  <si>
    <t>19,80*6,00</t>
  </si>
  <si>
    <t>257</t>
  </si>
  <si>
    <t>591510006300</t>
  </si>
  <si>
    <t>-79486805</t>
  </si>
  <si>
    <t>3,35*1,25*37</t>
  </si>
  <si>
    <t>" Poznámka :  Stratné je orientačném závisí od kladačského plánu obkladu podhľadu</t>
  </si>
  <si>
    <t>258</t>
  </si>
  <si>
    <t>762421331</t>
  </si>
  <si>
    <t>1574773610</t>
  </si>
  <si>
    <t>" podbitie okapu na časti predĺženia striech "</t>
  </si>
  <si>
    <t>" predĺženie strechy juh "  2,95*0,50</t>
  </si>
  <si>
    <t>" predĺženie strechy sever "  11,95*0,50</t>
  </si>
  <si>
    <t>259</t>
  </si>
  <si>
    <t>762421500</t>
  </si>
  <si>
    <t>Montáž obloženia stropov, podkladový rošt</t>
  </si>
  <si>
    <t>-2136027580</t>
  </si>
  <si>
    <t>" laťovanie - podľa skladby S3 "</t>
  </si>
  <si>
    <t>16*6,135</t>
  </si>
  <si>
    <t>5*8,15</t>
  </si>
  <si>
    <t>260</t>
  </si>
  <si>
    <t>605430000100</t>
  </si>
  <si>
    <t>Rezivo stavebné zo smreku - strešné laty impregnované hr. 30 mm, š. 50 mm, dĺ. 4000-5000 mm</t>
  </si>
  <si>
    <t>-760381404</t>
  </si>
  <si>
    <t>" laty 50/30 dl. 138,91 m "  138,91*0,05*0,03</t>
  </si>
  <si>
    <t>0,20*0,10</t>
  </si>
  <si>
    <t>0,228*1,04 'Přepočítané koeficientom množstva</t>
  </si>
  <si>
    <t>261</t>
  </si>
  <si>
    <t>762431331</t>
  </si>
  <si>
    <t>1628900099</t>
  </si>
  <si>
    <t>" odbitie čela okapu na časti predĺženia striech "</t>
  </si>
  <si>
    <t>" predĺženie strechy juh "  2,95*0,85</t>
  </si>
  <si>
    <t>" predĺženie strechy sever "  11,95*0,60</t>
  </si>
  <si>
    <t>262</t>
  </si>
  <si>
    <t>762431500</t>
  </si>
  <si>
    <t>Montáž obloženia stien, podkladový rošt</t>
  </si>
  <si>
    <t>2043419723</t>
  </si>
  <si>
    <t>" podkonštrukcia pod obklad ostrešia /podbitie a čelo/ "</t>
  </si>
  <si>
    <t>" konštrukcia bočného prestrešenia juh "  35,00</t>
  </si>
  <si>
    <t>" konštrukcia bočného prestrešenia sever "  75,00</t>
  </si>
  <si>
    <t>263</t>
  </si>
  <si>
    <t>605430000300</t>
  </si>
  <si>
    <t>Rezivo stavebné zo smreku - strešné laty impregnované hr. 40 mm, š. 60 mm, dĺ. 4000-5000 mm</t>
  </si>
  <si>
    <t>167904512</t>
  </si>
  <si>
    <t>" podkonštrukcia obkladu "</t>
  </si>
  <si>
    <t>" laty 60/40 dl. 110,00 m "  110,00*0,06*0,04</t>
  </si>
  <si>
    <t>0,264*0,10</t>
  </si>
  <si>
    <t>264</t>
  </si>
  <si>
    <t>1831035342</t>
  </si>
  <si>
    <t>265</t>
  </si>
  <si>
    <t>763112114</t>
  </si>
  <si>
    <t>-250921534</t>
  </si>
  <si>
    <t>" akustická výplň nad mobilnými stenami Milt ESpero Sonico "</t>
  </si>
  <si>
    <t>" 3.NP. m.č.301 "  1,05*(3,10+4,50)*0,5*3</t>
  </si>
  <si>
    <t>" 1.NP. m.č.114,119,120 "  (1,65+0,75+5,00+2,05+2,35)*0,35</t>
  </si>
  <si>
    <t>266</t>
  </si>
  <si>
    <t>763112124</t>
  </si>
  <si>
    <t>787473172</t>
  </si>
  <si>
    <t>" sádrokartónová konštrukcia ozn.SDK - stena výťahovej šachty "</t>
  </si>
  <si>
    <t>" 1.NP. "  1,425*3,25-0,85*1,00</t>
  </si>
  <si>
    <t>" 2.NP. "  1,425*3,30-0,85*1,00</t>
  </si>
  <si>
    <t>" 3.NP. "  1,26*4,10-0,85*1,00</t>
  </si>
  <si>
    <t>" 4.NP. "  1,26*3,10-0,85*1,00</t>
  </si>
  <si>
    <t>267</t>
  </si>
  <si>
    <t>763120010</t>
  </si>
  <si>
    <t>Sadrokartónová inštalačná predstena pre sanitárne zariadenia, jednoduché opláštenie, doska RBI 12,5 mm</t>
  </si>
  <si>
    <t>687898757</t>
  </si>
  <si>
    <t>" zákryt zvislých dažďových zvodov interiér "</t>
  </si>
  <si>
    <t>" m.č.151 "  (0,30+2*0,20)*3,05</t>
  </si>
  <si>
    <t>" m.č.103,105 "  (0,30+0,20*2)*3,05</t>
  </si>
  <si>
    <t>" m.č.114 "  (0,30+0,20*2)*3,05</t>
  </si>
  <si>
    <t>" m.č.146 "  (0,30+0,20*2)*3,05</t>
  </si>
  <si>
    <t>268</t>
  </si>
  <si>
    <t>763121112</t>
  </si>
  <si>
    <t>53662732</t>
  </si>
  <si>
    <t>" zákryt čiel schodiskového ramena 2.NP.-3.NP. "</t>
  </si>
  <si>
    <t>4,00*0,70</t>
  </si>
  <si>
    <t>269</t>
  </si>
  <si>
    <t>763122111</t>
  </si>
  <si>
    <t>-1817634219</t>
  </si>
  <si>
    <t>" uzavretie kazetového podhľadu zvislo "</t>
  </si>
  <si>
    <t>" m.č.211 - nad podestou m.č.211 "  2,45*0,75</t>
  </si>
  <si>
    <t>" m.č.201 - prechod pod tribúnou "  2,00*0,35*2</t>
  </si>
  <si>
    <t>270</t>
  </si>
  <si>
    <t>763123132</t>
  </si>
  <si>
    <t>416360859</t>
  </si>
  <si>
    <t>" predstena inštalačná ozn.SDKP "</t>
  </si>
  <si>
    <t>" m.č.142 "  1,70*1,50*2</t>
  </si>
  <si>
    <t>" m.č.141 "  3,675*3,20+3,875*3,20</t>
  </si>
  <si>
    <t>" m.č.135 "  1,70*1,50*2</t>
  </si>
  <si>
    <t>" m.č.134 "  (3,70+4,075)*3,20</t>
  </si>
  <si>
    <t>271</t>
  </si>
  <si>
    <t>763124111</t>
  </si>
  <si>
    <t>78458263</t>
  </si>
  <si>
    <t>" čelo pod oblúkovým nosníkom "  58,50</t>
  </si>
  <si>
    <t>272</t>
  </si>
  <si>
    <t>763125305</t>
  </si>
  <si>
    <t>252013961</t>
  </si>
  <si>
    <t>" zákryt stupačiek VZT "</t>
  </si>
  <si>
    <t>" m.č.105 "  (0,30+0,25*2)*3,05</t>
  </si>
  <si>
    <t>" m.č.114 "  (0,30+0,25*2)*3,05</t>
  </si>
  <si>
    <t>" m.č.204 "  (2,00+0,65)*4,10</t>
  </si>
  <si>
    <t>" m.č.205 "  (1,25+0,60)*4,10</t>
  </si>
  <si>
    <t>" m.č.212 "  2,15*4,25</t>
  </si>
  <si>
    <t>" m.č.401 "  (0,95+0,45)*3,15</t>
  </si>
  <si>
    <t>273</t>
  </si>
  <si>
    <t>763125380</t>
  </si>
  <si>
    <t>1563854184</t>
  </si>
  <si>
    <t>" požiarna predsadená stena "</t>
  </si>
  <si>
    <t>" m.č.210 "  8,745*2,00</t>
  </si>
  <si>
    <t>" m.č.209 "  14,30*3,10</t>
  </si>
  <si>
    <t>" m.č.208 "  6,85*2,00+4,10*3,10</t>
  </si>
  <si>
    <t>274</t>
  </si>
  <si>
    <t>763132210</t>
  </si>
  <si>
    <t>-726351436</t>
  </si>
  <si>
    <t>" požiarny podhľad "</t>
  </si>
  <si>
    <t>" m.č.136,137,138 "  63,44+11,49+4,02</t>
  </si>
  <si>
    <t>" m.č.132,133 "  82,31+6,07</t>
  </si>
  <si>
    <t>" m.č.139,140 "  112,74+6,12</t>
  </si>
  <si>
    <t>" m.č.143,144,145,147 "  27,00+35,36+9,63+33,70</t>
  </si>
  <si>
    <t>" m.č.208 "  (11,00+9,40)*0,5*1,30+11,00*2,30+4,195*1,81</t>
  </si>
  <si>
    <t>" m.č.209 "  14,30*(4,20+0,55)</t>
  </si>
  <si>
    <t>" m.č.210 "  8,745*3,60</t>
  </si>
  <si>
    <t>" m.č.206 "  8,745*(2,00+0,45)</t>
  </si>
  <si>
    <t>" m.č.207 "  40,24</t>
  </si>
  <si>
    <t>" m.č.212,213 "  3,38+35,00</t>
  </si>
  <si>
    <t>" m.č.201-časť "  162,09</t>
  </si>
  <si>
    <t>" m.č.202,203 "  9,08+15,49</t>
  </si>
  <si>
    <t>" m.č.211-časť "  2,45*1,50</t>
  </si>
  <si>
    <t>" m.č.301,302,304 "  4,05*35,00+(1,45+0,20)*35,00-1,45*(1,45+0,20+0,50)-(3,575+0,46)*0,15</t>
  </si>
  <si>
    <t>" priestor pod tribúnou medzi osami 5 a 16 "  25,85*3,50</t>
  </si>
  <si>
    <t>" m.č.401 "  94,75</t>
  </si>
  <si>
    <t>" konzola nad hľadiskom "  26,60*1,825</t>
  </si>
  <si>
    <t>" podhľad schodiska 2.NP.-3.NP. "</t>
  </si>
  <si>
    <t>" m.č.211 "  6,60*1,50</t>
  </si>
  <si>
    <t>275</t>
  </si>
  <si>
    <t>763132410</t>
  </si>
  <si>
    <t>1468844561</t>
  </si>
  <si>
    <t>" m.č.134,135 "  17,34+5,36</t>
  </si>
  <si>
    <t>" m.č.141,142 "  16,75+5,36</t>
  </si>
  <si>
    <t>276</t>
  </si>
  <si>
    <t>763132810</t>
  </si>
  <si>
    <t>-1453010595</t>
  </si>
  <si>
    <t>" podkonštrukcia pre podhľad nad bočným vstupom zo severnej strany - skladba S2 "</t>
  </si>
  <si>
    <t>10,285*1,53+6,90*1,67</t>
  </si>
  <si>
    <t>277</t>
  </si>
  <si>
    <t>590180000400</t>
  </si>
  <si>
    <t>501077053</t>
  </si>
  <si>
    <t>278</t>
  </si>
  <si>
    <t>590180000600</t>
  </si>
  <si>
    <t>1868471687</t>
  </si>
  <si>
    <t>279</t>
  </si>
  <si>
    <t>763132820</t>
  </si>
  <si>
    <t>1629885473</t>
  </si>
  <si>
    <t>" doplnenie konštrukcie sádrokartónu na PO 45 min "  1306,767+44,81</t>
  </si>
  <si>
    <t>280</t>
  </si>
  <si>
    <t>590110001000</t>
  </si>
  <si>
    <t>-1301993279</t>
  </si>
  <si>
    <t>1,25*2,00*575</t>
  </si>
  <si>
    <t>281</t>
  </si>
  <si>
    <t>590110001300</t>
  </si>
  <si>
    <t>385059644</t>
  </si>
  <si>
    <t>1,25*2,00*20</t>
  </si>
  <si>
    <t>282</t>
  </si>
  <si>
    <t>763132820.R</t>
  </si>
  <si>
    <t>Montáž dosiek Cetris jednoduché opláštenie pre podhľad, zavesená dvojvrstvová konštrukcia</t>
  </si>
  <si>
    <t>545544153</t>
  </si>
  <si>
    <t>283</t>
  </si>
  <si>
    <t>103003198</t>
  </si>
  <si>
    <t>3,35*1,25*7</t>
  </si>
  <si>
    <t>29,313*1,05 'Přepočítané koeficientom množstva</t>
  </si>
  <si>
    <t>284</t>
  </si>
  <si>
    <t>763134020</t>
  </si>
  <si>
    <t>-797880462</t>
  </si>
  <si>
    <t>285</t>
  </si>
  <si>
    <t>763135010</t>
  </si>
  <si>
    <t>5594606</t>
  </si>
  <si>
    <t>" m.č.101-147,149-152 "  92,04+10,93+26,51+9,18+102,76+37,10+1,40+1,32+9,17+3,22+10,08+12,50+8,00+63,05</t>
  </si>
  <si>
    <t>9,62+8,02+5,41+1,55+4,45+75,00+2,17+8,28+5,70+7,41+1,67+32,60+32,55+5,50+4,01</t>
  </si>
  <si>
    <t>5,82+24,25+82,31+6,07+17,34+5,36+63,44+11,49+4,02+112,74+6,12+16,75+5,36+27,00</t>
  </si>
  <si>
    <t>35,36+9,63+66,51+33,70+1,89+1,95+3,10+1,89</t>
  </si>
  <si>
    <t>" m.č.201-210 "  275,00+9,08+15,49+19,75+17,50+40,24+42,25+70,20+28,90</t>
  </si>
  <si>
    <t>" m.č.301,302,304-časť "  4,00*(9,85+4,90*2+9,90+5,46)-1,41*0,50-0,75*0,46-0,60*0,46</t>
  </si>
  <si>
    <t>286</t>
  </si>
  <si>
    <t>763135035</t>
  </si>
  <si>
    <t>-1947843392</t>
  </si>
  <si>
    <t>" akustický podhľad "</t>
  </si>
  <si>
    <t>287</t>
  </si>
  <si>
    <t>763750210</t>
  </si>
  <si>
    <t>-1949750748</t>
  </si>
  <si>
    <t>" m.č.404 "  5,30*3,835*2</t>
  </si>
  <si>
    <t>288</t>
  </si>
  <si>
    <t>283190001700</t>
  </si>
  <si>
    <t>237950740</t>
  </si>
  <si>
    <t>289</t>
  </si>
  <si>
    <t>745167973</t>
  </si>
  <si>
    <t>290</t>
  </si>
  <si>
    <t>998763403</t>
  </si>
  <si>
    <t>Presun hmôt pre sádrokartónové konštrukcie v stavbách(objektoch )výšky od 7 do 24 m</t>
  </si>
  <si>
    <t>1428616530</t>
  </si>
  <si>
    <t>291</t>
  </si>
  <si>
    <t>764312321.R</t>
  </si>
  <si>
    <t>415063858</t>
  </si>
  <si>
    <t>292</t>
  </si>
  <si>
    <t>764313281</t>
  </si>
  <si>
    <t>Krytiny hladké z pozinkovaného farbeného PZf plechu, zo zvitkov šírky 670 mm, sklon do 30°</t>
  </si>
  <si>
    <t>-740540972</t>
  </si>
  <si>
    <t>13,50*3,50</t>
  </si>
  <si>
    <t>13,50*10,50</t>
  </si>
  <si>
    <t>293</t>
  </si>
  <si>
    <t>764317396</t>
  </si>
  <si>
    <t>Montáž oddeľovacej štruktúrovanej rohože s integrovanou poistnou hydroizoláciou pre plechové krytiny hliníkové</t>
  </si>
  <si>
    <t>1569905279</t>
  </si>
  <si>
    <t>172,20+189,00</t>
  </si>
  <si>
    <t>294</t>
  </si>
  <si>
    <t>283280002700</t>
  </si>
  <si>
    <t>355203288</t>
  </si>
  <si>
    <t>361,20*1,10</t>
  </si>
  <si>
    <t>295</t>
  </si>
  <si>
    <t>764321450</t>
  </si>
  <si>
    <t>Oplechovanie z hliníkového farebného Al plechu, ríms pod nadrímsovým žľabom vrátane podkladového plechu rš 800 mm</t>
  </si>
  <si>
    <t>-1744245228</t>
  </si>
  <si>
    <t>" úprava okapu balkón "</t>
  </si>
  <si>
    <t>296</t>
  </si>
  <si>
    <t>764324400.R</t>
  </si>
  <si>
    <t>Oplechovanie stien z hliníkového plechu Prefalz hr. 0,7 mm, zo zvitkov šírky 670 mm</t>
  </si>
  <si>
    <t>117523486</t>
  </si>
  <si>
    <t>" oplechovanie štítu oblúkového dreveného väzníka /viď rez A-A/ "</t>
  </si>
  <si>
    <t>297</t>
  </si>
  <si>
    <t>764352814</t>
  </si>
  <si>
    <t>Žľaby z hliníkového farebného Al plechu, pododkvapové polkruhové rš 400 mm</t>
  </si>
  <si>
    <t>-310650791</t>
  </si>
  <si>
    <t>" oblúková strecha  S1 "  6,00*2</t>
  </si>
  <si>
    <t>298</t>
  </si>
  <si>
    <t>764391710</t>
  </si>
  <si>
    <t>Záveterná lišta z hliníkového farebného Al plechu, rš 250 mm</t>
  </si>
  <si>
    <t>-1543483999</t>
  </si>
  <si>
    <t>" úprava detailu prechodu oplechovania predĺženej strechy na opláštenie "</t>
  </si>
  <si>
    <t>" predĺženie strechy sever "  13,50</t>
  </si>
  <si>
    <t>" predĺženie strechy juh "  13,50</t>
  </si>
  <si>
    <t>299</t>
  </si>
  <si>
    <t>764391740</t>
  </si>
  <si>
    <t>Záveterná lišta z hliníkového farebného Al plechu, rš 500 mm</t>
  </si>
  <si>
    <t>-1805177565</t>
  </si>
  <si>
    <t>" úprava detailu prechodu oplechovania pôvodnej strechy a predsadenej konštrukcie oplechovania štítového nosníka "</t>
  </si>
  <si>
    <t>61,00</t>
  </si>
  <si>
    <t>300</t>
  </si>
  <si>
    <t>764326250</t>
  </si>
  <si>
    <t>Oplechovanie z pozinkovaného farbeného PZf plechu, ríms pod nadrímsovým žľabom vrátane podkladového plechu rš 800 mm</t>
  </si>
  <si>
    <t>735825860</t>
  </si>
  <si>
    <t>301</t>
  </si>
  <si>
    <t>764359501</t>
  </si>
  <si>
    <t>Montáž žľabu z pozinkovaného farbeného PZf plechu, pododkvapové polkruhové rš 200 - 400 mm</t>
  </si>
  <si>
    <t>1957585831</t>
  </si>
  <si>
    <t>" úprava okapu balkón "  5,45*2</t>
  </si>
  <si>
    <t>" úprava okapu strecha sever "  12,05</t>
  </si>
  <si>
    <t>" úprava okapu strecha juh "  3,05</t>
  </si>
  <si>
    <t>302</t>
  </si>
  <si>
    <t>553440044000</t>
  </si>
  <si>
    <t>1008610857</t>
  </si>
  <si>
    <t>303</t>
  </si>
  <si>
    <t>553440044100</t>
  </si>
  <si>
    <t>-2125577006</t>
  </si>
  <si>
    <t>304</t>
  </si>
  <si>
    <t>764359581</t>
  </si>
  <si>
    <t>Montáž kotlíka kónického z pozinkovaného farbeného PZf plechu, pre rúry s priemerom do 150 mm</t>
  </si>
  <si>
    <t>388646365</t>
  </si>
  <si>
    <t>" predĺženie strechy sever "  1</t>
  </si>
  <si>
    <t>" predĺženie strechy juh "  1</t>
  </si>
  <si>
    <t>305</t>
  </si>
  <si>
    <t>553440049900</t>
  </si>
  <si>
    <t>-567981241</t>
  </si>
  <si>
    <t>306</t>
  </si>
  <si>
    <t>764359511</t>
  </si>
  <si>
    <t>Montáž príslušenstva k žľabom z pozinkovaného farbeného PZf plechu, čelo k pododkvapovým polkruhovým r.š. 200 - 400 mm</t>
  </si>
  <si>
    <t>-1775080889</t>
  </si>
  <si>
    <t>" úprava okapu balkón "  2*2</t>
  </si>
  <si>
    <t>" úprava okapu predĺženie strechy sever "  1*2</t>
  </si>
  <si>
    <t>" úprava okapu predĺženie strechy juh "  1*2</t>
  </si>
  <si>
    <t>307</t>
  </si>
  <si>
    <t>553440044800</t>
  </si>
  <si>
    <t>-1430095804</t>
  </si>
  <si>
    <t>308</t>
  </si>
  <si>
    <t>553440044900</t>
  </si>
  <si>
    <t>-1832267004</t>
  </si>
  <si>
    <t>309</t>
  </si>
  <si>
    <t>764359542</t>
  </si>
  <si>
    <t>Montáž príslušenstva k žľabom z pozinkovaného farbeného PZf plechu, hák na krokvu k pododkvapovým polkruhovým r.š. 250 - 330 mm</t>
  </si>
  <si>
    <t>-1051987840</t>
  </si>
  <si>
    <t>" úprava okapu balkón "  4*2</t>
  </si>
  <si>
    <t>" úprava okapu predĺženie strechy sever "  1*11</t>
  </si>
  <si>
    <t>" úprava okapu predĺženie strechy juh "  1*4</t>
  </si>
  <si>
    <t>310</t>
  </si>
  <si>
    <t>553440037700</t>
  </si>
  <si>
    <t>-1000004863</t>
  </si>
  <si>
    <t>311</t>
  </si>
  <si>
    <t>553440037800</t>
  </si>
  <si>
    <t>-511753347</t>
  </si>
  <si>
    <t>312</t>
  </si>
  <si>
    <t>764391440</t>
  </si>
  <si>
    <t>Záveterná lišta z pozinkovaného farbeného PZf plechu, rš 500 mm</t>
  </si>
  <si>
    <t>-2058798383</t>
  </si>
  <si>
    <t>313</t>
  </si>
  <si>
    <t>764410341</t>
  </si>
  <si>
    <t>Montáž oplechovania parapetov z hliníkového Al plechu, vrátane rohov rš 250 mm</t>
  </si>
  <si>
    <t>-2062434445</t>
  </si>
  <si>
    <t>" 1.NP. "  1,80*5+3,25+0,90</t>
  </si>
  <si>
    <t>" 3.NP. "  4,285*2+4,70*5</t>
  </si>
  <si>
    <t>" 4.NP. "  4,70*5</t>
  </si>
  <si>
    <t>314</t>
  </si>
  <si>
    <t>5534500100.PC01</t>
  </si>
  <si>
    <t>Parapet vonkajší z extrudovaného Al elox rš 240 mm</t>
  </si>
  <si>
    <t>1029252336</t>
  </si>
  <si>
    <t>68,72*1,05</t>
  </si>
  <si>
    <t>315</t>
  </si>
  <si>
    <t>5534500100.PC02</t>
  </si>
  <si>
    <t>Bočná krytka narážacia Al</t>
  </si>
  <si>
    <t>pár</t>
  </si>
  <si>
    <t>-1132719179</t>
  </si>
  <si>
    <t>316</t>
  </si>
  <si>
    <t>764430740</t>
  </si>
  <si>
    <t>Oplechovanie muriva a atík z hliníkového farebného Al plechu, vrátane rohov r.š. 500 mm</t>
  </si>
  <si>
    <t>-150532390</t>
  </si>
  <si>
    <t>" 1.NP. "  5,70</t>
  </si>
  <si>
    <t>317</t>
  </si>
  <si>
    <t>764454431</t>
  </si>
  <si>
    <t>Montáž zvodových rúr z pozinkovaného farbeného PZf plechu, kruhové s priemerom 60 - 150 mm</t>
  </si>
  <si>
    <t>-1215077260</t>
  </si>
  <si>
    <t>" prestrešenie terasy "  3,25*2</t>
  </si>
  <si>
    <t>" prestrešenie vstupného portálu "  3,70*2</t>
  </si>
  <si>
    <t>" predĺženie strechy sever "  7,00</t>
  </si>
  <si>
    <t>" predĺženie strechy juh "  7,50</t>
  </si>
  <si>
    <t>318</t>
  </si>
  <si>
    <t>553440045900</t>
  </si>
  <si>
    <t>262381919</t>
  </si>
  <si>
    <t>319</t>
  </si>
  <si>
    <t>553440046000</t>
  </si>
  <si>
    <t>-1507561472</t>
  </si>
  <si>
    <t>320</t>
  </si>
  <si>
    <t>764454434</t>
  </si>
  <si>
    <t>Montáž kruhových kolien z pozinkovaného farbeného PZf plechu, pre zvodové rúry s priemerom 60 - 150 mm</t>
  </si>
  <si>
    <t>622001788</t>
  </si>
  <si>
    <t>" prestrešenie terasy "  2*1</t>
  </si>
  <si>
    <t>" predĺženie strechy sever "  1*2</t>
  </si>
  <si>
    <t>" predĺženie strechy juh "  1*2</t>
  </si>
  <si>
    <t>321</t>
  </si>
  <si>
    <t>553440048300</t>
  </si>
  <si>
    <t>-316612556</t>
  </si>
  <si>
    <t>322</t>
  </si>
  <si>
    <t>553440048500</t>
  </si>
  <si>
    <t>-1241296853</t>
  </si>
  <si>
    <t>323</t>
  </si>
  <si>
    <t>764312999.R</t>
  </si>
  <si>
    <t>Úpravy existujúcej strešnej krytiny v miestach napojenia nových striech - vystrihnutie krytiny, dopojenie krytiny s dodávkou materiálu</t>
  </si>
  <si>
    <t>-718169657</t>
  </si>
  <si>
    <t xml:space="preserve"> " úpravy existujúcej strešnej krytiny v miestach napojenia nových striech /plocha odhadovaná/ "</t>
  </si>
  <si>
    <t>" hlavná oblúková strecha štít "  30,00</t>
  </si>
  <si>
    <t>" napojenie predĺženia strechy sever " 15,00</t>
  </si>
  <si>
    <t>" napojenie predĺženia strechy juh "  10,00</t>
  </si>
  <si>
    <t>324</t>
  </si>
  <si>
    <t>276539686</t>
  </si>
  <si>
    <t>325</t>
  </si>
  <si>
    <t>766121200.R</t>
  </si>
  <si>
    <t>Montáž interiérových deliacich stien mobilných, vrátane horizontálnej a vertikálnej dopravy materiálu</t>
  </si>
  <si>
    <t>575291459</t>
  </si>
  <si>
    <t>" 1.NP. - ozn.MPS "  (5,00+2,03+2,27)*3,00</t>
  </si>
  <si>
    <t>" 3.NP. - ozn.MPS "  (5,15+4,02)*0,5*3,00*3</t>
  </si>
  <si>
    <t>326</t>
  </si>
  <si>
    <t>6151000000.PC01</t>
  </si>
  <si>
    <t>-2112219512</t>
  </si>
  <si>
    <t>" ozn.MPS - mobilné posuvné steny 1.NP.,3.NP. "  69,165</t>
  </si>
  <si>
    <t>" - zostava podľa dispozície vo výpise výrobkov</t>
  </si>
  <si>
    <t>" - povrchová úprava lamino, vnútorná zvuková izolácia Rw = 47 dB</t>
  </si>
  <si>
    <t>327</t>
  </si>
  <si>
    <t>766231001</t>
  </si>
  <si>
    <t>Montáž stropných sklápacích schodov do vopred pripraveného otvoru</t>
  </si>
  <si>
    <t>-1611758582</t>
  </si>
  <si>
    <t>" m.č.401 - výlez do strojovne VZT "  1</t>
  </si>
  <si>
    <t>328</t>
  </si>
  <si>
    <t>612330001100</t>
  </si>
  <si>
    <t>120302130</t>
  </si>
  <si>
    <t>329</t>
  </si>
  <si>
    <t>766662112</t>
  </si>
  <si>
    <t>Montáž dverového krídla otočného jednokrídlového poldrážkového, do existujúcej zárubne, vrátane kovania</t>
  </si>
  <si>
    <t>711606556</t>
  </si>
  <si>
    <t>" pol.01 "  22</t>
  </si>
  <si>
    <t>" pol.02 "  11</t>
  </si>
  <si>
    <t>" pol.04 "  1</t>
  </si>
  <si>
    <t>" pol.05 "  6</t>
  </si>
  <si>
    <t>" pol.06 "  5</t>
  </si>
  <si>
    <t>" pol.07 "  3</t>
  </si>
  <si>
    <t>" pol.08 "  2</t>
  </si>
  <si>
    <t>" pol.13 "  1</t>
  </si>
  <si>
    <t>" pol.15 "  1</t>
  </si>
  <si>
    <t>330</t>
  </si>
  <si>
    <t>766662132</t>
  </si>
  <si>
    <t>Montáž dverového krídla otočného dvojkrídlového poldrážkového, do existujúcej zárubne, vrátane kovania</t>
  </si>
  <si>
    <t>1177298217</t>
  </si>
  <si>
    <t>" pol.10 "  3</t>
  </si>
  <si>
    <t>" pol.14 "  1</t>
  </si>
  <si>
    <t>331</t>
  </si>
  <si>
    <t>549150000600</t>
  </si>
  <si>
    <t>762263421</t>
  </si>
  <si>
    <t>332</t>
  </si>
  <si>
    <t>6116100008.PC01</t>
  </si>
  <si>
    <t>Dvere vnútorné jednokrídlové, šírka 600-900 mm, výplň papierová voština, povrch CPL laminát M10, mechanicky odolné plné - pol.01,05,06,07,08</t>
  </si>
  <si>
    <t>555690141</t>
  </si>
  <si>
    <t>333</t>
  </si>
  <si>
    <t>6116100008.PC02</t>
  </si>
  <si>
    <t>Dvere vnútorné jednokrídlové, šírka 600-900 mm, výplň papierová voština, povrch CPL laminát M10, mechanicky odolné plné, panikové kovanie - pol.04</t>
  </si>
  <si>
    <t>-1907531178</t>
  </si>
  <si>
    <t>334</t>
  </si>
  <si>
    <t>6116100008.PC10</t>
  </si>
  <si>
    <t>Dvere vnútorné dvojkrídlové, šírka 1800x1970 mm, výplň papierová voština, povrch CPL laminát M10, mechanicky odolné plné - pol.10</t>
  </si>
  <si>
    <t>1688778710</t>
  </si>
  <si>
    <t>335</t>
  </si>
  <si>
    <t>6116500011.PC01</t>
  </si>
  <si>
    <t>Dvere vnútorné protipožiarne drevené EI EW 30 D3, šxv 900x1970 mm, požiarna výplň DTD, SK certifikát, CPL lamino 0,2 mm, padací prah - pol.02</t>
  </si>
  <si>
    <t>-1844883564</t>
  </si>
  <si>
    <t>336</t>
  </si>
  <si>
    <t>6116500011.PC03</t>
  </si>
  <si>
    <t>Dvere vnútorné protipožiarne drevené EI EW 30 D3, šxv 900x1970 mm, požiarna výplň DTD, SK certifikát, CPL lamino 0,2 mm, padací prah, panikové kovanie - pol.15</t>
  </si>
  <si>
    <t>-1113735019</t>
  </si>
  <si>
    <t>337</t>
  </si>
  <si>
    <t>6116500010.PC02</t>
  </si>
  <si>
    <t>Dvere vnútorné protipožiarne drevené EI EW 30 D3, šxv 700x1700 mm, požiarna výplň DTD, SK certifikát, CPL lamino 0,2 mm, padací prah - pol.13</t>
  </si>
  <si>
    <t>-1498035600</t>
  </si>
  <si>
    <t>338</t>
  </si>
  <si>
    <t>6116500010.PC03</t>
  </si>
  <si>
    <t>Dvere vnútorné protipožiarne drevené EI EW 30 D3, šxv 1800x1970 mm, požiarna výplň DTD, SK certifikát, CPL lamino 0,2 mm, padací prah - pol.14</t>
  </si>
  <si>
    <t>-1595419167</t>
  </si>
  <si>
    <t>534</t>
  </si>
  <si>
    <t>766664121</t>
  </si>
  <si>
    <t>Montáž dverového krídla kyvného jednokrídlového, do existujúcej zárubne, vrátane kovania</t>
  </si>
  <si>
    <t>-1480764290</t>
  </si>
  <si>
    <t>" pol.09* "  1</t>
  </si>
  <si>
    <t>339</t>
  </si>
  <si>
    <t>766664131</t>
  </si>
  <si>
    <t>Montáž dverového krídla kyvného dvojkrídlového, do existujúcej zárubne, vrátane kovania</t>
  </si>
  <si>
    <t>1480627591</t>
  </si>
  <si>
    <t>" pol.09 "  1</t>
  </si>
  <si>
    <t>340</t>
  </si>
  <si>
    <t>6116100000.PC01</t>
  </si>
  <si>
    <t>Dvere vnútorné dvojkrídlové kyvné, šírka 1200 mm, výplň papierová voština, povrch CPL laminát, mechanicky odolné, madlo obojstranné, asymetrické krídla s možnosťou fixácie, čiastočné pásové presklenie v kyvnom krídle - pol.09</t>
  </si>
  <si>
    <t>-2006049156</t>
  </si>
  <si>
    <t>533</t>
  </si>
  <si>
    <t>6116100000.PC02</t>
  </si>
  <si>
    <t>Dvere vnútorné jednokrídlové kyvné, šírka 800 mm, výplň papierová voština, povrch CPL laminát, mechanicky odolné, madlo obojstranné, čiastočné pásové presklenie - pol.09*</t>
  </si>
  <si>
    <t>1082955352</t>
  </si>
  <si>
    <t>341</t>
  </si>
  <si>
    <t>1884786540</t>
  </si>
  <si>
    <t>342</t>
  </si>
  <si>
    <t>766669117</t>
  </si>
  <si>
    <t>Montáž samozatvárača pre dverné krídla s hmotnosťou do 50 kg</t>
  </si>
  <si>
    <t>-1858794672</t>
  </si>
  <si>
    <t>" k pol.02,13,14,15 "  14</t>
  </si>
  <si>
    <t>343</t>
  </si>
  <si>
    <t>549170000600</t>
  </si>
  <si>
    <t>Samozatvárač dverí do 70 kg hydraulický, rozmer 173x85,5x76 mm, pre dvere šírky max. 1050 mm</t>
  </si>
  <si>
    <t>-520609698</t>
  </si>
  <si>
    <t>344</t>
  </si>
  <si>
    <t>766669119</t>
  </si>
  <si>
    <t>Montáž samozatvárača pre dverné krídla s hmotnosťou nad 50 kg</t>
  </si>
  <si>
    <t>-821194094</t>
  </si>
  <si>
    <t>" k pol.O1,O4,O12,O15,O16 "  10</t>
  </si>
  <si>
    <t>" Poznámka :  dodávka samozatváračov k oceľovým hliníkovým dverám je započítaná v cene príslušného prvku</t>
  </si>
  <si>
    <t>345</t>
  </si>
  <si>
    <t>766694141</t>
  </si>
  <si>
    <t>Montáž parapetnej dosky plastovej šírky do 300 mm, dĺžky do 1000 mm</t>
  </si>
  <si>
    <t>288924392</t>
  </si>
  <si>
    <t>" dl.0,90 m "  1</t>
  </si>
  <si>
    <t>" dl.0,55 m "  1</t>
  </si>
  <si>
    <t>346</t>
  </si>
  <si>
    <t>766694142</t>
  </si>
  <si>
    <t>Montáž parapetnej dosky plastovej šírky do 300 mm, dĺžky 1000-1600 mm</t>
  </si>
  <si>
    <t>588587130</t>
  </si>
  <si>
    <t>" dl.1,575 m "  2</t>
  </si>
  <si>
    <t>" dl.1,50 m "  2</t>
  </si>
  <si>
    <t>347</t>
  </si>
  <si>
    <t>766694143</t>
  </si>
  <si>
    <t>Montáž parapetnej dosky plastovej šírky do 300 mm, dĺžky 1600-2600 mm</t>
  </si>
  <si>
    <t>1652095949</t>
  </si>
  <si>
    <t>" dl.1,80 m "  7</t>
  </si>
  <si>
    <t>" dl.2,30 m "  1</t>
  </si>
  <si>
    <t>348</t>
  </si>
  <si>
    <t>766694144</t>
  </si>
  <si>
    <t>Montáž parapetnej dosky plastovej šírky do 300 mm, dĺžky nad 2600 mm</t>
  </si>
  <si>
    <t>299973143</t>
  </si>
  <si>
    <t>" dl.2,70 m "  1</t>
  </si>
  <si>
    <t>" dl.4,70 m "  4</t>
  </si>
  <si>
    <t>349</t>
  </si>
  <si>
    <t>611560000400</t>
  </si>
  <si>
    <t>Parapetná doska plastová, šírka 300 mm, komôrková vnútorná, zlatý dub, mramor, mahagon, svetlý buk, orech</t>
  </si>
  <si>
    <t>-1505998314</t>
  </si>
  <si>
    <t>0,90*1+1,575*2+1,80*7</t>
  </si>
  <si>
    <t>1,50*2+0,55*1+2,30*1+4,70*4+2,70*1</t>
  </si>
  <si>
    <t>44,00*0,05</t>
  </si>
  <si>
    <t>350</t>
  </si>
  <si>
    <t>611560000800</t>
  </si>
  <si>
    <t>1516463467</t>
  </si>
  <si>
    <t>10*2</t>
  </si>
  <si>
    <t>9*2</t>
  </si>
  <si>
    <t>351</t>
  </si>
  <si>
    <t>766694155.R</t>
  </si>
  <si>
    <t>Montáž parapetnej dosky z liateho mramoru nad 300 mm</t>
  </si>
  <si>
    <t>20934940</t>
  </si>
  <si>
    <t>" parapet presklenej steny VIP "</t>
  </si>
  <si>
    <t>" m.č.401 "  2,05+12,80+8,65</t>
  </si>
  <si>
    <t>352</t>
  </si>
  <si>
    <t>5831000000.PC</t>
  </si>
  <si>
    <t>Parapetná doska z umelého syntetického kameňa š. 350 mm hr. 50 mm</t>
  </si>
  <si>
    <t>210943423</t>
  </si>
  <si>
    <t>23,50*1,05</t>
  </si>
  <si>
    <t>353</t>
  </si>
  <si>
    <t>766702111</t>
  </si>
  <si>
    <t>Montáž zárubní obložkových pre dvere jednokrídlové</t>
  </si>
  <si>
    <t>2102659784</t>
  </si>
  <si>
    <t>" k pol.6 "  5</t>
  </si>
  <si>
    <t>" k pol.9* "  1</t>
  </si>
  <si>
    <t>354</t>
  </si>
  <si>
    <t>6118100001.PC01</t>
  </si>
  <si>
    <t>Zárubňa vnútorná obložková šírka 600-900 mm, výška1970 mm, DTD doska, povrch CPL laminát, pre stenu hrúbky 60-170 mm, pre jednokrídlové dvere</t>
  </si>
  <si>
    <t>-1498203034</t>
  </si>
  <si>
    <t>355</t>
  </si>
  <si>
    <t>6118100001.PC02</t>
  </si>
  <si>
    <t>Zárubňa vnútorná obložková šírka 600-900 mm, výška1970 mm, DTD doska, povrch CPL laminát, pre stenu hrúbky 60-170 mm, pre jednokrídlové kyvné dvere</t>
  </si>
  <si>
    <t>-2050905596</t>
  </si>
  <si>
    <t>535</t>
  </si>
  <si>
    <t>766702121</t>
  </si>
  <si>
    <t>Montáž zárubní obložkových pre dvere dvojkrídlové</t>
  </si>
  <si>
    <t>837113946</t>
  </si>
  <si>
    <t>" k pol.9 "  1</t>
  </si>
  <si>
    <t>536</t>
  </si>
  <si>
    <t>6118100001.PC03</t>
  </si>
  <si>
    <t>Zárubňa vnútorná obložková šírka 1200 mm, výška1970 mm, DTD doska, povrch CPL laminát, pre stenu hrúbky 60-170 mm, pre dvojkrídlové kyvné dvere</t>
  </si>
  <si>
    <t>-2046853692</t>
  </si>
  <si>
    <t>356</t>
  </si>
  <si>
    <t>1448522359</t>
  </si>
  <si>
    <t xml:space="preserve">Konštrukcie doplnkové kovové   </t>
  </si>
  <si>
    <t>357</t>
  </si>
  <si>
    <t>767000000.PC</t>
  </si>
  <si>
    <t>Montáž oceľovej konštrukcia vstupného portálu vrátane opláštenia</t>
  </si>
  <si>
    <t>298659234</t>
  </si>
  <si>
    <t>" vstupný portál viď v.č.D2 "  1</t>
  </si>
  <si>
    <t>" - montáž oceľovej konštrukcie</t>
  </si>
  <si>
    <t>" - montáž AL podkonštrukcie a opláštenia z AL plošných kaziet hr. 4 mm</t>
  </si>
  <si>
    <t>" - vykládka  oceľovej konštrukcie, prvkov fasádneho a strešného opláštenia na stavbe</t>
  </si>
  <si>
    <t>" - poplatok za horizontálnu a vertikálnu dopravu materiálu</t>
  </si>
  <si>
    <t>" - poplatok za montážnu techniku</t>
  </si>
  <si>
    <t>358</t>
  </si>
  <si>
    <t>55399900000.PC</t>
  </si>
  <si>
    <t>Dodávka oceľovej konštrukcie vstupného portálu</t>
  </si>
  <si>
    <t>-474747768</t>
  </si>
  <si>
    <t>" - oceľová rámová konštrukcia z uzavretých profilov</t>
  </si>
  <si>
    <t>" - fasádne opláštenie z priestorových kaziet, hrúbka materiálu 4 mm v AL priestorovej podkonštrukcie (roštu)</t>
  </si>
  <si>
    <t>"- povrchová úprava oceľovej konštrukcie, trieda koróznej odolnosti C3, 2x epoxid/PUR náter min. 160 micr</t>
  </si>
  <si>
    <t>"- spojovací a kotviaci materiál pre oceľovú konštrukciu  a fasádne opláštenie</t>
  </si>
  <si>
    <t>"- geodetické zameranie</t>
  </si>
  <si>
    <t>" - realizačný projekt statiky oceľovej konštrukcie s výpočtom prípojov, vypracovaná autorizovaným statikom</t>
  </si>
  <si>
    <t>" - výrobno-technická dokumnetácia</t>
  </si>
  <si>
    <t>" - oceľová konštrukcia vyrobená podľa normy EN 1090-1+A1:2011 v triede prevedenia EXC3, podľa EN 1090-2+A1:2011</t>
  </si>
  <si>
    <t>" - doprava oceľovej konštrukcie, prvkov fasádneho opláštenia, prvkov strešného opláštenia na stavbu</t>
  </si>
  <si>
    <t>359</t>
  </si>
  <si>
    <t>767113199.R</t>
  </si>
  <si>
    <t>Montáž stien a priečok presklených pevných a otváravých z nerez a AL-profilov</t>
  </si>
  <si>
    <t>-1277107527</t>
  </si>
  <si>
    <t xml:space="preserve">" parkovacia presklená stena 4.NP. "  </t>
  </si>
  <si>
    <t>(2,05+0,85+12,80+0,85+8,64)*2,95</t>
  </si>
  <si>
    <t>" - montáž konštrukcie</t>
  </si>
  <si>
    <t>" - vykládka  konštrukcie na stavbe</t>
  </si>
  <si>
    <t>360</t>
  </si>
  <si>
    <t>5534100000.PC01</t>
  </si>
  <si>
    <t>Interiérová presklená stena, pevná parapetná časť, posuvný systém krídel, 2x dverný modul</t>
  </si>
  <si>
    <t>-626799017</t>
  </si>
  <si>
    <t>" interiérová presklená stena "  74,311</t>
  </si>
  <si>
    <t>" - profily Al, nerez, koľajnica v stropnej konštrukcii</t>
  </si>
  <si>
    <t>" - zasklenie sklo kalené hr. 10 mm, uzamykateľné krídla, 2 bodové zavesenie, manuálne ovládanie</t>
  </si>
  <si>
    <t>" - 2x dverný modul - 1krd dvere v 3D zárubni, madlo a nadsvetlík</t>
  </si>
  <si>
    <t>" - Jakl profil pod dosku z umelého kameňa  25,20 m</t>
  </si>
  <si>
    <t>" - doprava prvkov na stavbu</t>
  </si>
  <si>
    <t>" - dodávka spojovacieho a kotviaceho materiálu</t>
  </si>
  <si>
    <t>" - vypracovanie výrobno-technickej a montážnej dokumnetácie</t>
  </si>
  <si>
    <t>361</t>
  </si>
  <si>
    <t>767122111</t>
  </si>
  <si>
    <t>Montáž stien a priečok s výplňou z drôtenej siete spojených skrutkovaním</t>
  </si>
  <si>
    <t>451065552</t>
  </si>
  <si>
    <t>" výplň predsadenej fasádnej steny z perforovaného plechu "  476,00</t>
  </si>
  <si>
    <t>362</t>
  </si>
  <si>
    <t>5534000000.PC05</t>
  </si>
  <si>
    <t>Výplň konštrukcie predsadenej fasády z peforovaného plechu AL plechu hr. 3 mm, vrátane povrchovej úpravy</t>
  </si>
  <si>
    <t>1221040775</t>
  </si>
  <si>
    <t>" výplň konštrukcie predsadenej fasády "  476,00</t>
  </si>
  <si>
    <t>" - plechový panel perforovaný AL typ napr. AVG Hexagon, hr. plechu 3 mm</t>
  </si>
  <si>
    <t>" - povrchová úprava zinkovaním ext./int. náter PVDF silver melalic</t>
  </si>
  <si>
    <t>" - preforácia panela s podielom perforácie 40% +- 13% podľa technického rozloženia systémových panelov</t>
  </si>
  <si>
    <t xml:space="preserve">" - pripevnenie panela k podkonštrukcii cez predvŕtané otvory </t>
  </si>
  <si>
    <t>" - vykládka konštrukcie na stavbe</t>
  </si>
  <si>
    <t>363</t>
  </si>
  <si>
    <t>767130000.R</t>
  </si>
  <si>
    <t>Montáž systémových deliacich sanitárnych priečok WC kabín</t>
  </si>
  <si>
    <t>225697897</t>
  </si>
  <si>
    <t>" sanitárne oddeľovacie priečky "</t>
  </si>
  <si>
    <t>" m.č.111 "  (2,50+1,50*2)*2,00</t>
  </si>
  <si>
    <t>" m.č.112 "  (2,50+1,50*2)*2,00</t>
  </si>
  <si>
    <t>" m.č.123 "  (1,81+1,635)*2,00</t>
  </si>
  <si>
    <t>" m.č.124 "  (1,81+1,685)*2,00</t>
  </si>
  <si>
    <t>" m.č.128 "  1,57*2,00</t>
  </si>
  <si>
    <t>" m.č.135 "  (1,70+1,50)*2,00</t>
  </si>
  <si>
    <t>" m.č.142 "  (1,70+1,50)*2,00</t>
  </si>
  <si>
    <t>" m.č.205 "  (4,80+1,50*6)*2,00</t>
  </si>
  <si>
    <t>" m.č.204 "  (5,05+1,50*5+0,85)*2,00</t>
  </si>
  <si>
    <t>364</t>
  </si>
  <si>
    <t>5530000000.PC01</t>
  </si>
  <si>
    <t>Dodávka ľahkých montovaných sanitárnych priečok WC vrátane kotviaceho a spojovacieho materiálu</t>
  </si>
  <si>
    <t>-1976580964</t>
  </si>
  <si>
    <t>" ľahké montovateľné sanitárne priečky /viď dispozičný výkres Výpis ostatných výrobkov / "  106,22</t>
  </si>
  <si>
    <t>" - materiál obojstranne laminovaná nenasiakavá vodeodolná kompaktná doska hr. 10 mm v. 2000 mm so zaoblenými zapečatenými hranami, odtieň šedý</t>
  </si>
  <si>
    <t>" - dvere š. 600 mm, samozatváracie pánty s funkciou pootvorených dverí</t>
  </si>
  <si>
    <t>" - kotvenie do stien Al elox U-lišta, rektifikovateľné nožičky z nekorozívneho materiálu v. 150 mm</t>
  </si>
  <si>
    <t>365</t>
  </si>
  <si>
    <t>5530000000.PC02</t>
  </si>
  <si>
    <t>Dodávka ľahkých deliacich priečok a pisoárových stienok - ozn.o/5</t>
  </si>
  <si>
    <t>1624540238</t>
  </si>
  <si>
    <t>" ozn.o/5 - ľahké montovateľné deliace a pisoárové priečky "  1,94</t>
  </si>
  <si>
    <t>" - materiál obojstranne laminovaná nenasiakavá vodeodolná doska hr. 11 mm so zaoblenými zapečatenými hranami, odtieň šedý</t>
  </si>
  <si>
    <t>" - kotvenie do steny Al elox U-lišta</t>
  </si>
  <si>
    <t>366</t>
  </si>
  <si>
    <t>767162210</t>
  </si>
  <si>
    <t>Montáž zábradlia rovného z profilovej ocele na oceľovú konštrukciu, s hmotnosťou 1m do 20 kg</t>
  </si>
  <si>
    <t>150466796</t>
  </si>
  <si>
    <t>" zábradlie obslužnej plošiny k VZT 5.NP. "</t>
  </si>
  <si>
    <t>" ozn.OL "  6,00*2</t>
  </si>
  <si>
    <t>367</t>
  </si>
  <si>
    <t>5535200010.PC06</t>
  </si>
  <si>
    <t>Zámočnícky výrobok - Zábradlie oceľové, 3x horizontálna výplň, výška 900 mm, kotvenie k oceľovému rámu lávky, vrátane povrchovej úpravy - ozn.OL</t>
  </si>
  <si>
    <t>1710901652</t>
  </si>
  <si>
    <t>" zábradlie obslužnej lávky ozn.OL "  6,00*2</t>
  </si>
  <si>
    <t>" - materiál tenkostenné oceľové profily Jakl 40/40/2</t>
  </si>
  <si>
    <t>" - povrchová uprava oceľovej konštrukcie, trieda koróznej odolnosti C2, 2x syntetický náter min. 80 micr.</t>
  </si>
  <si>
    <t>" - dodávka spojovacieho a kotviaceho materiálu pre oceľovú konštrukciu</t>
  </si>
  <si>
    <t>368</t>
  </si>
  <si>
    <t>767163045.R</t>
  </si>
  <si>
    <t>Montáž zábradlia celoskleneného bez madla, výplň bezpečnostné sklo, kotvenie do podlahy</t>
  </si>
  <si>
    <t>1895009292</t>
  </si>
  <si>
    <t>" zábradlie terás "</t>
  </si>
  <si>
    <t>" ozn.Z5p,l "  (5,30+2,915)*2</t>
  </si>
  <si>
    <t>369</t>
  </si>
  <si>
    <t>5535200018.PC01</t>
  </si>
  <si>
    <t>851056215</t>
  </si>
  <si>
    <t>" zábradlie terás "  16,43</t>
  </si>
  <si>
    <t>" - samonosný systémový profil Easy Glass Maxx tvaru U 131,5x 80 mm, kotvenie do podlahy</t>
  </si>
  <si>
    <t>" - líniové zaťaženie do 3 kN s certifikáciou AbP podľa EN 18 008</t>
  </si>
  <si>
    <t>" - zábradlie bez madla na hornej hrane skla, výška zábradlia  900 mm</t>
  </si>
  <si>
    <t>" - sklo VSG ESG 12.2.12 hr. 24,76 mm, číra fólia, kalenie + laminovanie, opracované a leštené hrany</t>
  </si>
  <si>
    <t>" - kotviaca pásovina ozn.K4 200/10 mm</t>
  </si>
  <si>
    <t>" - spojovací a kotviaci materiál</t>
  </si>
  <si>
    <t>370</t>
  </si>
  <si>
    <t>767230046.R</t>
  </si>
  <si>
    <t>Montáž zábradlia celoskleneného na schody, výplň bezpečnostné sklo, kotvenie z čela</t>
  </si>
  <si>
    <t>-98242453</t>
  </si>
  <si>
    <t>" zábradlie tribúna "</t>
  </si>
  <si>
    <t>" ozn.Z9 "  (4,00*2+2,08)*2</t>
  </si>
  <si>
    <t>" ozn.Z10 "  42,00</t>
  </si>
  <si>
    <t>371</t>
  </si>
  <si>
    <t>5535200018.PC05</t>
  </si>
  <si>
    <t>261673763</t>
  </si>
  <si>
    <t>" zábradlie tribúna celosklenené vysokozáťažové "  20,16</t>
  </si>
  <si>
    <t>" - samonosný systémový profil Easy Glass Maxx tvaru U 170x81,5 mm, kotvenie z čela</t>
  </si>
  <si>
    <t>" - zábradlie bez madla na hornej hrane skla, výška zábradlia  1000 mm</t>
  </si>
  <si>
    <t>" - statický prepočet kotvenia</t>
  </si>
  <si>
    <t>" - dodávka spojovacieho a kotviaceho materiálu pre oceľovú konštrukciu"</t>
  </si>
  <si>
    <t>372</t>
  </si>
  <si>
    <t>5535200018.PC06</t>
  </si>
  <si>
    <t>499857192</t>
  </si>
  <si>
    <t>" zábradlie tribúna celosklenené vysokozáťažové "  42,00</t>
  </si>
  <si>
    <t>" - samonosný systémový profil Easy Glass Maxx tavru U 131,5x80 mm, kotvenie z čela</t>
  </si>
  <si>
    <t>373</t>
  </si>
  <si>
    <t>767221110</t>
  </si>
  <si>
    <t>Montáž zábradlí schodísk z rúrok do muriva, s hmotnosťou 1 bm zábradlia do 15 kg</t>
  </si>
  <si>
    <t>-168961159</t>
  </si>
  <si>
    <t>" ozn.Z7 "  4,05*1</t>
  </si>
  <si>
    <t>" ozn.Z11 "  0,375*32</t>
  </si>
  <si>
    <t>" zábradlie bariéra prechod "</t>
  </si>
  <si>
    <t>" ozn.Z6 "  1,00*1</t>
  </si>
  <si>
    <t>374</t>
  </si>
  <si>
    <t>5535200010.PC02</t>
  </si>
  <si>
    <t>Zámočnícky výrobok - Zábradlie oceľové, 2x horizontálna výplň, výška 1000 mm, kotvenie zhora, vrátane povrchovej úpravy - ozn.Z7</t>
  </si>
  <si>
    <t>-1612798395</t>
  </si>
  <si>
    <t>" zábradlie tribúna "  4,05</t>
  </si>
  <si>
    <t>" - povrchová uprava oceľovej konštrukcie ,trieda koróznej odolnosti C2, 2x syntetický náter min. 80 micr.</t>
  </si>
  <si>
    <t>375</t>
  </si>
  <si>
    <t>5535200010.PC04</t>
  </si>
  <si>
    <t>Zámočnícky výrobok - Zábradlie oceľové, 1x horizontálna výplň, výška 900 mm, kotvenie zhora, vrátane povrchovej úpravy - ozn.Z6</t>
  </si>
  <si>
    <t>60459407</t>
  </si>
  <si>
    <t>" zábradlie bariéra prechod "  1,00</t>
  </si>
  <si>
    <t>376</t>
  </si>
  <si>
    <t>5535200010.PC03</t>
  </si>
  <si>
    <t>Zámočnícky výrobok - Zábradlie oceľové, 1x horizontálna výplň, výška 1000 mm, kotvenie zhora, vrátane povrchovej úpravy - ozn.Z11</t>
  </si>
  <si>
    <t>607201362</t>
  </si>
  <si>
    <t>" zábradlie tribúna "  32</t>
  </si>
  <si>
    <t>377</t>
  </si>
  <si>
    <t>767221120</t>
  </si>
  <si>
    <t>Montáž zábradlí schodísk z rúrok do muriva, s hmotnosťou 1 bm zábradlia nad 15 do 25 kg</t>
  </si>
  <si>
    <t>1530159105</t>
  </si>
  <si>
    <t>" schodiskové zábradlie  "</t>
  </si>
  <si>
    <t>" ozn.Z1-p,l "  (1,58+1,034)*2</t>
  </si>
  <si>
    <t>" ozn.Z2-p,l "  6,07+3,59</t>
  </si>
  <si>
    <t>" ozn.Z4-l "  0,99+1,994</t>
  </si>
  <si>
    <t>" ozn.Z8 "  2,40+8,08</t>
  </si>
  <si>
    <t>" ozn.Z12 "  6,00*5</t>
  </si>
  <si>
    <t>" - materiál Jakl 40/40/2, povrchová úprava práškovopu farbou, odieň RAL</t>
  </si>
  <si>
    <t>" - kotvenie pomocou roznášacích platní K1 PL 10x70-200 mm, platne kotviť na chemické kotvy 2x M12</t>
  </si>
  <si>
    <t>378</t>
  </si>
  <si>
    <t>5535200010.PC01</t>
  </si>
  <si>
    <t>Zámočnícky výrobok - Zábradlie oceľové, 3x horizontálna výplň, výška 900 mm, kotvenie bočné, vrátane povrchovej úpravy - ozn.Z1-p,l, Z2-p,l,Z4-l</t>
  </si>
  <si>
    <t>1149973652</t>
  </si>
  <si>
    <t>" schodiskové zábradlie  "  5,228+9,66+2,984</t>
  </si>
  <si>
    <t>" - kotvenie pomocou oceľových platní K1 a chemických kotiev M12</t>
  </si>
  <si>
    <t>379</t>
  </si>
  <si>
    <t>5535200010.PC20</t>
  </si>
  <si>
    <t>Zámočnícky výrobok - Zábradlie oceľové šikmé, 2x horizontálna výplň, výška 1000 mm, kotvenie zhora, vrátane povrchovej úpravy - ozn.Z8</t>
  </si>
  <si>
    <t>52684797</t>
  </si>
  <si>
    <t>" zábradlie tribúna "  2,40+8,08</t>
  </si>
  <si>
    <t>380</t>
  </si>
  <si>
    <t>5535200010.PC21</t>
  </si>
  <si>
    <t>Zámočnícky výrobok - Zábradlie oceľové rovné, 2x horizontálna výplň, výška 1000 mm, kotvenie zhora, vrátane povrchovej úpravy - ozn.Z12</t>
  </si>
  <si>
    <t>1614017553</t>
  </si>
  <si>
    <t>" zábradlie tribúna "  30,00</t>
  </si>
  <si>
    <t>381</t>
  </si>
  <si>
    <t>767230070</t>
  </si>
  <si>
    <t>Montáž schodiskového madla na stenu</t>
  </si>
  <si>
    <t>-1712941094</t>
  </si>
  <si>
    <t>" schodiskové madlo "</t>
  </si>
  <si>
    <t>" ozn.NM2-p,l "  1,057+0,169+0,159+0,89+5,277+5,195</t>
  </si>
  <si>
    <t>" ozn.NM1-p,l "  1,057+0,19+0,159+5,277+0,09+5,195</t>
  </si>
  <si>
    <t>" ozn.NM3-l "  3,119</t>
  </si>
  <si>
    <t>" ozn.Z3-p,l "  (3,302+0,63+2,972)*2</t>
  </si>
  <si>
    <t>382</t>
  </si>
  <si>
    <t>5535200036.PC01</t>
  </si>
  <si>
    <t>Zámočnícky výrobok - Madlo oceľové, kotvenie do steny bočné, vrátane povrchovej úpravy - ozn.NM1-p,l,NM2-p,l,NM3-l,Z3-p,l</t>
  </si>
  <si>
    <t>-1666490354</t>
  </si>
  <si>
    <t>" schodiskové madlo "  41,642</t>
  </si>
  <si>
    <t>" - kotvenie pomocou oceľových platní K2 a chemických kotiev M12</t>
  </si>
  <si>
    <t>383</t>
  </si>
  <si>
    <t>767590120</t>
  </si>
  <si>
    <t>Montáž podlahových konštrukcií podlahových roštov skrutkovaním</t>
  </si>
  <si>
    <t>358247873</t>
  </si>
  <si>
    <t>" podlaha obslužných plošín na konštrukcii predsadenej fasády - podľa výkazy v.č.T.11 "</t>
  </si>
  <si>
    <t>" ozn.P01 "  26,20*0,417*1,49*15</t>
  </si>
  <si>
    <t>" ozn.P02 "  26,20*0,417*0,919*12</t>
  </si>
  <si>
    <t>" ozn.P03 "  26,20*0,417*1,99*11</t>
  </si>
  <si>
    <t>" ozn.P04 "  26,20*0,417*1,79*12</t>
  </si>
  <si>
    <t>" ozn.P05 "  26,20*0,417*1,19*11</t>
  </si>
  <si>
    <t>" podlaha obslužnej lávky k VZT 5.NP. "</t>
  </si>
  <si>
    <t>" ozn.OL "  26,20*6,00*1,00</t>
  </si>
  <si>
    <t>384</t>
  </si>
  <si>
    <t>5531000000.PC03</t>
  </si>
  <si>
    <t>Dodávka podlahových pororoštov - podlaha obslužných plošín rošt SP 340-34/38-3 mm zinkovaný</t>
  </si>
  <si>
    <t>-2133360037</t>
  </si>
  <si>
    <t>" ozn.P01-PO5 pororošt SP 340-34/38-3 "  981,516</t>
  </si>
  <si>
    <t>" ozn.OL "  157,20</t>
  </si>
  <si>
    <t>1138,716*0,05                                " sojovací materiál "</t>
  </si>
  <si>
    <t>385</t>
  </si>
  <si>
    <t>767612100</t>
  </si>
  <si>
    <t>Montáž okien hliníkových s hydroizolačnými ISO páskami (exteriérová a interiérová)</t>
  </si>
  <si>
    <t>123367705</t>
  </si>
  <si>
    <t>" pol.O2 "  (3,25+1,585)*2*1</t>
  </si>
  <si>
    <t>" pol.O7 "  (1,80+1,55)*2*1</t>
  </si>
  <si>
    <t>" pol.O9 "  (1,80+0,90)*2*1</t>
  </si>
  <si>
    <t>" pol.O13 "  (1,80+0,50)*2*4</t>
  </si>
  <si>
    <t>" pol.O14 "  (0,90+0,50)*2*1</t>
  </si>
  <si>
    <t>" pol.O22 "  (4,70+2,00)*2*7</t>
  </si>
  <si>
    <t>" pol.O23 "  (4,70+1,70)*2*5</t>
  </si>
  <si>
    <t>" - montáž výrobkov</t>
  </si>
  <si>
    <t>386</t>
  </si>
  <si>
    <t>767612100.1</t>
  </si>
  <si>
    <t>Montáž dverí hliníkových s hydroizolačnými ISO páskami (exteriérová a interiérová)</t>
  </si>
  <si>
    <t>-1182070784</t>
  </si>
  <si>
    <t>" pol.O4 "  (1,80+2,585)*2*1</t>
  </si>
  <si>
    <t>" pol.O8 "  (1,10+2,335)*2*2</t>
  </si>
  <si>
    <t>" pol.O11 "  (0,90+1,97)*2*1</t>
  </si>
  <si>
    <t>" pol.O15 "  (0,90+1,97)*2*1</t>
  </si>
  <si>
    <t>" pol.O21 "  (0,90+2,25)*2*1</t>
  </si>
  <si>
    <t>387</t>
  </si>
  <si>
    <t>767612100.2</t>
  </si>
  <si>
    <t>Montáž stien hliníkových s hydroizolačnými ISO páskami (exteriérová a interiérová)</t>
  </si>
  <si>
    <t>-121302119</t>
  </si>
  <si>
    <t>" pol.O1 "  (5,60+2,585)*2*1</t>
  </si>
  <si>
    <t>" pol.O3 "  (4,13+2,585)*2*1</t>
  </si>
  <si>
    <t>" pol.O5 "  (9,56+2,585)*2*1</t>
  </si>
  <si>
    <t>" pol.O6 "  (3,90+2,585)*2*1</t>
  </si>
  <si>
    <t>" pol.O12 "  (10,60+2,585)*2*1</t>
  </si>
  <si>
    <t>" pol.O17 "  (4,85+2,56)*2*1</t>
  </si>
  <si>
    <t>" pol.O18 "  (4,70+2,56)*2*4</t>
  </si>
  <si>
    <t>" pol.O19 "  (4,70+2,56)*2*4</t>
  </si>
  <si>
    <t>" pol.O20 "  (4,85+2,56)*2*4</t>
  </si>
  <si>
    <t>388</t>
  </si>
  <si>
    <t>283290005900</t>
  </si>
  <si>
    <t>Tesniaca fólia CX exteriér, š. 90 mm, dĺ. 30 m, pre tesnenie pripájacej škáry okenného rámu a muriva, polymér</t>
  </si>
  <si>
    <t>-1502433443</t>
  </si>
  <si>
    <t>389</t>
  </si>
  <si>
    <t>283290006300</t>
  </si>
  <si>
    <t>Tesniaca fólia CX interiér, š. 90 mm, dĺ. 30 m, pre tesnenie pripájacej škáry okenného rámu a muriva, polymér</t>
  </si>
  <si>
    <t>566344930</t>
  </si>
  <si>
    <t>390</t>
  </si>
  <si>
    <t>5534100039.PC01</t>
  </si>
  <si>
    <t>Stena ext hliníková šxv 5600x2585 mm, 2x 2krd dvere, 2x fix bočný svetlík, rozširovací podlahový profil, zasklenie izolačné trojsklo číre  bezpečnostné Ug=0,6, 2x panikové kovanie, bezpečnostný polep - pol.O1</t>
  </si>
  <si>
    <t>1594124552</t>
  </si>
  <si>
    <t>" pol.O1 "  1</t>
  </si>
  <si>
    <t>" - konštrukčné dielce pre hliníkové konštrukcie budú vyrobené podľa normy EN 1090-1+A1:2011 v triede prevedenia XC2 podľ EN1090-3:2009</t>
  </si>
  <si>
    <t>" - súčasťou dokumwentácie výrobku je certifikát zhody systému riadenia výroby trieda prevedenia XC12 podľa EN 1090-3:2009 v systéme riadenia výroby</t>
  </si>
  <si>
    <t>391</t>
  </si>
  <si>
    <t>5534100039.PC02</t>
  </si>
  <si>
    <t>Okno ext hliníkové 4-dielne šxv 3250x1585 mm, 2x výsuvné krídlo, 2x fix krídlo, spojovací stĺpik š.100 mm, zasklenie izolačné trojsklo číre bezpečnostné Ug=0,6 - pol.O2</t>
  </si>
  <si>
    <t>1380645906</t>
  </si>
  <si>
    <t>" pol.O2 "  1</t>
  </si>
  <si>
    <t>392</t>
  </si>
  <si>
    <t>5534100039.PC03</t>
  </si>
  <si>
    <t>Okno ext hliníkové 2-dielne šxv 4130x2585 mm, 2x fix krídlo,rozširovací podlahový profil, zasklenie izolačné trojsklo číre bezpečnostné Ug=0,6 - pol.O3</t>
  </si>
  <si>
    <t>-653611511</t>
  </si>
  <si>
    <t>" pol.O3 "  1</t>
  </si>
  <si>
    <t>393</t>
  </si>
  <si>
    <t>5534100039.PC04</t>
  </si>
  <si>
    <t>Dvere ext hliníkové 2krd šxv 1800x2585 mm, 2x fix krídlo, rozširovací podlahový profil, zasklenie izolačné trojsklo číre bezpečnostné Ug=0,6, panikové kovanie, bezpečnostný polep - pol.O4</t>
  </si>
  <si>
    <t>-865850345</t>
  </si>
  <si>
    <t>" pol.O4 "  1</t>
  </si>
  <si>
    <t>394</t>
  </si>
  <si>
    <t>5534100039.PC05</t>
  </si>
  <si>
    <t>Stena ext hliníková šxv 9560x2585 mm, 4x fix krídlo, spojovací stĺpik š. 200 mm, rozširovací podlahový profil, zasklenie izolačné trojsklo číre bezpečnostné Ug=0,6 - pol.O5</t>
  </si>
  <si>
    <t>-1200144364</t>
  </si>
  <si>
    <t>" pol.O5 "  1</t>
  </si>
  <si>
    <t>395</t>
  </si>
  <si>
    <t>5534100039.PC06</t>
  </si>
  <si>
    <t>Stena ext hliníková šxv 3900x2585 mm, 2krd dvere, 1x fix krídlo, rozširovací podlahový profil, zasklenie izolačné trojsklo číre bezpečnostné Ug=0,6, panikové kovanie, bezpečnostný polep - pol.O6</t>
  </si>
  <si>
    <t>-946721442</t>
  </si>
  <si>
    <t>" pol.O6 "  1</t>
  </si>
  <si>
    <t>396</t>
  </si>
  <si>
    <t>5534100039.PC07</t>
  </si>
  <si>
    <t>Okno ext hliníkové 2-dielne šxv 1800x1550 mm, 2x otváravé krídlo, zasklenie izolačné trojsklo číre bezpečnostné Ug=0,6 - pol.O7</t>
  </si>
  <si>
    <t>1953261648</t>
  </si>
  <si>
    <t>" pol.O7 "  1</t>
  </si>
  <si>
    <t>397</t>
  </si>
  <si>
    <t>5534100039.PC08</t>
  </si>
  <si>
    <t>Dvere ext hliníkové 1krd šxv 1100x2335 mm, plná tepelnoizolačná výplň, rozširovací podlahový profil, panikové kovanie - pol.O8</t>
  </si>
  <si>
    <t>126227446</t>
  </si>
  <si>
    <t>" pol.O8 "  2</t>
  </si>
  <si>
    <t>398</t>
  </si>
  <si>
    <t>5534100039.PC09</t>
  </si>
  <si>
    <t>Okno ext hliníkové 1-dielne šxv 1800x900 mm, 1x sklopné krídlo, zasklenie izolačné trojsklo číre bezpečnostné Ug=0,6 - pol.O9</t>
  </si>
  <si>
    <t>-426810791</t>
  </si>
  <si>
    <t>" pol.O9 "  1</t>
  </si>
  <si>
    <t>399</t>
  </si>
  <si>
    <t>5534100039.PC11</t>
  </si>
  <si>
    <t>Dvere ext hliníkové 1krd šxv 900x1970 mm, plná tepelnoizolačná výplň, rozširovací podlahový profil - pol.O11,O15</t>
  </si>
  <si>
    <t>214074675</t>
  </si>
  <si>
    <t>" pol.O11,O15 "  2</t>
  </si>
  <si>
    <t>400</t>
  </si>
  <si>
    <t>5534100039.PC12</t>
  </si>
  <si>
    <t>Stena ext hliníková šxv 10600x2585 mm, 2x 2krd dvere, 4x fix bočný svetlík, rozširovací podlahový profil, 2x spojovací stĺpik š. 200 mm, zasklenie izolačné trojsklo číre  bezpečnostné Ug=0,6, 2x panikové kovanie, bezpečnostný polep - pol.O12</t>
  </si>
  <si>
    <t>-1936018517</t>
  </si>
  <si>
    <t>" pol.O12 "  1</t>
  </si>
  <si>
    <t>401</t>
  </si>
  <si>
    <t>5534100039.PC13</t>
  </si>
  <si>
    <t>Okno ext hliníkové 1-dielne šxv 1800x500 mm, 1x sklopné krídlo, zasklenie izolačné trojsklo číre bezpečnostné Ug=0,6 - pol.O13</t>
  </si>
  <si>
    <t>1369579813</t>
  </si>
  <si>
    <t>" pol.O13 "  4</t>
  </si>
  <si>
    <t>402</t>
  </si>
  <si>
    <t>5534100039.PC14</t>
  </si>
  <si>
    <t>Okno ext hliníkové 1-dielne šxv 900x500 mm, 1x sklopné krídlo, zasklenie izolačné trojsklo číre bezpečnostné Ug=0,6 - pol.O14</t>
  </si>
  <si>
    <t>-905578042</t>
  </si>
  <si>
    <t>" pol.O14 "  1</t>
  </si>
  <si>
    <t>403</t>
  </si>
  <si>
    <t>5534100039.PC16</t>
  </si>
  <si>
    <t>Stena ext hliníková šxv 4850x2560 mm, 2x 1krd dvere, 2x fix nadsvetlík, 1x fix krídlo, rozširovací podlahový profil, zasklenie izolačné trojsklo číre bezpečnostné Ug=0,6, 2x panikové kovanie, bezpečnostný polep - pol.O17</t>
  </si>
  <si>
    <t>-1789716200</t>
  </si>
  <si>
    <t>" pol.O17 "  1</t>
  </si>
  <si>
    <t>404</t>
  </si>
  <si>
    <t>5534100039.PC17</t>
  </si>
  <si>
    <t>Stena ext hliníková šxv 4700x2560 mm, 4x fix krídlo, rozširovací podlahový profil, zasklenie izolačné trojsklo číre bezpečnostné Ug=0,6 - pol.O18</t>
  </si>
  <si>
    <t>-1666502914</t>
  </si>
  <si>
    <t>" pol.O18 "  4</t>
  </si>
  <si>
    <t>405</t>
  </si>
  <si>
    <t>5534100039.PC18</t>
  </si>
  <si>
    <t>Stena ext hliníková šxv 4700x2560 mm, 2krd dvere, 3x fix krídlo, 1x fix nadsvetlík, rozširovací podlahový profil, zasklenie izolačné trojsklo číre bezpečnostné Ug=0,6, panikové kovanie, bezpečnostný polep - pol.O19</t>
  </si>
  <si>
    <t>856498609</t>
  </si>
  <si>
    <t>" pol.O19 "  1</t>
  </si>
  <si>
    <t>406</t>
  </si>
  <si>
    <t>5534100039.PC19</t>
  </si>
  <si>
    <t>Stena ext hliníková šxv 4850x2560 mm, 2krd dvere, 2x fix krídlo, 1x fix nadsvetlík, rozširovací podlahový profil, zasklenie izolačné trojsklo číre bezpečnostné Ug=0,6, panikové kovanie, bezpečnostný polep - pol.O20</t>
  </si>
  <si>
    <t>1528238214</t>
  </si>
  <si>
    <t>" pol.O20 "  1</t>
  </si>
  <si>
    <t>407</t>
  </si>
  <si>
    <t>5534100039.PC20</t>
  </si>
  <si>
    <t>Dvere ext hliníkové 1krd šxv 900x2250 mm, plná tepelnoizolačná výplň, rozširovací podlahový profil - pol.O21</t>
  </si>
  <si>
    <t>-14087869</t>
  </si>
  <si>
    <t>" pol.O21 "  1</t>
  </si>
  <si>
    <t>408</t>
  </si>
  <si>
    <t>5534100039.PC21</t>
  </si>
  <si>
    <t>Okno ext hliníkové 4-dielne šxv 4700x2000 mm, 2x otváravosklopné krídlo, 2x fix krídlo, zasklenie izolačné trojsklo číre bezpečnostné Ug=0,6 - pol.O22</t>
  </si>
  <si>
    <t>1524906809</t>
  </si>
  <si>
    <t>" pol.O22 "  7</t>
  </si>
  <si>
    <t>409</t>
  </si>
  <si>
    <t>5534100039.PC22</t>
  </si>
  <si>
    <t>Okno ext hliníkové 4-dielne šxv 4700x1700 mm, 2x otváravosklopné krídlo, 2x fix krídlo, zasklenie izolačné trojsklo číre bezpečnostné Ug=0,6, exterriérové AL madlo D 50 mm - pol.O23</t>
  </si>
  <si>
    <t>1835072568</t>
  </si>
  <si>
    <t>" pol.O23 "  5</t>
  </si>
  <si>
    <t>410</t>
  </si>
  <si>
    <t>767612100.3</t>
  </si>
  <si>
    <t>Montáž dverí hliníkových protipožiarnych s hydroizolačnými ISO páskami (exteriérová a interiérová)</t>
  </si>
  <si>
    <t>1550735930</t>
  </si>
  <si>
    <t>" pol.O16 "  (0,90+1,97)*2*1</t>
  </si>
  <si>
    <t>" pol.O24 "  (0,90+1,97)*2*1</t>
  </si>
  <si>
    <t>" pol.O25 "  (0,90+1,97)*2*1</t>
  </si>
  <si>
    <t>411</t>
  </si>
  <si>
    <t>767612100.4</t>
  </si>
  <si>
    <t>Montáž okien hliníkových protipožiarnych s hydroizolačnými ISO páskami (exteriérová a interiérová)</t>
  </si>
  <si>
    <t>1656265260</t>
  </si>
  <si>
    <t>" pol.O10 "  (1,80+0,50)*2*1</t>
  </si>
  <si>
    <t>412</t>
  </si>
  <si>
    <t>1621063230</t>
  </si>
  <si>
    <t>413</t>
  </si>
  <si>
    <t>-2073653500</t>
  </si>
  <si>
    <t>414</t>
  </si>
  <si>
    <t>5534100039.PC23</t>
  </si>
  <si>
    <t>Dvere ext hliníkové požiarne EW-30/D3-C 1krd šxv 900x1970 mm, čiastočné presklenie, zasklenie izolačné trojsklo číre bezpečnostné, rozširovací podlahový profil - pol.O24,O25</t>
  </si>
  <si>
    <t>27455812</t>
  </si>
  <si>
    <t>" pol.O24,O25 "  2</t>
  </si>
  <si>
    <t>415</t>
  </si>
  <si>
    <t>5534100039.PC15</t>
  </si>
  <si>
    <t>Dvere ext hliníkové požiarne EW-30/D3-C 1krd šxv 900x1970 mm, plná tepelnoizolačná výplň, rozširovací podlahový profil - pol.O16</t>
  </si>
  <si>
    <t>963185459</t>
  </si>
  <si>
    <t>" pol.O16 "  1</t>
  </si>
  <si>
    <t>416</t>
  </si>
  <si>
    <t>5534100039.PC10</t>
  </si>
  <si>
    <t>Okno ext hliníkové požiarne EW-30/D3 1-dielne šxv 1800x500 mm, 1x sklopné krídlo, zasklenie izolačné trojsklo číre bezpečnostné Ug=0,6 - pol.O10</t>
  </si>
  <si>
    <t>-1878005960</t>
  </si>
  <si>
    <t>" pol.O10 "  1</t>
  </si>
  <si>
    <t>417</t>
  </si>
  <si>
    <t>767641111</t>
  </si>
  <si>
    <t>Montáž kovového dverového krídla s požiarnou odolnosťou otočného jednokrídlového, do existujúcej zárubne, vrátane kovania</t>
  </si>
  <si>
    <t>1745110036</t>
  </si>
  <si>
    <t>" pol.3 "  1</t>
  </si>
  <si>
    <t>" pol.12 "  1</t>
  </si>
  <si>
    <t>418</t>
  </si>
  <si>
    <t>767641121</t>
  </si>
  <si>
    <t>Montáž kovového dverového krídla s požiarnou odolnosťou otočného dvojkrídlového, do existujúcej zárubne, vrátane kovania</t>
  </si>
  <si>
    <t>822135834</t>
  </si>
  <si>
    <t>" pol.11 "  1</t>
  </si>
  <si>
    <t>419</t>
  </si>
  <si>
    <t>767646281</t>
  </si>
  <si>
    <t>Montáž hliníkových zárubní jednokrídlových požiarnych</t>
  </si>
  <si>
    <t>590655487</t>
  </si>
  <si>
    <t>" k pol.3 "  1</t>
  </si>
  <si>
    <t>" k pol.12 "  1</t>
  </si>
  <si>
    <t>420</t>
  </si>
  <si>
    <t>767646286</t>
  </si>
  <si>
    <t>Montáž hliníkových zárubní dvojkrídlových požiarnych</t>
  </si>
  <si>
    <t>526924310</t>
  </si>
  <si>
    <t>" k pol.11 "  1</t>
  </si>
  <si>
    <t>421</t>
  </si>
  <si>
    <t>5534100330.PC01</t>
  </si>
  <si>
    <t>Dvere hliníkové požiarne celopresklené 900x1970 mm s vrátane zárubne pre pevné steny EW-30/C2-C, samozatvárač, padací prah -  pol.3</t>
  </si>
  <si>
    <t>-1931264085</t>
  </si>
  <si>
    <t>422</t>
  </si>
  <si>
    <t>5534100330.PC02</t>
  </si>
  <si>
    <t>Dvere hliníkové požiarne celopresklené 1800x1970 mm s vrátane zárubne pre pevné steny EW-30/C2-C, samozatvárač, padací prah -  pol.11</t>
  </si>
  <si>
    <t>1256846581</t>
  </si>
  <si>
    <t>423</t>
  </si>
  <si>
    <t>5534100330.PC03</t>
  </si>
  <si>
    <t>Stena hliníková požiarna 900x3000 mm s 1krd plnými dverami 900x2200 mm a preskleným nadsvetlíkom 900x800 mm, vrátane zárubne pre pevné steny EW-30/C2-C, samozatvárač, padací prah -  pol.12</t>
  </si>
  <si>
    <t>-301587731</t>
  </si>
  <si>
    <t>424</t>
  </si>
  <si>
    <t>767649197</t>
  </si>
  <si>
    <t>Montáž doplnkov dverí - panikové kovanie</t>
  </si>
  <si>
    <t>-1521877645</t>
  </si>
  <si>
    <t>" k pol.04,15 "  2</t>
  </si>
  <si>
    <t>" k pol.O1,O4,O6,O8,O12,O17,O19,O20 "  19</t>
  </si>
  <si>
    <t>425</t>
  </si>
  <si>
    <t>767662299.PP</t>
  </si>
  <si>
    <t>Montáž požiarneho roletového uzáveru</t>
  </si>
  <si>
    <t>-393713162</t>
  </si>
  <si>
    <t>" ozn.xx "  1</t>
  </si>
  <si>
    <t>426</t>
  </si>
  <si>
    <t>5536100000.PC01</t>
  </si>
  <si>
    <t>1633787023</t>
  </si>
  <si>
    <t>" roletový požiarny uzáver - ozn.xx "  1</t>
  </si>
  <si>
    <t>" - požiarna odolnosť EW30-CDP1</t>
  </si>
  <si>
    <t xml:space="preserve">" - motorický pohon  </t>
  </si>
  <si>
    <t>" - záložný zdroj</t>
  </si>
  <si>
    <t>" - napojenie na EPS</t>
  </si>
  <si>
    <t>" - tiesňové ovládanie uzáveru</t>
  </si>
  <si>
    <t>427</t>
  </si>
  <si>
    <t>767662299.R</t>
  </si>
  <si>
    <t>Montáž mreží bezpečnostných rolovacích</t>
  </si>
  <si>
    <t>694583721</t>
  </si>
  <si>
    <t>" ozn.BM "  1,50*3,35*1+1,50*2,45*1+1,95*1,00*3+1,50*1,00*3+1,15*1,00*1</t>
  </si>
  <si>
    <t>428</t>
  </si>
  <si>
    <t>5536100100.PC01</t>
  </si>
  <si>
    <t>1107244480</t>
  </si>
  <si>
    <t>429</t>
  </si>
  <si>
    <t>5536100100.PC02</t>
  </si>
  <si>
    <t>1561679763</t>
  </si>
  <si>
    <t>430</t>
  </si>
  <si>
    <t>5536100100.PC03</t>
  </si>
  <si>
    <t>-284770640</t>
  </si>
  <si>
    <t>431</t>
  </si>
  <si>
    <t>5536100100.PC04</t>
  </si>
  <si>
    <t>1102355347</t>
  </si>
  <si>
    <t>432</t>
  </si>
  <si>
    <t>5536100100.PC05</t>
  </si>
  <si>
    <t>-660424647</t>
  </si>
  <si>
    <t>433</t>
  </si>
  <si>
    <t>767995103</t>
  </si>
  <si>
    <t>Montáž ostatných atypických kovových stavebných doplnkových konštrukcií nad 10 do 20 kg</t>
  </si>
  <si>
    <t>2063750080</t>
  </si>
  <si>
    <t>" montážny nosník výťahovej šachty IPE 160 l.1,615 m "  17,16</t>
  </si>
  <si>
    <t>" - montáž konštrukcií</t>
  </si>
  <si>
    <t>434</t>
  </si>
  <si>
    <t>5534000000.PC04</t>
  </si>
  <si>
    <t>Zámočnícky výrobok - Oceľový montážny nosník výťahovej šachty, vrátane povrchovej úpravy</t>
  </si>
  <si>
    <t>-888578013</t>
  </si>
  <si>
    <t xml:space="preserve">" montážny nosník výťahovej šachty " </t>
  </si>
  <si>
    <t>" IPE 160 dl. 1,615 m "  1,615*10,40</t>
  </si>
  <si>
    <t>16,796*0,05                   " stratné "</t>
  </si>
  <si>
    <t>" - povrchová uprava oceľovej konštrukcie, trieda koróznej odolnosti C2, 2x syntetický náter min. 80 micr."</t>
  </si>
  <si>
    <t>435</t>
  </si>
  <si>
    <t>767995104</t>
  </si>
  <si>
    <t>Montáž ostatných atypických kovových stavebných doplnkových konštrukcií nad 20 do 50 kg</t>
  </si>
  <si>
    <t>-237498033</t>
  </si>
  <si>
    <t>" oceľová konštrukcia prekrytia ramena schodiska 1.NP.-2.NP. /viď rez B-B/, plocha 2,25 m2 - ozn.BR "</t>
  </si>
  <si>
    <t>50,00</t>
  </si>
  <si>
    <t>" oceľová predsadená konštrukcia prekrytia štítu oblúkového dreveného väzníka /viď rez A-A/, dl. 61,0 m, hmotnosť odhad 9,00 kg/m2 "</t>
  </si>
  <si>
    <t>61,00*9,00</t>
  </si>
  <si>
    <t>" oceľová konštrukcia obslužnej lávky k VZT 5.NP. - ozn.OL "</t>
  </si>
  <si>
    <t>46,90</t>
  </si>
  <si>
    <t>436</t>
  </si>
  <si>
    <t>5534000000.PC01</t>
  </si>
  <si>
    <t>Zámočnícky výrobok - Oceľový dielec prekrytia schodiska, rám L profil, výplň ťahokov, vrátane povrchovej úpravy</t>
  </si>
  <si>
    <t>1008224446</t>
  </si>
  <si>
    <t xml:space="preserve">" ozn.BR - oceľový dielec prekrytia schodiska "  </t>
  </si>
  <si>
    <t>1,50*1,50*1</t>
  </si>
  <si>
    <t>" - rám L 50/50/5</t>
  </si>
  <si>
    <t>" - výplň perforovaný plech ťahokov typ MR 62,5x20x3x3</t>
  </si>
  <si>
    <t>437</t>
  </si>
  <si>
    <t>5534000000.PC03</t>
  </si>
  <si>
    <t>Zámočnícky výrobok - Oceľová segmentová rámová podkonštrukcia pod oplechovanie pohľadového oblúkového nosníka, vrátane povrchovej úpravy</t>
  </si>
  <si>
    <t>-782577627</t>
  </si>
  <si>
    <t>" konštrukcia Jakl 20x20x2 mm "  61,00*9,00</t>
  </si>
  <si>
    <t>" - povrchová uprava oceľovej konštrukcie, žiarové zinkovanie + 2x PUR náret min. hrúbky 100 mikr.</t>
  </si>
  <si>
    <t>438</t>
  </si>
  <si>
    <t>5534000000.PC07</t>
  </si>
  <si>
    <t>Zámočnícky výrobok - Oceľový rám obslužnej lávky k VZT, vrátane povrchovej úpravy - ozn.OL</t>
  </si>
  <si>
    <t>-388402432</t>
  </si>
  <si>
    <t>" oceľová konštrukcia podlahového rámu obslužnej plošiny k VZT - ozn.OL "</t>
  </si>
  <si>
    <t>" konštrukcia Jakl 40x40x2 mm - 19,0 m "  19,00*2,35</t>
  </si>
  <si>
    <t>44,65*0,03                         " spoje "</t>
  </si>
  <si>
    <t>44,65*0,05                         " stratné "</t>
  </si>
  <si>
    <t>" - dodávka oceľového rámu</t>
  </si>
  <si>
    <t>" - povrchová uprava oceľovej konštrukcie, žiarové zinkovanie + certifikovaný PUR náter</t>
  </si>
  <si>
    <t>439</t>
  </si>
  <si>
    <t>767995106</t>
  </si>
  <si>
    <t>Montáž ostatných atypických kovových stavebných doplnkových konštrukcií nad 100 do 250 kg</t>
  </si>
  <si>
    <t>-566194918</t>
  </si>
  <si>
    <t>" prekrytie terasy - ozn.BR "</t>
  </si>
  <si>
    <t>(204,62+191,146+198,401+208,764+219,61)*2</t>
  </si>
  <si>
    <t>2045,082*0,03                " spoje "</t>
  </si>
  <si>
    <t>440</t>
  </si>
  <si>
    <t>5534000000.PC02</t>
  </si>
  <si>
    <t>Oceľové dielce prestrešenia terasy, rám Jakl, výplň perforovaný plech, vrátane povrchovej úpravy - ozn.BR</t>
  </si>
  <si>
    <t>700851827</t>
  </si>
  <si>
    <t xml:space="preserve">" ozn.BR - oceľové dielce prestrešenia terasy "  </t>
  </si>
  <si>
    <t xml:space="preserve">5,90*(1,20*2+1,07*2+1,14*2+1,24*2+1,34*2)   </t>
  </si>
  <si>
    <t>" - rám Jakl 50/50/5</t>
  </si>
  <si>
    <t>" -  AL perforovaný panel napr. typ AVG HEXAGON, povrchovo upravený zo strany exteriéru náterom PVDF silver metallic/zo strany interiéru náter</t>
  </si>
  <si>
    <t>" - AL pomocná podkonštrukcia</t>
  </si>
  <si>
    <t>" - vypracovanie výrobno-technická a montážnej dokumnetácie</t>
  </si>
  <si>
    <t>441</t>
  </si>
  <si>
    <t>-212687848</t>
  </si>
  <si>
    <t>769</t>
  </si>
  <si>
    <t>Montáže vzduchotechnických zariadení</t>
  </si>
  <si>
    <t>442</t>
  </si>
  <si>
    <t>769000000.PC</t>
  </si>
  <si>
    <t>864678381</t>
  </si>
  <si>
    <t>" podľa rozpísanej špecifikácie v čast PT Vzduchotechnika "  1</t>
  </si>
  <si>
    <t>443</t>
  </si>
  <si>
    <t>429110005100</t>
  </si>
  <si>
    <t>-1108601625</t>
  </si>
  <si>
    <t>444</t>
  </si>
  <si>
    <t>998769203</t>
  </si>
  <si>
    <t>Presun hmôt pre montáž vzduchotechnických zariadení v stavbe (objekte) výšky nad 7 do 24 m</t>
  </si>
  <si>
    <t>-1377804378</t>
  </si>
  <si>
    <t>771</t>
  </si>
  <si>
    <t>Podlahy z dlaždíc</t>
  </si>
  <si>
    <t>445</t>
  </si>
  <si>
    <t>771415003</t>
  </si>
  <si>
    <t>Montáž soklíkov z obkladačiek do tmelu veľ. 300 x 72 mm</t>
  </si>
  <si>
    <t>-34804870</t>
  </si>
  <si>
    <t>" m.č.117 "  10,85</t>
  </si>
  <si>
    <t>" m.č.125,130 "  3,70+8,94</t>
  </si>
  <si>
    <t>" m.č.150,151 "  4,85+8,40</t>
  </si>
  <si>
    <t>" m.č.115,116,127 "  57,85</t>
  </si>
  <si>
    <t>446</t>
  </si>
  <si>
    <t>5977400019.PC</t>
  </si>
  <si>
    <t>Dlaždice keramické lxvxhr 298x298x9 mm protišmykové, protišmyková trieda R12</t>
  </si>
  <si>
    <t>776467603</t>
  </si>
  <si>
    <t>94,59*0,075*1,05</t>
  </si>
  <si>
    <t>447</t>
  </si>
  <si>
    <t>771415008</t>
  </si>
  <si>
    <t>Montáž soklíkov z obkladačiek do tmelu veľ. 600 x 95 mm</t>
  </si>
  <si>
    <t>932033578</t>
  </si>
  <si>
    <t>" m.č.114,119,120 "  39,75</t>
  </si>
  <si>
    <t>448</t>
  </si>
  <si>
    <t>5977400033.PC</t>
  </si>
  <si>
    <t>Dlaždice keramické protišmykové kalibrované lxvxhr 598x598x95 mm, protišmyková trieda R9</t>
  </si>
  <si>
    <t>-249200666</t>
  </si>
  <si>
    <t>39,75*0,10*1,05</t>
  </si>
  <si>
    <t>449</t>
  </si>
  <si>
    <t>771575109</t>
  </si>
  <si>
    <t>Montáž podláh z dlaždíc keramických do tmelu veľ. 300 x 300 mm</t>
  </si>
  <si>
    <t>1633989832</t>
  </si>
  <si>
    <t>"  podlaha P8 "</t>
  </si>
  <si>
    <t>" m.č.115-118 "  9,62+8,02+5,41+1,55</t>
  </si>
  <si>
    <t>" m.č.121 "  2,17</t>
  </si>
  <si>
    <t>" m.č.116-130 "  32,60+32,55+5,50+4,01+5,82</t>
  </si>
  <si>
    <t>" m.č.149-152 "  1,89+1,95+3,10+1,89</t>
  </si>
  <si>
    <t>"  podlaha P8´´ "</t>
  </si>
  <si>
    <t>" m.č.134-časť,141-časť "  (3,70+3,675)*(0,90+0,10*2)</t>
  </si>
  <si>
    <t>450</t>
  </si>
  <si>
    <t>771575546</t>
  </si>
  <si>
    <t>Montáž podláh z dlaždíc keramických do tmelu veľ. 600 x 600 mm</t>
  </si>
  <si>
    <t>905955414</t>
  </si>
  <si>
    <t>" m.č.114 "  63,05</t>
  </si>
  <si>
    <t>" m.č.119,120 "  4,45+75,00</t>
  </si>
  <si>
    <t>" m.č.122-125 "  8,28+5,70+7,41+1,67</t>
  </si>
  <si>
    <t>451</t>
  </si>
  <si>
    <t>-1955251355</t>
  </si>
  <si>
    <t>194,08*1,10</t>
  </si>
  <si>
    <t>452</t>
  </si>
  <si>
    <t>772125184</t>
  </si>
  <si>
    <t>(116,08+8,113)*1,10</t>
  </si>
  <si>
    <t>136,612*1,03 'Přepočítané koeficientom množstva</t>
  </si>
  <si>
    <t>453</t>
  </si>
  <si>
    <t>998771203</t>
  </si>
  <si>
    <t>Presun hmôt pre podlahy z dlaždíc v objektoch výšky nad 12 do 24 m</t>
  </si>
  <si>
    <t>-420362299</t>
  </si>
  <si>
    <t>776</t>
  </si>
  <si>
    <t>Podlahy povlakové</t>
  </si>
  <si>
    <t>454</t>
  </si>
  <si>
    <t>776591010</t>
  </si>
  <si>
    <t>Lepenie elastických povlakových podláh pre športové plochy hrúbky nad 5 mm</t>
  </si>
  <si>
    <t>-653821725</t>
  </si>
  <si>
    <t>" podlaha P1´ - formát puzzle "</t>
  </si>
  <si>
    <t>" m.č.131-133 "  24,25+82,31+6,07</t>
  </si>
  <si>
    <t>" m.č.136,137 "  63,44+11,49</t>
  </si>
  <si>
    <t>" m.č.143-147 "  27,00+35,36+9,63+66,51+33,70</t>
  </si>
  <si>
    <t>" doplnenie podlahy pred mantinelmi v ploche dobetonávky podlahy - formát puzzle "</t>
  </si>
  <si>
    <t>40,50*1,50</t>
  </si>
  <si>
    <t>" podlaha P8´ - formát pásy "</t>
  </si>
  <si>
    <t>" m.č.134-časť "  17,34-3,70*0,90</t>
  </si>
  <si>
    <t>" m.č.135 "  5,36</t>
  </si>
  <si>
    <t>" m.č.141-časť "  16,75-3,675*0,90</t>
  </si>
  <si>
    <t>" m.č.142 "  5,36</t>
  </si>
  <si>
    <t>455</t>
  </si>
  <si>
    <t>272520005799.PC</t>
  </si>
  <si>
    <t>943929622</t>
  </si>
  <si>
    <t>38,173*1,05</t>
  </si>
  <si>
    <t>456</t>
  </si>
  <si>
    <t>272520005798.PC</t>
  </si>
  <si>
    <t>985274153</t>
  </si>
  <si>
    <t>(478,62+60,75)*1,03</t>
  </si>
  <si>
    <t>457</t>
  </si>
  <si>
    <t>998776203</t>
  </si>
  <si>
    <t>Presun hmôt pre podlahy povlakové v objektoch výšky nad 12 do 24 m</t>
  </si>
  <si>
    <t>2116410010</t>
  </si>
  <si>
    <t>777</t>
  </si>
  <si>
    <t>Podlahy syntetické</t>
  </si>
  <si>
    <t>458</t>
  </si>
  <si>
    <t>777531000.R</t>
  </si>
  <si>
    <t>-1624333384</t>
  </si>
  <si>
    <t>" podlaha P1 "</t>
  </si>
  <si>
    <t>" m.č.101,102 "  92,04+10,83</t>
  </si>
  <si>
    <t>" m.č.109 "  9,17</t>
  </si>
  <si>
    <t>" schodisko 2.NP.-3.NP. "  0,28*1,50*18+0,91*1,57</t>
  </si>
  <si>
    <t>" nástupnice schodiskových stupňov výstup na terasu "</t>
  </si>
  <si>
    <t>0,35*(1,85*2+1,10)</t>
  </si>
  <si>
    <t>459</t>
  </si>
  <si>
    <t>777531001.R</t>
  </si>
  <si>
    <t>1520232477</t>
  </si>
  <si>
    <t>" schody 1.NP.-2.NP. "  0,1789*(1,05*15+1,065*2+1,15*2)+1,50*0,17*20*2</t>
  </si>
  <si>
    <t>" schody 2.NP.-3.NP. "  0,175*1,50*20</t>
  </si>
  <si>
    <t>460</t>
  </si>
  <si>
    <t>777531002.R</t>
  </si>
  <si>
    <t>-1698485129</t>
  </si>
  <si>
    <t>" podlaha P9 "</t>
  </si>
  <si>
    <t>" m.č.103-106 "  26,51+9,18+102,76+37,10</t>
  </si>
  <si>
    <t>" m.č.113 "  8,00</t>
  </si>
  <si>
    <t>" podlaha P3 "</t>
  </si>
  <si>
    <t>" m.č.301,302 "  78,65+34,84</t>
  </si>
  <si>
    <t>" m.č.304 "  50,72</t>
  </si>
  <si>
    <t>461</t>
  </si>
  <si>
    <t>777531003.R</t>
  </si>
  <si>
    <t>-1735342604</t>
  </si>
  <si>
    <t>" podlaha P10 "</t>
  </si>
  <si>
    <t>" m.č.208-210 "  42,25+70,20+28,90</t>
  </si>
  <si>
    <t>" m.č.213 "  35,00</t>
  </si>
  <si>
    <t>" podlaha P11 "</t>
  </si>
  <si>
    <t>" m.č.405 "  348,65</t>
  </si>
  <si>
    <t>462</t>
  </si>
  <si>
    <t>777531004.R</t>
  </si>
  <si>
    <t>-1542720875</t>
  </si>
  <si>
    <t>" podlaha P2,P3´ "</t>
  </si>
  <si>
    <t>" m.č.201 "  275,00</t>
  </si>
  <si>
    <t>" m.č.203-207 "  15,49+19,75*2+17,50+40,24</t>
  </si>
  <si>
    <t>" m.č.202 "  3,38</t>
  </si>
  <si>
    <t>" podlaha P4 "</t>
  </si>
  <si>
    <t>463</t>
  </si>
  <si>
    <t>777990010</t>
  </si>
  <si>
    <t>Hliníková soklová ukončovacia lišta - lepenie</t>
  </si>
  <si>
    <t>2009247498</t>
  </si>
  <si>
    <t>" 1.NP. - k podlahe P9 "</t>
  </si>
  <si>
    <t>" m.č.103-106 "  14,90+13,85+33,065+17,50</t>
  </si>
  <si>
    <t>" m.č.113 "  11,40</t>
  </si>
  <si>
    <t>" 1.NP. - k podlahe P1´ "</t>
  </si>
  <si>
    <t>" m.č.131-133 "  18,01+35,60+9,30</t>
  </si>
  <si>
    <t>" m.č.136,137 "  35,855+13,375</t>
  </si>
  <si>
    <t>" m.č.139,140 "  42,36+9,20</t>
  </si>
  <si>
    <t>" m.č.143-146 "  19,765+56,545+13,35</t>
  </si>
  <si>
    <t>" 2.NP. - k podlahe P2 "</t>
  </si>
  <si>
    <t>" m.č.201-203 "  190,795+1,50+20,375</t>
  </si>
  <si>
    <t>" m.č.208-210 "  20,15+22,05+14,45</t>
  </si>
  <si>
    <t>" m.č.211-213 "  4,60+8,10+45,15</t>
  </si>
  <si>
    <t>" 3.NP. - k podlahe P3 "</t>
  </si>
  <si>
    <t>" m.č.301,302,304 "  70,60+19,35</t>
  </si>
  <si>
    <t>" 4.NP. - k podlahe P3 "</t>
  </si>
  <si>
    <t>" m.č.401 "  32,85+0,485*27</t>
  </si>
  <si>
    <t>" schodiská "  ((15*2+3)*0,30+(16*2+4)*0,17+0,15*1,50)*2</t>
  </si>
  <si>
    <t xml:space="preserve">                            (17*0,30+18*0,195)*2</t>
  </si>
  <si>
    <t>464</t>
  </si>
  <si>
    <t>1941600009.PC02</t>
  </si>
  <si>
    <t>Lišta s soklová hliníková 45414 dl.2,50 m/ks vrátane spojok, rohových profilov, ukončovacích profilov</t>
  </si>
  <si>
    <t>1881642970</t>
  </si>
  <si>
    <t>856,85*1,10</t>
  </si>
  <si>
    <t>465</t>
  </si>
  <si>
    <t>777990010.R</t>
  </si>
  <si>
    <t>564267308</t>
  </si>
  <si>
    <t>" 1.NP. - k podlahe P1 "</t>
  </si>
  <si>
    <t>" m.č.101,102 "  39,35+15,75</t>
  </si>
  <si>
    <t>" m.č.109 "  12,15</t>
  </si>
  <si>
    <t>466</t>
  </si>
  <si>
    <t>777990011</t>
  </si>
  <si>
    <t>Hliníková ukončovacia lišta schodisková hrana - lepená</t>
  </si>
  <si>
    <t>1472768917</t>
  </si>
  <si>
    <t>" schodisko 1.NP. -2.NP. "</t>
  </si>
  <si>
    <t>1,50*20*2+1,05*15+1,065*2+1,15*2+0,10</t>
  </si>
  <si>
    <t>1,50*20</t>
  </si>
  <si>
    <t>" schody výstup na terasu "</t>
  </si>
  <si>
    <t>467</t>
  </si>
  <si>
    <t>1941600009.PC01</t>
  </si>
  <si>
    <t>Lišta schodisková protišmyková 40/20 Al elox 2,70m/ks</t>
  </si>
  <si>
    <t>-1732096212</t>
  </si>
  <si>
    <t>468</t>
  </si>
  <si>
    <t>998777203</t>
  </si>
  <si>
    <t>Presun hmôt pre podlahy syntetické v objektoch výšky nad 12 do 24 m</t>
  </si>
  <si>
    <t>-1879757318</t>
  </si>
  <si>
    <t>781</t>
  </si>
  <si>
    <t>Obklady</t>
  </si>
  <si>
    <t>469</t>
  </si>
  <si>
    <t>781445102</t>
  </si>
  <si>
    <t>Montáž obkladov vnútor. stien z obkladačiek kladených do tmelu veľ. 200x250 mm</t>
  </si>
  <si>
    <t>-291585870</t>
  </si>
  <si>
    <t>" 1.NP. - na murive "</t>
  </si>
  <si>
    <t>" m.č.107 "  (0,85+1,65)*2*2,00-0,60*2,00*2</t>
  </si>
  <si>
    <t>" m.č.108 "  (0,85+1,65)*2*2,00+0,85*0,15-0,60*2,00</t>
  </si>
  <si>
    <t>" m.č.110 "  (1,95+1,65)*2*2,00+0,85*0,15-0,90*2,00</t>
  </si>
  <si>
    <t>" m.č.111 "  (3,95+2,50)*2*2,00+2,50*0,15-0,90*2,00</t>
  </si>
  <si>
    <t>" m.č.112 "  (2,65+5,25)*2*2,00+2,50*0,15-0,90*2,00</t>
  </si>
  <si>
    <t>" m.č.118 "  (1,05+1,45)*2*2,00-0,60*2,00</t>
  </si>
  <si>
    <t>" m.č.121 "  (2,17+1,10)*2*2,00-0,60*2,00</t>
  </si>
  <si>
    <t>" m.č.123 "  (3,15+1,81)*2*2,00+1,80*0,15-0,60*2,00</t>
  </si>
  <si>
    <t>" m.č.124 "  (4,15+1,81)*2*2,00+1,81*0,15-0,60*2,00</t>
  </si>
  <si>
    <t>" m.č.126 "  (1,60+0,60+1,25+1,15*2+0,10+1,20+1,15+0,20+0,30*2+1,45+2,35+0,10+1,80)*2,00</t>
  </si>
  <si>
    <t>(0,25+0,10+3,05+0,20*2+2,40+1,35+3,95)*2,00</t>
  </si>
  <si>
    <t>" m.č.128 "  (1,57+3,99)*2*2,00-0,70*2,00*2</t>
  </si>
  <si>
    <t>" m.č.135 "  (3,35+1,70)*2*2,00-0,60*2,00</t>
  </si>
  <si>
    <t>" m.č.142 "  (3,35+1,70)*2*2,00-0,60*2,00</t>
  </si>
  <si>
    <t>" m.č.141 "  (5,00+3,35+1,00)*2*2,00+(1,00+2*2,05)*0,20*2-0,90*2,00*2</t>
  </si>
  <si>
    <t>" m.č.134 "  (5,175+3,35+1,00)*2*2,00+(1,00+2*2,05)*0,20*2-0,90*2,00*2</t>
  </si>
  <si>
    <t>" m.č.149 "  (1,40*2+1,35)*2,00</t>
  </si>
  <si>
    <t>" m.č.152 "  (1,40+1,35)*2*2,00+0,25*2,00*2-1,10*2,00</t>
  </si>
  <si>
    <t>" odpočet plochy na sdk "  -42,47</t>
  </si>
  <si>
    <t>" 1.NP. - na sdk "</t>
  </si>
  <si>
    <t>" m.č.135 "  1,70*2*1,50+1,70*2*0,15</t>
  </si>
  <si>
    <t>" m.č.142 "  1,70*2*1,50+1,70*2*0,15</t>
  </si>
  <si>
    <t>" m.č.141 "  (3,675+3,875+0,15)*2,00</t>
  </si>
  <si>
    <t>" m.č.134 "  (3,70+4,075+0,15)*2,00</t>
  </si>
  <si>
    <t>" 2.NP. - na murive "</t>
  </si>
  <si>
    <t>" m.č.204 "  (2,80+7,075)*2*2,00-0,90*2,00</t>
  </si>
  <si>
    <t>" m.č.205 "  (2,80+7,075)*2*2,00-0,90*2,00</t>
  </si>
  <si>
    <t>" m.č.206 "  (6,745+2,00)*2*2,00-0,90*2,00*2-1,912*1,00*2-1,922*1,00</t>
  </si>
  <si>
    <t>" m.č.207 "  (6,10+6,70+0,30*2)*2*2,00-0,90*2,00*2-1,15*1,00-1,50*1,00*3</t>
  </si>
  <si>
    <t>" odpočet plochy na sdk "  -9,00</t>
  </si>
  <si>
    <t>" 2.NP. - na sdk "</t>
  </si>
  <si>
    <t>" m.č.204 "  (2,00+0,65)*2,00</t>
  </si>
  <si>
    <t>" m.č.205 "  (1,25+0,60)*2,00</t>
  </si>
  <si>
    <t>470</t>
  </si>
  <si>
    <t>5976400021.PC</t>
  </si>
  <si>
    <t>Obkladačky keramické lxvxhr 200x250 mm</t>
  </si>
  <si>
    <t>-1656910282</t>
  </si>
  <si>
    <t>492,012*1,05</t>
  </si>
  <si>
    <t>471</t>
  </si>
  <si>
    <t>998781203</t>
  </si>
  <si>
    <t>Presun hmôt pre obklady keramické v objektoch výšky nad 12 do 24 m</t>
  </si>
  <si>
    <t>-220410411</t>
  </si>
  <si>
    <t>783</t>
  </si>
  <si>
    <t>Nátery</t>
  </si>
  <si>
    <t>472</t>
  </si>
  <si>
    <t>783225600</t>
  </si>
  <si>
    <t>Nátery kov.stav.doplnk.konštr. syntetické na vzduchu schnúce 2x emailovaním - 70µm</t>
  </si>
  <si>
    <t>-708363962</t>
  </si>
  <si>
    <t>" zárubne "</t>
  </si>
  <si>
    <t>(0,60+2*1,97)*0,25*6</t>
  </si>
  <si>
    <t>(0,70+2*1,97)*0,25*2</t>
  </si>
  <si>
    <t>(0,80+2*1,97)*0,25*3</t>
  </si>
  <si>
    <t>(0,90+2*1,97)*0,25*24</t>
  </si>
  <si>
    <t>(1,80+2*1,97)*0,25*3</t>
  </si>
  <si>
    <t>(0,70+2*1,97)*0,20*1</t>
  </si>
  <si>
    <t>(0,90+2*1,97)*0,20*9</t>
  </si>
  <si>
    <t>(1,80+2*1,97)*0,20*1</t>
  </si>
  <si>
    <t>(0,90+2*1,70)*0,20*1</t>
  </si>
  <si>
    <t>473</t>
  </si>
  <si>
    <t>783782404</t>
  </si>
  <si>
    <t>Nátery tesárskych konštrukcií, povrchová impregnácia proti drevokaznému hmyzu, hubám a plesniam, jednonásobná</t>
  </si>
  <si>
    <t>-1932428571</t>
  </si>
  <si>
    <t>" krokvy 60/380 dl.5,60 m - 48ks "  5,60*48*(0,06+0,38)*2</t>
  </si>
  <si>
    <t>" krokvy 80/80 dl.12,30 m - 15 ks "  12,30*15*0,08*4</t>
  </si>
  <si>
    <t>" väznice 140/140 dl.2,90 m - 1 ks "  2,90*1*0,14*4</t>
  </si>
  <si>
    <t>" väznice 140/140 dl.3,10 m - 6 ks "  3,10*6*0,14*4</t>
  </si>
  <si>
    <t>" väznice 140/180 dl.4,24 m - 1 ks "  4,24*1*(0,14+0,18)*2</t>
  </si>
  <si>
    <t>" hranol 80/200 "  (4,20+5,60)*2*(0,08+0,20)*2</t>
  </si>
  <si>
    <t>" dosky hr. 25 mm "  354,20*2*1,025</t>
  </si>
  <si>
    <t>1047,424*0,10</t>
  </si>
  <si>
    <t>784</t>
  </si>
  <si>
    <t>Dokončovacie práce - maľby</t>
  </si>
  <si>
    <t>474</t>
  </si>
  <si>
    <t>784410100</t>
  </si>
  <si>
    <t>Penetrovanie jednonásobné jemnozrnných podkladov výšky do 3,80 m</t>
  </si>
  <si>
    <t>1210877975</t>
  </si>
  <si>
    <t>" omietané stropy "  23,175</t>
  </si>
  <si>
    <t>" omietané steny "  4213,501</t>
  </si>
  <si>
    <t>" odpočet plochy keram.obkladov na murive "  -(304,158+136,384)</t>
  </si>
  <si>
    <t>" sdk konštrukcie /priečky, predsadené steny, plnoplošné podhľady a zákryty/ "  15,006*2+8,54+2,80+3,238+59,24+58,50+36,878+88,23+9,90+48,545</t>
  </si>
  <si>
    <t>" odpočet plochy keram.obkladov na sdk "  -(42,47+9,00)</t>
  </si>
  <si>
    <t>475</t>
  </si>
  <si>
    <t>784452471</t>
  </si>
  <si>
    <t>-74072641</t>
  </si>
  <si>
    <t>4090,547</t>
  </si>
  <si>
    <t>N02</t>
  </si>
  <si>
    <t>Sanácia pätiek oblúkových nosníkov</t>
  </si>
  <si>
    <t>476</t>
  </si>
  <si>
    <t>763-001.PC</t>
  </si>
  <si>
    <t>Sanácia 2ks pätiek krajného oblúkového nosníka - rekonštrukcia, ošetrenie, doplnenie oceľových pätiek</t>
  </si>
  <si>
    <t>kpl</t>
  </si>
  <si>
    <t>-2117093491</t>
  </si>
  <si>
    <t>" ošetrenie, rekonštrukcia  a doplnenie oceľových pätiek zrealizovať v zmysle PDT z 05/2009, v.č.01,02 "  1</t>
  </si>
  <si>
    <t>" - osadenie oceľových kotviacich prvkov</t>
  </si>
  <si>
    <t>" - výmena poškodených drevených lamiel</t>
  </si>
  <si>
    <t>" - zaverečné opláštenie (2x2 ks , 400x280 mm, poz.7) v zmysle PTD 05/2008 nerealizovať z dôvodu potreby pravidelného monitorovania stavu nosníkov</t>
  </si>
  <si>
    <t>" Poznámka  : predvyrobené prvky - 4 ks zozváranej podzostavy (bočnice s pätkami, poz. 1,2,3,4), po 2 ks na jednu pätku</t>
  </si>
  <si>
    <t>... chýbajú priečne opláštenia  po 2ks na jednu pätku (t.j. 4ks, 600x280, poz.2), ktoré sa navarením spoja s bočnicami v hornej časti</t>
  </si>
  <si>
    <t>... chýba navrhovaný spojovací a kotevný materiál (závitové tyče, lepené kotvy, podložky, matice)</t>
  </si>
  <si>
    <t>... zaverečné opláštenie (2x2ks , 400x280, poz.7) v zmysle PTD 05/2008 nerealizovať z dôvodu potreby pravidelného monitorovania stavu nosníkov</t>
  </si>
  <si>
    <t>... pri ošetrení pätiek v predchádzajúcich obdobiach neboli tiež použité podložné pásy (poz.14), čo nebolo vytknuté autorom návrhu, t.j. nie je potreb</t>
  </si>
  <si>
    <t>477</t>
  </si>
  <si>
    <t>21000-001</t>
  </si>
  <si>
    <t>297660083</t>
  </si>
  <si>
    <t>" podľa špecifikácie v rozpise PD časť Elektroinštalácia a bleskozvod "  1</t>
  </si>
  <si>
    <t>22-M</t>
  </si>
  <si>
    <t>Montáže oznamovacích a zabezpečovacích zariadení</t>
  </si>
  <si>
    <t>478</t>
  </si>
  <si>
    <t>22000-001</t>
  </si>
  <si>
    <t>2068096743</t>
  </si>
  <si>
    <t>" podľa špecifikácie PD časť Elektroinštalácia štruikturovaná kabeláž "  1</t>
  </si>
  <si>
    <t>479</t>
  </si>
  <si>
    <t>22000-002</t>
  </si>
  <si>
    <t>-1601993645</t>
  </si>
  <si>
    <t>" podľa špecifikácie PD časť EPS "  1</t>
  </si>
  <si>
    <t>480</t>
  </si>
  <si>
    <t>3412100000.PC01</t>
  </si>
  <si>
    <t>1777255576</t>
  </si>
  <si>
    <t>481</t>
  </si>
  <si>
    <t>22000-003</t>
  </si>
  <si>
    <t>1475655245</t>
  </si>
  <si>
    <t>" podľa špecifikácie PD časť HSP "  1</t>
  </si>
  <si>
    <t>482</t>
  </si>
  <si>
    <t>3412100000.PC02</t>
  </si>
  <si>
    <t>-130864416</t>
  </si>
  <si>
    <t>33-M</t>
  </si>
  <si>
    <t>Montáže dopravných zariadení, skladových zariadení a váh</t>
  </si>
  <si>
    <t>483</t>
  </si>
  <si>
    <t>330100000.PC</t>
  </si>
  <si>
    <t>Turniketový systém vrátane elektroinštalácie - dodávka a montáž</t>
  </si>
  <si>
    <t>324168134</t>
  </si>
  <si>
    <t>" turniketový systém vrátane rozvádzača a inštalácie "  1</t>
  </si>
  <si>
    <t>" - turniket sklopný JSTZ4802 sklopný obojsmerný, motorový indoor  4ks</t>
  </si>
  <si>
    <t>" - ID čítačka systému BC+RFID  8ks</t>
  </si>
  <si>
    <t>" - bránička motorová obojsmerná sklopné rameno  1ks</t>
  </si>
  <si>
    <t>" - ID čítačka systému RFID, umiestnenie na zábradlí  2ks</t>
  </si>
  <si>
    <t>" - navádzacie zábradlie nerezové dl. 1,00 m  3ks</t>
  </si>
  <si>
    <t>" - uzlový komunikačný rozvádzač VAPS5 - rozvodná skriňa silnoprúdová 400x600x250 mm, vrátane elektrovýzbroje  1ks</t>
  </si>
  <si>
    <t>" - EtherLite komunikačný interface Ethernet/RS232/RS485  1ks</t>
  </si>
  <si>
    <t>" - napájač 220st/12Vss 10A - zálohovaný pulzný zdroj  1ks</t>
  </si>
  <si>
    <t>" - AKU batéria 7Ah</t>
  </si>
  <si>
    <t>" - kabeláž a drovný inštalačný materiál</t>
  </si>
  <si>
    <t>484</t>
  </si>
  <si>
    <t>330100001.PC</t>
  </si>
  <si>
    <t>Malý nákladný výťah bez prepravy osôb, nosnosť 200 kg - dodávka a montáž</t>
  </si>
  <si>
    <t>24204366</t>
  </si>
  <si>
    <t>" malý nákladný výťah bez možnosti prepravy osôb "  1</t>
  </si>
  <si>
    <t>" - nosnosť 200 kg</t>
  </si>
  <si>
    <t>" - rýchlosť 0,25 m/sek, zdvih 11,20 m</t>
  </si>
  <si>
    <t>" - počet staníc  4</t>
  </si>
  <si>
    <t>" - kabína priechodná 2 vstupy /rohový/</t>
  </si>
  <si>
    <t>" - riadenie tlačítkové</t>
  </si>
  <si>
    <t>" - kabína rozmer vonkajší 900x1000x1000 mm, povrchová úprava brúsený nerez</t>
  </si>
  <si>
    <t>" - dvere 2x 1krd manulálne 750x1000 mm predné, 2x 1krd manuálne 875x1000 mm rohové</t>
  </si>
  <si>
    <t>" - požiarna odolnosť EW 30</t>
  </si>
  <si>
    <t>" - výkon 0,85 kW</t>
  </si>
  <si>
    <t>" - pohon reťazový elektrický jednorýchlostný, prevodový</t>
  </si>
  <si>
    <t>485</t>
  </si>
  <si>
    <t>430846002</t>
  </si>
  <si>
    <t>Krytina podlažia zváraná - stratené debnenie pre penobetón, rozm. 1000x50x0,8 mm, hmot. 9,00 kg/m2 vrátane horizontálnej a vertikálnej dopravy materiálu, montážnych plošín a lešení</t>
  </si>
  <si>
    <t>1413345738</t>
  </si>
  <si>
    <t>" plechobetónová doska nad 1.NP. - podľa výkazu v.č. T.1 "</t>
  </si>
  <si>
    <t>" plech T50/1 "  535,00</t>
  </si>
  <si>
    <t>" plechobetónová doska nad 2.NP. - podľa výkazu v.č. T.6 "</t>
  </si>
  <si>
    <t>" plech T50/1 "  294,00</t>
  </si>
  <si>
    <t>" plechobetónová doska nad 3.NP. - podľa výkazu v.č. T.7 "</t>
  </si>
  <si>
    <t>" plech T50/1 "  147,00</t>
  </si>
  <si>
    <t>" plechobetónová doska schodiskových stupňov tribúny - podľa výkazu v.č. TR10 "</t>
  </si>
  <si>
    <t>" plech T50/0,7 "  360,00</t>
  </si>
  <si>
    <t>486</t>
  </si>
  <si>
    <t>138310005400</t>
  </si>
  <si>
    <t>Plech trapézový pozinkovaný T-50 1085x50 mm hr. 1,00 mm</t>
  </si>
  <si>
    <t>-695121200</t>
  </si>
  <si>
    <t>" plechobetónová doska nad 2.NP. - podľa výkazu v.č. T.1 "</t>
  </si>
  <si>
    <t>" plech T50/1mm "  535,00</t>
  </si>
  <si>
    <t>" plech T50/1mm "  294,00</t>
  </si>
  <si>
    <t>" plech T50/1mm "  147,00</t>
  </si>
  <si>
    <t>976,00*0,15                 " prekrytie "</t>
  </si>
  <si>
    <t>" - vypracovanie kladačských plánov</t>
  </si>
  <si>
    <t>" - dodávka materiálu na stavbu s vykládkou</t>
  </si>
  <si>
    <t>487</t>
  </si>
  <si>
    <t>138310005200</t>
  </si>
  <si>
    <t>Plech trapézový pozinkovaný T 50 1085x50 mm hr. 0,75 mm</t>
  </si>
  <si>
    <t>-1950797201</t>
  </si>
  <si>
    <t>" plechobetónová doska schodiskových stupňov tribäúny - podľa výkazu v.č. TR10 "</t>
  </si>
  <si>
    <t>360,00*0,15                 " prekrytie "</t>
  </si>
  <si>
    <t>488</t>
  </si>
  <si>
    <t>430862001.0</t>
  </si>
  <si>
    <t>Montáž rôznych dielov OK - druhá cenová krivka do 500 kg oceľová konštrukcia stropov vrátane pomocných lešení, lávok, vertikálnej a horizontálnej dopravy materiálu, geodetického zamerania</t>
  </si>
  <si>
    <t>-1376286519</t>
  </si>
  <si>
    <t>" nosná oceľová konštrukcia stropu nad 1.NP. - podľa výkazu ocele v.č.T.1,T.12 "</t>
  </si>
  <si>
    <t>" ozn.A-Vj "  2683,80+665,98+21527,10+3770,76+135,88+41,08+3832,40+1266,30+57,44+507,52+7869,15+476,37+6913,06+914,55+2525,90+154,84</t>
  </si>
  <si>
    <t>147,26+355,50+154,84+65,10+301,70+213,30+1073,34+11,85+18,72+36,34++389,50+5211,17+16,30+101,31+206,19+222,31</t>
  </si>
  <si>
    <t>" ozn.Px PL 10 "  157,00</t>
  </si>
  <si>
    <t>" nosná oceľová konštrukcia stropu nad 2.NP. - podľa výkazu ocele v.č.T.6 "</t>
  </si>
  <si>
    <t>" ozn.N1-N6,T1,T2 "  2950,88+301,18+444,29+322,00+331,05+147,36+79,38+268,62</t>
  </si>
  <si>
    <t>" nosná oceľová konštrukcia stropu nad 3.NP. - podľa výkazu ocele v.č.T.7 "</t>
  </si>
  <si>
    <t>" ozn.N1-N7,V1 "  1022,31+22,78+7,28+30,53+17,88+65,88+21,42+1852,50</t>
  </si>
  <si>
    <t>" ozn.P "  85,00</t>
  </si>
  <si>
    <t>" nosná oceľová konštrukcia stropu nad 3.NP. - podľa výkazu ocele v.č.T.8 "</t>
  </si>
  <si>
    <t>" ozn.Z1,Z2 "  58,08+174,24</t>
  </si>
  <si>
    <t>" ozn.P P6 "  47,00</t>
  </si>
  <si>
    <t>(62023,86+4844,76+3125,58+279,32)*0,05                " spoje "</t>
  </si>
  <si>
    <t>489</t>
  </si>
  <si>
    <t>424100000 .PC01</t>
  </si>
  <si>
    <t>Dodávka oceľovej konštrukcie - nosná konštrukcia stropu nad 1.NP., oceľ S235JR, vrátane povrchovej úpravy</t>
  </si>
  <si>
    <t>1636093099</t>
  </si>
  <si>
    <t>" nosná oceľová konštrukcia stropu nad 3.NP. - podľa výkazu ocele v.č.T.1,T.12 "</t>
  </si>
  <si>
    <t>" ozn.A,A1 HEB 360 "  2683,80+665,98</t>
  </si>
  <si>
    <t>" ozn.B,B1 HEB 340 "  21527,10+3770,76</t>
  </si>
  <si>
    <t>" ozn.C,C1 IPE 160 "  135,88+41,08</t>
  </si>
  <si>
    <t>" ozn.D,D1 HEB 340 "  3832,40+1266,30</t>
  </si>
  <si>
    <t>" ozn.E UPE 240 "  57,44</t>
  </si>
  <si>
    <t xml:space="preserve">" ozn.F HEB 240 "  507,52  </t>
  </si>
  <si>
    <t>" ozn.G-L HEB 340 "  7869,15+476,37+6913,06+914,55+2525,90</t>
  </si>
  <si>
    <t>" ozn.M-R IPE 160 "  154,84+147,26+355,50+154,84+65,10</t>
  </si>
  <si>
    <t>" ozn.S Jakl 200/200/6 "  301,70</t>
  </si>
  <si>
    <t>" ozn.X,U1-U3 IPE 160 "  213,30+11,85+18,72+36,34</t>
  </si>
  <si>
    <t>" ozn.T HEB 340 "  1073,34</t>
  </si>
  <si>
    <t>" ozn.LKa 70/50/5 "  389,50</t>
  </si>
  <si>
    <t>" ozn.LKO L 100/75/8 "  5211,17</t>
  </si>
  <si>
    <t>" ozn.S2 HEA 140 "  16,30</t>
  </si>
  <si>
    <t>" ozn.V IPE 240 "  101,31</t>
  </si>
  <si>
    <t>" ozn.Vg,Vj IPE 160 "  206,19+222,31</t>
  </si>
  <si>
    <t>" ozn.Px P 10 "  157,00</t>
  </si>
  <si>
    <t>60023,86*0,05                " spoje "</t>
  </si>
  <si>
    <t>60023,86*0,05                " stratné "</t>
  </si>
  <si>
    <t>" - OK vyrobená podľa normy EN 1090-1+A1:2011</t>
  </si>
  <si>
    <t>" - trieda prevedenia EXC3 podľa EN 1090-2+A1:2011</t>
  </si>
  <si>
    <t xml:space="preserve">" - certifikát zhody systému riadenia výroby v triede prevedenia EXC3 podľa EN 1090-2+A1:2011 v systéme riadenia výroby </t>
  </si>
  <si>
    <t>" - príprava povrchu OK podľa normy ISO 8501-1, SA 2,5</t>
  </si>
  <si>
    <t>" - realizačný projekt statiky OK s výpočtom prípojov vypracovaného autorizovaným statikom</t>
  </si>
  <si>
    <t>" - vypracovanie výrobno-technickej dokumentácie a montážnej dokumentácie</t>
  </si>
  <si>
    <t>" - doprava prvkov na stavbu vrátane vykládky</t>
  </si>
  <si>
    <t>" - povrchová úprava OK trieda koróznej odolnosti C2 2x syntetický náter min 80 micr.</t>
  </si>
  <si>
    <t>" - dodávka spojovacieho a kotviaceho materiálu pre OK</t>
  </si>
  <si>
    <t>490</t>
  </si>
  <si>
    <t>424100000 .PC02</t>
  </si>
  <si>
    <t>Dodávka oceľovej konštrukcie - nosná konštrukcia stropu nad 2.NP., oceľ S235JR, vrátane povrchovej úpravy</t>
  </si>
  <si>
    <t>528242717</t>
  </si>
  <si>
    <t>" nosná oceľová konštrukcia stropu nad 3.NP. - podľa výkazu ocele v.č.T.6 ""</t>
  </si>
  <si>
    <t>" ozn.N1 IPE 240 "  2950,88</t>
  </si>
  <si>
    <t>" ozn.N2 IPE 180 "  301,18</t>
  </si>
  <si>
    <t>" ozn.N3-N5 HEB 240 "  444,29+322,00+331,05+147,36</t>
  </si>
  <si>
    <t>" ozn.T1,T2 UPE 120 "  79,38+268,62</t>
  </si>
  <si>
    <t>4844,76*0,05                " spoje "</t>
  </si>
  <si>
    <t>4844,76*0,05                " stratné "</t>
  </si>
  <si>
    <t>491</t>
  </si>
  <si>
    <t>424100000 .PC03</t>
  </si>
  <si>
    <t>Dodávka oceľovej konštrukcie - nosná konštrukcia stropu nad 3.NP., oceľ S235JR, vrátane povrchovej úpravy</t>
  </si>
  <si>
    <t>-1225803428</t>
  </si>
  <si>
    <t>" ozn.N1 IPE 240 "  1022,31</t>
  </si>
  <si>
    <t>" ozn.N2,N3 IPE 120 "  22,78+7,28</t>
  </si>
  <si>
    <t>" ozn.N4 U 100 "  30,53</t>
  </si>
  <si>
    <t>" ozn.N5 U 80 "  17,88</t>
  </si>
  <si>
    <t>" ozn.N6,N7 UPE 160 "  65,88+21,42</t>
  </si>
  <si>
    <t>" ozn.V1 HEA 140 "  1852,50</t>
  </si>
  <si>
    <t>" ozn.P PL 10x220 dl. 4,90m  "  85,00</t>
  </si>
  <si>
    <t>3125,58*0,05                " spoje "</t>
  </si>
  <si>
    <t>3125,58*0,05                " stratné "</t>
  </si>
  <si>
    <t>492</t>
  </si>
  <si>
    <t>424100000 .PC04</t>
  </si>
  <si>
    <t>Dodávka oceľovej konštrukcie - nosná konštrukcia stropu nad 4.NP., oceľ S235JR, vrátane povrchovej úpravy</t>
  </si>
  <si>
    <t>1778933495</t>
  </si>
  <si>
    <t>" ozn.Z1,Z2 UPE 120 "  58,08+174,24</t>
  </si>
  <si>
    <t>232,32*0,05                " spoje "</t>
  </si>
  <si>
    <t>232,32*0,05                " stratné "</t>
  </si>
  <si>
    <t>493</t>
  </si>
  <si>
    <t>430862001.1</t>
  </si>
  <si>
    <t>Montáž rôznych dielov OK - druhá cenová krivka do 500 kg - oceľová konštrukcia predsadenej fasády vrátane pomocných lešení, lávok, vertikálnej a horizontálnej dopravy materiálu</t>
  </si>
  <si>
    <t>132799380</t>
  </si>
  <si>
    <t>" oceľová konštrukcia predsadenej fasády štítu - podľa výkazu ocele k v.č.F.1 "</t>
  </si>
  <si>
    <t>" ozn.P1-P5, Pr1-Pr152 "  18387,50</t>
  </si>
  <si>
    <t>18387,50*0,05             " spoje "</t>
  </si>
  <si>
    <t>494</t>
  </si>
  <si>
    <t>424100002 .PC01</t>
  </si>
  <si>
    <t>Dodávka oceľovej konštrukcie - nosná podkonštrukcia predsadenej fasády, oceľ S235JR,  vrátane povrchovej úpravy</t>
  </si>
  <si>
    <t>148902071</t>
  </si>
  <si>
    <t>" nosná oceľová konštrukcia predsadenej fasády - podľa výkazu ocele k v.č.F.1 /náterová plocha 511,86 m2/ "</t>
  </si>
  <si>
    <t>" ozn.P1-P5 PL 10 "  95,30+271,20+344,60+3,20+2,50</t>
  </si>
  <si>
    <t>" ozn.Pr1-Pr18 HEA 200 "  181,90+89,50+178,20+68,90+125,70+171,10+4,20+204,90+226,20+233,40+7,80+731,50+67,60+130,90+192,70+223,70</t>
  </si>
  <si>
    <t>" ozn.Pr19,Pr21,Pr23-Pr25 L 80/80/6 "  18,70+12,20+716,60+19,40+38,70</t>
  </si>
  <si>
    <t>" ozn.Pr27,Pr28,Pr31-Pr33,Pr35,Pr36,Pr39-Pr42 "  7185,90+58,60+216,20+115,40+2251,90+134,00+143,50+495,50+195,60+129,10+51,60</t>
  </si>
  <si>
    <t>" ozn.Pr45-Pr50 "  66,00+97,00+106,70+99,50+78,20+44,40</t>
  </si>
  <si>
    <t>" ozn.Pr55-Pr67,Pr77,Pr78 FL 10/130 "  2,80+3,00+1,40+3,00+2,50+2,70+2,80+1,50+2,60+2,80+3,10+3,80+2,50+1,70+1,50</t>
  </si>
  <si>
    <t>" ozn.Pr81,Pr82 PL 8 "  27,50+24,90</t>
  </si>
  <si>
    <t>" ozn.Pr144 PL 10 "  20,20</t>
  </si>
  <si>
    <t>" ozn.Pr144,Pr145 L 80/80/6 "  18,70+12,20</t>
  </si>
  <si>
    <t>" ozn.Pr146 PL 8 "  0,80</t>
  </si>
  <si>
    <t>" ozn.Pr147-Pr152 HEA 200 "  169,80+491,20+494,90+497,30+491,60+223,10+47,90</t>
  </si>
  <si>
    <t>18387,50*0,05                " spoje "</t>
  </si>
  <si>
    <t>18387,50*0,05                " stratné "</t>
  </si>
  <si>
    <t>" - povrchová úprava OK žiarové zinkovanie + 2x certifikovaný PUR náter min 100 micr.</t>
  </si>
  <si>
    <t>495</t>
  </si>
  <si>
    <t>430862001.2</t>
  </si>
  <si>
    <t>Montáž rôznych dielov OK - druhá cenová krivka do 500 kg - oceľová konštrukcia tribúny vrátane pomocných lešení, lávok, vertikálnej a horizontálnej dopravy materiálu</t>
  </si>
  <si>
    <t>1107368731</t>
  </si>
  <si>
    <t>" oceľová nosná konštrukcia tribúny - podľa výkazu ocele k v.č.TR.1-TR.9 "</t>
  </si>
  <si>
    <t>" ozn.P0-Pr148 "  63298,80</t>
  </si>
  <si>
    <t>63298,80*0,05             " spoje "</t>
  </si>
  <si>
    <t>496</t>
  </si>
  <si>
    <t>424100003 .PC02</t>
  </si>
  <si>
    <t>Dodávka oceľovej konštrukcie - oceľová nosná konštrukcia tribúny, oceľ S235JR,  vrátane povrchovej úpravy</t>
  </si>
  <si>
    <t>-1601827781</t>
  </si>
  <si>
    <t>" oceľová nosná konštrukcia tribúny - podľa výkazu ocele k v.č.TR.1-TR.9 /náterová plocha 1813,67 m2/ "</t>
  </si>
  <si>
    <t>" ozn.P0,P1 PL 12 "  24,70+378,10+4,10</t>
  </si>
  <si>
    <t>" ozn.Pr1 HEB 240 "  5412,00</t>
  </si>
  <si>
    <t>" ozn.Pr2,Pr3 UPE 100 "  435,30+100,10</t>
  </si>
  <si>
    <t>" ozn.Pr4,Pr6 FL 10 "  1294,50+44,00</t>
  </si>
  <si>
    <t>" ozn.Pr6 Fl 5 "  1185,40</t>
  </si>
  <si>
    <t>" ozn.Pr7,Pr8 HEB 240 "  7566,60+2042,80</t>
  </si>
  <si>
    <t>" ozn.Pr9 HEB 180 "  1095,10</t>
  </si>
  <si>
    <t>" ozn.Pr10,Pr11 PL 10 "  3640,70+112,10</t>
  </si>
  <si>
    <t>" ozn.Pr12,Pr13 UPE 100 "  884,70+1968,80</t>
  </si>
  <si>
    <t>" ozn.Pr14,Pr16 FL 5 "  1714,50+252,70</t>
  </si>
  <si>
    <t>" ozn.Pr15-Pr18 UPE 100 "  3051,50+283,60+4,50</t>
  </si>
  <si>
    <t>" ozn.Pr19 FL 5 "  23,10</t>
  </si>
  <si>
    <t>" ozn.Pr20 UPE 100 "  365,80</t>
  </si>
  <si>
    <t>" ozn.Pr21-PR22 HEB 240 "  2493,80+5963,40+596,30</t>
  </si>
  <si>
    <t xml:space="preserve">" ozn.Pr23,Pr24 HEB 180 "  1462,50+116,30 </t>
  </si>
  <si>
    <t>" ozn.Pr25-Pr28 UPE 100 "  86,40+43,20+78,80+57,70</t>
  </si>
  <si>
    <t>" ozn.Pr29,Pr31,Pr33,Pr35,Pr36 FL 5 "  26,50+1266,70+1902,70+26,20+42,30</t>
  </si>
  <si>
    <t>" ozn.Pr30,Pr32,Pr34,Pr38 UPE 100 "  3589,40+2151,10+21,60+405,10</t>
  </si>
  <si>
    <t>" ozn.Pr37,Pr41 HEB 240 "  256,30+277,10+470,80</t>
  </si>
  <si>
    <t>" ozn.Pr39,Pr40,Pr42 FL 5 "  204,90+214,20+84,90</t>
  </si>
  <si>
    <t>" ozn.Pr43 FL 10 "  5,00</t>
  </si>
  <si>
    <t>" ozn.Pr44 PL 10 "  8,20</t>
  </si>
  <si>
    <t xml:space="preserve"> " ozn.Pr47,Pr49,Pr52 "  12,50+20,20+10,00</t>
  </si>
  <si>
    <t>" ozn.Pr45,Pr46,Pr48,Pr50,Pr51 "  9,80+19,80+18,30+6,20+6,00</t>
  </si>
  <si>
    <t>" ozn.Pr53 HEB 240 "  311,70</t>
  </si>
  <si>
    <t>" ozn.Pr54,Pr55,Pr58 UPE 100 "  14,70+5,00+7,10</t>
  </si>
  <si>
    <t>" ozn.Pr56,Pr57,Pr59-Pr61 FL 5 "  16,20+2,40+5,40+116,90+189,10</t>
  </si>
  <si>
    <t>" ozn.Pr63-Pr66 HEB 240 "  169,70+318,60+240,80+281,30+29,00</t>
  </si>
  <si>
    <t>" ozn.Pr67-Pr69 FL 5 "  0,30+17,70+1,40</t>
  </si>
  <si>
    <t>" ozn.Pr70,Pr71 HEB 160 "  90,20+213,20</t>
  </si>
  <si>
    <t>" ozn.Pr72 UPE 140 "  156,30</t>
  </si>
  <si>
    <t>" ozn.Pr73 UPE100 "  28,30</t>
  </si>
  <si>
    <t>" ozn.Pr74 PL 10 "  14,30</t>
  </si>
  <si>
    <t>" ozn.Pr75,Pr76,Pr78 FL 10 "  0,70+6,40+116,80</t>
  </si>
  <si>
    <t>" ozn.Pr77,Pr80-Pr89 HEB 100 "  1349,50+110,50+102,00+118,20+107,30+124,30+138,40+505,50+818,20+40,40+90,20+148,40</t>
  </si>
  <si>
    <t>" ozn-Pr90-Pr93,Pr95,Pr96,Pr100 UPE 100 "  383,90+7,90+24,00+15,20+11,60+22,60+527,50</t>
  </si>
  <si>
    <t>" ozn.Pr94 HEB 240 "  96,70</t>
  </si>
  <si>
    <t>" ozn.Pr104 HEB 180 "  102,40</t>
  </si>
  <si>
    <t>" ozn.Pr105 Pl 14 "  35,20</t>
  </si>
  <si>
    <t>" ozn.Pr106,Pr111,Pr112 "  50,00+91,70+89,10</t>
  </si>
  <si>
    <t>" ozn.Pr107-Pr109 FL 5 "  26,70+12,20+4,30</t>
  </si>
  <si>
    <t>" ozn.Pr110 HEB 200 "  281,90</t>
  </si>
  <si>
    <t>" ozn.Pr113 UPE 160 "  105,50</t>
  </si>
  <si>
    <t>" ozn.Pr114,Pr115,Pr135-Pr138 UPE 100 "  16,10+7,80+23,60+15,00+10,90+1,20</t>
  </si>
  <si>
    <t>" ozn.Pr116-Pr123 PL 10 "  30,60+38,90+7,10+67,50+56,50+9,40+23,60+9,80+23,60</t>
  </si>
  <si>
    <t>" ozn.Pr124-Pr129 PL 14 "  33,00+39,60+7,70+7,00+13,20+11,00</t>
  </si>
  <si>
    <t>" ozn.Pr130,Pr131,Pr132 PL 10 "  6,30+6,40+11,30</t>
  </si>
  <si>
    <t xml:space="preserve">" ozn.Pr133,Pr134 HEB 100 "  209,00+67,30  </t>
  </si>
  <si>
    <t>" ozn.Pr139-Pr142 FL 5 "  2,40+24,40+19,70+19,30</t>
  </si>
  <si>
    <t>" ozn.Pr143 UPE 100 "  7,80</t>
  </si>
  <si>
    <t>" ozn.Pr144,Pr145,Pr147 UPE 140 "  167,00+211,00+149,20</t>
  </si>
  <si>
    <t>" ozn.Pr146,Pr148 PL 14 "  44,00+45,00+121,90</t>
  </si>
  <si>
    <t>63298,80*0,05                " spoje "</t>
  </si>
  <si>
    <t>63298,80*0,05                " stratné "</t>
  </si>
  <si>
    <t>497</t>
  </si>
  <si>
    <t>430862001.3</t>
  </si>
  <si>
    <t>Montáž rôznych dielov OK - druhá cenová krivka do 500 kg oceľové schody tribúny vrátane pomocných lešení, lávok, vertikálnej a horizontálnej dopravy materiálu</t>
  </si>
  <si>
    <t>-17699461</t>
  </si>
  <si>
    <t>" oceľová konštrukcia schodov tribúny - podľa výkazu ocele k v.č.TR.1-TR.9 "</t>
  </si>
  <si>
    <t>" ozn.Pr1-Pr6 "  2114,30</t>
  </si>
  <si>
    <t>2114,30*0,05                " spoje "</t>
  </si>
  <si>
    <t>498</t>
  </si>
  <si>
    <t>424100003 .PC01</t>
  </si>
  <si>
    <t>Dodávka oceľovej konštrukcie - oceľová konštrukcia schodov tribúny, oceľ S235JR,  vrátane povrchovej úpravy</t>
  </si>
  <si>
    <t>16391580</t>
  </si>
  <si>
    <t>" oceľová konštrukcia schodov tribúny - podľa výkazu ocele k v.č.TR.1-TR.9 /náterová plocha 110,66 m2/ "</t>
  </si>
  <si>
    <t>" - povrchová úprava náterový systém na stupeň agresivity C2</t>
  </si>
  <si>
    <t>" ozn.Pr1-Pr6 FL 5 "  627,60+464,10+438,80+469,60+47,90+66,30</t>
  </si>
  <si>
    <t>2114,30*0,05                " stratné "</t>
  </si>
  <si>
    <t>499</t>
  </si>
  <si>
    <t>430862001.4</t>
  </si>
  <si>
    <t>Montáž rôznych dielov OK - druhá cenová krivka do 500 kg oceľový väzník vrátane pomocných lešení, lávok, vertikálnej a horizontálnej dopravy materiálu</t>
  </si>
  <si>
    <t>1640192051</t>
  </si>
  <si>
    <t>" oceľová konštrukcia priehradového väzníka strechy - podľa výkazu ocele k v.č.S.3 /náterová plocha 105,27 m2/ "</t>
  </si>
  <si>
    <t>" ozn.H1-Pr54 "  5088,00</t>
  </si>
  <si>
    <t>5088,00*0,05                " spoje "</t>
  </si>
  <si>
    <t>500</t>
  </si>
  <si>
    <t>424100004 .PC01</t>
  </si>
  <si>
    <t>Dodávka oceľovej konštrukcie - oceľová nosná priehradového väzníku, oceľ S235JR,  vrátane povrchovej úpravy</t>
  </si>
  <si>
    <t>-741365505</t>
  </si>
  <si>
    <t>" ozn.H1-H4 PL 12 "  35,80+25,10+21,80+16,10</t>
  </si>
  <si>
    <t>" ozn.H5 PL 8 "  10,00</t>
  </si>
  <si>
    <t>" ozn.H6 PL 10 "  22,80</t>
  </si>
  <si>
    <t>" ozn.P1,P3-P5,P7,P14 PL 8 "  2,00+5,70+1,90+2,00+2,10+2,20</t>
  </si>
  <si>
    <t>" ozn.P6 PL 12 "  30,80</t>
  </si>
  <si>
    <t>" ozn.P8,P9 PL 10 "  27,10+6,00</t>
  </si>
  <si>
    <t xml:space="preserve">" ozn.Pr1 HEB 260 "  744,50  </t>
  </si>
  <si>
    <t>" ozn.Pr3-PR8 HEB 200 "  325,90+316,60+57,80+308,10+252,30+306,70</t>
  </si>
  <si>
    <t xml:space="preserve">" ozn.Pr17-Pr25 U 80 "  121,30+107,70+103,90+70,30+47,70+89,90+77,60+56,40+27,60  </t>
  </si>
  <si>
    <t>" ozn.Pr26-Pr33,Pr47 PL 10 "  13,70+16,50+27,50+7,50+5,20+21,00+4,60+13,70+11,00+2,10</t>
  </si>
  <si>
    <t>" ozn.Pr35 FL 8 "  6,60</t>
  </si>
  <si>
    <t>" ozn.Pr48 FL 10 "  17,30</t>
  </si>
  <si>
    <t>" ozn.Pr54 PL 8 "  47,10</t>
  </si>
  <si>
    <t>" ozn.Pr36,Pr37 HEB 260 "  837,80+830,70</t>
  </si>
  <si>
    <t>5088,00*0,05                " stratné "</t>
  </si>
  <si>
    <t>501</t>
  </si>
  <si>
    <t>430862001.5</t>
  </si>
  <si>
    <t>Montáž rôznych dielov OK - druhá cenová krivka do 500 kg oceľová konštrukcia strechy vrátane pomocných lešení, lávok, vertikálnej a horizontálnej dopravy materiálu</t>
  </si>
  <si>
    <t>-1123936182</t>
  </si>
  <si>
    <t>" oceľová nosná konštrukcia strechy vrátane zavetrovania - podľa výkazu ocele k v.č.S.1,S.2,S.4 "</t>
  </si>
  <si>
    <t>" ozn.P10-Pr74 "  5114,80</t>
  </si>
  <si>
    <t>5114,80*0,05                   " spoje "</t>
  </si>
  <si>
    <t>502</t>
  </si>
  <si>
    <t>424100004 .PC02</t>
  </si>
  <si>
    <t>Dodávka oceľovej konštrukcie - oceľová nosná konštrukcia strechy vrátane zavetrovania, oceľ S235JR,  vrátane povrchovej úpravy</t>
  </si>
  <si>
    <t>-26888105</t>
  </si>
  <si>
    <t>" oceľová nosná konštrukcia strechy vrátane zavetrovania - podľa výkazu ocele k v.č.S.1,S.2,S.4 /náterová plocha 184,37 m2/ "</t>
  </si>
  <si>
    <t>" ozn.P10,P11 PL8 "  11,20+1,80</t>
  </si>
  <si>
    <t>" ozn.P12 PL 10 "  42,40</t>
  </si>
  <si>
    <t>" ozn.Pr9,Pr10 IPE 200 "  1221,20+270,00</t>
  </si>
  <si>
    <t>" ozn.Pr11-Pr15 "  31,70+122,50+118,70+116,40+57,60</t>
  </si>
  <si>
    <t>" ozn.Pr16,Pr38-Pr42,Pr44 L 70/70/7 "  52,40+103,60+102,00+101,00+100,50+98,60+52,10</t>
  </si>
  <si>
    <t>" ozn.Pr43,Pr49,Pr52 UPE 120 "  62,00+236,90+28,90</t>
  </si>
  <si>
    <t>" ozn.Pr34 FL 8 "  11,30</t>
  </si>
  <si>
    <t>" ozn.Pr55,Pr56 PL 8 "  27,50+11,80</t>
  </si>
  <si>
    <t>" ozn.Pr50,Pr53,Pr57-Pr63,Pr65,Pr66,Pr68-Pr71 L 70/70/7 "  26,40+27,30+191,20+89,40+96,90+23,60+11,00+23,70+11,00+12,00+12,00+13,40+12,90+13,60+12,30</t>
  </si>
  <si>
    <t>" ozn.Pr51,Pr64 Pl 8 "  2,40+3,10</t>
  </si>
  <si>
    <t>" ozn.Pr45,Pr46,Pr67 IPE 80 "  505,20+385,40+118,90+423,00</t>
  </si>
  <si>
    <t xml:space="preserve">" ozn.Pr72-Pr74 UPE 120 "  31,30+57,70+29,00 </t>
  </si>
  <si>
    <t>5114,80*0,05                " spoje "</t>
  </si>
  <si>
    <t>5114,80*0,05                " stratné "</t>
  </si>
  <si>
    <t>503</t>
  </si>
  <si>
    <t>430862001.6</t>
  </si>
  <si>
    <t>Montáž rôznych dielov OK - druhá cenová krivka do 500 kg oceľová konštrukcia schodiska 2.NP.-3.NP. vrátane pomocných lešení, lávok, vertikálnej a horizontálnej dopravy materiálu</t>
  </si>
  <si>
    <t>1129160555</t>
  </si>
  <si>
    <t>" nosná oceľová konštrukcia schodiska 2.NP. - 3.NP. - podľa výkazu ocele v.č.2.4 "</t>
  </si>
  <si>
    <t>" ozn.1-9 "  56,74+21,36+48,19+55,16+44,41+130,67+35,62+36,04+2,36</t>
  </si>
  <si>
    <t>430,55*0,05                  " spoje "</t>
  </si>
  <si>
    <t>504</t>
  </si>
  <si>
    <t>424100001 .PC01</t>
  </si>
  <si>
    <t>Dodávka oceľovej konštrukcie - nosná konštrukcia schodiska 2.NP. - 3.NP. vrátane povrchovej úpravy</t>
  </si>
  <si>
    <t>-920348972</t>
  </si>
  <si>
    <t xml:space="preserve">" ozn.1 UPE 160 dl.3,591 m - 1ks "  56,74  </t>
  </si>
  <si>
    <t>" ozn.2 UPE 160 240 dl.0,676 m - 2ks "  21,36</t>
  </si>
  <si>
    <t>" ozn.3 UPE 160 dl.3,05 m - 1ks "  48,19</t>
  </si>
  <si>
    <t>" ozn.4 UPE 160 dl.3,491 m - 1ks "  55,16</t>
  </si>
  <si>
    <t>" ozn.5 UPE 160 dl.2,811 m - 1ks "  44,41</t>
  </si>
  <si>
    <t>" ozn.6 L 50/100/8 dl.14,60 m - 1ks "  130,67</t>
  </si>
  <si>
    <t>" ozn.7 U 100 dl.1,68 m - 1ks "  35,62</t>
  </si>
  <si>
    <t>" ozn.8 U 100 dl.1,70 m - 1ks "  36,04</t>
  </si>
  <si>
    <t>" ozn.9 P10/150-200 - 1ks "  2,36</t>
  </si>
  <si>
    <t>430,55*0,05                " spoje "</t>
  </si>
  <si>
    <t>430,55*0,05                " stratné "</t>
  </si>
  <si>
    <t>505</t>
  </si>
  <si>
    <t>430863001.1</t>
  </si>
  <si>
    <t>Montáž rôznych dielov OK - tretia cenová krivka do 750 kg oceľová konštrukcia prekrytia terasy vrátane pomocných lešení, lávok, vertikálnej a horizontálnej dopravy materiálu</t>
  </si>
  <si>
    <t>1420965211</t>
  </si>
  <si>
    <t>" nosná oceľová konštrukcia prekrytia terasy nad 2.NP. - podľa výkazu ocele v.č.P.1-P.4 "</t>
  </si>
  <si>
    <t>" ozn.P1,Pr1-Pr20 "  6325,50</t>
  </si>
  <si>
    <t>6325,50*0,05                " spoje "</t>
  </si>
  <si>
    <t>506</t>
  </si>
  <si>
    <t>424100005 .PC01</t>
  </si>
  <si>
    <t>Dodávka oceľovej konštrukcie - oceľová nosná konštrukcia prekrytia terasy, oceľ S235JR,  vrátane povrchovej úpravy</t>
  </si>
  <si>
    <t>160386892</t>
  </si>
  <si>
    <t>" oceľová konštrukcia prekrytia terasy 2.NP. - podľa výkazu ocele k v.č.P.1-P.4 /náterová plocha 173,89 m2/ "</t>
  </si>
  <si>
    <t>" - povrchová úprava zinkovaním</t>
  </si>
  <si>
    <t>" ozn.P1 PL 8 "  5,70</t>
  </si>
  <si>
    <t>" ozn.Pr1,Pr2,Pr13 HEA 200 "  1049,00+365,70+649,60</t>
  </si>
  <si>
    <t>" ozn.Pr3 K 200/100/10 "  817,00</t>
  </si>
  <si>
    <t>" ozn.Pr4 HEA 140 "  2054,60</t>
  </si>
  <si>
    <t>" ozn.Pr5 UPE 300 "  874,00</t>
  </si>
  <si>
    <t>" ozn.Pr6,Pr7,Pr9,Pr10,Pr12 K 40/40/3 "  132,70+32,30+40,30+1,40+0,70</t>
  </si>
  <si>
    <t>" ozn.Pr14-Pr17 L 60/60/6 "  15,80+85,90+20,60+112,90</t>
  </si>
  <si>
    <t>" ozn.Pr18-Pr20 FL 8 "  30,60+12,20+24,50</t>
  </si>
  <si>
    <t>6325,50*0,05                " stratné "</t>
  </si>
  <si>
    <t>507</t>
  </si>
  <si>
    <t>430863001.2</t>
  </si>
  <si>
    <t>Montáž rôznych dielov OK - tretia cenová krivka do 750 kg oceľová konštrukcia bočného prestrešenia vrátane pomocných lešení, lávok, vertikálnej a horizontálnej dopravy materiálu</t>
  </si>
  <si>
    <t>134186411</t>
  </si>
  <si>
    <t>" oceľová konštrukcia prestrešenia severná strana - podľa výkazu ocel v.č.1.12 "</t>
  </si>
  <si>
    <t>" ozn.V1-T6,P1-P4 "  2848,02</t>
  </si>
  <si>
    <t>2848,02*0,05                " spoje "</t>
  </si>
  <si>
    <t>508</t>
  </si>
  <si>
    <t>424100002 .PC03</t>
  </si>
  <si>
    <t>Dodávka oceľovej konštrukcie - oceľová konštrukcia bočného prestrešenia severná strana, oceľ S235JR,  vrátane povrchovej úpravy</t>
  </si>
  <si>
    <t>284129417</t>
  </si>
  <si>
    <t>" oceľová konštrukcia bočného prestrešenia severná strana - podľa výkazu ocele v.č.1.1211 "</t>
  </si>
  <si>
    <t>" ozn.V1 Jakl 80/80/6 "  1574,48</t>
  </si>
  <si>
    <t>" ozn.R2-R4 Jakl 140/140/5 "  205,13+72,74+61,46</t>
  </si>
  <si>
    <t>" ozn.S1,S2 U 140 "  146,88+139,92</t>
  </si>
  <si>
    <t>" ozn.T1-T6 Jakl 80/80/6 "  29,00+27,02+30,31+34,27+27,02+12,13</t>
  </si>
  <si>
    <t>" ozn.P1 PL 10 "  13,20</t>
  </si>
  <si>
    <t>" ozn.P2-P4 PL 8 "  1,40+18,70+19,60</t>
  </si>
  <si>
    <t>2752,59*0,05                " spoje "</t>
  </si>
  <si>
    <t>2752,59*0,10                " stratné "</t>
  </si>
  <si>
    <t>509</t>
  </si>
  <si>
    <t>424100002 .PC04</t>
  </si>
  <si>
    <t>Dodávka oceľovej konštrukcie - oceľová konštrukcia bočného prestrešenia severná strana - prelamovaný nosník, oceľ S235JR,  vrátane povrchovej úpravy</t>
  </si>
  <si>
    <t>-365789503</t>
  </si>
  <si>
    <t>" prelamovaný nosník - ceľová konštrukcia bočného prestrešenia severná strana - podľa výkazu ocele v.č.1.12 "</t>
  </si>
  <si>
    <t>" ozn.R1 IPE 300 "  436,77</t>
  </si>
  <si>
    <t>436,77*0,05                " spoje "</t>
  </si>
  <si>
    <t>436,77*0,10                " stratné "</t>
  </si>
  <si>
    <t>510</t>
  </si>
  <si>
    <t>430863001.3</t>
  </si>
  <si>
    <t>Montáž rôznych dielov OK - tretia cenová krivka do 750 kg oceľová konštrukcia napojenie predsadenej fasádnej konštrukcie vrátane pomocných lešení, lávok, vertikálnej a horizontálnej dopravy materiálu</t>
  </si>
  <si>
    <t>-1626700372</t>
  </si>
  <si>
    <t>" oceľová konštrukcia napojenia predsadenej fasádnej konštrukcie - podľa výkazu ocele v.č.T.11 "</t>
  </si>
  <si>
    <t>" ozn.1,P1-P3 "  829,44</t>
  </si>
  <si>
    <t>829,44*0,05                 " spoje "</t>
  </si>
  <si>
    <t>511</t>
  </si>
  <si>
    <t>424100002 .PC02</t>
  </si>
  <si>
    <t>Dodávka oceľovej konštrukcie - oceľová konštrukcia napojenia predsadenej fasádnej konštrukcie, oceľ S235JR,  vrátane povrchovej úpravy</t>
  </si>
  <si>
    <t>811707805</t>
  </si>
  <si>
    <t>" oceľová konštrukcia napojenia predsadenej fasádnej konštrukcie - podľa výkazu ocele v.č.T11 "</t>
  </si>
  <si>
    <t>" ozn.1 L 140x140x10 "  422,40</t>
  </si>
  <si>
    <t>" ozn.P1-P3 P 8 "  251,52+91,52+64,00</t>
  </si>
  <si>
    <t>829,44*0,05                " spoje "</t>
  </si>
  <si>
    <t>829,44*0,05                " stratné "</t>
  </si>
  <si>
    <t>009000-001</t>
  </si>
  <si>
    <t>Hasiaci prístroj PHP  snehový 5kg, piktogram, tabuľka - dodávka a montáž</t>
  </si>
  <si>
    <t>2117747601</t>
  </si>
  <si>
    <t xml:space="preserve">" podľa požiadaviek projektu Požiarno-bezpečnostné riešenie "  </t>
  </si>
  <si>
    <t>" 1.NP. "  3</t>
  </si>
  <si>
    <t>" 2.NP. "  1</t>
  </si>
  <si>
    <t>513</t>
  </si>
  <si>
    <t>009000-002</t>
  </si>
  <si>
    <t>Hasiaci prístroj PHP  práškový ABC 6kg, piktogram, tabuľka - dodávka a montáž</t>
  </si>
  <si>
    <t>-366056675</t>
  </si>
  <si>
    <t>" 1.NP. "  18</t>
  </si>
  <si>
    <t>" 2.NP. "  5</t>
  </si>
  <si>
    <t>" 3.NP. "  2</t>
  </si>
  <si>
    <t>" 4.NP. "  2</t>
  </si>
  <si>
    <t>514</t>
  </si>
  <si>
    <t>100000-001</t>
  </si>
  <si>
    <t>Deliace terasové lavičky ozn.LAV - dodávka a montáž</t>
  </si>
  <si>
    <t>1270417410</t>
  </si>
  <si>
    <t>" ozn.LAV - deliace terasové lavičky "  33,525</t>
  </si>
  <si>
    <t>" - modulová konštrukci spájaná na mieste skrutkovými spojm "i</t>
  </si>
  <si>
    <t>" - sedacia časť z WPC dosiek</t>
  </si>
  <si>
    <t>" - zvislá časť čelo predné dosky Cetris Basic hr, 10 mm</t>
  </si>
  <si>
    <t>" - zvislá časť čelo zadné dosky Cetris Basic hr. 2x 10 mm</t>
  </si>
  <si>
    <t>" - rám uzavretý profil 50/50/5</t>
  </si>
  <si>
    <t>515</t>
  </si>
  <si>
    <t>200000-001</t>
  </si>
  <si>
    <t>Extenzívna zelená strecha - realizácia vrátane dodávky</t>
  </si>
  <si>
    <t>-584585645</t>
  </si>
  <si>
    <t>" extenzívna zelená strecha - skladba P5 "  316,40</t>
  </si>
  <si>
    <t>" - zazelenenie - trvalky s nízkym vzrastom, zmes semien</t>
  </si>
  <si>
    <t>" - vegetačná vrstva Bauder - vegetačný substrát extenzívny hr. 80 mm</t>
  </si>
  <si>
    <t>" - filtračná vrstva - rúno filtračné Bauder FV 125 hr. 1 mm</t>
  </si>
  <si>
    <t>" - drenážny a hydroakumulačný element Bauder DSE 2  hr. 20 mm</t>
  </si>
  <si>
    <t>" - ochranná vrstva Bauder ochranná rohož FSM 600 hr. 4 mm</t>
  </si>
  <si>
    <t>" - separačná a klzná vrstva Bauder separačná fólia PE 02</t>
  </si>
  <si>
    <t>516</t>
  </si>
  <si>
    <t>300000-001</t>
  </si>
  <si>
    <t>-998573372</t>
  </si>
  <si>
    <t>" sedačky typ Toronto "  621</t>
  </si>
  <si>
    <t>" - oceľový trubkový rám</t>
  </si>
  <si>
    <t>" - sedačka a operadlo z materiálu PP alt. PA</t>
  </si>
  <si>
    <t>517</t>
  </si>
  <si>
    <t>30000-002</t>
  </si>
  <si>
    <t>1968443486</t>
  </si>
  <si>
    <t>" sedačky typ Toronto Club "  42</t>
  </si>
  <si>
    <t>" - sedačka a operadlo z materiálu PP alt. PA, očalúnené</t>
  </si>
  <si>
    <t>518</t>
  </si>
  <si>
    <t>30000-003</t>
  </si>
  <si>
    <t>-1448693917</t>
  </si>
  <si>
    <t>537</t>
  </si>
  <si>
    <t>30000-007</t>
  </si>
  <si>
    <t>Čistiaca exteriérová zóna z oceľových roštov v zápustnom ráme, povrchová úprava žiarový pozink, romer zóny 4,00x1,50 m vrátane montáže do exteriérovej spevnenej plochy</t>
  </si>
  <si>
    <t>set</t>
  </si>
  <si>
    <t>-1055065913</t>
  </si>
  <si>
    <t>519</t>
  </si>
  <si>
    <t>1106474221</t>
  </si>
  <si>
    <t>" zásyp okolo stavby od kóty -0,615 po +0,000 /dočasné vyrovnanie terénu do doby realizácie spevnených plôch/ "</t>
  </si>
  <si>
    <t>49,00*9,00+61,00*18,00+3,00*12,00</t>
  </si>
  <si>
    <t>" odpočet zastavenej plochy "  -1386,00</t>
  </si>
  <si>
    <t>189,00*0,615</t>
  </si>
  <si>
    <t>520</t>
  </si>
  <si>
    <t>-558781487</t>
  </si>
  <si>
    <t>116,235*2,00</t>
  </si>
  <si>
    <t>" Poznámka  :  materiál je vzužiteľný v rámci realizácie obj. Spevnené plochy</t>
  </si>
  <si>
    <t>521</t>
  </si>
  <si>
    <t>000100021</t>
  </si>
  <si>
    <t>Zmluvné požiadavky - poistenie stavby a zariadení zhotoviteľa</t>
  </si>
  <si>
    <t>eur</t>
  </si>
  <si>
    <t>119653572</t>
  </si>
  <si>
    <t>522</t>
  </si>
  <si>
    <t>000300041</t>
  </si>
  <si>
    <t>Geodetické práce - kartografické práce bez rozlíšenia - geometrický plán</t>
  </si>
  <si>
    <t>-1981487749</t>
  </si>
  <si>
    <t>523</t>
  </si>
  <si>
    <t>000500021</t>
  </si>
  <si>
    <t>Príprava staveniska - preloženie konštrukcií - prekládky inžinierskych sietí kolízia kanalizácia - zakladanie/</t>
  </si>
  <si>
    <t>889872407</t>
  </si>
  <si>
    <t>524</t>
  </si>
  <si>
    <t>000600011</t>
  </si>
  <si>
    <t>Zariadenie staveniska - prevádzkové kancelárie</t>
  </si>
  <si>
    <t>1177656473</t>
  </si>
  <si>
    <t>525</t>
  </si>
  <si>
    <t>000600013</t>
  </si>
  <si>
    <t>Zariadenie staveniska - prevádzkové sklady</t>
  </si>
  <si>
    <t>2061673670</t>
  </si>
  <si>
    <t>526</t>
  </si>
  <si>
    <t>000600021</t>
  </si>
  <si>
    <t>Zariadenie staveniska - prevádzkové oplotenie staveniska</t>
  </si>
  <si>
    <t>208792268</t>
  </si>
  <si>
    <t>527</t>
  </si>
  <si>
    <t>000600022</t>
  </si>
  <si>
    <t>Zariadenie staveniska - prevádzkové osvetlenie pracoviska</t>
  </si>
  <si>
    <t>1553004304</t>
  </si>
  <si>
    <t>528</t>
  </si>
  <si>
    <t>000600023</t>
  </si>
  <si>
    <t>Zariadenie staveniska - prevádzkové strážna služba, elektronické zabezpečenie</t>
  </si>
  <si>
    <t>-407465204</t>
  </si>
  <si>
    <t>529</t>
  </si>
  <si>
    <t>000600042</t>
  </si>
  <si>
    <t>Zariadenie staveniska - sociálne sociálne zariadenia</t>
  </si>
  <si>
    <t>1446439842</t>
  </si>
  <si>
    <t>530</t>
  </si>
  <si>
    <t>001000014</t>
  </si>
  <si>
    <t>Inžinierska činnosť - dozory koordinátor BOZP na stavenisku</t>
  </si>
  <si>
    <t>21788835</t>
  </si>
  <si>
    <t>531</t>
  </si>
  <si>
    <t>001000025</t>
  </si>
  <si>
    <t>Inžinierska činnosť - posudky plán BOZP na stavenisku</t>
  </si>
  <si>
    <t>-129769872</t>
  </si>
  <si>
    <t>532</t>
  </si>
  <si>
    <t>001000033</t>
  </si>
  <si>
    <t>Inžinierska činnosť - skúšky a revízie zaťažkávacie skúšky</t>
  </si>
  <si>
    <t>453942471</t>
  </si>
  <si>
    <t>Úroveň 3:</t>
  </si>
  <si>
    <t>lešenie - SO01-2  Stavebné práce - demontáž lešenia /doplnenie výkazu/</t>
  </si>
  <si>
    <t>941942801</t>
  </si>
  <si>
    <t>Demontáž lešenia rámového systémového s podlahami šírky do 0,75 m, výšky do 10 m</t>
  </si>
  <si>
    <t>1260553526</t>
  </si>
  <si>
    <t>941942802</t>
  </si>
  <si>
    <t>Demontáž lešenia rámového systémového s podlahami šírky do 0,75 m, výšky nad 10 do 20 m</t>
  </si>
  <si>
    <t>-1585341951</t>
  </si>
  <si>
    <t>SO02 - SO02  Ošetrenie a náter strešného povrchu haly A náterom s vysokou reflexiou slnečného žiarenia</t>
  </si>
  <si>
    <t>952903014.R</t>
  </si>
  <si>
    <t>Čistenie plochy strechy tlakovou vodou od prachu, usadenín a pavučín z pojazdnej plošiny</t>
  </si>
  <si>
    <t>316649336</t>
  </si>
  <si>
    <t>783201812</t>
  </si>
  <si>
    <t>Odstránenie starých náterov z kovových stavebných doplnkových konštrukcií oceľovou kefou</t>
  </si>
  <si>
    <t>-1162099669</t>
  </si>
  <si>
    <t>783521000.kc1</t>
  </si>
  <si>
    <t>Nátery klamp.konštr.syntet. na vzduchu schnúce jednonás. so základným náterom reaktívnou farbou Reaktiv 2+1 hr. vrstvy 20 µm</t>
  </si>
  <si>
    <t>1983015371</t>
  </si>
  <si>
    <t>783521000.kc2</t>
  </si>
  <si>
    <t>1032175896</t>
  </si>
  <si>
    <t>783521000.kc3</t>
  </si>
  <si>
    <t>1729663686</t>
  </si>
  <si>
    <t>SO03 - SO03  Ošetrenie / úprava východnej štítovej steny haly A</t>
  </si>
  <si>
    <t>168147072</t>
  </si>
  <si>
    <t>-821679938</t>
  </si>
  <si>
    <t>1959089832</t>
  </si>
  <si>
    <t>300,00*3</t>
  </si>
  <si>
    <t>959941201</t>
  </si>
  <si>
    <t>1884570621</t>
  </si>
  <si>
    <t>" kotvenie oceľových konzol nosnej oceľovej konštrukcie presklenej hliníkovej fasády - podľa špecifikácie v.č.ST06 "  104</t>
  </si>
  <si>
    <t>-1698669718</t>
  </si>
  <si>
    <t>345,00</t>
  </si>
  <si>
    <t>-1963123665</t>
  </si>
  <si>
    <t>441208300</t>
  </si>
  <si>
    <t>(16,665-4,83)*29</t>
  </si>
  <si>
    <t>4,83*9</t>
  </si>
  <si>
    <t>1163190229</t>
  </si>
  <si>
    <t>-575524363</t>
  </si>
  <si>
    <t>16,665*4</t>
  </si>
  <si>
    <t>740093464</t>
  </si>
  <si>
    <t>1883938956</t>
  </si>
  <si>
    <t>" odd.787 "  4,83</t>
  </si>
  <si>
    <t>-333813643</t>
  </si>
  <si>
    <t>" odd.764 "  0,075</t>
  </si>
  <si>
    <t>1600057509</t>
  </si>
  <si>
    <t>16,665-4,83-0,075</t>
  </si>
  <si>
    <t>1707535321</t>
  </si>
  <si>
    <t>999281111</t>
  </si>
  <si>
    <t>Presun hmôt pre opravy a údržbu objektov vrátane vonkajších plášťov výšky do 25 m</t>
  </si>
  <si>
    <t>-621392336</t>
  </si>
  <si>
    <t>1089191070</t>
  </si>
  <si>
    <t>" vydebnenie štítu oblúkového nosníka pod opplechovanie "</t>
  </si>
  <si>
    <t>55,50*1,10</t>
  </si>
  <si>
    <t>536711066</t>
  </si>
  <si>
    <t>1,25*2,50*24</t>
  </si>
  <si>
    <t>762131811</t>
  </si>
  <si>
    <t>Demontáž debnenia zvislých stien a nadstrešných stien z hrubých dosiek, lát tyčoviny,  -0.01400t</t>
  </si>
  <si>
    <t>-237216320</t>
  </si>
  <si>
    <t>" demontáž debnenia parapetnej časti steny "</t>
  </si>
  <si>
    <t>48,00</t>
  </si>
  <si>
    <t>-1971261970</t>
  </si>
  <si>
    <t>" podkladný rošt po vydebnenie štítu oblúkového nosníka - laty 70/50 á 500 mm "</t>
  </si>
  <si>
    <t>94*1,10</t>
  </si>
  <si>
    <t>605330001400</t>
  </si>
  <si>
    <t>Laty zo smreku akosť I prierez do 25 cm2</t>
  </si>
  <si>
    <t>1714080232</t>
  </si>
  <si>
    <t>" laty 70/50 "  94*1,10*0,07*0,05</t>
  </si>
  <si>
    <t>0,362*0,10</t>
  </si>
  <si>
    <t>762495000</t>
  </si>
  <si>
    <t>Spojovacie prostriedky pre olištovanie škár, obloženie stropov, strešných podhľadov a stien - klince, závrtky</t>
  </si>
  <si>
    <t>-2023664142</t>
  </si>
  <si>
    <t>-1014236795</t>
  </si>
  <si>
    <t>-2057638644</t>
  </si>
  <si>
    <t>(11,20+10,90+10,25+9,20+7,75+5,754+2,95)*2</t>
  </si>
  <si>
    <t>(1,25+4,45+6,75+8,55+9,75+10,60+11,10)*2+11,25</t>
  </si>
  <si>
    <t>43,50+37,50+28,50+11,60</t>
  </si>
  <si>
    <t>2032642822</t>
  </si>
  <si>
    <t>-1082308767</t>
  </si>
  <si>
    <t>61,05</t>
  </si>
  <si>
    <t>1912071612</t>
  </si>
  <si>
    <t>61,05*1,15</t>
  </si>
  <si>
    <t>-886483062</t>
  </si>
  <si>
    <t>" oplechovanie štítu oblúkového dreveného väzníka /viď v.č.C4/ "</t>
  </si>
  <si>
    <t>764334895</t>
  </si>
  <si>
    <t>Demontáž lemovania múrov na plochých strechách vrátane krycieho plechu nadmúroviek rš 1200 mm,  -0,00620t</t>
  </si>
  <si>
    <t>1634367010</t>
  </si>
  <si>
    <t>" demontáž oplechovania parapetnej časti steny /rozvinutá dl. 50,00 m( "</t>
  </si>
  <si>
    <t>-657082009</t>
  </si>
  <si>
    <t>42,00</t>
  </si>
  <si>
    <t>764430840</t>
  </si>
  <si>
    <t>Demontáž oplechovania múrov a nadmuroviek rš od 330 do 500 mm,  -0,00230t</t>
  </si>
  <si>
    <t>746305377</t>
  </si>
  <si>
    <t>44,00</t>
  </si>
  <si>
    <t>1058257851</t>
  </si>
  <si>
    <t>767113160.R</t>
  </si>
  <si>
    <t>Montáž presklenej hliníkovej fasády, vrátane doplnkových klampiarskych lemovacích, kotviacich a tesniacich prvkov prvkov</t>
  </si>
  <si>
    <t>505553103</t>
  </si>
  <si>
    <t>" presklená hliníková fasáda - ozn.A "  286,00</t>
  </si>
  <si>
    <t>" - vykládka výrobkov na stavbe</t>
  </si>
  <si>
    <t>" - montáž konštrukcie fasády vrátane systémových lemovacích, kotviacich a tesniacich prvkov</t>
  </si>
  <si>
    <t>" - poplatok za horizontálnu a vertikálnu dopravu /autožeriav, lešenia, montážne plošiny/</t>
  </si>
  <si>
    <t>5534100040.PC01</t>
  </si>
  <si>
    <t>1745506961</t>
  </si>
  <si>
    <t>" presklená hliníková fasáda "  286,00</t>
  </si>
  <si>
    <t>" - hliníkový profilový systém MB-SR50 A</t>
  </si>
  <si>
    <t>" - zasklenie izolačnébezpečnostné dvojsklo, sklo PSG, vnútorné sklo s parametrom vyhovujúcim pre výplne zábradlí</t>
  </si>
  <si>
    <t>" - dodávka spojovacieho, kotviaceho a lemovacieho materiálu</t>
  </si>
  <si>
    <t>767411111</t>
  </si>
  <si>
    <t>Montáž opláštenia sendvičovými stenovými panelmi so skrytým zámkom na OK, hrúbky do 100 mm</t>
  </si>
  <si>
    <t>-1574771101</t>
  </si>
  <si>
    <t>" doplnenie fasády štítovej steny východ - ozn.D "</t>
  </si>
  <si>
    <t>4,05*2+41,60</t>
  </si>
  <si>
    <t>" - horizontálna a vertikálna doprava materiálu /autožeriav a montážne plošiny/</t>
  </si>
  <si>
    <t>" - manipulácia s prvkami opláštenia na stavbe</t>
  </si>
  <si>
    <t>5532500028-PC01</t>
  </si>
  <si>
    <t>1999762058</t>
  </si>
  <si>
    <t>49,70*1,35</t>
  </si>
  <si>
    <t>" Poznámka  :  Pripočet stratného je len orientačný !!!</t>
  </si>
  <si>
    <t>" - spracovanie kladačských plánov</t>
  </si>
  <si>
    <t>" - vypracovanie systémových detailov napojenia dielcov na ostatné súvisiace konštrukcie</t>
  </si>
  <si>
    <t>" - vykládka prvkov</t>
  </si>
  <si>
    <t>767411111.1</t>
  </si>
  <si>
    <t>Montáž zvislých prvkov na spájanie systémových dielcov</t>
  </si>
  <si>
    <t>-1973189777</t>
  </si>
  <si>
    <t>" spojovacie profily pre zvislé spájanie dielcov "  15,00</t>
  </si>
  <si>
    <t>767411111.2</t>
  </si>
  <si>
    <t>Montáž klampiarskych prvkov na olemovanie systémových dielcov</t>
  </si>
  <si>
    <t>1576690232</t>
  </si>
  <si>
    <t>" ohýbané klampiarske prvky rš 300 mm  - štartovacia soklová lišta "   45,00</t>
  </si>
  <si>
    <t>" ohýbané klampiarske prvky rš 400 mm - okenné parapety - napojenie na tiku strechy "   45,00</t>
  </si>
  <si>
    <t>" ohýbané klampiarske prvky rš 160 mm - okenné parapety - napojenie rámu presklenej fasády "   36,50</t>
  </si>
  <si>
    <t>" ohýbané klampiarske prvky rš 300 mm - lemovacia lišta prepojenia na strešnú rovinu "   11,00</t>
  </si>
  <si>
    <t>" ohýbané klampiarske prvky rš 300 mm - lemovacia lišta zvislé prepojenie na rám presklenej fasády "   6,00</t>
  </si>
  <si>
    <t>5532500028-PC02</t>
  </si>
  <si>
    <t>Spojovacie prvky na spájanie systémových dielcov</t>
  </si>
  <si>
    <t>-1776385548</t>
  </si>
  <si>
    <t>" - spojovacia systémová lišta profil AVG Aludetail WAVE/72 vytvarovaná k prekrytiu spojov</t>
  </si>
  <si>
    <t>" - materiál systémovej lišty Al kompozit s príslušenstvom ext silver metallic/similiar RAL 9006</t>
  </si>
  <si>
    <t>" - spojovací materiál na báze INOX</t>
  </si>
  <si>
    <t>" - pomocný izolačný materiál na báze PUR</t>
  </si>
  <si>
    <t>5532500028-PC03</t>
  </si>
  <si>
    <t>Klampiarske doplnky k olemovaniu systémových dielcov</t>
  </si>
  <si>
    <t>-791730972</t>
  </si>
  <si>
    <t>" - materiál prvkov FeZn 0,50 similiar 9006 PS/PES 25 mikr +-3 mikr. ext</t>
  </si>
  <si>
    <t>" - spojovací materiál na báze FeZn</t>
  </si>
  <si>
    <t>" - pomocný izolačný materiál a tesniaci materiál na báze PUR</t>
  </si>
  <si>
    <t>-1553611643</t>
  </si>
  <si>
    <t>-1352441074</t>
  </si>
  <si>
    <t>" vysklenie štítovej presklenej steny "  345,00</t>
  </si>
  <si>
    <t>1823108032</t>
  </si>
  <si>
    <t>1237555520</t>
  </si>
  <si>
    <t>" oceľová nosná podkonštrukcia pre montáž presklenej hliníkovej fasády východnej štítovej steny - podľa výkazu ocele v.č.ST05 "</t>
  </si>
  <si>
    <t>" ozn.1-5 "  11391,25</t>
  </si>
  <si>
    <t>" kotvenie pre oceľovú nosnú podkonštrukcia pre montáž presklenej hliníkovej fasády východnej štítovej steny - podľa výkazu ocele v.č.ST06 "</t>
  </si>
  <si>
    <t>" ozn.1-4 "  1476,37</t>
  </si>
  <si>
    <t>" ozn.P1-P4 !  89,70</t>
  </si>
  <si>
    <t>(11391,25+1476,037)*0,05             " spoje "</t>
  </si>
  <si>
    <t>Dodávka oceľovej konštrukcie - nosná oceľová podkonštrukcia presklenej hliníkovej fasády, oceľ S235JR,  vrátane povrchovej úpravy</t>
  </si>
  <si>
    <t>1567270413</t>
  </si>
  <si>
    <t>" ozn.1 Jakl 250/100/4 dl. 48150 mm - 1ks "  1022,22</t>
  </si>
  <si>
    <t>" ozn.2 Jakl 250/100/4 dl. 4380 mm - 2ks "  230,56</t>
  </si>
  <si>
    <t>" ozn.2 Jakl 250/100/4 dl. 5550 mm - 2ks "  292,15</t>
  </si>
  <si>
    <t>" ozn.2 Jakl 250/100/4 dl. 6570 mm - 2ks "  345,84</t>
  </si>
  <si>
    <t>" ozn.2 Jakl 250/100/4 dl. 7470 mm - 2ks "  393,22</t>
  </si>
  <si>
    <t>" ozn.2 Jakl 250/100/4 dl. 8250 mm - 2ks "  434,28</t>
  </si>
  <si>
    <t>" ozn.2 Jakl 250/100/4 dl. 8940 mm - 2ks "  470,60</t>
  </si>
  <si>
    <t>" ozn.2 Jakl 250/100/4 dl. 9530 mm - 2ks "  501,66</t>
  </si>
  <si>
    <t>" ozn.3 Jakl 300/100/6 dl. 10040 mm - 2ks "  734,33</t>
  </si>
  <si>
    <t>" ozn.3 Jakl 300/100/6 dl. 10460 mm - 2ks "  765,04</t>
  </si>
  <si>
    <t>" ozn.3 Jakl 300/100/6 dl. 10800 mm - 2ks "  789,91</t>
  </si>
  <si>
    <t>" ozn.3 Jakl 300/100/6 dl. 11080 mm - 2ks "  810,39</t>
  </si>
  <si>
    <t>" ozn.3 Jakl 300/100/6 dl. 11280 mm - 2ks "  825,02</t>
  </si>
  <si>
    <t>" ozn.3 Jakl 300/100/6 dl. 11420 mm - 2ks "  835,26</t>
  </si>
  <si>
    <t>" ozn.3 Jakl 300/100/6 dl. 11450 mm - 2ks "  837,45</t>
  </si>
  <si>
    <t>" ozn.4a Jakl 250/100/4 dl. 2600 mm - 2ks "  110,40</t>
  </si>
  <si>
    <t>" ozn.4b Jakl 250/100/4 dl. 1250 mm - 27ks "  716,51</t>
  </si>
  <si>
    <t>" ozn.5 Jakl 100/100/4 dl. 1250 mm - 75ks "  1090,33</t>
  </si>
  <si>
    <t>" ozn.6 Jakl 100/100/4 dl. 2000 mm - 8ks "  186,08</t>
  </si>
  <si>
    <t>" ozn.1 U200 dl. 37000 mm - 1ks "  936,10</t>
  </si>
  <si>
    <t>" ozn.2a U120 dl. 580 mm - 4ks "  31,09</t>
  </si>
  <si>
    <t>" ozn.2b U120 dl. 680 mm - 10ks "  91,12</t>
  </si>
  <si>
    <t>" ozn.2c U120 dl. 730 mm - 12ks "  117,38</t>
  </si>
  <si>
    <t>" ozn.3 U100 dl. 450 mm - 26ks "  124,02</t>
  </si>
  <si>
    <t>" ozn.4 U100 dl. 641 mm - 26ks "  176,66</t>
  </si>
  <si>
    <t>" ozn.P1 P10/65-180 - 13ks "  12,35</t>
  </si>
  <si>
    <t>" ozn.P2 P10/200-200 - 13ks "  41,60</t>
  </si>
  <si>
    <t>" ozn.P3 P10/150-200 - 13ks "  31,20</t>
  </si>
  <si>
    <t>" ozn.P4 P10/50-80 - 13ks "  4,55</t>
  </si>
  <si>
    <t>(11391,25+1566,07)*0,05             " spoje "</t>
  </si>
  <si>
    <t>(11391,25+1566,07)*0,10                " stratné "</t>
  </si>
  <si>
    <t>" - povrchová úprava OK syntetický náter pre kategóriu koroznej agresivity C2</t>
  </si>
  <si>
    <t>SO04 - SO04  Rekonštrukcia WC pri VIP zóne hala A</t>
  </si>
  <si>
    <t xml:space="preserve">    723 - Zdravotechnika - vnútorný plynovod</t>
  </si>
  <si>
    <t xml:space="preserve">    731 - Ústredné kúrenie - kotolne</t>
  </si>
  <si>
    <t xml:space="preserve">    784 - Maľby</t>
  </si>
  <si>
    <t>-550713069</t>
  </si>
  <si>
    <t>-873535151</t>
  </si>
  <si>
    <t>(0,2+1,39+2,09)*2,6</t>
  </si>
  <si>
    <t>-0,6*1,97</t>
  </si>
  <si>
    <t>(0,2+0,425+0,85+0,525)*2,6</t>
  </si>
  <si>
    <t>(0,2+0,9)*2,6</t>
  </si>
  <si>
    <t>(1,2+0,7+0,75)*2,6</t>
  </si>
  <si>
    <t>342948112.S</t>
  </si>
  <si>
    <t>Ukotvenie priečok k murovaným konštrukciám priskrutkovaním</t>
  </si>
  <si>
    <t>-848935177</t>
  </si>
  <si>
    <t>6*2,6</t>
  </si>
  <si>
    <t>610991111</t>
  </si>
  <si>
    <t>Zakrývanie výplní vnútorných okenných otvorov, predmetov a konštrukcií</t>
  </si>
  <si>
    <t>-1424376015</t>
  </si>
  <si>
    <t>0,86*0,6</t>
  </si>
  <si>
    <t>0,9*0,6</t>
  </si>
  <si>
    <t>0,62*0,6</t>
  </si>
  <si>
    <t>0,5*0,8</t>
  </si>
  <si>
    <t>612465115</t>
  </si>
  <si>
    <t>690205493</t>
  </si>
  <si>
    <t>"01" (1,79+5,7)*2*2,6</t>
  </si>
  <si>
    <t>"02" (0,9+1,505+0,9)*2,6</t>
  </si>
  <si>
    <t>"03" (0,975+1,505+0,975)*2,6</t>
  </si>
  <si>
    <t>"04" (1,2+0,15+1,2+0,7+0,75)*2*2,6</t>
  </si>
  <si>
    <t>"05" (1,55+1,2+2,11+1,55+0,3)*2,6</t>
  </si>
  <si>
    <t>"06" (0,425+0,85+0,525+1,8+1,85)*2,6</t>
  </si>
  <si>
    <t>"07" (2+1,8+1,8)*2,6</t>
  </si>
  <si>
    <t>"08" (1,39+2,09+1,015+0,15)*2*2,6</t>
  </si>
  <si>
    <t>"09" (1,68+2+0,1+1,85+1,68+0,1+0,15)*2,6</t>
  </si>
  <si>
    <t>612465127</t>
  </si>
  <si>
    <t>-1568816151</t>
  </si>
  <si>
    <t xml:space="preserve">167,31-61,186"obklad" </t>
  </si>
  <si>
    <t>-1598332267</t>
  </si>
  <si>
    <t>612481119</t>
  </si>
  <si>
    <t>Potiahnutie vnútorných stien sklotextílnou mriežkou s celoplošným prilepením</t>
  </si>
  <si>
    <t>-217936456</t>
  </si>
  <si>
    <t>631362021</t>
  </si>
  <si>
    <t>Výstuž mazanín z betónov (z kameniva) a z ľahkých betónov zo zváraných sietí z drôtov typu KARI</t>
  </si>
  <si>
    <t>1306467463</t>
  </si>
  <si>
    <t xml:space="preserve">40,86*5,4*1,3/1000 "odhad" </t>
  </si>
  <si>
    <t>-1162330627</t>
  </si>
  <si>
    <t>"01" 10,9</t>
  </si>
  <si>
    <t>"02" 1,87</t>
  </si>
  <si>
    <t>"03" 1,83</t>
  </si>
  <si>
    <t>"04" 3,78</t>
  </si>
  <si>
    <t>"05" 5,28</t>
  </si>
  <si>
    <t>"06" 3,7</t>
  </si>
  <si>
    <t>"07" 3,20</t>
  </si>
  <si>
    <t>"08" 3,66</t>
  </si>
  <si>
    <t>"09" 6,64</t>
  </si>
  <si>
    <t>5858151020</t>
  </si>
  <si>
    <t>-1602441523</t>
  </si>
  <si>
    <t>40,86*1,2</t>
  </si>
  <si>
    <t>632001021</t>
  </si>
  <si>
    <t>Zhotovenie okrajovej dilatačnej pásky z PE</t>
  </si>
  <si>
    <t>993991663</t>
  </si>
  <si>
    <t xml:space="preserve">"01" (1,79+5,7)*2 </t>
  </si>
  <si>
    <t xml:space="preserve">"02" (0,9+1,505+0,9) </t>
  </si>
  <si>
    <t xml:space="preserve">"03" (0,975+1,505+0,975) </t>
  </si>
  <si>
    <t xml:space="preserve">"04" (1,2+0,15+1,2+0,7+0,75)*2 </t>
  </si>
  <si>
    <t xml:space="preserve">"05" (1,55+1,2+2,11+1,55+0,3) </t>
  </si>
  <si>
    <t xml:space="preserve">"06" (0,425+0,85+0,525+1,8+1,85) </t>
  </si>
  <si>
    <t xml:space="preserve">"07" (2+1,8+1,8) </t>
  </si>
  <si>
    <t xml:space="preserve">"08" (1,39+2,09+1,015+0,15)*2 </t>
  </si>
  <si>
    <t>"09" (1,68+2+0,1+1,85+1,68+0,1+0,15)</t>
  </si>
  <si>
    <t>2832300100</t>
  </si>
  <si>
    <t>-494166043</t>
  </si>
  <si>
    <t>64,35*1,1</t>
  </si>
  <si>
    <t>632452259</t>
  </si>
  <si>
    <t>Cementový poter (vhodný aj ako spádový), pevnosti v tlaku 25 MPa, hr. 160-185 mm</t>
  </si>
  <si>
    <t>1212483427</t>
  </si>
  <si>
    <t>40,86*(0,16+0,185)/2</t>
  </si>
  <si>
    <t>642944121.S</t>
  </si>
  <si>
    <t>Dodatočná montáž oceľovej dverovej zárubne, plochy otvoru do 2,5 m2</t>
  </si>
  <si>
    <t>-569128083</t>
  </si>
  <si>
    <t>553310009800</t>
  </si>
  <si>
    <t>Zárubňa oceľová CgU šxv 900x1970 mm</t>
  </si>
  <si>
    <t>-1269319739</t>
  </si>
  <si>
    <t>553310007200</t>
  </si>
  <si>
    <t>Zárubňa oceľová CgU šxvxhr 600x1970x100 mm</t>
  </si>
  <si>
    <t>2026826776</t>
  </si>
  <si>
    <t>941955001</t>
  </si>
  <si>
    <t>Lešenie ľahké pracovné pomocné, s výškou lešeňovej podlahy do 1,20 m</t>
  </si>
  <si>
    <t>-1344486924</t>
  </si>
  <si>
    <t>-1677861246</t>
  </si>
  <si>
    <t>953995183</t>
  </si>
  <si>
    <t>1934346747</t>
  </si>
  <si>
    <t>(0,86+0,6)*2</t>
  </si>
  <si>
    <t>(0,62+0,6)*2</t>
  </si>
  <si>
    <t>(0,9+0,6)*2</t>
  </si>
  <si>
    <t>(0,5+0,8)*2</t>
  </si>
  <si>
    <t>953995201</t>
  </si>
  <si>
    <t>1083903560</t>
  </si>
  <si>
    <t>Búranie priečok z tehál pálených, plných alebo dutých hr. do 150 mm,  -0,19600t</t>
  </si>
  <si>
    <t>-1404701077</t>
  </si>
  <si>
    <t>2,65*2,15</t>
  </si>
  <si>
    <t>965081712</t>
  </si>
  <si>
    <t>Búranie dlažieb, bez podklad. lôžka z xylolit., alebo keramických dlaždíc hr. do 10 mm,  -0,02000t</t>
  </si>
  <si>
    <t>2076753485</t>
  </si>
  <si>
    <t>"01" 10,58</t>
  </si>
  <si>
    <t>"02" 9,43</t>
  </si>
  <si>
    <t>"03" 3,31</t>
  </si>
  <si>
    <t>"04" 18,56</t>
  </si>
  <si>
    <t>968061112</t>
  </si>
  <si>
    <t>Vyvesenie alebo zavesenie dreveného okenného krídla do 1, 5 m2</t>
  </si>
  <si>
    <t>-702858948</t>
  </si>
  <si>
    <t>968061125</t>
  </si>
  <si>
    <t>Vyvesenie alebo zavesenie dreveného dverného krídla do 2 m2</t>
  </si>
  <si>
    <t>-2051417066</t>
  </si>
  <si>
    <t>968062354</t>
  </si>
  <si>
    <t>Vybúranie drevených rámov okien dvojitých alebo zdvojených, plochy do 1 m2,  -0,08200t</t>
  </si>
  <si>
    <t>1467611946</t>
  </si>
  <si>
    <t>968062455</t>
  </si>
  <si>
    <t>Vybúranie drevených dverových zárubní,  -0,08200t</t>
  </si>
  <si>
    <t>-686095801</t>
  </si>
  <si>
    <t>0,9*1,97*3</t>
  </si>
  <si>
    <t>971033351</t>
  </si>
  <si>
    <t>Vybúranie otvoru v murive tehl. plochy do 0,09 m2 hr. do 450 mm,  -0,08000t</t>
  </si>
  <si>
    <t>-904444459</t>
  </si>
  <si>
    <t>978011191</t>
  </si>
  <si>
    <t>Otlčenie omietok vnútorných vápenných alebo vápennocementových v rozsahu do 100 %,  -0,05000t</t>
  </si>
  <si>
    <t>1711177707</t>
  </si>
  <si>
    <t>"01" (5,7+1,79)*2*2,6</t>
  </si>
  <si>
    <t>"02" (2,65+3,65)*(2,65-1,5)+(3,56+2,65)*2,6</t>
  </si>
  <si>
    <t>"03" (1,33+2,65)*2*(2,65-1,5)</t>
  </si>
  <si>
    <t>"04" (1,45+4,95)*(2,6-1,7)+(3,68+4,95+3,68-1,45)*2,6</t>
  </si>
  <si>
    <t>978059511</t>
  </si>
  <si>
    <t>Odsekanie a odobratie stien z obkladačiek vnútorných do 2 m2,  -0,06800t</t>
  </si>
  <si>
    <t>256238771</t>
  </si>
  <si>
    <t>"04" 1,45*1,7+4,95*1,7</t>
  </si>
  <si>
    <t>"03" (1,33+2,65)*2*1,5-(0,9*1,5)</t>
  </si>
  <si>
    <t>"02" (2,65+3,56)*1,5-(0,9*1,5)</t>
  </si>
  <si>
    <t>979011111</t>
  </si>
  <si>
    <t>Zvislá doprava sutiny a vybúraných hmôt za prvé podlažie nad alebo pod základným podlažím</t>
  </si>
  <si>
    <t>67486522</t>
  </si>
  <si>
    <t>979011121</t>
  </si>
  <si>
    <t>Zvislá doprava sutiny a vybúraných hmôt za každé ďalšie podlažie</t>
  </si>
  <si>
    <t>1223135727</t>
  </si>
  <si>
    <t>-1051435401</t>
  </si>
  <si>
    <t>-2013024099</t>
  </si>
  <si>
    <t>1639444765</t>
  </si>
  <si>
    <t>-799754410</t>
  </si>
  <si>
    <t>584608304</t>
  </si>
  <si>
    <t>Stavebno montážne práce menej náročne, pomocné alebo manupulačné (Tr. 1) v rozsahu viac ako 8 hodín - Nepredvídané práce</t>
  </si>
  <si>
    <t>-1053501729</t>
  </si>
  <si>
    <t>650293355</t>
  </si>
  <si>
    <t>5856051360</t>
  </si>
  <si>
    <t>383293532</t>
  </si>
  <si>
    <t xml:space="preserve">40,86*1,5 "kg/m2 - spotreba" </t>
  </si>
  <si>
    <t>-194450399</t>
  </si>
  <si>
    <t>(1,39+1,05+1,39)*2,2</t>
  </si>
  <si>
    <t>1076088924</t>
  </si>
  <si>
    <t xml:space="preserve">8,426*1,5"kg/m2 - spotreba" </t>
  </si>
  <si>
    <t>998711201</t>
  </si>
  <si>
    <t>Presun hmôt pre izoláciu proti vode v objektoch výšky do 6 m</t>
  </si>
  <si>
    <t>-2021829471</t>
  </si>
  <si>
    <t>721-M</t>
  </si>
  <si>
    <t>-505863242</t>
  </si>
  <si>
    <t>723</t>
  </si>
  <si>
    <t>723-M</t>
  </si>
  <si>
    <t>1037195433</t>
  </si>
  <si>
    <t>731</t>
  </si>
  <si>
    <t>731361101</t>
  </si>
  <si>
    <t>-1412431499</t>
  </si>
  <si>
    <t>763119111</t>
  </si>
  <si>
    <t>SDK priečka s izoláciou ochrana hran (rohov) voľne stojacich priečok úhelníkum Pz 31x31 mm</t>
  </si>
  <si>
    <t>491781137</t>
  </si>
  <si>
    <t>2,85+1,2+0,15</t>
  </si>
  <si>
    <t>1,5+1,8+1,85+1,85+0,15+1,5+0,15</t>
  </si>
  <si>
    <t>(1,73+1,505+1,5+0,2+1,1+1,505)</t>
  </si>
  <si>
    <t>(1,5+0,15+0,9+1,2+1,2+0,7+0,75+0,15+1,5)</t>
  </si>
  <si>
    <t>1,2+0,15+2,11</t>
  </si>
  <si>
    <t>763119210</t>
  </si>
  <si>
    <t>SDK priečka s izoláciou základný penetračný náter</t>
  </si>
  <si>
    <t>782705872</t>
  </si>
  <si>
    <t>8,003+14,34+17,208</t>
  </si>
  <si>
    <t>763126672</t>
  </si>
  <si>
    <t>-529138901</t>
  </si>
  <si>
    <t>2,85*1,2</t>
  </si>
  <si>
    <t>(0,2+1,505+0,15+1,2)*1,5</t>
  </si>
  <si>
    <t>7631266721</t>
  </si>
  <si>
    <t>1152385876</t>
  </si>
  <si>
    <t>(1,8+1,8+0,9+1,2+0,7+0,75+0,3+2,11)*1,5</t>
  </si>
  <si>
    <t>7631266821</t>
  </si>
  <si>
    <t>-1464237890</t>
  </si>
  <si>
    <t>(1,05+2)*2,6</t>
  </si>
  <si>
    <t>(1,85+1,73+1,505+1,1)*1,5</t>
  </si>
  <si>
    <t>763138222</t>
  </si>
  <si>
    <t>988462607</t>
  </si>
  <si>
    <t>763170071</t>
  </si>
  <si>
    <t>Revízne dvierka 400x400 mm pre sdk stropy</t>
  </si>
  <si>
    <t>-1141681434</t>
  </si>
  <si>
    <t>654041003</t>
  </si>
  <si>
    <t>764410498</t>
  </si>
  <si>
    <t>Celoplošné lepenie parapetov z pozinkovaného farbeného PZf plechu, vrátane rohov</t>
  </si>
  <si>
    <t>-1527648661</t>
  </si>
  <si>
    <t>2,88*0,3</t>
  </si>
  <si>
    <t>764711115</t>
  </si>
  <si>
    <t>1847672460</t>
  </si>
  <si>
    <t>0,86+0,9+0,62+0,5</t>
  </si>
  <si>
    <t>998764202</t>
  </si>
  <si>
    <t>Presun hmôt pre konštrukcie klampiarske v objektoch výšky nad 6 do 12 m</t>
  </si>
  <si>
    <t>-910340078</t>
  </si>
  <si>
    <t>7666125-01</t>
  </si>
  <si>
    <t>Montáž a dodávka deliacej WC konštrukcie  - WC priečka (HPL)  - Z/1</t>
  </si>
  <si>
    <t>kus</t>
  </si>
  <si>
    <t>-1592701371</t>
  </si>
  <si>
    <t>7666125-02</t>
  </si>
  <si>
    <t>Montáž a dodávka deliacej WC konštrukcie  - WC priečka (HPL)  - Z/2</t>
  </si>
  <si>
    <t>541052465</t>
  </si>
  <si>
    <t>766621400.S</t>
  </si>
  <si>
    <t>Montáž okien plastových s hydroizolačnými ISO páskami (exteriérová a interiérová)</t>
  </si>
  <si>
    <t>-202813355</t>
  </si>
  <si>
    <t>283290006100.S</t>
  </si>
  <si>
    <t>Tesniaca paropriepustná fólia polymér-flísová, š. 290 mm, dĺ. 30 m, pre tesnenie pripájacej škáry okenného rámu a muriva z exteriéru</t>
  </si>
  <si>
    <t>736506899</t>
  </si>
  <si>
    <t>283290006200.S</t>
  </si>
  <si>
    <t>Tesniaca paronepriepustná fólia polymér-flísová, š. 70 mm, dĺ. 30 m, pre tesnenie pripájacej škáry okenného rámu a muriva z interiéru</t>
  </si>
  <si>
    <t>384885679</t>
  </si>
  <si>
    <t>611410005500.S</t>
  </si>
  <si>
    <t>Plastové okno jednokrídlové OS, vxš 600x860 mm, izolačné trojsklo, 6 komorový profil</t>
  </si>
  <si>
    <t>698763185</t>
  </si>
  <si>
    <t>611410005500.S1</t>
  </si>
  <si>
    <t>Plastové okno jednokrídlové OS, vxš 600x900 mm, izolačné trojsklo, 6 komorový profil</t>
  </si>
  <si>
    <t>-900999926</t>
  </si>
  <si>
    <t>611410006200.S</t>
  </si>
  <si>
    <t>Plastové okno jednokrídlové OS, vxš 600x620 mm, izolačné trojsklo, 6 komorový profil</t>
  </si>
  <si>
    <t>-259510342</t>
  </si>
  <si>
    <t>611410006300.S</t>
  </si>
  <si>
    <t>Plastové okno jednokrídlové OS, vxš 800x500 mm, izolačné trojsklo, 6 komorový profil</t>
  </si>
  <si>
    <t>951915201</t>
  </si>
  <si>
    <t>-1365285999</t>
  </si>
  <si>
    <t>-1622906595</t>
  </si>
  <si>
    <t>611610000400</t>
  </si>
  <si>
    <t>Dvere vnútorné jednokrídlové, šírka 600-900 mm, výplň papierová voština, povrch fólia M10, plné, SAPELI</t>
  </si>
  <si>
    <t>172416851</t>
  </si>
  <si>
    <t>998766201</t>
  </si>
  <si>
    <t>Presun hmot pre konštrukcie stolárske v objektoch výšky do 6 m</t>
  </si>
  <si>
    <t>-1913649794</t>
  </si>
  <si>
    <t>771415010</t>
  </si>
  <si>
    <t>Montáž soklíkov z obkladačiek do tmelu</t>
  </si>
  <si>
    <t>-796826969</t>
  </si>
  <si>
    <t>"01" (1,79+5,7)*2</t>
  </si>
  <si>
    <t>771576315</t>
  </si>
  <si>
    <t>Montáž podláh z dlaždíc keramických do tmelu flexibilného v obmedzenom priestore</t>
  </si>
  <si>
    <t>877371137</t>
  </si>
  <si>
    <t>597740003300</t>
  </si>
  <si>
    <t>Dlaždice keramické  (cena sa upraví po výbere investorom)</t>
  </si>
  <si>
    <t>-441277618</t>
  </si>
  <si>
    <t>((14,98*0,1)+40,86)*1,05</t>
  </si>
  <si>
    <t>585820001100</t>
  </si>
  <si>
    <t>-500713759</t>
  </si>
  <si>
    <t>((14,98*0,1)+40,86)*3</t>
  </si>
  <si>
    <t>585860000600</t>
  </si>
  <si>
    <t>-890082394</t>
  </si>
  <si>
    <t>((14,98*0,1)+40,86)*0,8</t>
  </si>
  <si>
    <t>998771201</t>
  </si>
  <si>
    <t>Presun hmôt pre podlahy z dlaždíc v objektoch výšky do 6m</t>
  </si>
  <si>
    <t>-958967155</t>
  </si>
  <si>
    <t>781445018</t>
  </si>
  <si>
    <t>Montáž obkladov vnútor. stien z obkladačiek kladených do tmelu veľ. 200x200 mm</t>
  </si>
  <si>
    <t>1814356292</t>
  </si>
  <si>
    <t>"09" (2+0,1+1,85)*1,2</t>
  </si>
  <si>
    <t>0,65*1,2</t>
  </si>
  <si>
    <t>(1,39+2,09-0,65-0,6)*1,5</t>
  </si>
  <si>
    <t>"08" (1,05*2,6)+(1,05+0,15+0,15+1,39+2,05)*2,2-(0,6*1,97)</t>
  </si>
  <si>
    <t>"07" 2*1,5+(0,425+0,85+0,525)*1,5</t>
  </si>
  <si>
    <t>"06" (0,525+0,85+0,425+1,55+1,8+0,2+0,2+0,1)*1,5</t>
  </si>
  <si>
    <t>"05" (2,11*1,2)+(1,55*1,5)+(0,75*1,2)</t>
  </si>
  <si>
    <t>"02" (0,9+1,505+0,9)*1,5</t>
  </si>
  <si>
    <t>"03" (0,975+1,505+1,2)*1,5</t>
  </si>
  <si>
    <t>"04" (1,2+1,2+0,75+0,7+0,15+1,2+1,2+0,15)*1,5</t>
  </si>
  <si>
    <t>"odpočet mozaiky" - 11,427</t>
  </si>
  <si>
    <t>5976574000</t>
  </si>
  <si>
    <t>Obkladačky keramické (cena sa upresní po výbere investorom)</t>
  </si>
  <si>
    <t>-1702398658</t>
  </si>
  <si>
    <t>49,759*1,07</t>
  </si>
  <si>
    <t>-203817127</t>
  </si>
  <si>
    <t>49,759*3</t>
  </si>
  <si>
    <t>-736986934</t>
  </si>
  <si>
    <t>49,759*0,8</t>
  </si>
  <si>
    <t>781485130</t>
  </si>
  <si>
    <t>Montáž obkladov vnútor. stien z mozaiky s rovnými hranami kladenej do tmelu v obmedzenom priestore</t>
  </si>
  <si>
    <t>16616094</t>
  </si>
  <si>
    <t>2,11*1,2</t>
  </si>
  <si>
    <t>(1,8+1,85)*1,5</t>
  </si>
  <si>
    <t>597620000600</t>
  </si>
  <si>
    <t>Mozaika keramická (cena sa upresní po výbere investorom)</t>
  </si>
  <si>
    <t>-990174767</t>
  </si>
  <si>
    <t>11,427*1,02 "Přepočítané koeficientom množstva</t>
  </si>
  <si>
    <t>973033059</t>
  </si>
  <si>
    <t>11,427*3</t>
  </si>
  <si>
    <t>-1148200194</t>
  </si>
  <si>
    <t>11,427*0,8</t>
  </si>
  <si>
    <t>781491112</t>
  </si>
  <si>
    <t>Montáž plastových profilov pre obklad do tmelu</t>
  </si>
  <si>
    <t>1314546923</t>
  </si>
  <si>
    <t>"zvislo"</t>
  </si>
  <si>
    <t>3*2,2</t>
  </si>
  <si>
    <t>1,2*2</t>
  </si>
  <si>
    <t>1,5*7</t>
  </si>
  <si>
    <t>"vodorovne" (1,39+2,09+1,05+0,15+0,15)*2</t>
  </si>
  <si>
    <t>(2+0,1+1,85+1,8+1,68+1,8)*2</t>
  </si>
  <si>
    <t>(1,2+2,11+1,55+1,1+0,9)*2</t>
  </si>
  <si>
    <t>(0,75+0,7+1,2+1,2+0,15)*2</t>
  </si>
  <si>
    <t>553610015</t>
  </si>
  <si>
    <t>Profil nerezový k obkladu</t>
  </si>
  <si>
    <t>153651606</t>
  </si>
  <si>
    <t>998781201</t>
  </si>
  <si>
    <t>Presun hmôt pre obklady keramické v objektoch výšky do 6 m</t>
  </si>
  <si>
    <t>-1006374711</t>
  </si>
  <si>
    <t>938104550</t>
  </si>
  <si>
    <t>(0,9+1,97*2)*(0,05+0,2+0,05)*3</t>
  </si>
  <si>
    <t>(0,6+1,97*2)*(0,05+0,2+0,05)*2</t>
  </si>
  <si>
    <t>783226100</t>
  </si>
  <si>
    <t>Nátery kov.stav.doplnk.konštr. syntetické na vzduchu schnúce základný - 35µm</t>
  </si>
  <si>
    <t>185076568</t>
  </si>
  <si>
    <t>Maľby</t>
  </si>
  <si>
    <t>1301267974</t>
  </si>
  <si>
    <t>"steny" 106,124</t>
  </si>
  <si>
    <t>"stropy" 40,860</t>
  </si>
  <si>
    <t>784418011</t>
  </si>
  <si>
    <t>Zakrývanie otvorov, podláh a zariadení fóliou v miestnostiach alebo na schodisku</t>
  </si>
  <si>
    <t>-1678616044</t>
  </si>
  <si>
    <t>784423271</t>
  </si>
  <si>
    <t>Maľby vápenné tónované dvojnásobné, ručne nanášané na jemnozrnný podklad výšky do 3,80 m</t>
  </si>
  <si>
    <t>1822777856</t>
  </si>
  <si>
    <t>súbor</t>
  </si>
  <si>
    <t>-193313991</t>
  </si>
  <si>
    <t>24-M</t>
  </si>
  <si>
    <t>-947343944</t>
  </si>
  <si>
    <t>ELI - ELI  Rekonštrukcia WC vo VIP zóne - elektroinštalácia</t>
  </si>
  <si>
    <t xml:space="preserve">    21-M-1 - Elektromontáže - základná montáž</t>
  </si>
  <si>
    <t xml:space="preserve">    21-M-2 - Elektromontáže - špecifická montáž</t>
  </si>
  <si>
    <t xml:space="preserve">    21-M-3 - Elektromontáže - rozvádzače</t>
  </si>
  <si>
    <t>OST - Ostatné</t>
  </si>
  <si>
    <t>973031616</t>
  </si>
  <si>
    <t>Vysekanie kapies pre inštalačné krabice 100x100x50mm tehla</t>
  </si>
  <si>
    <t>-1313284303</t>
  </si>
  <si>
    <t>974082212</t>
  </si>
  <si>
    <t>Vysekanie ryhy pre vodiče v omietke ryha do š.50mm</t>
  </si>
  <si>
    <t>165312112</t>
  </si>
  <si>
    <t>900000-01</t>
  </si>
  <si>
    <t>Sádrovanie</t>
  </si>
  <si>
    <t>262144</t>
  </si>
  <si>
    <t>-1054903631</t>
  </si>
  <si>
    <t>21-M-1</t>
  </si>
  <si>
    <t>Elektromontáže - základná montáž</t>
  </si>
  <si>
    <t>210010024</t>
  </si>
  <si>
    <t>Rúrka ohybná elektroinštalačná z PVC typ FXP 16, uložená pevne</t>
  </si>
  <si>
    <t>-998977200</t>
  </si>
  <si>
    <t>345710009000</t>
  </si>
  <si>
    <t>Rúrka ohybná vlnitá pancierová PVC-U, FXP DN 16</t>
  </si>
  <si>
    <t>1090212056</t>
  </si>
  <si>
    <t>210010025</t>
  </si>
  <si>
    <t>Rúrka ohybná elektroinštalačná z PVC typ FXP 20, uložená pevne</t>
  </si>
  <si>
    <t>1424192945</t>
  </si>
  <si>
    <t>345710009100</t>
  </si>
  <si>
    <t>Rúrka ohybná vlnitá pancierová PVC-U, FXP DN 20</t>
  </si>
  <si>
    <t>-1188115148</t>
  </si>
  <si>
    <t>210010026</t>
  </si>
  <si>
    <t>Rúrka ohybná elektroinštalačná z PVC typ FXP 25, uložená pevne</t>
  </si>
  <si>
    <t>-1512898781</t>
  </si>
  <si>
    <t>345710009200</t>
  </si>
  <si>
    <t>Rúrka ohybná vlnitá pancierová PVC-U, FXP DN 25</t>
  </si>
  <si>
    <t>2045797349</t>
  </si>
  <si>
    <t>210010301</t>
  </si>
  <si>
    <t>Krabica prístrojová bez zapojenia (1901, KP 68, KZ 3)</t>
  </si>
  <si>
    <t>-1230127545</t>
  </si>
  <si>
    <t>345410002300</t>
  </si>
  <si>
    <t>Krabica prístrojová rozvodná z PVC pod omietku KPR 68, Dxh 73x66 mm, KOPOS</t>
  </si>
  <si>
    <t>-222805228</t>
  </si>
  <si>
    <t>345410003501</t>
  </si>
  <si>
    <t>Viečko na krabicu KPR 68</t>
  </si>
  <si>
    <t>-455190945</t>
  </si>
  <si>
    <t>210010321</t>
  </si>
  <si>
    <t>Krabica (1903, KR 68) odbočná s viečkom, svorkovnicou vrátane zapojenia, kruhová</t>
  </si>
  <si>
    <t>911197451</t>
  </si>
  <si>
    <t>345410002400</t>
  </si>
  <si>
    <t>Krabica univerzálna z PVC pod omietku KU 68-1901,Dxh 73x42 mm</t>
  </si>
  <si>
    <t>-1832617428</t>
  </si>
  <si>
    <t>210010351</t>
  </si>
  <si>
    <t>Krabicová rozvodka z lisovaného izolantu vrátane ukončenia káblov a zapojenia vodičov typ 6455-11 do 4 m</t>
  </si>
  <si>
    <t>1565630836</t>
  </si>
  <si>
    <t>345410013000</t>
  </si>
  <si>
    <t>Krabica rozvodná PVC na stenu 6455-11 šxvxh 124x112x50 mm</t>
  </si>
  <si>
    <t>1289558540</t>
  </si>
  <si>
    <t>210010502</t>
  </si>
  <si>
    <t>Osadenie lustrovej svorky vrátane zapojenia do 3 x 4</t>
  </si>
  <si>
    <t>488193934</t>
  </si>
  <si>
    <t>345610005300</t>
  </si>
  <si>
    <t>-1848213264</t>
  </si>
  <si>
    <t>345610005700</t>
  </si>
  <si>
    <t>2083764369</t>
  </si>
  <si>
    <t>345610005800</t>
  </si>
  <si>
    <t>-107681057</t>
  </si>
  <si>
    <t>345610005900</t>
  </si>
  <si>
    <t>-1554332763</t>
  </si>
  <si>
    <t>309300000200</t>
  </si>
  <si>
    <t>Skrutka závitorezná 4x16 mm lisovaná</t>
  </si>
  <si>
    <t>1545716116</t>
  </si>
  <si>
    <t>369160003401.1</t>
  </si>
  <si>
    <t xml:space="preserve">Výstražná tabuľka </t>
  </si>
  <si>
    <t>2069760320</t>
  </si>
  <si>
    <t>210011302</t>
  </si>
  <si>
    <t>Osadenie polyamidovej príchytky HM 8, do tehlového muriva</t>
  </si>
  <si>
    <t>-1961379604</t>
  </si>
  <si>
    <t>311310002800</t>
  </si>
  <si>
    <t>-1406100905</t>
  </si>
  <si>
    <t>210100002</t>
  </si>
  <si>
    <t>Ukončenie vodičov v rozvádzač. vrátane zapojenia a vodičovej koncovky do 6 mm2</t>
  </si>
  <si>
    <t>-1893451947</t>
  </si>
  <si>
    <t>210100251</t>
  </si>
  <si>
    <t>Ukončenie celoplastových káblov zmrašť. záklopkou alebo páskou do 4 x 10 mm2</t>
  </si>
  <si>
    <t>1709184074</t>
  </si>
  <si>
    <t>210220301.P</t>
  </si>
  <si>
    <t>Svorka ochranného pospojovania</t>
  </si>
  <si>
    <t>-253923073</t>
  </si>
  <si>
    <t>210220341.P</t>
  </si>
  <si>
    <t>Uzemňovacia svorka na vodovodné batérie</t>
  </si>
  <si>
    <t>sada</t>
  </si>
  <si>
    <t>200389540</t>
  </si>
  <si>
    <t>354410006200.1</t>
  </si>
  <si>
    <t>Svorka uzemňovacia Bernard + páska</t>
  </si>
  <si>
    <t>1720670534</t>
  </si>
  <si>
    <t>354410004701.1</t>
  </si>
  <si>
    <t>Svorka uzemňovacia na vodovodné batérie ZS4</t>
  </si>
  <si>
    <t>-862047166</t>
  </si>
  <si>
    <t>354410004701.2</t>
  </si>
  <si>
    <t>1937861128</t>
  </si>
  <si>
    <t>210290814</t>
  </si>
  <si>
    <t>Pripojenie motorického spotrebiča prechodne vyradeného z prevádzky do 30 kW</t>
  </si>
  <si>
    <t>-1246191503</t>
  </si>
  <si>
    <t>210800107</t>
  </si>
  <si>
    <t>Kábel medený uložený voľne CYKY 450/750 V 3x1,5</t>
  </si>
  <si>
    <t>1971272422</t>
  </si>
  <si>
    <t>341110000700.1</t>
  </si>
  <si>
    <t>Kábel medený 1-CYKY V-O 3x1,5 mm2</t>
  </si>
  <si>
    <t>1868558919</t>
  </si>
  <si>
    <t>210800140</t>
  </si>
  <si>
    <t>Kábel medený uložený pevne CYKY 450/750 V 2x1,5</t>
  </si>
  <si>
    <t>1792452814</t>
  </si>
  <si>
    <t>341110000100.1</t>
  </si>
  <si>
    <t>Kábel medený 1-CYKY-J 2x1,5 mm2</t>
  </si>
  <si>
    <t>583319066</t>
  </si>
  <si>
    <t>210800146</t>
  </si>
  <si>
    <t>Kábel medený uložený pevne CYKY 450/750 V 3x1,5</t>
  </si>
  <si>
    <t>-1542268717</t>
  </si>
  <si>
    <t>341110000700.2</t>
  </si>
  <si>
    <t>Kábel medený 1-CYKY 3Cx1,5 mm2</t>
  </si>
  <si>
    <t>909987442</t>
  </si>
  <si>
    <t>341110000700.3</t>
  </si>
  <si>
    <t>Kábel medený 1-CYKY 3Dx1,5 mm2</t>
  </si>
  <si>
    <t>-407092872</t>
  </si>
  <si>
    <t>210800147</t>
  </si>
  <si>
    <t>Kábel medený uložený pevne CYKY 450/750 V 3x2,5</t>
  </si>
  <si>
    <t>-745920212</t>
  </si>
  <si>
    <t>341110000800.1</t>
  </si>
  <si>
    <t>Kábel medený 1-CYKY-J 3x2,5 mm2</t>
  </si>
  <si>
    <t>949331879</t>
  </si>
  <si>
    <t>210800161</t>
  </si>
  <si>
    <t>Kábel medený uložený pevne CYKY 450/750 V 5x6</t>
  </si>
  <si>
    <t>-1078010018</t>
  </si>
  <si>
    <t>341110002200.1</t>
  </si>
  <si>
    <t>Kábel medený 1-CYKY 5x6 mm2</t>
  </si>
  <si>
    <t>352904215</t>
  </si>
  <si>
    <t>210800546</t>
  </si>
  <si>
    <t>Vodič uložený pevne 1-C5XKE-V 4</t>
  </si>
  <si>
    <t>1783342788</t>
  </si>
  <si>
    <t>341110012700.1</t>
  </si>
  <si>
    <t>Vodič medený 1-C5XKE-V 4</t>
  </si>
  <si>
    <t>-780217210</t>
  </si>
  <si>
    <t>210950101</t>
  </si>
  <si>
    <t>Označovací štítok na kábel hliníkový (naviac proti norme)</t>
  </si>
  <si>
    <t>1234481704</t>
  </si>
  <si>
    <t>585410000200</t>
  </si>
  <si>
    <t xml:space="preserve">Sadra stavebná </t>
  </si>
  <si>
    <t>1895124977</t>
  </si>
  <si>
    <t>PM</t>
  </si>
  <si>
    <t>Podružný materiál</t>
  </si>
  <si>
    <t>1549942674</t>
  </si>
  <si>
    <t>PPV</t>
  </si>
  <si>
    <t>Podiel pridružených výkonov</t>
  </si>
  <si>
    <t>-1329217988</t>
  </si>
  <si>
    <t>21-M-2</t>
  </si>
  <si>
    <t>Elektromontáže - špecifická montáž</t>
  </si>
  <si>
    <t>210110041</t>
  </si>
  <si>
    <t>Spínač polozapustený a zapustený vrátane zapojenia jednopólový - radenie 1</t>
  </si>
  <si>
    <t>1438805231</t>
  </si>
  <si>
    <t>345320000501.1</t>
  </si>
  <si>
    <t>2079948258</t>
  </si>
  <si>
    <t>210110041.1</t>
  </si>
  <si>
    <t>-1616068577</t>
  </si>
  <si>
    <t>210110041.2</t>
  </si>
  <si>
    <t>-1358947163</t>
  </si>
  <si>
    <t>345350002300.1</t>
  </si>
  <si>
    <t>-867394197</t>
  </si>
  <si>
    <t>345350002300.2</t>
  </si>
  <si>
    <t>1950703512</t>
  </si>
  <si>
    <t>210110082</t>
  </si>
  <si>
    <t>Sporáková prípojka typ 39563 - 23C, pre zapustenú montáž vrátane tlejivky</t>
  </si>
  <si>
    <t>473982812</t>
  </si>
  <si>
    <t>345320003501.1</t>
  </si>
  <si>
    <t>-1743534205</t>
  </si>
  <si>
    <t>210111011</t>
  </si>
  <si>
    <t>Domová zásuvka polozapustená alebo zapustená vrátane zapojenia 10/16 A 250 V 2P + Z</t>
  </si>
  <si>
    <t>1981149851</t>
  </si>
  <si>
    <t>345510004601.1</t>
  </si>
  <si>
    <t>-1374453953</t>
  </si>
  <si>
    <t>220711060</t>
  </si>
  <si>
    <t>Montáž a zapojenie bezdrôtových pohybových senzorov PIR - interiér</t>
  </si>
  <si>
    <t>-784739510</t>
  </si>
  <si>
    <t>404610000101.1</t>
  </si>
  <si>
    <t>-1900374875</t>
  </si>
  <si>
    <t>404610000101.2</t>
  </si>
  <si>
    <t>Senzor PIR</t>
  </si>
  <si>
    <t>-485045481</t>
  </si>
  <si>
    <t>210201081.1</t>
  </si>
  <si>
    <t>Zapojenie svietidla IP44, stropného - nástenného LED</t>
  </si>
  <si>
    <t>1491229033</t>
  </si>
  <si>
    <t>210201081.2</t>
  </si>
  <si>
    <t>-1677022795</t>
  </si>
  <si>
    <t>210201250</t>
  </si>
  <si>
    <t>Zapojenie svietidla IP54, 1x svetelný zdroj, zabudovatelné s lineárnou žiarovkou</t>
  </si>
  <si>
    <t>-1551608182</t>
  </si>
  <si>
    <t>348140003501.1</t>
  </si>
  <si>
    <t>1870076601</t>
  </si>
  <si>
    <t>348140003501.2</t>
  </si>
  <si>
    <t>430180185</t>
  </si>
  <si>
    <t>348140003501.3</t>
  </si>
  <si>
    <t>1051051221</t>
  </si>
  <si>
    <t>210290759.1</t>
  </si>
  <si>
    <t xml:space="preserve">Montáž motorického spotrebiča, ventilátora </t>
  </si>
  <si>
    <t>-956245744</t>
  </si>
  <si>
    <t>429130050769.1</t>
  </si>
  <si>
    <t>1838617543</t>
  </si>
  <si>
    <t>429130050769.2</t>
  </si>
  <si>
    <t>1319071944</t>
  </si>
  <si>
    <t>220840031</t>
  </si>
  <si>
    <t>Montáž transformátora pre zabezpeč.zariadenie, pripevnenie a zapojenie</t>
  </si>
  <si>
    <t>1384282742</t>
  </si>
  <si>
    <t>374210003800</t>
  </si>
  <si>
    <t>740947884</t>
  </si>
  <si>
    <t>-1243649611</t>
  </si>
  <si>
    <t>1184007783</t>
  </si>
  <si>
    <t>21-M-3</t>
  </si>
  <si>
    <t>Elektromontáže - rozvádzače</t>
  </si>
  <si>
    <t>210193060.1</t>
  </si>
  <si>
    <t>Montáž rozvádzača PRZ</t>
  </si>
  <si>
    <t>1959627687</t>
  </si>
  <si>
    <t>35823000030.1</t>
  </si>
  <si>
    <t>Prúdový chránič B-10/2/0,03A</t>
  </si>
  <si>
    <t>-1529522376</t>
  </si>
  <si>
    <t>35822000030.1</t>
  </si>
  <si>
    <t>Istič B-10A/1</t>
  </si>
  <si>
    <t>-750971785</t>
  </si>
  <si>
    <t>35822000030.2</t>
  </si>
  <si>
    <t>Istič B-16A/1</t>
  </si>
  <si>
    <t>678636485</t>
  </si>
  <si>
    <t>34532000000.1</t>
  </si>
  <si>
    <t>-1461660429</t>
  </si>
  <si>
    <t>34529001200.1</t>
  </si>
  <si>
    <t>Prípojnica N+PE</t>
  </si>
  <si>
    <t>-1959955918</t>
  </si>
  <si>
    <t>35441006559.1</t>
  </si>
  <si>
    <t>Štítok popisný</t>
  </si>
  <si>
    <t>-765962092</t>
  </si>
  <si>
    <t>-1753937956</t>
  </si>
  <si>
    <t>HZS000211.S1</t>
  </si>
  <si>
    <t xml:space="preserve">Stavebno montážne práce menej náročne, pomocné alebo manipulačné </t>
  </si>
  <si>
    <t>1521268211</t>
  </si>
  <si>
    <t>HZS000213.S1</t>
  </si>
  <si>
    <t>Stavebno montážne práce náročné ucelené - odborné - demontáž existujúcej elektroinštalácie</t>
  </si>
  <si>
    <t>-22914395</t>
  </si>
  <si>
    <t>HZS000213.S2</t>
  </si>
  <si>
    <t>Stavebno montážne práce náročné ucelené - odborné - nepredvídané práce</t>
  </si>
  <si>
    <t>-879048829</t>
  </si>
  <si>
    <t>HZS000214.S1</t>
  </si>
  <si>
    <t>Stavebno montážne práce najnáročnejšie na odbornosť - odborná prehliadka a skúška</t>
  </si>
  <si>
    <t>1435726550</t>
  </si>
  <si>
    <t>HZS000214.S2</t>
  </si>
  <si>
    <t>Stavebno montážne práce najnáročnejšie na odbornosť - vypracovanie revíznej správy</t>
  </si>
  <si>
    <t>-786037026</t>
  </si>
  <si>
    <t>OST</t>
  </si>
  <si>
    <t>Ostatné</t>
  </si>
  <si>
    <t>21000-PD</t>
  </si>
  <si>
    <t>Vypracovanie jednostupňového projektu</t>
  </si>
  <si>
    <t>1103551118</t>
  </si>
  <si>
    <t>VZT - VZT  Rekonštrukcia WC vo VIP zóne - vzduchotechnika</t>
  </si>
  <si>
    <t xml:space="preserve">PSV - Práce a dodávky PSV   </t>
  </si>
  <si>
    <t xml:space="preserve">    713 - Izolácie tepelné   </t>
  </si>
  <si>
    <t xml:space="preserve">    769 - Montáž vzduchotechnických zariadení   </t>
  </si>
  <si>
    <t xml:space="preserve">OST - Ostatné   </t>
  </si>
  <si>
    <t>Vybúranie otvoru</t>
  </si>
  <si>
    <t>-1865782420</t>
  </si>
  <si>
    <t xml:space="preserve">Práce a dodávky PSV   </t>
  </si>
  <si>
    <t xml:space="preserve">Izolácie tepelné   </t>
  </si>
  <si>
    <t>713492122</t>
  </si>
  <si>
    <t>Izolácia tepelná -  pripevnenými Al páskou</t>
  </si>
  <si>
    <t>-12420796</t>
  </si>
  <si>
    <t>2837721590</t>
  </si>
  <si>
    <t>-1469808859</t>
  </si>
  <si>
    <t xml:space="preserve">Montáž vzduchotechnických zariadení   </t>
  </si>
  <si>
    <t>769011310</t>
  </si>
  <si>
    <t>Montáž diagonálneho ventilátora do kruhového potrubia veľkosť: 125</t>
  </si>
  <si>
    <t>1575463498</t>
  </si>
  <si>
    <t>429140021130</t>
  </si>
  <si>
    <t>1525758415</t>
  </si>
  <si>
    <t>1610</t>
  </si>
  <si>
    <t>FK spona na ventilátor 125</t>
  </si>
  <si>
    <t>215834931</t>
  </si>
  <si>
    <t>769011320</t>
  </si>
  <si>
    <t>Montáž diagonálneho ventilátora do kruhového potrubia veľkosť:  200</t>
  </si>
  <si>
    <t>1444941755</t>
  </si>
  <si>
    <t>429140021260</t>
  </si>
  <si>
    <t>980870123</t>
  </si>
  <si>
    <t>1611</t>
  </si>
  <si>
    <t>FK spona na ventilátor 200</t>
  </si>
  <si>
    <t>-958492023</t>
  </si>
  <si>
    <t>769021003</t>
  </si>
  <si>
    <t>Montáž spiro potrubia DN 125-140</t>
  </si>
  <si>
    <t>721030380</t>
  </si>
  <si>
    <t>429810000300</t>
  </si>
  <si>
    <t>-464718513</t>
  </si>
  <si>
    <t>769021009</t>
  </si>
  <si>
    <t>Montáž spiro potrubia DN 200-225</t>
  </si>
  <si>
    <t>-1050383508</t>
  </si>
  <si>
    <t>429810000700</t>
  </si>
  <si>
    <t>-1501680291</t>
  </si>
  <si>
    <t>769021319</t>
  </si>
  <si>
    <t>Montáž kolena 90° na spiro potrubie DN 80-150</t>
  </si>
  <si>
    <t>1634826911</t>
  </si>
  <si>
    <t>429850007600</t>
  </si>
  <si>
    <t>655436306</t>
  </si>
  <si>
    <t>769021334</t>
  </si>
  <si>
    <t>Montáž spojky na spiro potrubie DN 80-150</t>
  </si>
  <si>
    <t>82778822</t>
  </si>
  <si>
    <t>429850012800</t>
  </si>
  <si>
    <t>530150650</t>
  </si>
  <si>
    <t>769021382</t>
  </si>
  <si>
    <t>Montáž prechodu symetrického na spiro potrubie DN 150-200</t>
  </si>
  <si>
    <t>1780545448</t>
  </si>
  <si>
    <t>429850018300</t>
  </si>
  <si>
    <t>1546556040</t>
  </si>
  <si>
    <t>769021397</t>
  </si>
  <si>
    <t>Montáž T-kusu na spiro potrubie DN 80-150</t>
  </si>
  <si>
    <t>1992504423</t>
  </si>
  <si>
    <t>429850010300</t>
  </si>
  <si>
    <t>T-kus DN 125 pre kruhové spiro potrubie, TZB GLOBAL</t>
  </si>
  <si>
    <t>-2076662686</t>
  </si>
  <si>
    <t>769021400</t>
  </si>
  <si>
    <t>Montáž T-kusu na spiro potrubie DN 160-250</t>
  </si>
  <si>
    <t>1330230059</t>
  </si>
  <si>
    <t>429850010800</t>
  </si>
  <si>
    <t>-1647268217</t>
  </si>
  <si>
    <t>769021472</t>
  </si>
  <si>
    <t>Montáž výfukového kusu priameho DN 80-140</t>
  </si>
  <si>
    <t>-73732236</t>
  </si>
  <si>
    <t>429720013200</t>
  </si>
  <si>
    <t>1467503823</t>
  </si>
  <si>
    <t>769021475</t>
  </si>
  <si>
    <t>Montáž výfukového kusu priameho DN 150-200</t>
  </si>
  <si>
    <t>1135035915</t>
  </si>
  <si>
    <t>429720013700</t>
  </si>
  <si>
    <t>-1641107271</t>
  </si>
  <si>
    <t>769021604</t>
  </si>
  <si>
    <t>Montáž rýchloupínacej spony do priemeru 200 mm</t>
  </si>
  <si>
    <t>-1430666233</t>
  </si>
  <si>
    <t>769025063</t>
  </si>
  <si>
    <t>Montáž tlmiča hluku pre kruhové potrubie do priemeru 150 mm</t>
  </si>
  <si>
    <t>286474241</t>
  </si>
  <si>
    <t>429760008300</t>
  </si>
  <si>
    <t>-1831189239</t>
  </si>
  <si>
    <t>769025270</t>
  </si>
  <si>
    <t>Montáž spätnej klapky do kruhového potrubia priemeru 100-150 mm</t>
  </si>
  <si>
    <t>-1448874428</t>
  </si>
  <si>
    <t>429710068300</t>
  </si>
  <si>
    <t>-159197057</t>
  </si>
  <si>
    <t>769025273</t>
  </si>
  <si>
    <t>Montáž spätnej klapky do kruhového potrubia priemeru 160-200 mm</t>
  </si>
  <si>
    <t>-2115629090</t>
  </si>
  <si>
    <t>429710068700</t>
  </si>
  <si>
    <t>-1343201861</t>
  </si>
  <si>
    <t>769037045</t>
  </si>
  <si>
    <t>Montáž tanierového ventilu plastového priemeru 125 mm</t>
  </si>
  <si>
    <t>304339426</t>
  </si>
  <si>
    <t>429720341100</t>
  </si>
  <si>
    <t>205715453</t>
  </si>
  <si>
    <t>998769201</t>
  </si>
  <si>
    <t>Presun hmôt pre montáž vzduchotechnických zariadení v stavbe (objekte) výšky do 7 m</t>
  </si>
  <si>
    <t>-702766448</t>
  </si>
  <si>
    <t>montmat</t>
  </si>
  <si>
    <t>Montážny a spojovací materíál</t>
  </si>
  <si>
    <t>353175513</t>
  </si>
  <si>
    <t xml:space="preserve">Ostatné   </t>
  </si>
  <si>
    <t>Skúšobná prevádzka a vyregulovanie</t>
  </si>
  <si>
    <t>-863083707</t>
  </si>
  <si>
    <t>ZTI - ZTI  Rekonštrukcia WC vo VIP zóne - zdravotechnika</t>
  </si>
  <si>
    <t xml:space="preserve">    8 - Rúrové vedenie   </t>
  </si>
  <si>
    <t xml:space="preserve">    721 - Zdravotechnika - vnútorná kanalizácia   </t>
  </si>
  <si>
    <t xml:space="preserve">    722 - Zdravotechnika - vnútorný vodovod   </t>
  </si>
  <si>
    <t xml:space="preserve">    725 - Zdravotechnika - zariaďovacie predmety   </t>
  </si>
  <si>
    <t xml:space="preserve">    763 - Konštrukcie - drevostavby   </t>
  </si>
  <si>
    <t xml:space="preserve">Rúrové vedenie   </t>
  </si>
  <si>
    <t>899912111</t>
  </si>
  <si>
    <t>Oceľová objímka z pásov. ocele montovaná na potrubie do DN 50</t>
  </si>
  <si>
    <t>-41018056</t>
  </si>
  <si>
    <t>899912111.1</t>
  </si>
  <si>
    <t>Oceľová objímka z pásov. ocele montovaná na potrubie od DN 50 do DN 100</t>
  </si>
  <si>
    <t>-1546476245</t>
  </si>
  <si>
    <t>713482121</t>
  </si>
  <si>
    <t>Montáž trubíc z PE, hr.15-20 mm,vnút.priemer do 38 mm</t>
  </si>
  <si>
    <t>-970009473</t>
  </si>
  <si>
    <t>283310004700</t>
  </si>
  <si>
    <t>1144334255</t>
  </si>
  <si>
    <t>283310004800</t>
  </si>
  <si>
    <t>-1130551701</t>
  </si>
  <si>
    <t>998713102</t>
  </si>
  <si>
    <t>Presun hmôt pre izolácie tepelné v objektoch výšky nad 6 m do 12 m</t>
  </si>
  <si>
    <t>1033961689</t>
  </si>
  <si>
    <t xml:space="preserve">Zdravotechnika - vnútorná kanalizácia   </t>
  </si>
  <si>
    <t>721170905.S</t>
  </si>
  <si>
    <t>Oprava odpadového potrubia novodurového vsadenie odbočky do potrubia D 50</t>
  </si>
  <si>
    <t>182075982</t>
  </si>
  <si>
    <t>721170907.S</t>
  </si>
  <si>
    <t>Oprava odpadového potrubia novodurového vsadenie odbočky do potrubia D 75</t>
  </si>
  <si>
    <t>-457923611</t>
  </si>
  <si>
    <t>721170909.S</t>
  </si>
  <si>
    <t>Oprava odpadového potrubia novodurového vsadenie odbočky do potrubia D 110, D 114</t>
  </si>
  <si>
    <t>893801805</t>
  </si>
  <si>
    <t>721170962.S</t>
  </si>
  <si>
    <t>Oprava odpadového potrubia novodurového prepojenie doterajšieho potrubia D 50</t>
  </si>
  <si>
    <t>-446973327</t>
  </si>
  <si>
    <t>721170963.S</t>
  </si>
  <si>
    <t>Oprava odpadového potrubia novodurového prepojenie doterajšieho potrubia D 75</t>
  </si>
  <si>
    <t>-1621156094</t>
  </si>
  <si>
    <t>721170965.S</t>
  </si>
  <si>
    <t>Oprava odpadového potrubia novodurového prepojenie doterajšieho potrubia D 110</t>
  </si>
  <si>
    <t>-1308053594</t>
  </si>
  <si>
    <t>721171550</t>
  </si>
  <si>
    <t>139028673</t>
  </si>
  <si>
    <t>721171550.1</t>
  </si>
  <si>
    <t>-615312979</t>
  </si>
  <si>
    <t>721171550.S</t>
  </si>
  <si>
    <t>976152190</t>
  </si>
  <si>
    <t>721171570</t>
  </si>
  <si>
    <t>1139823402</t>
  </si>
  <si>
    <t>721171571</t>
  </si>
  <si>
    <t>1392774771</t>
  </si>
  <si>
    <t>721171580</t>
  </si>
  <si>
    <t>-1431647113</t>
  </si>
  <si>
    <t>286540141400</t>
  </si>
  <si>
    <t>2062904826</t>
  </si>
  <si>
    <t>286540144400</t>
  </si>
  <si>
    <t>1898008412</t>
  </si>
  <si>
    <t>286540144300</t>
  </si>
  <si>
    <t>350138021</t>
  </si>
  <si>
    <t>721171803.S</t>
  </si>
  <si>
    <t>Demontáž potrubia z novodurových rúr odpadového alebo pripojovacieho do D75,  -0,00210 t</t>
  </si>
  <si>
    <t>446430119</t>
  </si>
  <si>
    <t>721171808.S</t>
  </si>
  <si>
    <t>Demontáž potrubia z novodurových rúr odpadového alebo pripojovacieho nad 75 do D114,  -0,00198 t</t>
  </si>
  <si>
    <t>98080409</t>
  </si>
  <si>
    <t>721194103.S</t>
  </si>
  <si>
    <t>Zriadenie prípojky na potrubí vyvedenie a upevnenie odpadových výpustiek D 32 mm</t>
  </si>
  <si>
    <t>1775989</t>
  </si>
  <si>
    <t>721194104.S</t>
  </si>
  <si>
    <t>Zriadenie prípojky na potrubí vyvedenie a upevnenie odpadových výpustiek D 40 mm</t>
  </si>
  <si>
    <t>-112197103</t>
  </si>
  <si>
    <t>721194105.S</t>
  </si>
  <si>
    <t>Zriadenie prípojky na potrubí vyvedenie a upevnenie odpadových výpustiek D 50 mm</t>
  </si>
  <si>
    <t>-1701180061</t>
  </si>
  <si>
    <t>721194109.S</t>
  </si>
  <si>
    <t>Zriadenie prípojky na potrubí vyvedenie a upevnenie odpadových výpustiek D 90 mm</t>
  </si>
  <si>
    <t>2057851822</t>
  </si>
  <si>
    <t>721290006.S</t>
  </si>
  <si>
    <t>Montáž privzdušňovacieho ventilu pre odpadové potrubia D 50</t>
  </si>
  <si>
    <t>-194710718</t>
  </si>
  <si>
    <t>303.900.00.1</t>
  </si>
  <si>
    <t>1526622132</t>
  </si>
  <si>
    <t>721290012.S</t>
  </si>
  <si>
    <t>Montáž privzdušňovacieho ventilu pre odpadové potrubia D 90</t>
  </si>
  <si>
    <t>-934025687</t>
  </si>
  <si>
    <t>307.006.00.1</t>
  </si>
  <si>
    <t>-325355460</t>
  </si>
  <si>
    <t>721290111.S</t>
  </si>
  <si>
    <t>Ostatné - skúška tesnosti kanalizácie v objektoch vodou do DN 125</t>
  </si>
  <si>
    <t>-2071541501</t>
  </si>
  <si>
    <t>721290822.S</t>
  </si>
  <si>
    <t>Vnútrostav. premiestnenie vybúraných hmôt vnútor. kanal. vodorovne do 100 m z budov vysokých do 12 m</t>
  </si>
  <si>
    <t>964196776</t>
  </si>
  <si>
    <t>998721102.S</t>
  </si>
  <si>
    <t>Presun hmôt pre vnútornú kanalizáciu v objektoch výšky nad 6 do 12 m</t>
  </si>
  <si>
    <t>-400630649</t>
  </si>
  <si>
    <t xml:space="preserve">Zdravotechnika - vnútorný vodovod   </t>
  </si>
  <si>
    <t>722130801.S</t>
  </si>
  <si>
    <t>822124517</t>
  </si>
  <si>
    <t>722171312</t>
  </si>
  <si>
    <t>Potrubie z viacvrstvových rúr PE Geberit Mepla D 20 mm, 5 m tyč</t>
  </si>
  <si>
    <t>1141821214</t>
  </si>
  <si>
    <t>722171313</t>
  </si>
  <si>
    <t>Potrubie z viacvrstvových rúr PE Geberit Mepla D 26 mm, 5 m tyč</t>
  </si>
  <si>
    <t>754150994</t>
  </si>
  <si>
    <t>722173157.S</t>
  </si>
  <si>
    <t>Montáž plasthliníkového prechodu pre vodu lisovaním D 20 mm</t>
  </si>
  <si>
    <t>-813156805</t>
  </si>
  <si>
    <t>198730025700</t>
  </si>
  <si>
    <t>-2060504853</t>
  </si>
  <si>
    <t>722190401.S</t>
  </si>
  <si>
    <t>Vyvedenie a upevnenie výpustky DN 15</t>
  </si>
  <si>
    <t>1918816482</t>
  </si>
  <si>
    <t>722190402.S</t>
  </si>
  <si>
    <t>Vyvedenie a upevnenie výpustky DN 20</t>
  </si>
  <si>
    <t>-2056290765</t>
  </si>
  <si>
    <t>722221010.S</t>
  </si>
  <si>
    <t>Montáž guľového kohúta závitového priameho pre vodu G 1/2</t>
  </si>
  <si>
    <t>17728655</t>
  </si>
  <si>
    <t>551110006300</t>
  </si>
  <si>
    <t>Guľový uzáver  1/2" FM, plnoprietokový, motýľ, niklovaná mosadz</t>
  </si>
  <si>
    <t>1981252584</t>
  </si>
  <si>
    <t>722221015.S</t>
  </si>
  <si>
    <t>Montáž guľového kohúta závitového priameho pre vodu G 3/4</t>
  </si>
  <si>
    <t>-1855746795</t>
  </si>
  <si>
    <t>551110005600</t>
  </si>
  <si>
    <t>Guľový uzáver , 3/4" FM, plnoprietokový, páčka, niklovaná mosadz</t>
  </si>
  <si>
    <t>-1463176445</t>
  </si>
  <si>
    <t>722221083.S</t>
  </si>
  <si>
    <t>Montáž guľového kohúta vypúšťacieho závitového G 3/4</t>
  </si>
  <si>
    <t>-1459121040</t>
  </si>
  <si>
    <t>551110011300.S</t>
  </si>
  <si>
    <t>Guľový uzáver vypúšťací s páčkou, 3/4" M, mosadz</t>
  </si>
  <si>
    <t>-1317059004</t>
  </si>
  <si>
    <t>722221175.S</t>
  </si>
  <si>
    <t>Montáž poistného ventilu závitového pre vodu G 3/4</t>
  </si>
  <si>
    <t>401921127</t>
  </si>
  <si>
    <t>551210021600.S</t>
  </si>
  <si>
    <t>Ventil poistný  3/4”, mosadz</t>
  </si>
  <si>
    <t>1385173899</t>
  </si>
  <si>
    <t>722221270.S</t>
  </si>
  <si>
    <t>Montáž spätného ventilu závitového G 3/4</t>
  </si>
  <si>
    <t>1080314488</t>
  </si>
  <si>
    <t>551110016800</t>
  </si>
  <si>
    <t>Jednoduchý spätný venti RV277 3/4"</t>
  </si>
  <si>
    <t>1197601063</t>
  </si>
  <si>
    <t>722290226.S</t>
  </si>
  <si>
    <t>Tlaková skúška vodovodného potrubia závitového do DN 50</t>
  </si>
  <si>
    <t>744547559</t>
  </si>
  <si>
    <t>722290234.S</t>
  </si>
  <si>
    <t>Prepláchnutie a dezinfekcia vodovodného potrubia do DN 80</t>
  </si>
  <si>
    <t>1048866869</t>
  </si>
  <si>
    <t>722290822.S</t>
  </si>
  <si>
    <t>Vnútrostav. premiestnenie vybúraných hmôt vnútorný vodovod vodorovne do 100 m z budov vys. do 12 m</t>
  </si>
  <si>
    <t>-362575361</t>
  </si>
  <si>
    <t>723221033.S</t>
  </si>
  <si>
    <t>Montáž manometra  priemer 63 mm</t>
  </si>
  <si>
    <t>1230670033</t>
  </si>
  <si>
    <t>388430004900.S</t>
  </si>
  <si>
    <t>Manometer , d 63 mm</t>
  </si>
  <si>
    <t>2093430401</t>
  </si>
  <si>
    <t>998722102.S</t>
  </si>
  <si>
    <t>Presun hmôt pre vnútorný vodovod v objektoch výšky nad 6 do 12 m</t>
  </si>
  <si>
    <t>740205859</t>
  </si>
  <si>
    <t xml:space="preserve">Zdravotechnika - zariaďovacie predmety   </t>
  </si>
  <si>
    <t>721213015.S</t>
  </si>
  <si>
    <t>Montáž podlahového odtoku</t>
  </si>
  <si>
    <t>-1552305405</t>
  </si>
  <si>
    <t>388.023.00.1</t>
  </si>
  <si>
    <t>1125418463</t>
  </si>
  <si>
    <t>725119410.S</t>
  </si>
  <si>
    <t>Montáž záchodovej misy keramickej zavesenej s rovným odpadom</t>
  </si>
  <si>
    <t>-964450652</t>
  </si>
  <si>
    <t>115.882.KJ.1</t>
  </si>
  <si>
    <t>-763917663</t>
  </si>
  <si>
    <t>156.050.00.1</t>
  </si>
  <si>
    <t>súprava zvukovej izolácie pre nástenné WC</t>
  </si>
  <si>
    <t>-1037670675</t>
  </si>
  <si>
    <t>M33120000</t>
  </si>
  <si>
    <t>Wc závesné Kolo Nova Pro zadný odpad</t>
  </si>
  <si>
    <t>916637101</t>
  </si>
  <si>
    <t>725129201.S</t>
  </si>
  <si>
    <t>Montáž pisoáru keramického bez splachovacej nádrže</t>
  </si>
  <si>
    <t>1398923602</t>
  </si>
  <si>
    <t>116.011.11.5</t>
  </si>
  <si>
    <t>-1556553947</t>
  </si>
  <si>
    <t>500.344.01.1</t>
  </si>
  <si>
    <t>-268755778</t>
  </si>
  <si>
    <t>725149715.S</t>
  </si>
  <si>
    <t>Montáž predstenového systému záchodov do ľahkých stien s kovovou konštrukciou</t>
  </si>
  <si>
    <t>-2093058416</t>
  </si>
  <si>
    <t>111.300.00.5</t>
  </si>
  <si>
    <t>66432009</t>
  </si>
  <si>
    <t>111.815.00.1</t>
  </si>
  <si>
    <t>1710881062</t>
  </si>
  <si>
    <t>725149740.S</t>
  </si>
  <si>
    <t>Montáž predstenového systému pisoárov do ľahkých stien s kovovou konštrukciou</t>
  </si>
  <si>
    <t>-828474595</t>
  </si>
  <si>
    <t>111.616.00.1</t>
  </si>
  <si>
    <t>1438581563</t>
  </si>
  <si>
    <t>807299355</t>
  </si>
  <si>
    <t>725149760.S</t>
  </si>
  <si>
    <t>Montáž predstenového systému umývadiel  do ľahkých stien s kovovou konštrukciou</t>
  </si>
  <si>
    <t>-1157872185</t>
  </si>
  <si>
    <t>111.430.00.1</t>
  </si>
  <si>
    <t>2000703334</t>
  </si>
  <si>
    <t>-577998618</t>
  </si>
  <si>
    <t>725149770.S</t>
  </si>
  <si>
    <t>Montáž predstenového systému spŕch do ľahkých stien s kovovou konštrukciou</t>
  </si>
  <si>
    <t>-1151763622</t>
  </si>
  <si>
    <t>111.740.00.1</t>
  </si>
  <si>
    <t>-1506910672</t>
  </si>
  <si>
    <t>725149780.S</t>
  </si>
  <si>
    <t>Montáž predstenového systému výleviek do ľahkých stien s kovovou konštrukciou</t>
  </si>
  <si>
    <t>1319605788</t>
  </si>
  <si>
    <t>111.450.00.1</t>
  </si>
  <si>
    <t>505976747</t>
  </si>
  <si>
    <t>1650341552</t>
  </si>
  <si>
    <t>725190005.S</t>
  </si>
  <si>
    <t>Montáž pisoárovej deliacej steny keramickej</t>
  </si>
  <si>
    <t>1809164885</t>
  </si>
  <si>
    <t>642520000200</t>
  </si>
  <si>
    <t>1976977938</t>
  </si>
  <si>
    <t>725210821.S</t>
  </si>
  <si>
    <t>1597193649</t>
  </si>
  <si>
    <t>725219505.S</t>
  </si>
  <si>
    <t>Montáž umývadla keramického závesného, bez výtokovej armatúry</t>
  </si>
  <si>
    <t>-2001927766</t>
  </si>
  <si>
    <t>M31166000</t>
  </si>
  <si>
    <t>4110106</t>
  </si>
  <si>
    <t>725245162.S</t>
  </si>
  <si>
    <t>Montáž sprchovej zásteny zásuvnej trojdielnej s dvomi posuvnými dielmi do výšky 2000 mm a šírky 900 mm</t>
  </si>
  <si>
    <t>-1752967292</t>
  </si>
  <si>
    <t>552260001500</t>
  </si>
  <si>
    <t>-1633428739</t>
  </si>
  <si>
    <t>725291112.S</t>
  </si>
  <si>
    <t>Montáž záchodového sedadla s poklopom</t>
  </si>
  <si>
    <t>153539216</t>
  </si>
  <si>
    <t>M30111000</t>
  </si>
  <si>
    <t>-362843541</t>
  </si>
  <si>
    <t>725332320.S</t>
  </si>
  <si>
    <t>Montáž výlevky keramickej závesnej bez výtokovej armatúry</t>
  </si>
  <si>
    <t>763151799</t>
  </si>
  <si>
    <t>K21161000</t>
  </si>
  <si>
    <t>-507666397</t>
  </si>
  <si>
    <t>K21161000.1</t>
  </si>
  <si>
    <t>299942701</t>
  </si>
  <si>
    <t>725530826.S</t>
  </si>
  <si>
    <t>Demontáž elektrického zásobníkového ohrievača vody akumulačného do 800 l,  -0,69347t</t>
  </si>
  <si>
    <t>-718822629</t>
  </si>
  <si>
    <t>725539103.S</t>
  </si>
  <si>
    <t>Montáž elektrického ohrievača závesného zvislého do 120 L</t>
  </si>
  <si>
    <t>116783592</t>
  </si>
  <si>
    <t>541320005600</t>
  </si>
  <si>
    <t>-1038029545</t>
  </si>
  <si>
    <t>725539105.S</t>
  </si>
  <si>
    <t>Montáž elektrického ohrievača závesného zvislého do 200 L</t>
  </si>
  <si>
    <t>1640796690</t>
  </si>
  <si>
    <t>541320005800</t>
  </si>
  <si>
    <t>1623099350</t>
  </si>
  <si>
    <t>725590812.S</t>
  </si>
  <si>
    <t>Vnútrostaveniskové premiestnenie vybúraných hmôt zariaďovacích predmetov vodorovne do 100 m z budov s výš. do 12 m</t>
  </si>
  <si>
    <t>-238912977</t>
  </si>
  <si>
    <t>725819401.S</t>
  </si>
  <si>
    <t>Montáž ventilu rohového s pripojovacou rúrkou G 1/2</t>
  </si>
  <si>
    <t>1661711629</t>
  </si>
  <si>
    <t>052760699</t>
  </si>
  <si>
    <t>-2057042767</t>
  </si>
  <si>
    <t>725829201.S</t>
  </si>
  <si>
    <t>Montáž batérie výlevkovej nástennej pákovej alebo klasickej s mechanickým ovládaním</t>
  </si>
  <si>
    <t>385597204</t>
  </si>
  <si>
    <t>551450000200</t>
  </si>
  <si>
    <t>962513895</t>
  </si>
  <si>
    <t>725829601.S</t>
  </si>
  <si>
    <t>Montáž batérie umývadlovej a drezovej stojankovej, pákovej alebo klasickej s mechanickým ovládaním</t>
  </si>
  <si>
    <t>-1055260141</t>
  </si>
  <si>
    <t>31517000</t>
  </si>
  <si>
    <t>1166520329</t>
  </si>
  <si>
    <t>725849203.S</t>
  </si>
  <si>
    <t>Montáž batérie sprchovej nástennej</t>
  </si>
  <si>
    <t>2087358586</t>
  </si>
  <si>
    <t>27129000</t>
  </si>
  <si>
    <t>1864204289</t>
  </si>
  <si>
    <t>725859102.S</t>
  </si>
  <si>
    <t>Montáž ventilu odpadového pre zariaďovacie predmety nad 32 do DN 50</t>
  </si>
  <si>
    <t>497888441</t>
  </si>
  <si>
    <t>99302000</t>
  </si>
  <si>
    <t>Vpusť a zátka pre keramické drezy a výlevky</t>
  </si>
  <si>
    <t>774857236</t>
  </si>
  <si>
    <t>99111000</t>
  </si>
  <si>
    <t>„Click-Clack” uzatvárateľný odtokový ventil k umývadlu s prepadom</t>
  </si>
  <si>
    <t>-1980959746</t>
  </si>
  <si>
    <t>725869301.S</t>
  </si>
  <si>
    <t>Montáž zápachovej uzávierky pre zariaďovacie predmety, umývadlovej do D 40</t>
  </si>
  <si>
    <t>-1348760618</t>
  </si>
  <si>
    <t>151.035.21.1</t>
  </si>
  <si>
    <t>-124419707</t>
  </si>
  <si>
    <t>725869351.S</t>
  </si>
  <si>
    <t>Montáž zápachovej uzávierky pre zariaďovacie predmety, výlevkovej do D 50</t>
  </si>
  <si>
    <t>-1061124531</t>
  </si>
  <si>
    <t>152.741.11.1</t>
  </si>
  <si>
    <t>Zápachová uzávierka kolenová pre výlevku/ drez, d 50 mm, G 1 1/2", vodorovný odtok, závit, plast, GEBERIT</t>
  </si>
  <si>
    <t>-29977720</t>
  </si>
  <si>
    <t>725869381.S</t>
  </si>
  <si>
    <t>Montáž zápachovej uzávierky pre zariaďovacie predmety, ostatných typov do D 40</t>
  </si>
  <si>
    <t>2100968054</t>
  </si>
  <si>
    <t>551620027100</t>
  </si>
  <si>
    <t>-750926809</t>
  </si>
  <si>
    <t>998725102.S</t>
  </si>
  <si>
    <t>Presun hmôt pre zariaďovacie predmety v objektoch výšky nad 6 do 12 m</t>
  </si>
  <si>
    <t>1915270012</t>
  </si>
  <si>
    <t xml:space="preserve">Konštrukcie - drevostavby   </t>
  </si>
  <si>
    <t>763170030</t>
  </si>
  <si>
    <t>Revízne dvierka s pevnými pántmi 150x150 mm</t>
  </si>
  <si>
    <t>-1391459032</t>
  </si>
  <si>
    <t>763170031</t>
  </si>
  <si>
    <t>Revízne dvierka s pevnými pántmi 300x300 mm</t>
  </si>
  <si>
    <t>712315243</t>
  </si>
  <si>
    <t>SO05 - SO05  Oprava strechy a zateplenie medzistrešného priestoru haly B</t>
  </si>
  <si>
    <t xml:space="preserve">    769a - Montáže vzduchotechnických zariadení - </t>
  </si>
  <si>
    <t xml:space="preserve">    769 - Montáže vzduchotechnických zariadení - Zariadenie č. 1 - Nútené vetranie medzistrešného priestoru</t>
  </si>
  <si>
    <t>952901221</t>
  </si>
  <si>
    <t>Vyčistenie budov priemyselných objektov akejkoľvek výšky</t>
  </si>
  <si>
    <t>-523887990</t>
  </si>
  <si>
    <t>-1707538959</t>
  </si>
  <si>
    <t>11779133</t>
  </si>
  <si>
    <t>-1394960216</t>
  </si>
  <si>
    <t>1537279926</t>
  </si>
  <si>
    <t>269790265</t>
  </si>
  <si>
    <t>557179136</t>
  </si>
  <si>
    <t>769a</t>
  </si>
  <si>
    <t xml:space="preserve">Montáže vzduchotechnických zariadení - </t>
  </si>
  <si>
    <t>76903602R</t>
  </si>
  <si>
    <t>Montáž nasávacej mreže 800x600 - náročnejšia montáž</t>
  </si>
  <si>
    <t>484923339</t>
  </si>
  <si>
    <t>42972010R</t>
  </si>
  <si>
    <t>dodávka nasávacej mreže 800x600 mm - označenie 301</t>
  </si>
  <si>
    <t>2125756771</t>
  </si>
  <si>
    <t>76908287R</t>
  </si>
  <si>
    <t>Demontáž nasávacej mriežky jestvujúcej - komplikovanejší prístup a demontáž</t>
  </si>
  <si>
    <t>-1678676648</t>
  </si>
  <si>
    <t>9987692031</t>
  </si>
  <si>
    <t>1391413060</t>
  </si>
  <si>
    <t>Odstránenie tepelnej izolácie stropov kladenej voľne z vláknitých materiálov - náročnejšia demontáž postupným nosením z medzistrešného priestoru</t>
  </si>
  <si>
    <t>-390609902</t>
  </si>
  <si>
    <t>713146r</t>
  </si>
  <si>
    <t>-1617582441</t>
  </si>
  <si>
    <t>62911000010R</t>
  </si>
  <si>
    <t>-605586954</t>
  </si>
  <si>
    <t>767316R</t>
  </si>
  <si>
    <t>Montáž a dodávka výlezu do medzistrešného priestoru vrátane polyuretánovej dosky - kompletná dodávka (viď výkres č. D104)</t>
  </si>
  <si>
    <t>1983873786</t>
  </si>
  <si>
    <t>-1519182816</t>
  </si>
  <si>
    <t>Montáže vzduchotechnických zariadení - Zariadenie č. 1 - Nútené vetranie medzistrešného priestoru</t>
  </si>
  <si>
    <t>769011R</t>
  </si>
  <si>
    <t>Montáž ventilátora nástrešného vč. montáže príslušenstva</t>
  </si>
  <si>
    <t>1567312701</t>
  </si>
  <si>
    <t>4291700R</t>
  </si>
  <si>
    <t>357135925</t>
  </si>
  <si>
    <t>MAT3</t>
  </si>
  <si>
    <t>1135416249</t>
  </si>
  <si>
    <t>MAT4</t>
  </si>
  <si>
    <t>1977186076</t>
  </si>
  <si>
    <t>MAT5</t>
  </si>
  <si>
    <t>4600751</t>
  </si>
  <si>
    <t>MAT6</t>
  </si>
  <si>
    <t>-1272464740</t>
  </si>
  <si>
    <t>MAT7</t>
  </si>
  <si>
    <t>1735628396</t>
  </si>
  <si>
    <t>MAT8</t>
  </si>
  <si>
    <t>-677825153</t>
  </si>
  <si>
    <t>769012R</t>
  </si>
  <si>
    <t>Montáž a dodávka krycieho sita pr. 500 mm</t>
  </si>
  <si>
    <t>1156879496</t>
  </si>
  <si>
    <t>7690210R</t>
  </si>
  <si>
    <t>Montáž spiro potrubia DN 500 - náročnejšia montáž</t>
  </si>
  <si>
    <t>12376392</t>
  </si>
  <si>
    <t>429810001R</t>
  </si>
  <si>
    <t>Dodávka Kruhového Spiro potrubia pozinkovaný plech do pr. 500/0%TV</t>
  </si>
  <si>
    <t>-1800307557</t>
  </si>
  <si>
    <t>MAT9</t>
  </si>
  <si>
    <t>Montážny, tesniaci a spojovací materiál pozinkovaný</t>
  </si>
  <si>
    <t>-1055332873</t>
  </si>
  <si>
    <t>MAT10</t>
  </si>
  <si>
    <t>Mimostavenisková doprava</t>
  </si>
  <si>
    <t>-760554824</t>
  </si>
  <si>
    <t>7699PC1</t>
  </si>
  <si>
    <t>Triedenie a úprava zariadení na stavbe</t>
  </si>
  <si>
    <t>-941838105</t>
  </si>
  <si>
    <t>7699PC2</t>
  </si>
  <si>
    <t>Zaregulovanie, komplexné skúšky</t>
  </si>
  <si>
    <t>1547840186</t>
  </si>
  <si>
    <t>-147410293</t>
  </si>
  <si>
    <t>783172R</t>
  </si>
  <si>
    <t>Zhotovenie náteru, resp. nástreku  strechy vrátane dopravy, staveniskového presunu, očistenia a odhrdzavenia potvrchu a odstránenia bitúmenových pásov prekrývajúcich spoje (kompletná cena, náročnejšia realizácia)</t>
  </si>
  <si>
    <t>97521280</t>
  </si>
  <si>
    <t>MAT1</t>
  </si>
  <si>
    <t>947203286</t>
  </si>
  <si>
    <t>MAT2</t>
  </si>
  <si>
    <t>181600953</t>
  </si>
  <si>
    <t>210PC1</t>
  </si>
  <si>
    <t>1712803261</t>
  </si>
  <si>
    <t>Stavebno montážne práce náročné ucelené - odborné, tvorivé remeselné (Tr. 3) v rozsahu viac ako 8 hodín - nešpecifikované práce</t>
  </si>
  <si>
    <t>-1768358593</t>
  </si>
  <si>
    <t xml:space="preserve">SO06 - SO06  Výmena okien, dverí, bránových otvorov haly B, zázemia haly B, rolbárne a nádvoria medzi hala </t>
  </si>
  <si>
    <t>34023924.R</t>
  </si>
  <si>
    <t>59398617</t>
  </si>
  <si>
    <t>" átrium a zázemie haly A "</t>
  </si>
  <si>
    <t>" ozn. O2 "   2,40*2,92</t>
  </si>
  <si>
    <t>" hala B "</t>
  </si>
  <si>
    <t>" ozn.O14 "  1,20*1,80+1,70*2,10</t>
  </si>
  <si>
    <t>" ozn.O11 "  1,70*2,10</t>
  </si>
  <si>
    <t>612425921</t>
  </si>
  <si>
    <t>Omietka vápenná vnútorného ostenia okenného alebo dverného hladká</t>
  </si>
  <si>
    <t>1823894138</t>
  </si>
  <si>
    <t>" úprava ostenie pred montážou okien /pre nalepenie ISO pások/ "</t>
  </si>
  <si>
    <t>" hala B a vestibul "</t>
  </si>
  <si>
    <t>(1,50+1,80)*2*0,47*3</t>
  </si>
  <si>
    <t>(1,00+2*2,05)*0,47*1</t>
  </si>
  <si>
    <t>(4,80+1,85)*2*0,30*1</t>
  </si>
  <si>
    <t>(2,10+1,85)*2*0,30*1</t>
  </si>
  <si>
    <t>(1,17+1,80)*2*0,47*1</t>
  </si>
  <si>
    <t>(1,20+1,16)*2*0,30*3</t>
  </si>
  <si>
    <t>(0,65+0,60)*2*0,30*1</t>
  </si>
  <si>
    <t>(6,34+2*2,55)*0,30*1</t>
  </si>
  <si>
    <t>(2,40+0,70)*2*0,47*1</t>
  </si>
  <si>
    <t>" vstup športový obchod "</t>
  </si>
  <si>
    <t>(1,50+2,23)*2*0,30</t>
  </si>
  <si>
    <t>" átrium a zázemie haly B "</t>
  </si>
  <si>
    <t>(2,00+1,77)*2*0,45*2</t>
  </si>
  <si>
    <t>(1,20+1,16)*2*0,30*27</t>
  </si>
  <si>
    <t>(2,20+1,16)*2*0,30*1</t>
  </si>
  <si>
    <t>(1,17+0,60)*2*0,30*4</t>
  </si>
  <si>
    <t>(1,17+0,60)*2*0,45*2</t>
  </si>
  <si>
    <t>(0,65+0,60)*2*0,45*1</t>
  </si>
  <si>
    <t>(0,90+1,16)*2*0,30*9</t>
  </si>
  <si>
    <t>(0,90+0,60)*2*0,45*2</t>
  </si>
  <si>
    <t>(1,20+1,17)*2*0,45*1</t>
  </si>
  <si>
    <t>(1,20+2,51)*2*0,45*2</t>
  </si>
  <si>
    <t>(1,18+1,63)*2*0,45*1</t>
  </si>
  <si>
    <t>(2,20+2,58)*2*0,45*2</t>
  </si>
  <si>
    <t>(1,55+1,76)*2*0,30*1</t>
  </si>
  <si>
    <t>(1,80+2,60)*2*0,30*1</t>
  </si>
  <si>
    <t>612425931</t>
  </si>
  <si>
    <t>Omietka vápenná vnútorného ostenia okenného alebo dverného štuková</t>
  </si>
  <si>
    <t>-120372157</t>
  </si>
  <si>
    <t>" oprava vnútorného ostenia po výmene otvorových fasádnych výplní "</t>
  </si>
  <si>
    <t>((1,50+2*1,80)*(0,25+0,20)+1,50*0,20)*3</t>
  </si>
  <si>
    <t>(1,40+2*2,05)*0,20</t>
  </si>
  <si>
    <t>(4,80+2*1,85)*(0,10+0,20)+4,80*0,20</t>
  </si>
  <si>
    <t>(2,10+2*1,85)*(0,10+0,20)+2,10*0,20</t>
  </si>
  <si>
    <t>(1,17+2*1,80)*(0,25+0,20)+1,80*0,20</t>
  </si>
  <si>
    <t>((1,20+2*1,16)*(0,15+0,20)+1,16*0,20)*3</t>
  </si>
  <si>
    <t>(0,65+2*0,60)*(0,15+0,20)+0,65*0,15</t>
  </si>
  <si>
    <t>(6,34+2*2,55)*0,25</t>
  </si>
  <si>
    <t>(2,40+0,70)*2*(0,25+0,20)</t>
  </si>
  <si>
    <t>(1,50+2,23)*2*(0,15+0,20)</t>
  </si>
  <si>
    <t>(2,70+2*2,29)*0,30</t>
  </si>
  <si>
    <t>(2,40+2*3,62)*0,35</t>
  </si>
  <si>
    <t>(3,50+2*3,60)*0,25</t>
  </si>
  <si>
    <t>(2,00+2*1,77)*(0,25+0,20)+2,00*0,20</t>
  </si>
  <si>
    <t>((1,20+2*1,16)*2*(0,15+0,20)+1,20*0,20)*27</t>
  </si>
  <si>
    <t>(2,20+2*1,16)*(0,15*0,20)+2,20*0,20</t>
  </si>
  <si>
    <t>((1,17+2*0,60)*(0,15+0,20)+1,17*0,20)*4</t>
  </si>
  <si>
    <t>((1,17+2*0,60)*(0,25+0,20)+1,17*0,20)*2</t>
  </si>
  <si>
    <t>(0,65+2*0,60)*(0,25+0,20)+0,65*0,20</t>
  </si>
  <si>
    <t>(0,65+2*0,60)*(0,15+0,20)+0,65*0,20</t>
  </si>
  <si>
    <t>((0,90+2*1,16)*(0,15+0,20)+0,90*0,20)*9</t>
  </si>
  <si>
    <t>(0,90+2*0,60)*(0,25+0,20)+0,90*0,20</t>
  </si>
  <si>
    <t>(1,20+2*1,17)*(0,25+0,20)+1,20*0,20</t>
  </si>
  <si>
    <t>((1,20+2*2,51)*(0,25+0,20)+1,20*0,20)*2</t>
  </si>
  <si>
    <t>(1,18+2*1,63)*(0,25+0,20)+1,18*0,20</t>
  </si>
  <si>
    <t>((2,20+2*2,58)*(0,25+0,20)+2,20*0,20)*2</t>
  </si>
  <si>
    <t>(1,20+2*1,00)*(0,25+0,20)+1,20*0,20</t>
  </si>
  <si>
    <t>(1,55+2*1,76)*(0,15+0,20)+1,55*0,20</t>
  </si>
  <si>
    <t>(1,80+2*2,60)*(0,15+0,20)+1,80*0,20</t>
  </si>
  <si>
    <t>612460253</t>
  </si>
  <si>
    <t>Vnútorná omietka stien vápennocementová štuková (jemná), hr. 5 mm</t>
  </si>
  <si>
    <t>-1136565504</t>
  </si>
  <si>
    <t>612481119.S</t>
  </si>
  <si>
    <t>-1848780343</t>
  </si>
  <si>
    <t>" na ploche zamurovaných otvorov, vrátane presahu"</t>
  </si>
  <si>
    <t>" ozn. O2 "   3,00*2,95</t>
  </si>
  <si>
    <t>" ozn.O14 "  1,70*2,30</t>
  </si>
  <si>
    <t>" ozn.O11 "  2,20*3,50</t>
  </si>
  <si>
    <t>962081131</t>
  </si>
  <si>
    <t>Búranie muriva priečok zo sklenených tvárnic, hr. do 100 mm,  -0,05500t</t>
  </si>
  <si>
    <t>525545317</t>
  </si>
  <si>
    <t>1,80*2,60*1</t>
  </si>
  <si>
    <t>Vybúranie drevených rámov okien dvojitých alebo zdvojených, plochy do 1 m2,  -0,07500t</t>
  </si>
  <si>
    <t>758705621</t>
  </si>
  <si>
    <t>1,17*0,60*6</t>
  </si>
  <si>
    <t>0,90*0,60*2</t>
  </si>
  <si>
    <t>0,72*0,60*1</t>
  </si>
  <si>
    <t>0,65*0,60*2</t>
  </si>
  <si>
    <t>968062355</t>
  </si>
  <si>
    <t>Vybúranie drevených rámov okien dvojitých alebo zdvojených, plochy do 2 m2,  -0,06200t</t>
  </si>
  <si>
    <t>1324658834</t>
  </si>
  <si>
    <t>1,20*1,16*27</t>
  </si>
  <si>
    <t>0,90*1,20*9</t>
  </si>
  <si>
    <t>968062356</t>
  </si>
  <si>
    <t>Vybúranie drevených rámov okien dvojitých alebo zdvojených, plochy do 4 m2,  -0,05400t</t>
  </si>
  <si>
    <t>1835535344</t>
  </si>
  <si>
    <t>1,50*1,80*3</t>
  </si>
  <si>
    <t>2,10*1,85*1</t>
  </si>
  <si>
    <t>1,17*1,80*1</t>
  </si>
  <si>
    <t>2,00*1,77*2</t>
  </si>
  <si>
    <t>2,20*1,16*1</t>
  </si>
  <si>
    <t>968062357</t>
  </si>
  <si>
    <t>Vybúranie drevených rámov okien dvojitých alebo zdvojených, plochy nad 4 m2,  -0,04700t</t>
  </si>
  <si>
    <t>538837116</t>
  </si>
  <si>
    <t>4,80*1,16*1</t>
  </si>
  <si>
    <t>968072355</t>
  </si>
  <si>
    <t>Vybúranie kovových rámov okien dvojitých alebo zdvojených, plochy do 2 m2,  -0,06100t</t>
  </si>
  <si>
    <t>1580768015</t>
  </si>
  <si>
    <t>1,20*1,10*1</t>
  </si>
  <si>
    <t>1,18*1,63*1</t>
  </si>
  <si>
    <t>968072356</t>
  </si>
  <si>
    <t>Vybúranie kovových rámov okien dvojitých alebo zdvojených, plochy do 4 m2,  -0,05300t</t>
  </si>
  <si>
    <t>-1509057636</t>
  </si>
  <si>
    <t>1,20*2,51*2</t>
  </si>
  <si>
    <t>1,55*1,76*1</t>
  </si>
  <si>
    <t>968072357</t>
  </si>
  <si>
    <t>Vybúranie kovových rámov okien dvojitých alebo zdvojených, plochy nad 4 m2,  -0,05000t</t>
  </si>
  <si>
    <t>-1742177368</t>
  </si>
  <si>
    <t>2,20*2,58*2</t>
  </si>
  <si>
    <t>2059926418</t>
  </si>
  <si>
    <t>1,00*2,05*1</t>
  </si>
  <si>
    <t>1816144728</t>
  </si>
  <si>
    <t>1,50*2,00*1</t>
  </si>
  <si>
    <t>1,50*2,23*1</t>
  </si>
  <si>
    <t>968072559</t>
  </si>
  <si>
    <t>Vybúranie kovových vrát plochy nad 5 m2,  -0,06600t</t>
  </si>
  <si>
    <t>766343319</t>
  </si>
  <si>
    <t>6,35*2,70*1</t>
  </si>
  <si>
    <t>2,70*2,70*1</t>
  </si>
  <si>
    <t>2,40*3,62*1</t>
  </si>
  <si>
    <t>3,00*3,82*1</t>
  </si>
  <si>
    <t>3,50*3,60*1</t>
  </si>
  <si>
    <t>2,40*2,91*1</t>
  </si>
  <si>
    <t>3,00*3,70*1</t>
  </si>
  <si>
    <t>3,00*3,40*1</t>
  </si>
  <si>
    <t>3,065*3,30*1</t>
  </si>
  <si>
    <t>1,70*3,30*2</t>
  </si>
  <si>
    <t xml:space="preserve">Vybúranie kovových stien plných, zasklených alebo výkladných,  -0,02500t </t>
  </si>
  <si>
    <t>-2016650751</t>
  </si>
  <si>
    <t>" hala B vstup vestibul "</t>
  </si>
  <si>
    <t>5,34*2,55*1</t>
  </si>
  <si>
    <t>52,80*7,50</t>
  </si>
  <si>
    <t>13,80*1,85</t>
  </si>
  <si>
    <t>22,90*3,05</t>
  </si>
  <si>
    <t>-2090700088</t>
  </si>
  <si>
    <t>865485068</t>
  </si>
  <si>
    <t>32,775*7</t>
  </si>
  <si>
    <t>155495273</t>
  </si>
  <si>
    <t>-1197237320</t>
  </si>
  <si>
    <t>32,775*8</t>
  </si>
  <si>
    <t>554357172</t>
  </si>
  <si>
    <t>-1633673239</t>
  </si>
  <si>
    <t>1096978769</t>
  </si>
  <si>
    <t>764410750</t>
  </si>
  <si>
    <t>Oplechovanie parapetov z hliníkového farebného Al plechu, vrátane rohov rš 330 mm</t>
  </si>
  <si>
    <t>-1679345756</t>
  </si>
  <si>
    <t>" nové okenné parapetné plechy /pre nové aj pôvodné okenné výplne/ "</t>
  </si>
  <si>
    <t>" pohľad A "</t>
  </si>
  <si>
    <t>2,00*1</t>
  </si>
  <si>
    <t>" pohľad B "</t>
  </si>
  <si>
    <t>0,85*(2+2)+1,20*(7+6)+1,15*1+1,50*1</t>
  </si>
  <si>
    <t>" pohľad C "</t>
  </si>
  <si>
    <t>1,20*(1+7)+1,55*1</t>
  </si>
  <si>
    <t>" pohľad D "</t>
  </si>
  <si>
    <t>0,60*2+1,20*(11+14)</t>
  </si>
  <si>
    <t>" pohľad E "</t>
  </si>
  <si>
    <t>2,00*1+1,20*3</t>
  </si>
  <si>
    <t>" pohľad F "</t>
  </si>
  <si>
    <t>1,18*1+2,20*2</t>
  </si>
  <si>
    <t>" pohľad G "</t>
  </si>
  <si>
    <t>1,20*(1+12)+2,20*1</t>
  </si>
  <si>
    <t>" pohľad H "</t>
  </si>
  <si>
    <t>1,17*3+1,20*(3+7)+0,72*1+1,16*1+0,90*(4+7)+0,65*1+2,00*1</t>
  </si>
  <si>
    <t>1,17*1+1,50*3+2,10*1+4,80*1</t>
  </si>
  <si>
    <t>" vestibul hala B "</t>
  </si>
  <si>
    <t>0,65*1+1,20*2+13,80</t>
  </si>
  <si>
    <t>124,92+54,12+16,85</t>
  </si>
  <si>
    <t>764410770</t>
  </si>
  <si>
    <t>Oplechovanie parapetov z hliníkového farebného Al plechu, vrátane rohov rš 500 mm</t>
  </si>
  <si>
    <t>-1642849936</t>
  </si>
  <si>
    <t>52,80</t>
  </si>
  <si>
    <t>764410780</t>
  </si>
  <si>
    <t>Oplechovanie parapetov z hliníkového farebného Al plechu, vrátane rohov rš 600 mm</t>
  </si>
  <si>
    <t>-185281461</t>
  </si>
  <si>
    <t>22,90</t>
  </si>
  <si>
    <t>-1331564526</t>
  </si>
  <si>
    <t>" átrium a zázemie haly A "  124,92</t>
  </si>
  <si>
    <t>" hala B "  54,12+13,80</t>
  </si>
  <si>
    <t>" vestibul hala B "  3,05</t>
  </si>
  <si>
    <t>764410880</t>
  </si>
  <si>
    <t>Demontáž oplechovania parapetov rš od 400 do 600 mm,  -0,00287t</t>
  </si>
  <si>
    <t>973371863</t>
  </si>
  <si>
    <t xml:space="preserve">" hala B " </t>
  </si>
  <si>
    <t>52,80+22,90</t>
  </si>
  <si>
    <t>-1018862199</t>
  </si>
  <si>
    <t>Montáž okien a dverí plastových s hydroizolačnými ISO páskami (exteriérová a interiérová)</t>
  </si>
  <si>
    <t>-837780329</t>
  </si>
  <si>
    <t>" okná ozn. B1-B8 "</t>
  </si>
  <si>
    <t>(2,00+1,77)*2*1</t>
  </si>
  <si>
    <t>(1,20+1,16)*2*1</t>
  </si>
  <si>
    <t>(1,20+1,16)*2*6</t>
  </si>
  <si>
    <t>(1,20+1,16)*2*8</t>
  </si>
  <si>
    <t>(2,20+1,16)*2*1</t>
  </si>
  <si>
    <t>(1,17+0,60)*2*2</t>
  </si>
  <si>
    <t>(1,20+0,60)*2*3</t>
  </si>
  <si>
    <t>(0,72+0,60)*2*1</t>
  </si>
  <si>
    <t>(1,17+0,60)*2*1</t>
  </si>
  <si>
    <t>(0,90+1,16)*2*4</t>
  </si>
  <si>
    <t>(0,90+0,60)*2*2</t>
  </si>
  <si>
    <t>(0,65+0,60)*2*1</t>
  </si>
  <si>
    <t>(0,90+1,16)*2*5</t>
  </si>
  <si>
    <t>" okno ozn. F "</t>
  </si>
  <si>
    <t xml:space="preserve">" pohľad H "   </t>
  </si>
  <si>
    <t>(1,80+2,60)*2*1</t>
  </si>
  <si>
    <t>" okná ozn. G1-G5 "</t>
  </si>
  <si>
    <t xml:space="preserve">" pohľad C " </t>
  </si>
  <si>
    <t>(1,55+1,76)*2*1</t>
  </si>
  <si>
    <t>(1,20+1,10)*2*1</t>
  </si>
  <si>
    <t>(1,20+2,51)*2*2</t>
  </si>
  <si>
    <t>(1,18+1,63)*2*1</t>
  </si>
  <si>
    <t>(2,20+2,58)*2*2</t>
  </si>
  <si>
    <t>" okná ozn. O2</t>
  </si>
  <si>
    <t>(2,40+0,70)*2*1</t>
  </si>
  <si>
    <t>" dvere ozn. B13 "</t>
  </si>
  <si>
    <t>(1,00+2,05)*2*1</t>
  </si>
  <si>
    <t>" okná ozn.B9-B12 "</t>
  </si>
  <si>
    <t>(2,10+1,85)*2*1</t>
  </si>
  <si>
    <t>(1,50+1,80)*2*3</t>
  </si>
  <si>
    <t>(4,80+1,85)*2*1</t>
  </si>
  <si>
    <t>(1,17+1,80)*2*1</t>
  </si>
  <si>
    <t>2832900061</t>
  </si>
  <si>
    <t>Tesniaca fólia CX exteriér,  pre tesnenie pripájacej škáry okenného rámu a muriva, polymér</t>
  </si>
  <si>
    <t>-1238920350</t>
  </si>
  <si>
    <t>2832900066</t>
  </si>
  <si>
    <t>Tesniaca fólia CX interiér, pre tesnenie pripájacej škáry okenného rámu a muriva, polymér</t>
  </si>
  <si>
    <t>1091761749</t>
  </si>
  <si>
    <t>6114100000.R</t>
  </si>
  <si>
    <t xml:space="preserve">Plastové dvere exteriér 1krd rozmer šxv 1000x2050 mm, plné vrátane zárubne, tepelnoizolačná výplň, farba RAL medená, kovanie, zámok - pol.B13 </t>
  </si>
  <si>
    <t>597905363</t>
  </si>
  <si>
    <t>6114100100.P</t>
  </si>
  <si>
    <t xml:space="preserve">Plastové okno 1krd 1500x1800 mm, OS, izolačné trojsklo číre, kovanie, kľučky, farba RAL, kovanie - pol.B11 </t>
  </si>
  <si>
    <t>735513372</t>
  </si>
  <si>
    <t>6114100100.P1</t>
  </si>
  <si>
    <t xml:space="preserve">Plastové okno 1krd 1500x1800 mm, OS, izolačné trojsklo číre, kovanie, kľučky, farba RAL, kovanie, polep matnou bezpečnostnou fóliou proti vlámaniu 8 mil SFX - pol.B11 </t>
  </si>
  <si>
    <t>1683995853</t>
  </si>
  <si>
    <t>6114100001.A</t>
  </si>
  <si>
    <t>Plastové okno 4krd 2000x1770 mm, O+OS+O+OS, izolačné trojsklo číre, kovanie, kľučky, farba RAL, polep matnou bezpečnostnou fóliou proti vlámaniu 8 mil SFX - ozn. B2</t>
  </si>
  <si>
    <t>1339121275</t>
  </si>
  <si>
    <t>6114100002.B</t>
  </si>
  <si>
    <t>Plastové okno 2krd 1200x1160 mm, O+OS, izolačné trojsklo číre, kovanie, kľučky, farba RAL - ozn. B1</t>
  </si>
  <si>
    <t>-2019375450</t>
  </si>
  <si>
    <t>6114100002.B1</t>
  </si>
  <si>
    <t>Plastové okno 2krd 1200x1160 mm, O+OS, izolačné trojsklo číre, kovanie, kľučky, farba RAL, polep matnou bezpečnostnou fóliou 4 mil SFX - ozn. B1</t>
  </si>
  <si>
    <t>916779811</t>
  </si>
  <si>
    <t>6114100002.C</t>
  </si>
  <si>
    <t>Plastové okno 1krd 900x1200 mm, OS, izolačné trojsklo číre, kovanie, kľučky, farba RAL - ozn. B3</t>
  </si>
  <si>
    <t>-1076802292</t>
  </si>
  <si>
    <t>6114100002.C1</t>
  </si>
  <si>
    <t>Plastové okno 1krd 900x1200 mm, OS, izolačné trojsklo číre, kovanie, kľučky, farba RAL, polep matnou bezpečnostnou fóliou 8 mil SFX - ozn. B3</t>
  </si>
  <si>
    <t>2143929980</t>
  </si>
  <si>
    <t>6114100001.E1</t>
  </si>
  <si>
    <t>Plastové okno 2krd 2100x1850 mm, O+OS, izolačné trojsklo číre, kovanie, kľučky, farba RAL, polep matnou bezpečnsotnou fóliou proti vlámaniu 89 mil SFX - ozn. B9</t>
  </si>
  <si>
    <t>1030026754</t>
  </si>
  <si>
    <t>6114100002.G1</t>
  </si>
  <si>
    <t>Plastové okno 4krd 4800x1850 mm, 4xOS, izolačné trojsklo číre, kovanie, kľučky, farba RAL, polep matnou bezpečnsotnou fóliou proti vlámaniu 8 mil SFX - ozn. B10</t>
  </si>
  <si>
    <t>1169985206</t>
  </si>
  <si>
    <t>6114100003.G</t>
  </si>
  <si>
    <t>Plastové okno 1krd 2200x1160 mm, Fix, izolačné trojsklo číre, kovanie, kľučky, farba RAL - ozn. B8</t>
  </si>
  <si>
    <t>1268429852</t>
  </si>
  <si>
    <t>6114100004.H1</t>
  </si>
  <si>
    <t>Plastové okno 1krd 1170x600 mm, S, izolačné trojsklo číre, kovanie, kľučky, farba RAL, polep matnou bezpečnostnou fóliou 4 mil SFX - ozn. B4</t>
  </si>
  <si>
    <t>-1445379609</t>
  </si>
  <si>
    <t>6114100004.H2</t>
  </si>
  <si>
    <t>Plastové okno 1krd 1170x600 mm, S, izolačné trojsklo číre, kovanie, kľučky, farba RAL, polep matnou bezpečnostnou fóliou proti vlámaniu 8 mil SFX - ozn. B4</t>
  </si>
  <si>
    <t>-1679844380</t>
  </si>
  <si>
    <t>6114100005.H</t>
  </si>
  <si>
    <t>Plastové okno 1krd 900x600 mm, OS, izolačné trojsklo číre, kovanie, kľučky, farba RAL - ozn. B5</t>
  </si>
  <si>
    <t>64986571</t>
  </si>
  <si>
    <t>6114100006.H</t>
  </si>
  <si>
    <t>Plastové okno 1krd 1170x1800 mm, S, izolačné trojsklo číre, kovanie, kľučky, farba RAL - ozn. B12</t>
  </si>
  <si>
    <t>-1601796447</t>
  </si>
  <si>
    <t>6114100007.H1</t>
  </si>
  <si>
    <t>Plastové okno 1krd 720x600 mm, OS, izolačné trojsklo číre, kovanie, kľučky, farba RAL, polep matnou bezpečnostnou fóliou 4 mil SFX - ozn. B7</t>
  </si>
  <si>
    <t>-1783314724</t>
  </si>
  <si>
    <t>6114100008.H1</t>
  </si>
  <si>
    <t>Plastové okno 1krd 1200x1100 mm, OS, izolačné trojsklo číre, kovanie, kľučky, farba RAL, polep matnou bezpečnostnou fóliou proti vlámaniu 8 mil SFX - ozn. G1</t>
  </si>
  <si>
    <t>1059584375</t>
  </si>
  <si>
    <t>6114100009.H1</t>
  </si>
  <si>
    <t>Plastové okno 1krd 1200x2510mm, Fix, izolačné trojsklo číre, kovanie, kľučky, farba RAL, polep matnou bezpečnostnou fóliou proti vlámaniu 8 mil SFX - ozn. G2</t>
  </si>
  <si>
    <t>-350890879</t>
  </si>
  <si>
    <t>6114100010.H</t>
  </si>
  <si>
    <t>Plastové okno 1krd 650x600mm, OS, izolačné trojsklo číre, kovanie, kľučky, farba RAL - ozn. B6</t>
  </si>
  <si>
    <t>-469958447</t>
  </si>
  <si>
    <t>6114100010.H1</t>
  </si>
  <si>
    <t>Plastové okno 1krd 650x600mm, OS, izolačné trojsklo číre, kovanie, kľučky, farba RAL, polep matnou bezpečnsotnou fóliou 4 mil SFX - ozn. B6</t>
  </si>
  <si>
    <t>1397986544</t>
  </si>
  <si>
    <t>6114100011.H1</t>
  </si>
  <si>
    <t>Plastové okno 1krd 1180x1630 mm, OS, izolačné trojsklo číre, kovanie, kľučky, farba RAL, polep matnou bezpečnostnou fóliou proti vlámaniu 8 mil SFX - ozn. G3</t>
  </si>
  <si>
    <t>-1350408058</t>
  </si>
  <si>
    <t>6114100012.C1</t>
  </si>
  <si>
    <t>Plastové okno 4krd 2200x2580 mm, OS+3xFix, izolačné trojsklo číre, kovanie, kľučky, farba RAL, polep matnou bezpečnostnou fóliou 4 mil SFX horné krídla, matnou bezpečnostnou fóliou proti vlámaniu 8 mil SFX dolné krídla - ozn. G4</t>
  </si>
  <si>
    <t>290200492</t>
  </si>
  <si>
    <t>6114100014.E1</t>
  </si>
  <si>
    <t>Plastové okno 6krd 1550x1760 mm, 2xOS+4xFix, izolačné trojsklo číre, kovanie, kľučky, farba RAL, polep matnou bezpečnostnou fóliou proti vlámaniu 8 mil SFX - ozn. G5</t>
  </si>
  <si>
    <t>86191994</t>
  </si>
  <si>
    <t>6114100015.F</t>
  </si>
  <si>
    <t>Plastové okno 3krd 1800x2600 mm, S+2xFix, izolačné trojsklo číre, kovanie, kľučky, farba RAL - ozn. F</t>
  </si>
  <si>
    <t>680380812</t>
  </si>
  <si>
    <t>6114100016.A1</t>
  </si>
  <si>
    <t>Plastové okno 1krd 2400x700 mm, Fix, izolačné trojsklo číre, farba RAL, polep matnou fóliou - ozn. O2</t>
  </si>
  <si>
    <t>85269251</t>
  </si>
  <si>
    <t>766694142.S</t>
  </si>
  <si>
    <t>Montáž parapetnej dosky plastovej šírky do 300 mm, dĺžky  do 1600 mm</t>
  </si>
  <si>
    <t>-836023370</t>
  </si>
  <si>
    <t>" š.300 mm dl.1,50 m "  3</t>
  </si>
  <si>
    <t>" š.300 mm dl.1,17 m "  3</t>
  </si>
  <si>
    <t>" š.300 mm dl.0,90 m "  2</t>
  </si>
  <si>
    <t>" š.300 mm dl.0,65 m "  1</t>
  </si>
  <si>
    <t>" š. 200 mm dl.0,90 m "  4</t>
  </si>
  <si>
    <t>" š. 200 mm dl.0,16 m "  1</t>
  </si>
  <si>
    <t>" š. 200 mm dl.1,20 m "  7</t>
  </si>
  <si>
    <t>" š. 200 mm 0,72 m "  1</t>
  </si>
  <si>
    <t>" š. 200 mm 1,55 m "  1</t>
  </si>
  <si>
    <t>" š. 200 mm 0,65 m "  1</t>
  </si>
  <si>
    <t>" š.250 mm dl.1,20 m "  25</t>
  </si>
  <si>
    <t>" š.250 mm dl.1,18 m "  1</t>
  </si>
  <si>
    <t>" š.250 mm dl.0,90 m "  5</t>
  </si>
  <si>
    <t>766694143.S</t>
  </si>
  <si>
    <t>-1033535455</t>
  </si>
  <si>
    <t>" š.200 mm dl.2,00 m "  1</t>
  </si>
  <si>
    <t>" š.250 mm dl.2,00 m "  2</t>
  </si>
  <si>
    <t>" š.250 mm dl.2,20 m "  3</t>
  </si>
  <si>
    <t>611560000200.S</t>
  </si>
  <si>
    <t>Parapetná doska plastová, šírka 200 mm, komôrková vnútorná, zlatý dub, mramor, mahagon, svetlý buk, orech</t>
  </si>
  <si>
    <t>-1165597186</t>
  </si>
  <si>
    <t>" š. 200 mm "  0,90*4+1,16*1+1,20*7+0,72*1+1,55*1+0,65*1</t>
  </si>
  <si>
    <t>" š.200 mm "  2,00*1</t>
  </si>
  <si>
    <t>18,08*0,05</t>
  </si>
  <si>
    <t>611560000300</t>
  </si>
  <si>
    <t>Parapetná doska plastová, šírka 250 mm, komôrková vnútorná, zlatý dub, mramor, mahagon, svetlý buk, orech</t>
  </si>
  <si>
    <t>-280085879</t>
  </si>
  <si>
    <t>" š.250 mm "  1,20*25+1,18*1+0,90*5</t>
  </si>
  <si>
    <t>" š.250 mm "  2,00*2+2,20*3</t>
  </si>
  <si>
    <t>46,28*0,05</t>
  </si>
  <si>
    <t>-930834554</t>
  </si>
  <si>
    <t>" š.300 mm "  1,50*3+1,17*3+0,90*2+0,65*1</t>
  </si>
  <si>
    <t>10,46*0,05</t>
  </si>
  <si>
    <t>611560000800.S</t>
  </si>
  <si>
    <t>Plastové krytky k vnútorným parapetom plastovým, pár, vo farbe biela, mramor, zlatý dub, buk, mahagón, orech</t>
  </si>
  <si>
    <t>1325810844</t>
  </si>
  <si>
    <t>16+35+9</t>
  </si>
  <si>
    <t>766694980.S</t>
  </si>
  <si>
    <t>Demontáž parapetnej dosky drevenej šírky do 300 mm, dĺžky do 1600 mm, -0,003t</t>
  </si>
  <si>
    <t>-653911312</t>
  </si>
  <si>
    <t>" dl.1,50 m "  3</t>
  </si>
  <si>
    <t>" dl.1,20 m "  27+1+2</t>
  </si>
  <si>
    <t>" dl.0,90 m "  9+2</t>
  </si>
  <si>
    <t>" dl.1,17 m "  6+1</t>
  </si>
  <si>
    <t>" dl.0,72 m "  1</t>
  </si>
  <si>
    <t>" dl.0,65 m "  2</t>
  </si>
  <si>
    <t>" dl.1,18 m "  1</t>
  </si>
  <si>
    <t>" dl.1,55 m "  1</t>
  </si>
  <si>
    <t>766694981.S</t>
  </si>
  <si>
    <t>Demontáž parapetnej dosky drevenej šírky do 300 mm, dĺžky nad 1600 mm, -0,006t</t>
  </si>
  <si>
    <t>-1830761553</t>
  </si>
  <si>
    <t>" dl.2,00 m "  2</t>
  </si>
  <si>
    <t>" dl.2,10 m "  1</t>
  </si>
  <si>
    <t>" dl.4,80 m "  1</t>
  </si>
  <si>
    <t>" dl.2,20 m "  1+2</t>
  </si>
  <si>
    <t>998766202</t>
  </si>
  <si>
    <t>Presun hmot pre konštrukcie stolárske v objektoch výšky nad 6 do 12 m</t>
  </si>
  <si>
    <t>-119586280</t>
  </si>
  <si>
    <t>615274263</t>
  </si>
  <si>
    <t>" doplnenie fasády hala B vestibul /k pol.O17/ - pozn.K "</t>
  </si>
  <si>
    <t>(0,50+1,20)*13,80</t>
  </si>
  <si>
    <t>" doplnenie fasády hala B /k pol.O16/ - pozn.K "</t>
  </si>
  <si>
    <t>(1,00*2+3,50)*52,80</t>
  </si>
  <si>
    <t>1459166345</t>
  </si>
  <si>
    <t>313,86*1,10</t>
  </si>
  <si>
    <t>1374550267</t>
  </si>
  <si>
    <t>" spojovacie profily pre zvislé spájanie dielcov "  75,00</t>
  </si>
  <si>
    <t>775961410</t>
  </si>
  <si>
    <t>" ohýbané klampiarske prvky rš 350 mm  - štartovacia soklová lišta "   55,00</t>
  </si>
  <si>
    <t>446529755</t>
  </si>
  <si>
    <t>" spojovacie profily pre zvislé spájanie dielcov "  55,00</t>
  </si>
  <si>
    <t>434003199</t>
  </si>
  <si>
    <t>" ohýbané klampiarske prvky rš 300 mm  - štartovacia soklová lišta "   55,00</t>
  </si>
  <si>
    <t>" ohýbané klampiarske prvky rš 300 mm - okenné parapety "   55,00</t>
  </si>
  <si>
    <t>" ohýbané klampiarske prvky rš 300 mm - okenné nadpražia "   55,00</t>
  </si>
  <si>
    <t>" ohýbané klampiarske prvky rš 300 mm - lemovacia lišta prepojenia na strešnú rovinu "   55,00</t>
  </si>
  <si>
    <t>767612100.R</t>
  </si>
  <si>
    <t>734981510</t>
  </si>
  <si>
    <t>" pol.E1 "  (2,70+2,29)*2*1</t>
  </si>
  <si>
    <t>" pol.E2 "  (5,34+2,55)*2*1</t>
  </si>
  <si>
    <t>" hala B vstup do obchodu "</t>
  </si>
  <si>
    <t>" pol.E3 "  (1,50+2,23)*2*1</t>
  </si>
  <si>
    <t>1417025863</t>
  </si>
  <si>
    <t>-627906399</t>
  </si>
  <si>
    <t>Stena ext hliníková šxv 5340x2550 mm, 2x 2krd dvere, 3x fix bočný svetlík, 5x fix nadsvetlík, zasklenie izolačné trojsklo číre bezpečnostné, farba RAL medená - pol.E2</t>
  </si>
  <si>
    <t>93684311</t>
  </si>
  <si>
    <t>" pol.E2 "  1</t>
  </si>
  <si>
    <t>Dvere ext hliníkové 2krd šxv 1500x2230 mm, 1/3 zasklenie izolačné trojsklo číre bezpečnostné, farba RAL medená - pol.E3</t>
  </si>
  <si>
    <t>-262859102</t>
  </si>
  <si>
    <t>" pol.E3 "  1</t>
  </si>
  <si>
    <t>Dvere ext hliníkové 3krd šxv 2700x2290 mm, 1x otváravé krídlo+1x zalamovacie 2-krídlo, 1/3 zasklenie izolačné trojsklo číre bezpečnostné, farba RAL medená - pol.E1</t>
  </si>
  <si>
    <t>1053209650</t>
  </si>
  <si>
    <t>" pol.E1 "  1</t>
  </si>
  <si>
    <t>767612101.R</t>
  </si>
  <si>
    <t>Montáž zostavy fasádnych okien hliníkových hydroizolačnými ISO páskami (exteriérová a interiérová)</t>
  </si>
  <si>
    <t>-933887401</t>
  </si>
  <si>
    <t>" hala B telocvičňa "</t>
  </si>
  <si>
    <t>" pol.O15 "  (22,90+3,05)*2*1</t>
  </si>
  <si>
    <t>" pol.O16 "  (52,80+1,00)*2*2</t>
  </si>
  <si>
    <t>" hala B vestibul "</t>
  </si>
  <si>
    <t>" pol.17 "  (13,80+1,85)*2*1</t>
  </si>
  <si>
    <t>1123107131</t>
  </si>
  <si>
    <t>-732269460</t>
  </si>
  <si>
    <t>Hliníkové okno zostava 22900x3050 mm 8xS+49x Fix, izolačné trojsklo číre, spojovacie stĺpiky v. 3050 mm, 9x ovládacie tiahlo, polep skla z interiérovej strany bezpečnostnou fóliou - pol.O15</t>
  </si>
  <si>
    <t>-573933121</t>
  </si>
  <si>
    <t>" pol.O15 "  1</t>
  </si>
  <si>
    <t>5534100040.PC02</t>
  </si>
  <si>
    <t>Hliníkové okno zostava 13800x1850 mm 3xOX+9x Fix, izolačné trojsklo číre, 1x tepelnoizolačná výplň panel, spojovacie stĺpiky v. 1850 mm - pol.O17</t>
  </si>
  <si>
    <t>2143195426</t>
  </si>
  <si>
    <t>5534100040.PC03</t>
  </si>
  <si>
    <t>Hliníkové okno zostava 52800x1000 mm 3xOX+9x Fix, izolačné trojsklo číre, 1x tepelnoizolačná výplň panel, spojovacie stĺpiky v. 1000 mm, polep skla z interiérovej strany bezpečnostnou fóliou - pol.O16</t>
  </si>
  <si>
    <t>-296260812</t>
  </si>
  <si>
    <t>" pol.O16 "  2</t>
  </si>
  <si>
    <t>767659031.F</t>
  </si>
  <si>
    <t>D+M Rolovacia brána zateplená 3000x3620 mm, motorický pohon, farba RAL medená - ozn. O1</t>
  </si>
  <si>
    <t>1829170840</t>
  </si>
  <si>
    <t>767659032.A</t>
  </si>
  <si>
    <t>D+M Oceľová brána 2krd 2400x2920 mm, plná, zateplená, vrátane zárubne, presklený nadsvetlík 2400x700 mm, s kovaním, kľučkou a zámkom, farba RAL medená, polep nadsvetlíka matnou fóliou - ozn. O3</t>
  </si>
  <si>
    <t>-1494939714</t>
  </si>
  <si>
    <t>767659032.B</t>
  </si>
  <si>
    <t>D+M Oceľová  brána 2krd 1500x2100 mm, plná, zateplená vrátane zárubne, s kovaním, kľučkou a zámkom, RAL - ozn. O8</t>
  </si>
  <si>
    <t>1928768672</t>
  </si>
  <si>
    <t>767659032.C</t>
  </si>
  <si>
    <t>D+M Oceľová brána 2krd 3000x3400 mm, plná, zateplená vrátane zárubne, s kovaním, kľučkou a zámkom, RAL - ozn. O12</t>
  </si>
  <si>
    <t>-1347591437</t>
  </si>
  <si>
    <t>767659032.D</t>
  </si>
  <si>
    <t>D+M Oceľová brána 2krd 1700x2100 mm, plná, zateplená so zárubňou, s pevným nadsvetlíkom 1700x1300 mm s výplňou tepelnoizolačným PUR panelom, kovaním, kľučkou a zámkom, RAL - ozn. O13</t>
  </si>
  <si>
    <t>665923045</t>
  </si>
  <si>
    <t>767659033.F</t>
  </si>
  <si>
    <t>D+M Výsuvná sekcionálna brána zateplená 3000x3700 mm s 1 krd dverami a s presklenou sekciou v.700 mm, s kovaním, motorický pohon, diaľkové ovládanie, farba RAL medená, polep nadsvetlíka matnou fóliou - ozn. O5</t>
  </si>
  <si>
    <t>-63488016</t>
  </si>
  <si>
    <t>767659033.G</t>
  </si>
  <si>
    <t>D+M Oceľová brána 2krd 3000x3400 mm, plná, zateplená, integrované 1krd personálne dvere š. 900 mm, vrátane zárubne, s kovanim, kľučkou, farba RAL - ozn. O10</t>
  </si>
  <si>
    <t>-1340919586</t>
  </si>
  <si>
    <t>767659034.F</t>
  </si>
  <si>
    <t>D+M Výsuvná sekcionálna brána zateplená 3300x3700 mm s presklenou sekciou v.700 mm, s kovaním, motorický pohon, diaľkové ovládanie, farba RAL medená, polep nadsvetlíka matnou fóliou - ozn. O6</t>
  </si>
  <si>
    <t>-448856647</t>
  </si>
  <si>
    <t>767659034.G</t>
  </si>
  <si>
    <t>D+M Výsuvná sekcionálna brána zateplená 2700x3700 mm s presklenou sekciou v.700 mm, s kovaním, motorický pohon, diaľkové ovládanie, farba RAL medená, polep nadsvetlíka matnou fóliou - ozn. O4</t>
  </si>
  <si>
    <t>1653182750</t>
  </si>
  <si>
    <t>767659035.G</t>
  </si>
  <si>
    <t>D+M Výsuvná sekcionálna brána zateplená 3500x3600 mm, zateplená, motorický pohon, RAL - ozn. O7</t>
  </si>
  <si>
    <t>1377018682</t>
  </si>
  <si>
    <t>767659037.C</t>
  </si>
  <si>
    <t>D+M Oceľová brána 2krd 2700x2700 mm, plná, zateplená, so zárubňou, kovaním, kľučkou a zámkom, RAL - ozn. O9</t>
  </si>
  <si>
    <t>920923383</t>
  </si>
  <si>
    <t>767995200.H</t>
  </si>
  <si>
    <t>D+M Rolovacia mreža 1100x2330mm -  ozn. C</t>
  </si>
  <si>
    <t>291277356</t>
  </si>
  <si>
    <t>7679953.R1A</t>
  </si>
  <si>
    <t>Repasácia existujúcich plechových vrát 2krd, 1800x2600 mm /očistenie, odhrdzavenie, nový náter, výmena poškodených častí, resp. doplnenie chýbajúcich častí/ - ozn.D pohľad A</t>
  </si>
  <si>
    <t>2115330515</t>
  </si>
  <si>
    <t>7679953.R3C</t>
  </si>
  <si>
    <t>Repasácia existujúcich plechových dverí 1krd, 830x1970 mm /očistenie, odhrdzavenie, nový náter, výmena poškodených častí, resp. doplnenie chýbajúcich častí/ - ozn. D pohľad C</t>
  </si>
  <si>
    <t>-1541251268</t>
  </si>
  <si>
    <t>7679953.R4C</t>
  </si>
  <si>
    <t>Repasácia existujúcich plechových dverí 1krd, 1130x1970 mm /očistenie, odhrdzavenie, nový náter, výmena poškodených častí, resp. doplnenie chýbajúcich častí/ - pohľad C, ozn. D</t>
  </si>
  <si>
    <t>1681115965</t>
  </si>
  <si>
    <t>7679953.R6H</t>
  </si>
  <si>
    <t>Repasácia existujúcich plechových dverí 1krd, 800x1730+600 mm /očistenie, odhrdzavenie, nový náter, výmena poškodených častí, resp. doplnenie chýbajúcich častí/ - ozn.D pohľad H</t>
  </si>
  <si>
    <t>-821777258</t>
  </si>
  <si>
    <t>7679953.R2A</t>
  </si>
  <si>
    <t>Repasácia existujúcej oceľovej vetracej mriežky, 1000x650 mm /očistenie, odhrdzavenie, nový náter, oprava poškodených častí/ - ozn.D pohľad A</t>
  </si>
  <si>
    <t>1288728034</t>
  </si>
  <si>
    <t>7679953.R5C</t>
  </si>
  <si>
    <t>Repasácia existujúcej oceľovej vetracej mriežky, 600x600 mm /očistenie, odhrdzavenie, nový náter, oprava poškodených častí/ - ozn.D pohľad C</t>
  </si>
  <si>
    <t>1861982838</t>
  </si>
  <si>
    <t>767930001.R</t>
  </si>
  <si>
    <t xml:space="preserve">Demontáž oceľových okenných mreží </t>
  </si>
  <si>
    <t>-1204933933</t>
  </si>
  <si>
    <t>" demontáž okenných mreží "  46,373</t>
  </si>
  <si>
    <t>-654100400</t>
  </si>
  <si>
    <t>" oceľová podkonštrukcia pod veľkorozmerové hliníkové fasádne výplne "</t>
  </si>
  <si>
    <t>" k pol.O15 - podľa špecifikácie v.č... "  871,38</t>
  </si>
  <si>
    <t>" k pol.O16 - podľa špecifikácie v.č... "  5155,42</t>
  </si>
  <si>
    <t>" k pol.O17  - podľa špecifikácie v.č.... "  364,75</t>
  </si>
  <si>
    <t>6391,55*0,03            " zvary, spoje "</t>
  </si>
  <si>
    <t>5535500000.PC</t>
  </si>
  <si>
    <t>Dodávka zámočníckych výrobkov - oceľová podkonštrukcia pod pásové hliníkové fasádne otvorové výplne</t>
  </si>
  <si>
    <t>-2104074412</t>
  </si>
  <si>
    <t>" k pol.O15 - podľa špecifikácie v.č... "</t>
  </si>
  <si>
    <t>" ozn.1 Jakl 150/100/4 dl. 24,30 m - 1 ks "  371,79</t>
  </si>
  <si>
    <t>" ozn.2 Jakl 70/70/4 dl. 3,05 m - 20 ks "  499,59</t>
  </si>
  <si>
    <t>871,38*0,03                " zvary, spoje "</t>
  </si>
  <si>
    <t>871,38*0,10                " stratné "</t>
  </si>
  <si>
    <t>" k pol.O16 - podľa špecifikácie v.č... "</t>
  </si>
  <si>
    <t>" ozn.1 Jakl 120/100/4 dl.5, 88 m - 54 ks "  4251,59</t>
  </si>
  <si>
    <t>" ozn.2 Jakl 120/100/4 dl. 7,50 m - 9 ks "  903,83</t>
  </si>
  <si>
    <t>5155,42*0,03               " zvary, spoje "</t>
  </si>
  <si>
    <t>5155,42*0,10               " stratné "</t>
  </si>
  <si>
    <t>" k pol.O17  - podľa špecifikácie v.č.... "</t>
  </si>
  <si>
    <t>" ozn.1 Jakl 120/100/4 dl. 4,50 m - 2ks "  120,51</t>
  </si>
  <si>
    <t>" ozn.1 Jakl 120/100/4 dl. 4,70 m - 2ks "  125,87</t>
  </si>
  <si>
    <t>" ozn.3 Jakl 120/100/4 dl. 4,42 m - 2ks "  118,37</t>
  </si>
  <si>
    <t>364,75*0,03               " zvary, spoje "</t>
  </si>
  <si>
    <t>364,75*0,10               " stratné "</t>
  </si>
  <si>
    <t>998767202</t>
  </si>
  <si>
    <t>Presun hmôt pre kovové stavebné doplnkové konštrukcie v objektoch výšky nad 6 do 12 m</t>
  </si>
  <si>
    <t>1930735823</t>
  </si>
  <si>
    <t>781545210</t>
  </si>
  <si>
    <t>Montáž obkladov ostenia z obkladačiek hutných, polohutných do tmelu</t>
  </si>
  <si>
    <t>2024618996</t>
  </si>
  <si>
    <t>1,85*2</t>
  </si>
  <si>
    <t>781675102</t>
  </si>
  <si>
    <t>Montáž obkladov parapetov z dlaždíc keramických do tmelu, akákoľvek veľkosť</t>
  </si>
  <si>
    <t>-988768042</t>
  </si>
  <si>
    <t>2,10*1</t>
  </si>
  <si>
    <t>-818395000</t>
  </si>
  <si>
    <t>(3,70+2,10)*0,125*1,05</t>
  </si>
  <si>
    <t>998781202</t>
  </si>
  <si>
    <t>Presun hmôt pre obklady keramické v objektoch výšky nad 6 do 12 m</t>
  </si>
  <si>
    <t>-2064151585</t>
  </si>
  <si>
    <t>-1187302612</t>
  </si>
  <si>
    <t>784452271</t>
  </si>
  <si>
    <t>242187089</t>
  </si>
  <si>
    <t>" s 50 % prirážkou na začistenie a presah na súvisiace plochy "</t>
  </si>
  <si>
    <t>" na ploche opravy ostení "   160,878*1,5</t>
  </si>
  <si>
    <t>" na ploche zamurovaných otvorov "   20,46*1,5</t>
  </si>
  <si>
    <t>SO07 - SO07  Oprava fasád hala B vrátane telocvične a nádvoria medzi halami</t>
  </si>
  <si>
    <t xml:space="preserve">    21-M - Elektromontáže   - zvody bleskozvodu</t>
  </si>
  <si>
    <t>113106611</t>
  </si>
  <si>
    <t>Rozoberanie zámkovej dlažby všetkých druhov v ploche do 20 m2,  -0,2600 t</t>
  </si>
  <si>
    <t>-564131779</t>
  </si>
  <si>
    <t>" rozobratie spevnenej plochy pozdĺž fasádt haly B - pre uloženie drenáže "</t>
  </si>
  <si>
    <t>18,50*1,50</t>
  </si>
  <si>
    <t>132201101</t>
  </si>
  <si>
    <t>Výkop ryhy do šírky 600 mm v horn.3 do 100 m3</t>
  </si>
  <si>
    <t>184133465</t>
  </si>
  <si>
    <t>" obkopanie haly B pre uloženie drenáže "</t>
  </si>
  <si>
    <t>(7,70+0,275+7,50+7,25+0,15*2+0,45+0,255*2+9,20+9,30+98,90)*(1,20+0,50)*0,5*1,50</t>
  </si>
  <si>
    <t>18,50*(1,20+0,50)*0,5*1,35</t>
  </si>
  <si>
    <t>" odpočet ručného dočistenia výkopu "  -(146,135+18,50)*0,20</t>
  </si>
  <si>
    <t>132201109</t>
  </si>
  <si>
    <t>Príplatok k cene za lepivosť pri hĺbení rýh šírky do 600 mm zapažených i nezapažených s urovnaním dna v hornine 3</t>
  </si>
  <si>
    <t>1021283044</t>
  </si>
  <si>
    <t>132211101</t>
  </si>
  <si>
    <t>Hĺbenie rýh šírky do 600 mm v  hornine tr.3 súdržných - ručným náradím</t>
  </si>
  <si>
    <t>2015066413</t>
  </si>
  <si>
    <t xml:space="preserve">" ručného dočistenie výkopu " </t>
  </si>
  <si>
    <t>(146,135+18,50)*0,20</t>
  </si>
  <si>
    <t>132211119</t>
  </si>
  <si>
    <t>Príplatok za lepivosť pri hĺbení rýh š do 600 mm ručným náradím v hornine tr. 3</t>
  </si>
  <si>
    <t>891862490</t>
  </si>
  <si>
    <t>-640656419</t>
  </si>
  <si>
    <t>168,568+32,927-45,275</t>
  </si>
  <si>
    <t>1084109023</t>
  </si>
  <si>
    <t>156,22*5</t>
  </si>
  <si>
    <t>167101101</t>
  </si>
  <si>
    <t>Nakladanie neuľahnutého výkopku z hornín tr.1-4 do 100 m3</t>
  </si>
  <si>
    <t>-493768410</t>
  </si>
  <si>
    <t>" prebytočný výkopok "</t>
  </si>
  <si>
    <t>156,22</t>
  </si>
  <si>
    <t>171201202</t>
  </si>
  <si>
    <t>Uloženie sypaniny na skládky nad 100 do 1000 m3</t>
  </si>
  <si>
    <t>-1494548729</t>
  </si>
  <si>
    <t>1587118861</t>
  </si>
  <si>
    <t>156,22*1,75</t>
  </si>
  <si>
    <t>174101001</t>
  </si>
  <si>
    <t>Zásyp sypaninou so zhutnením jám, šachiet, rýh, zárezov alebo okolo objektov do 100 m3</t>
  </si>
  <si>
    <t>-1847034567</t>
  </si>
  <si>
    <t>" hala B - zásyp sypaninou ryhy pre drenáž - od kóty -0,250 od UT "</t>
  </si>
  <si>
    <t>(146,135+18,50)*(1,00+1,20)*0,5*0,25</t>
  </si>
  <si>
    <t>181101102</t>
  </si>
  <si>
    <t>Úprava pláne v zárezoch v hornine 1-4 so zhutnením</t>
  </si>
  <si>
    <t>1109816829</t>
  </si>
  <si>
    <t>" hala B - úprava terénu po uložení drenáže - mimo spevnenej plochy "</t>
  </si>
  <si>
    <t>146,135*2,00</t>
  </si>
  <si>
    <t>211521111</t>
  </si>
  <si>
    <t>Výplň odvodňovacieho rebra alebo trativodu do rýh kamenivom hrubým drveným frakcie 16-125</t>
  </si>
  <si>
    <t>128876230</t>
  </si>
  <si>
    <t>" hala B - výplň ryhy pre drenáž po kótu -250 od UT "</t>
  </si>
  <si>
    <t>146,135*(0,65+1,00)*0,5*1,25</t>
  </si>
  <si>
    <t>18,50*(0,65+0,85)*0,5*1,00</t>
  </si>
  <si>
    <t>211971121</t>
  </si>
  <si>
    <t>Zhotov. oplášt. výplne z geotext. v ryhe alebo v záreze pri rozvinutej šírke oplášt. od 0 do 2,5 m</t>
  </si>
  <si>
    <t>2097730393</t>
  </si>
  <si>
    <t>" obalenie drenáže geotextíliou "</t>
  </si>
  <si>
    <t>180,00*1,50</t>
  </si>
  <si>
    <t>6936654900</t>
  </si>
  <si>
    <t>-852053485</t>
  </si>
  <si>
    <t>270,00*1,15</t>
  </si>
  <si>
    <t>212752127</t>
  </si>
  <si>
    <t>Trativody z flexodrenážnych rúr DN 160</t>
  </si>
  <si>
    <t>-459424730</t>
  </si>
  <si>
    <t>" hala B - oddrenážovanie spodnej stavby "</t>
  </si>
  <si>
    <t>180,00</t>
  </si>
  <si>
    <t>216904113</t>
  </si>
  <si>
    <t>Očistenie plôch tlakovou vodou líca stien a klenieb</t>
  </si>
  <si>
    <t>2037521452</t>
  </si>
  <si>
    <t>" očistenie odkopanej časti základov a sokla "  200,00</t>
  </si>
  <si>
    <t>566902223</t>
  </si>
  <si>
    <t>Vyspravenie podkladu po prekopoch inžinierskych sietí plochy nad 15 m2 štrkodrvou, po zhutnení hr. 200 mm</t>
  </si>
  <si>
    <t>-1891628856</t>
  </si>
  <si>
    <t>567122114</t>
  </si>
  <si>
    <t>Podklad z kameniva stmeleného cementom s rozprestretím a zhutnením, CBGM C 8/10 (C 6/8), po zhutnení hr. 150 mm</t>
  </si>
  <si>
    <t>-854822320</t>
  </si>
  <si>
    <t>596211002</t>
  </si>
  <si>
    <t>Položenie dlažby po prekopoch, dlaždice betonové zámkové do lôžka z kameniva ťaženého</t>
  </si>
  <si>
    <t>1584112447</t>
  </si>
  <si>
    <t>" spevnená plocha pred halou B -spätné položenie zámkovej dlažby po uložení drenáže "</t>
  </si>
  <si>
    <t>620991121.S</t>
  </si>
  <si>
    <t>Zakrývanie výplní vonkajších otvorov s rámami a zárubňami, zábradlí, oplechovania, atď. zhotovené z lešenia akýmkoľvek spôsobom</t>
  </si>
  <si>
    <t>1866457582</t>
  </si>
  <si>
    <t>" átrium a zázemie hala A "</t>
  </si>
  <si>
    <t>1,00*0,70*2</t>
  </si>
  <si>
    <t>1,80*2,60*2</t>
  </si>
  <si>
    <t>1,50*1,97*1</t>
  </si>
  <si>
    <t>2,00*1,77*1</t>
  </si>
  <si>
    <t>0,85*1,16*(2+2)</t>
  </si>
  <si>
    <t>1,20*1,16*(7+6)</t>
  </si>
  <si>
    <t>2,70*2,29*1</t>
  </si>
  <si>
    <t>1,15*1,16*1</t>
  </si>
  <si>
    <t>1,50*1,16*1</t>
  </si>
  <si>
    <t>1,20*1,16*(1+7)</t>
  </si>
  <si>
    <t>0,798*1,97*1</t>
  </si>
  <si>
    <t>1,09*1,97*1</t>
  </si>
  <si>
    <t>0,56*0,56*1</t>
  </si>
  <si>
    <t>0,58*0,58*1</t>
  </si>
  <si>
    <t>1,20*1,16*(11+14)</t>
  </si>
  <si>
    <t>0,60*1,16*2</t>
  </si>
  <si>
    <t>1,40*2,02*1</t>
  </si>
  <si>
    <t>2,00*1,70*1</t>
  </si>
  <si>
    <t>1,20*2,55*2</t>
  </si>
  <si>
    <t>3,15*3,70*1</t>
  </si>
  <si>
    <t>2,40*0,70*1</t>
  </si>
  <si>
    <t>3,00*3,62*1</t>
  </si>
  <si>
    <t>1,20*1,16*(1+12)</t>
  </si>
  <si>
    <t>1,17*0,60*2</t>
  </si>
  <si>
    <t>1,17*1,00*1</t>
  </si>
  <si>
    <t>1,20*0,60*3</t>
  </si>
  <si>
    <t>0,80*2,33*1</t>
  </si>
  <si>
    <t>1,16*0,60*1</t>
  </si>
  <si>
    <t>0,90*1,16*(4+5)</t>
  </si>
  <si>
    <t>1,10*2,35*1</t>
  </si>
  <si>
    <t>2,00*2,60*1</t>
  </si>
  <si>
    <t>0,65*0,60*1</t>
  </si>
  <si>
    <t>1,20*1,16*7</t>
  </si>
  <si>
    <t>4,80*1,85*1</t>
  </si>
  <si>
    <t>1,70*2,10*1</t>
  </si>
  <si>
    <t>3,00*3,38*2</t>
  </si>
  <si>
    <t>22,90*3,05*1</t>
  </si>
  <si>
    <t>238,276+118,716</t>
  </si>
  <si>
    <t>2053087127</t>
  </si>
  <si>
    <t>" opláštenie atikovej časti - podľa detailu uchytenia v.č.D3 "</t>
  </si>
  <si>
    <t>" úprava fasády - ozn.J - zvislé plochy "</t>
  </si>
  <si>
    <t>2,40*(30,95+21,35+10,50)</t>
  </si>
  <si>
    <t>2,40*62,80</t>
  </si>
  <si>
    <t>" pohľad V "</t>
  </si>
  <si>
    <t>2,40*(15,25+33,65)</t>
  </si>
  <si>
    <t>" úprava fasády - ozn.J - podhľadové plochy "</t>
  </si>
  <si>
    <t>2544,50</t>
  </si>
  <si>
    <t xml:space="preserve">" odpočet plochy obrysu stavby "  -2407,70                 </t>
  </si>
  <si>
    <t>536,16+136,80</t>
  </si>
  <si>
    <t>-932406939</t>
  </si>
  <si>
    <t>672,96</t>
  </si>
  <si>
    <t>622460111</t>
  </si>
  <si>
    <t>Príprava vonkajšieho podkladu stien na silno a nerovnomerne nasiakavé podklady regulátorom nasiakavosti</t>
  </si>
  <si>
    <t>-1066294723</t>
  </si>
  <si>
    <t>622460242</t>
  </si>
  <si>
    <t>Vonkajšia omietka stien vápennocementová jadrová (hrubá), hr. 15 mm</t>
  </si>
  <si>
    <t>-1390095033</t>
  </si>
  <si>
    <t xml:space="preserve">" lokálne prerovnanie podkladu v ploche otlčených omietok - odhad "  </t>
  </si>
  <si>
    <t>" átrium a zázemie haly A "  90,00</t>
  </si>
  <si>
    <t>" hala B "  75,00</t>
  </si>
  <si>
    <t>622461052</t>
  </si>
  <si>
    <t>Vonkajšia omietka stien pastovitá silikónová roztieraná, hr. 1,5 mm</t>
  </si>
  <si>
    <t>-311139243</t>
  </si>
  <si>
    <t>" zateplenie fasády MW 60 "  838,752</t>
  </si>
  <si>
    <t>" zateplenie ostení MW 30 "  105,876</t>
  </si>
  <si>
    <t>" zateplenie ostení XPS 30 "  3,186</t>
  </si>
  <si>
    <t>" zateplenie sokla XPS 60 "  115,19</t>
  </si>
  <si>
    <t>" zateplenie fasády MW 60 "  1009,672</t>
  </si>
  <si>
    <t>" zateplenie ostení MW 30 "  33,095</t>
  </si>
  <si>
    <t>" zateplenie ostení XPS 30 "  1,236</t>
  </si>
  <si>
    <t>" zateplenie sokla XPS 60 "  120,901</t>
  </si>
  <si>
    <t>622481119</t>
  </si>
  <si>
    <t>Potiahnutie vonkajších stien sklotextílnou mriežkou s celoplošným prilepením</t>
  </si>
  <si>
    <t>886838711</t>
  </si>
  <si>
    <t>" komínové teleso "   (0,85+0,95)*2*4,00</t>
  </si>
  <si>
    <t>625259373</t>
  </si>
  <si>
    <t>Kontaktný zatepľovací systém z XPS hr. 60 mm, zatĺkacie kotvy</t>
  </si>
  <si>
    <t>295404789</t>
  </si>
  <si>
    <t>" zateplenie soklovej časti od kóty UT "</t>
  </si>
  <si>
    <t xml:space="preserve">" pohľad A "  </t>
  </si>
  <si>
    <t>7,188</t>
  </si>
  <si>
    <t>" odpočet otvorov "  -(0,60-0,13)*1,30*2</t>
  </si>
  <si>
    <t xml:space="preserve">                                          -(0,60-0,18)*1,50*1</t>
  </si>
  <si>
    <t xml:space="preserve">" pohľad B "   </t>
  </si>
  <si>
    <t>12,306</t>
  </si>
  <si>
    <t>" odpočet otvorov "  -2,70*0,60*1</t>
  </si>
  <si>
    <t xml:space="preserve">" pohľad C "   </t>
  </si>
  <si>
    <t>10,313</t>
  </si>
  <si>
    <t>" odpočet otvorov "  -0,90*0,60*1</t>
  </si>
  <si>
    <t xml:space="preserve">                                          -2,70*0,60*1</t>
  </si>
  <si>
    <t xml:space="preserve">                                          -1,09*0,60*1</t>
  </si>
  <si>
    <t xml:space="preserve">" pohľad D "   </t>
  </si>
  <si>
    <t>16,031</t>
  </si>
  <si>
    <t>" odpočet otvorov "  -1,40*0,60*1</t>
  </si>
  <si>
    <t xml:space="preserve">" pohľad E "  </t>
  </si>
  <si>
    <t>17,62</t>
  </si>
  <si>
    <t>" odpočet otvorov "  -3,15*0,60*1</t>
  </si>
  <si>
    <t xml:space="preserve">                                          -3,00*0,60*1</t>
  </si>
  <si>
    <t xml:space="preserve">" pohľad F "   </t>
  </si>
  <si>
    <t>13,51+3,10*0,60</t>
  </si>
  <si>
    <t>" odpočet otvorov "  -2,40*0,60*1</t>
  </si>
  <si>
    <t xml:space="preserve">" pohľad G "  </t>
  </si>
  <si>
    <t>2,70*0,60</t>
  </si>
  <si>
    <t xml:space="preserve">" pohľad H "  </t>
  </si>
  <si>
    <t>38,33</t>
  </si>
  <si>
    <t>" odpočet otvorov "  -1,10*0,60*1</t>
  </si>
  <si>
    <t xml:space="preserve">" pohľad I " </t>
  </si>
  <si>
    <t>11,22</t>
  </si>
  <si>
    <t>" odpočet vstupný portál "   -6,07*0,60</t>
  </si>
  <si>
    <t>" zateplenie fasády v styku so strechou /pás š. min. 300 mm/ "</t>
  </si>
  <si>
    <t>11,50*0,30</t>
  </si>
  <si>
    <t>41,40</t>
  </si>
  <si>
    <t>20,25+2,45*0,70</t>
  </si>
  <si>
    <t>" odpočet otvorov "  -1,70*0,60*1</t>
  </si>
  <si>
    <t>11,97+2,45*0,70</t>
  </si>
  <si>
    <t>" odpočet otvorov "  -3,065*0,60*1</t>
  </si>
  <si>
    <t>31,26</t>
  </si>
  <si>
    <t>" odpočet otvorov "  -1,00*0,60*1</t>
  </si>
  <si>
    <t>(13,95+14,65)*0,30</t>
  </si>
  <si>
    <t>(5,00+4,40+9,30+12,20)*0,30</t>
  </si>
  <si>
    <t>115,09+120,901</t>
  </si>
  <si>
    <t>625259392</t>
  </si>
  <si>
    <t>Kontaktný zatepľovací systém ostenia z XPS hr. 30 mm</t>
  </si>
  <si>
    <t>1358794121</t>
  </si>
  <si>
    <t>2*0,60*0,10*3</t>
  </si>
  <si>
    <t xml:space="preserve">" pohľad B "  </t>
  </si>
  <si>
    <t>2*0,60*0,10*1</t>
  </si>
  <si>
    <t xml:space="preserve">" pohľad C "  </t>
  </si>
  <si>
    <t>2*0,60*0,41</t>
  </si>
  <si>
    <t xml:space="preserve">" pohľad D "  </t>
  </si>
  <si>
    <t>2*0,60*0,20*2</t>
  </si>
  <si>
    <t xml:space="preserve">" pohľad F "  </t>
  </si>
  <si>
    <t>2*0,60*0,485*1</t>
  </si>
  <si>
    <t>2*0,60*0,36*1</t>
  </si>
  <si>
    <t>2*0,60*0,10*2</t>
  </si>
  <si>
    <t>2*0,60*0,48*1</t>
  </si>
  <si>
    <t>2*0,60*0,35*1</t>
  </si>
  <si>
    <t>3,186+1,236</t>
  </si>
  <si>
    <t>625259431</t>
  </si>
  <si>
    <t>Kontaktný zatepľovací systém z minerálnej vlny hr. 40 mm, zatĺkacie kotvy</t>
  </si>
  <si>
    <t>-1164662862</t>
  </si>
  <si>
    <t>" zateplenie striešok nad vstupmi "</t>
  </si>
  <si>
    <t>1,78*1,25+0,25*(2*1,25+1,78)</t>
  </si>
  <si>
    <t>2,78*1,25+0,25*(2*1,25+2,78)</t>
  </si>
  <si>
    <t>" zateplenie strešných ríms "</t>
  </si>
  <si>
    <t xml:space="preserve">" pohľad A "   </t>
  </si>
  <si>
    <t>0,84*5,75+0,54*0,30</t>
  </si>
  <si>
    <t>0,84*(20,06+0,46+3,39)</t>
  </si>
  <si>
    <t>0,84*15,50</t>
  </si>
  <si>
    <t>0,84*25,59</t>
  </si>
  <si>
    <t>0,84*(17,75+4,20)+2*0,50*0,34</t>
  </si>
  <si>
    <t>0,84*30,94+0,50*0,34</t>
  </si>
  <si>
    <t>0,84*19,20</t>
  </si>
  <si>
    <t>8,09+120,658</t>
  </si>
  <si>
    <t>625259161</t>
  </si>
  <si>
    <t>Príplatok za zhotovenie vodorovnej podhľadovej konštrukcie z kontaktného zatepľovacieho systému z MW hr. do 190 mm</t>
  </si>
  <si>
    <t>301313759</t>
  </si>
  <si>
    <t>625259433</t>
  </si>
  <si>
    <t>Kontaktný zatepľovací systém z minerálnej vlny hr. 60 mm, zatĺkacie kotvy</t>
  </si>
  <si>
    <t>-944040221</t>
  </si>
  <si>
    <t>43,671+15,932+0,46*1,41</t>
  </si>
  <si>
    <t>" odpočet otvorov "  -1,00*0,65*2</t>
  </si>
  <si>
    <t xml:space="preserve">                                          -1,80*(2,60-0,47)*2</t>
  </si>
  <si>
    <t xml:space="preserve">                                          -1,50*(1,97-0,42)*1</t>
  </si>
  <si>
    <t xml:space="preserve">                                          -2,00*1,77*1                    </t>
  </si>
  <si>
    <t>103,316+(0,46+3,39)*1,10</t>
  </si>
  <si>
    <t>" odpočet otvorov "  -2,70*(2,29-0,60)*1</t>
  </si>
  <si>
    <t xml:space="preserve">                                          -1,20*1,16*7</t>
  </si>
  <si>
    <t xml:space="preserve">                                          -0,85*1,16*(2+2)</t>
  </si>
  <si>
    <t xml:space="preserve">                                          -1,50*1,16*1</t>
  </si>
  <si>
    <t xml:space="preserve">                                          -1,15*1,16*1</t>
  </si>
  <si>
    <t xml:space="preserve">                                          -1,20*1,16*6</t>
  </si>
  <si>
    <t>83,174</t>
  </si>
  <si>
    <t>" odpočet otvorov "  -0,90*1,40*1</t>
  </si>
  <si>
    <t xml:space="preserve">                                          -2,70*(2,70-0,60)*1</t>
  </si>
  <si>
    <t xml:space="preserve">                                          -1,05*(1,97-0,60)*1</t>
  </si>
  <si>
    <t xml:space="preserve">                                          -0,798*(1,97-0,60)*1</t>
  </si>
  <si>
    <t xml:space="preserve">                                          -1,20*1,16*(1+7)</t>
  </si>
  <si>
    <t xml:space="preserve">                                          -1,55*1,76*1</t>
  </si>
  <si>
    <t>134,663</t>
  </si>
  <si>
    <t>" odpočet otvorov "  -1,20*1,16*(11+14)</t>
  </si>
  <si>
    <t xml:space="preserve">                                          -0,68*1,16*2</t>
  </si>
  <si>
    <t xml:space="preserve">                                          -1,40*(2,02-0,60)*1</t>
  </si>
  <si>
    <t>141,741</t>
  </si>
  <si>
    <t>" odpočet otvorov "  -2,00*1,70*1</t>
  </si>
  <si>
    <t xml:space="preserve">                                          -1,20*1,10*1</t>
  </si>
  <si>
    <t xml:space="preserve">                                          -1,20*2,55*2</t>
  </si>
  <si>
    <t xml:space="preserve">                                          -3,15*(3,70-0,60)*1</t>
  </si>
  <si>
    <t xml:space="preserve">                                          -3,00*(3,70-0,60)*1</t>
  </si>
  <si>
    <t xml:space="preserve">                                          -2,70*(3,70-0,60)*1</t>
  </si>
  <si>
    <t>88,404+3,10*4,86</t>
  </si>
  <si>
    <t>" odpočet otvorov "  -1,18*1,63*1</t>
  </si>
  <si>
    <t xml:space="preserve">                                          -2,20*2,58*2</t>
  </si>
  <si>
    <t xml:space="preserve">                                          -2,40*(3,62-0,60)*1</t>
  </si>
  <si>
    <t xml:space="preserve">                                          -2,40*0,70*1</t>
  </si>
  <si>
    <t xml:space="preserve">                                          -3,00*(3,62-0,60)*1</t>
  </si>
  <si>
    <t>78,124+2,27*2,98</t>
  </si>
  <si>
    <t>" odpočet otvorov "  -1,20*1,16*13</t>
  </si>
  <si>
    <t xml:space="preserve">                                          -2,20*1,16</t>
  </si>
  <si>
    <t>224,422</t>
  </si>
  <si>
    <t>" odpočet otvorov "  -1,17*0,60*2</t>
  </si>
  <si>
    <t xml:space="preserve">                                          -1,17*1,00*1</t>
  </si>
  <si>
    <t xml:space="preserve">                                          -1,20*0,60*3</t>
  </si>
  <si>
    <t xml:space="preserve">                                          -0,80*1,73*1</t>
  </si>
  <si>
    <t xml:space="preserve">                                          -0,72*0,60*1</t>
  </si>
  <si>
    <t xml:space="preserve">                                          -1,16*0,60*1</t>
  </si>
  <si>
    <t xml:space="preserve">                                          -1,10*(2,35-0,60)*1</t>
  </si>
  <si>
    <t xml:space="preserve">                                          -0,90*1,16*9</t>
  </si>
  <si>
    <t xml:space="preserve">                                          -0,90*0,60*2</t>
  </si>
  <si>
    <t xml:space="preserve">                                          -2,00*2,60*1</t>
  </si>
  <si>
    <t>98,68</t>
  </si>
  <si>
    <t>" odpočet vstupný portál "   -6,07*2,58</t>
  </si>
  <si>
    <t>" nezamerané plochy "</t>
  </si>
  <si>
    <t>" odpočet plochy z XPS /fasáda v styku so strechou/ "  -3,45</t>
  </si>
  <si>
    <t>149,20+10,65+76,80+80,60-12,45*3,55</t>
  </si>
  <si>
    <t>" odpočet otvorov "  -3,00*2,75*1</t>
  </si>
  <si>
    <t>444,00</t>
  </si>
  <si>
    <t>" odpočet otvorov "  -52,80*7,50*1</t>
  </si>
  <si>
    <t>256,70+18,50+41,00+36,80+4,80+41,70+27,70</t>
  </si>
  <si>
    <t xml:space="preserve">                                          -1,70*1,45*1</t>
  </si>
  <si>
    <t xml:space="preserve">                                          -1,17*1,80*1</t>
  </si>
  <si>
    <t xml:space="preserve">                                          -1,50*1,80*2</t>
  </si>
  <si>
    <t xml:space="preserve">                                          -1,00*1,45*1</t>
  </si>
  <si>
    <t xml:space="preserve">                                          -1,50*1,80*1</t>
  </si>
  <si>
    <t>205,80+18,20+39,60+28,70+50,20</t>
  </si>
  <si>
    <t>" odpočet otvorov "  -22,90*3,05*1</t>
  </si>
  <si>
    <t xml:space="preserve">                                          -2,10*1,85*1</t>
  </si>
  <si>
    <t xml:space="preserve">                                          -4,80*1,85*1</t>
  </si>
  <si>
    <t>" odpočet plochy z XPS /fasáda v styku so strechou/ "  -17,85</t>
  </si>
  <si>
    <t>838,752+1009,672</t>
  </si>
  <si>
    <t>625259462</t>
  </si>
  <si>
    <t>Kontaktný zatepľovací systém ostenia z minerálnej vlny hr. 30 mm</t>
  </si>
  <si>
    <t>-660273174</t>
  </si>
  <si>
    <t>(2,00+1,77)*2*0,235</t>
  </si>
  <si>
    <t>(1,50+2*2,00)*0,10*1</t>
  </si>
  <si>
    <t>(1,80+2*2,60)*0,10*2</t>
  </si>
  <si>
    <t>(0,85+1,16)*2*0,21*2</t>
  </si>
  <si>
    <t>(1,20+1,16)*2*0,21*7</t>
  </si>
  <si>
    <t>(0,85+1,16)*2*0,16*2</t>
  </si>
  <si>
    <t>(1,20+1,16)*2*0,16*6</t>
  </si>
  <si>
    <t>(1,15+1,16)*2*0,16*1</t>
  </si>
  <si>
    <t>(1,50+1,16)*2*0,16*1</t>
  </si>
  <si>
    <t>(2,70+2*2,29)*0,10*1</t>
  </si>
  <si>
    <t>(1,20+1,16)*2*0,185*1</t>
  </si>
  <si>
    <t>(1,55+1,76)*2*0,185*1</t>
  </si>
  <si>
    <t>(1,20+1,16)*2*0,16*7</t>
  </si>
  <si>
    <t>(1,20+2*2,01)*0,41*1</t>
  </si>
  <si>
    <t>(1,09+2*2,00)*0,10*1</t>
  </si>
  <si>
    <t>(0,79+2*2,00)*0,10*1</t>
  </si>
  <si>
    <t>(2,70+2*2,70)*0,10*1</t>
  </si>
  <si>
    <t>(1,20+2*2,05)*0,41*1</t>
  </si>
  <si>
    <t>(1,20+1,16)*2*0,185*11</t>
  </si>
  <si>
    <t>(0,60+1,16)*2*0,185*2</t>
  </si>
  <si>
    <t>(1,20+1,16)*2*0,16*14</t>
  </si>
  <si>
    <t>(0,60+1,16)*2*0,16*2</t>
  </si>
  <si>
    <t>(1,40+2*2,10)*0,10*1</t>
  </si>
  <si>
    <t>(2,00+1,70)*2*0,235*1</t>
  </si>
  <si>
    <t>(1,20+1,10)*2*0,235*1</t>
  </si>
  <si>
    <t>(1,20+2,55)*2*0,235*2</t>
  </si>
  <si>
    <t>(3,30+2*3,70)*0,10*2</t>
  </si>
  <si>
    <t>(1,18+1,63)*2*0,235*1</t>
  </si>
  <si>
    <t>(2,20+2,58)*2*0,235*2</t>
  </si>
  <si>
    <t>(3,00+2*3,62)*0,485*1</t>
  </si>
  <si>
    <t>(2,40+2*3,62)*0,10*1</t>
  </si>
  <si>
    <t>(1,20+1,16)*2*0,16*12</t>
  </si>
  <si>
    <t>(2,20+1,16)*2*0,16*1</t>
  </si>
  <si>
    <t>(1,17+0,60)*2*0,16*2</t>
  </si>
  <si>
    <t>(1,17+1,00)*2*0,16*1</t>
  </si>
  <si>
    <t>(1,20+0,60)*2*0,16*3</t>
  </si>
  <si>
    <t>(0,72+0,60)*2*0,16*1</t>
  </si>
  <si>
    <t>(1,16+0,60)*2*0,16*1</t>
  </si>
  <si>
    <t>(0,90+1,16)*2*0,16*4</t>
  </si>
  <si>
    <t>(0,90+0,60)*2*0,16*2</t>
  </si>
  <si>
    <t>(0,65+0,60)*2*0,16*1</t>
  </si>
  <si>
    <t>(0,90+1,16)*2*0,16*5</t>
  </si>
  <si>
    <t>(2,00+2,60)*2*0,16*1</t>
  </si>
  <si>
    <t>(1,10+2*2,35)*0,36*1</t>
  </si>
  <si>
    <t>" odpočet ostenia XPS "   -3,186</t>
  </si>
  <si>
    <t>7,50*0,48*2</t>
  </si>
  <si>
    <t>(1,70+2*2,10)*0,10*1</t>
  </si>
  <si>
    <t>(3,00+2*3,38)*0,10*1</t>
  </si>
  <si>
    <t>(1,00+2*2,05)*0,35*1</t>
  </si>
  <si>
    <t>(1,50+2*1,80)*0,215*3</t>
  </si>
  <si>
    <t>(1,17+2*1,80)*0,215*1</t>
  </si>
  <si>
    <t>(2,10+2*1,85)*0,20*1</t>
  </si>
  <si>
    <t>(4,80+2*1,85)*0,20*1</t>
  </si>
  <si>
    <t>22,90*0,35+3,05*(0,48+0,80)</t>
  </si>
  <si>
    <t>(3,00+2*3,38)*0,48*1</t>
  </si>
  <si>
    <t>" odpočet ostenia XPS "   -1,236</t>
  </si>
  <si>
    <t>105,876+33,095</t>
  </si>
  <si>
    <t>627452641</t>
  </si>
  <si>
    <t>Oprava škárovania tehlového muriva stien komínov nad strechou cementovou maltou  nad 30 do 40 %</t>
  </si>
  <si>
    <t>204585761</t>
  </si>
  <si>
    <t>622401911.R</t>
  </si>
  <si>
    <t>Príplatok za vyrovnanie nerovností povrchu, oprava jemných prasklín a defektov</t>
  </si>
  <si>
    <t>369584259</t>
  </si>
  <si>
    <t>1856,794+128,748</t>
  </si>
  <si>
    <t>1949364520</t>
  </si>
  <si>
    <t>" pohľad A "   75,00</t>
  </si>
  <si>
    <t>" pohľad B "   125,00</t>
  </si>
  <si>
    <t>" pohľad C "   101,50</t>
  </si>
  <si>
    <t>" pohľad D "   165,50</t>
  </si>
  <si>
    <t>" pohľad E "   164,30</t>
  </si>
  <si>
    <t>" pohľad F "   115,00+3,10*5,00</t>
  </si>
  <si>
    <t>" pohľad G "   89,50+2,70*3,60</t>
  </si>
  <si>
    <t>" pohľad H "   260,00</t>
  </si>
  <si>
    <t>" pohľad I "   115,005</t>
  </si>
  <si>
    <t>" pohľad S "  535,00</t>
  </si>
  <si>
    <t>" pohľad Z "  341,80</t>
  </si>
  <si>
    <t>" pohľad V "  310,80</t>
  </si>
  <si>
    <t>" pohľad J "  585,50</t>
  </si>
  <si>
    <t>" komín "   (1,00*2+2,50*2)*2*4,20</t>
  </si>
  <si>
    <t>1401155076</t>
  </si>
  <si>
    <t>-1892515717</t>
  </si>
  <si>
    <t>3067,925*8</t>
  </si>
  <si>
    <t>944944103</t>
  </si>
  <si>
    <t>938749169</t>
  </si>
  <si>
    <t>944944803</t>
  </si>
  <si>
    <t>49881845</t>
  </si>
  <si>
    <t>944945012.S</t>
  </si>
  <si>
    <t>Montáž záchytnej striešky zriadenej súčasne s ľahkým alebo ťažkým lešením šírky do 2 m</t>
  </si>
  <si>
    <t>1517048051</t>
  </si>
  <si>
    <t>" pohľad C "   1,50</t>
  </si>
  <si>
    <t>" pohľad H "   1,50*2</t>
  </si>
  <si>
    <t>" pohľad A "   2,00</t>
  </si>
  <si>
    <t>" pohľad J "  1,50</t>
  </si>
  <si>
    <t>6,50+1,50</t>
  </si>
  <si>
    <t>944945013.S</t>
  </si>
  <si>
    <t>Montáž záchytnej striešky zriadenej súčasne s ľahkým alebo ťažkým lešením šírky nad 2 m</t>
  </si>
  <si>
    <t>998322393</t>
  </si>
  <si>
    <t>" pohľad A "   8,50</t>
  </si>
  <si>
    <t>" pohľad B "   3,00</t>
  </si>
  <si>
    <t>" pohľad C "   7,50</t>
  </si>
  <si>
    <t>" pohľad E "   7,50</t>
  </si>
  <si>
    <t>" pohľad F "   3,00+4,20</t>
  </si>
  <si>
    <t>" pohľad Z "  4,00</t>
  </si>
  <si>
    <t>" pohľad V "  4,00*2,50</t>
  </si>
  <si>
    <t>33,70+14,00</t>
  </si>
  <si>
    <t>944945192.S</t>
  </si>
  <si>
    <t>Príplatok za prvý a každý ďalší i začatý mesiac použitia záchytnej striešky do 2 m</t>
  </si>
  <si>
    <t>50946934</t>
  </si>
  <si>
    <t>8*2</t>
  </si>
  <si>
    <t>944945193.S</t>
  </si>
  <si>
    <t>Príplatok za prvý a každý ďalší i začatý mesiac použitia záchytnej striešky nad 2 m</t>
  </si>
  <si>
    <t>-295016539</t>
  </si>
  <si>
    <t>47,70*2</t>
  </si>
  <si>
    <t>944945812.S</t>
  </si>
  <si>
    <t>Demontáž záchytnej striešky zriaďovanej súčasne s ľahkým alebo ťažkým lešením, šírky do 2 m</t>
  </si>
  <si>
    <t>-1169381243</t>
  </si>
  <si>
    <t>944945813.S</t>
  </si>
  <si>
    <t>Demontáž záchytnej striešky zriaďovanej súčasne s ľahkým alebo ťažkým lešením šírky nad 2 m</t>
  </si>
  <si>
    <t>1843261067</t>
  </si>
  <si>
    <t>952903011</t>
  </si>
  <si>
    <t>Čistenie fasád tlakovou vodou od prachu, usadenín a pavučín z úrovne terénu</t>
  </si>
  <si>
    <t>-1642656159</t>
  </si>
  <si>
    <t>953945305.S</t>
  </si>
  <si>
    <t>Hliníkový soklový profil šírky 63 mm</t>
  </si>
  <si>
    <t>552781480</t>
  </si>
  <si>
    <t>" pohľad A "   11,50+0,10*6-(2*1,80+1,50)</t>
  </si>
  <si>
    <t>" pohľad B "   20,54+0,10*2-2,70</t>
  </si>
  <si>
    <t>" pohľad C "   16,50+0,10*6+0,45*2-(0,798+1,09+2,70+0,90)</t>
  </si>
  <si>
    <t>" pohľad D "   25,65+0,10*2-1,40</t>
  </si>
  <si>
    <t>" pohľad E "   28,55+0,10*4-3,30*2</t>
  </si>
  <si>
    <t>" pohľad F "   22,51+3,10+0,10*2+0,50*2-(2,40+3,00)</t>
  </si>
  <si>
    <t>" pohľad G "   2,70</t>
  </si>
  <si>
    <t>" pohľad H "   38,33+0,10*4-0,80</t>
  </si>
  <si>
    <t>" pohľad I "   18,70-6,10</t>
  </si>
  <si>
    <t>953945351.S</t>
  </si>
  <si>
    <t>Hliníkový rohový ochranný profil s integrovanou mriežkou</t>
  </si>
  <si>
    <t>-1502054060</t>
  </si>
  <si>
    <t>" voľné rohy "</t>
  </si>
  <si>
    <t>" pohľad D "   5,85</t>
  </si>
  <si>
    <t>" pohľad E "   4,59+1,65+0,38+5,60</t>
  </si>
  <si>
    <t>" pohľad F "   5,46</t>
  </si>
  <si>
    <t>" pohľad H "   6,48</t>
  </si>
  <si>
    <t>" otvory "</t>
  </si>
  <si>
    <t>" pohľad C "   2*2,01*3</t>
  </si>
  <si>
    <t>" pohľad F "   2*3,62*2</t>
  </si>
  <si>
    <t>" pohľad H "   2*2,35*2</t>
  </si>
  <si>
    <t>" pohľad J "  9,15*2+5,50</t>
  </si>
  <si>
    <t>" pohľad Z "  5,50*1</t>
  </si>
  <si>
    <t xml:space="preserve">" otvory "  </t>
  </si>
  <si>
    <t>" pohľad S "  7,50*2</t>
  </si>
  <si>
    <t>" pohľad V "  3,38*2+2,10*2</t>
  </si>
  <si>
    <t>" pohľad Z "  3,38*2</t>
  </si>
  <si>
    <t>" pohľad J "  2,05*2</t>
  </si>
  <si>
    <t>65,95+66,12</t>
  </si>
  <si>
    <t>953995406.S</t>
  </si>
  <si>
    <t>Okenný a dverový začisťovací profil</t>
  </si>
  <si>
    <t>425493494</t>
  </si>
  <si>
    <t xml:space="preserve">" pohľad A "    </t>
  </si>
  <si>
    <t>(2,00+2*1,77)*1</t>
  </si>
  <si>
    <t>(0,85+2*1,16)*(2+2)</t>
  </si>
  <si>
    <t>(1,20+2*1,16)*(6+7)</t>
  </si>
  <si>
    <t>(1,15+2*1,16)*1</t>
  </si>
  <si>
    <t>(1,50+2*1,16)*1</t>
  </si>
  <si>
    <t xml:space="preserve"> " pohľad C "</t>
  </si>
  <si>
    <t>(1,20+2*1,16)*(1+7)</t>
  </si>
  <si>
    <t>(1,55+2*1,76)*1</t>
  </si>
  <si>
    <t>(1,20+2*1,16)*(11+14)</t>
  </si>
  <si>
    <t>(0,60+2*1,16)*2</t>
  </si>
  <si>
    <t>(2,00+2*1,70)*1</t>
  </si>
  <si>
    <t>(1,20+2*1,10)*1</t>
  </si>
  <si>
    <t>(1,20+2*2,55)*2</t>
  </si>
  <si>
    <t>(1,18+2*1,63)*1</t>
  </si>
  <si>
    <t>(2,20+2*2,58)*2</t>
  </si>
  <si>
    <t>(1,20+2*1,16)*(1+12)</t>
  </si>
  <si>
    <t>(2,20+2*1,16)*1</t>
  </si>
  <si>
    <t>(1,17+2*0,60)*2</t>
  </si>
  <si>
    <t>(1,17+2*1,00)*1</t>
  </si>
  <si>
    <t>(0,72+2*0,60)*1</t>
  </si>
  <si>
    <t>(1,16*2*0,60)*1</t>
  </si>
  <si>
    <t>(0,90+2*1,16)*(4+5)</t>
  </si>
  <si>
    <t>(0,90+2*0,60)*2</t>
  </si>
  <si>
    <t>(0,65+2*0,60)*1</t>
  </si>
  <si>
    <t>(1,20+2*1,16)*7</t>
  </si>
  <si>
    <t>(2,00+2*2,60)*1</t>
  </si>
  <si>
    <t>" pohľad I "</t>
  </si>
  <si>
    <t>(5,34+2*2,55)*1</t>
  </si>
  <si>
    <t>(1,17+2*1,80)*1</t>
  </si>
  <si>
    <t>(1,50+2*1,80)*3</t>
  </si>
  <si>
    <t>(1,00+2*2,05)*1</t>
  </si>
  <si>
    <t>(1,70+2*2,10)*1</t>
  </si>
  <si>
    <t>(3,00+2*3,38)*1</t>
  </si>
  <si>
    <t>(22,90+2*3,05)*1</t>
  </si>
  <si>
    <t>(2,10+2*1,85)*1</t>
  </si>
  <si>
    <t>(4,80+2*1,85)*1</t>
  </si>
  <si>
    <t>377,712+84,13</t>
  </si>
  <si>
    <t>953995411.S</t>
  </si>
  <si>
    <t>Nadokenný profil so skrytou okapničkou</t>
  </si>
  <si>
    <t>-2078446219</t>
  </si>
  <si>
    <t>2,00*1+1,80*2+1,50*1</t>
  </si>
  <si>
    <t>5,75+0,30</t>
  </si>
  <si>
    <t>0,85*4+1,20*13+1,15*1+1,50*1+2,70*1</t>
  </si>
  <si>
    <t>20,06+0,46+0,39</t>
  </si>
  <si>
    <t>1,20*9+2,70*1+0,798*1+1,09*1+1,20*1</t>
  </si>
  <si>
    <t>15,50</t>
  </si>
  <si>
    <t>0,60*2+1,20*25+1,40*1</t>
  </si>
  <si>
    <t>25,59</t>
  </si>
  <si>
    <t>2,00*1+1,20*3+3,30*2</t>
  </si>
  <si>
    <t>1,18*1+2,20*2+2,40*1+3,00*1</t>
  </si>
  <si>
    <t>17,75+4,20+2*0,34</t>
  </si>
  <si>
    <t>1,20*13+2,20*1</t>
  </si>
  <si>
    <t>30,94+0,34</t>
  </si>
  <si>
    <t>1,17*3+1,20*10+0,72*1+1,16*1+0,90*11+1,10*1+0,65*1+2,00*1+0,80*1</t>
  </si>
  <si>
    <t>19,20</t>
  </si>
  <si>
    <t>3,00*1</t>
  </si>
  <si>
    <t>3,00*1+1,70*1</t>
  </si>
  <si>
    <t>22,90*1+2,10*1+4,80*1+1,00*1+1,17*1+1,50*3</t>
  </si>
  <si>
    <t>294,618+44,17</t>
  </si>
  <si>
    <t>953995416.S</t>
  </si>
  <si>
    <t>Parapetný profil s integrovanou sieťovinou</t>
  </si>
  <si>
    <t>2019452433</t>
  </si>
  <si>
    <t>0,85*4+1,20*13+1,15*1+1,50*1</t>
  </si>
  <si>
    <t>1,20*8</t>
  </si>
  <si>
    <t>0,60*2+1,20*25</t>
  </si>
  <si>
    <t>1,17*3+1,20*10+0,72*1+1,16*1+0,90*11+0,65*1+2,00*1</t>
  </si>
  <si>
    <t xml:space="preserve">" pohľad S "  </t>
  </si>
  <si>
    <t>52,80*1</t>
  </si>
  <si>
    <t>1,17*1+1,50*3+2,10*1+4,80*1+22,90*1</t>
  </si>
  <si>
    <t>123,37+88,27</t>
  </si>
  <si>
    <t>953995421.S</t>
  </si>
  <si>
    <t>Rohový profil s integrovanou sieťovinou - pevný</t>
  </si>
  <si>
    <t>-1306714945</t>
  </si>
  <si>
    <t>" okenné a dverové ostenia "</t>
  </si>
  <si>
    <t>2*1,77*1+2*2,60*2+2*1,97*1</t>
  </si>
  <si>
    <t>2*1,16*19+2*2,29*1</t>
  </si>
  <si>
    <t>2*1,16*8+2*2,34*1+2*2,70*1+2*2,55*1+2*1,97*1+0,90*1</t>
  </si>
  <si>
    <t>0,25*2</t>
  </si>
  <si>
    <t>2*1,16*27+2*2,02*1</t>
  </si>
  <si>
    <t>2*1,70*1+2*1,10*1+2*2,51*2+2*3,70*2</t>
  </si>
  <si>
    <t>2*1,63*1+2*2,58*2+2*3,62*1+2*0,70*1</t>
  </si>
  <si>
    <t>2*1,16*14</t>
  </si>
  <si>
    <t>2*0,60*10+2*1,00*1+2*1,16*16+2*2,60*1+2*2,33*1+1,10*1</t>
  </si>
  <si>
    <t>1,85*4+1,80*8</t>
  </si>
  <si>
    <t>320,02+21,80</t>
  </si>
  <si>
    <t>976082130.R</t>
  </si>
  <si>
    <t>1117190078</t>
  </si>
  <si>
    <t>978015291</t>
  </si>
  <si>
    <t>Otlčenie omietok vonkajších priečelí jednoduchých, s vyškriabaním škár, očistením muriva, v rozsahu do 100 %,  -0,05900t</t>
  </si>
  <si>
    <t>1102676498</t>
  </si>
  <si>
    <t xml:space="preserve">" lokálne osekanie zvetralej omietky - odhad "  </t>
  </si>
  <si>
    <t>978059631</t>
  </si>
  <si>
    <t>Odsekanie a odobratie obkladov stien z obkladačiek vonkajších vrátane podkladovej omietky nad 2 m2,  -0,08900t</t>
  </si>
  <si>
    <t>-2070602618</t>
  </si>
  <si>
    <t>" hala B - otlčenie keramického sokla "</t>
  </si>
  <si>
    <t>0,70*(7,70+0,275+7,50+7,25+0,15*2+0,45+0,255*2+9,20+9,30+98,90+4,75)-0,90*0,70-1,70*2*0,70-3,00*0,70</t>
  </si>
  <si>
    <t>0,35*13,75-3,065*0,35</t>
  </si>
  <si>
    <t>52,80*0,30</t>
  </si>
  <si>
    <t>979054441</t>
  </si>
  <si>
    <t>Očistenie vybúraných obrubníkov, krajníkov, panelov s pôvodným vyplnením škár kamenivom ťaženým</t>
  </si>
  <si>
    <t>1611698159</t>
  </si>
  <si>
    <t>785780741</t>
  </si>
  <si>
    <t>-1990452455</t>
  </si>
  <si>
    <t>28,226*7</t>
  </si>
  <si>
    <t>-568037156</t>
  </si>
  <si>
    <t>1538681396</t>
  </si>
  <si>
    <t>28,226*8</t>
  </si>
  <si>
    <t>-392149135</t>
  </si>
  <si>
    <t>100540512</t>
  </si>
  <si>
    <t>998011002</t>
  </si>
  <si>
    <t>Presun hmôt pre budovy (801, 803, 812), zvislá konštr. z tehál, tvárnic, z kovu výšky do 12 m</t>
  </si>
  <si>
    <t>1765852774</t>
  </si>
  <si>
    <t>Zhotovenie izolácie proti tlakovej vode nopovou fólou položenou voľne na ploche zvislej</t>
  </si>
  <si>
    <t>-1131447640</t>
  </si>
  <si>
    <t>" doteplenie základu a sokla po kótu UT "</t>
  </si>
  <si>
    <t>(7,70+0,275+7,50+7,25+0,15*2+0,45+0,255*2+9,20+9,30+98,90+18,50)*1,00</t>
  </si>
  <si>
    <t>2832300027.PC1</t>
  </si>
  <si>
    <t>1731650862</t>
  </si>
  <si>
    <t>159,885*1,15</t>
  </si>
  <si>
    <t>2832300027.PC2</t>
  </si>
  <si>
    <t>204431260</t>
  </si>
  <si>
    <t>160,00*1,10</t>
  </si>
  <si>
    <t>998711202</t>
  </si>
  <si>
    <t>Presun hmôt pre izoláciu proti vode v objektoch výšky nad 6 do 12 m</t>
  </si>
  <si>
    <t>-1504097147</t>
  </si>
  <si>
    <t>713132210</t>
  </si>
  <si>
    <t>Montáž tepelnej izolácie podzemných stien a základov XPS bodovým prilepením</t>
  </si>
  <si>
    <t>944196082</t>
  </si>
  <si>
    <t>(7,70+0,275+7,50+7,25+0,15*2+0,45+0,255*2+9,20+9,30+98,90+18,50)*0,90</t>
  </si>
  <si>
    <t>-1727739946</t>
  </si>
  <si>
    <t>" zateplenie detailu parapetu okna - viď rez v.č.B3 "</t>
  </si>
  <si>
    <t>" hr. 160 mm "  0,35*52,80</t>
  </si>
  <si>
    <t>" hr. 60 mm "  0,365*52,80</t>
  </si>
  <si>
    <t>283750000800</t>
  </si>
  <si>
    <t>-2074620066</t>
  </si>
  <si>
    <t>143,897*1,05</t>
  </si>
  <si>
    <t>19,272*1,05</t>
  </si>
  <si>
    <t>283750001300</t>
  </si>
  <si>
    <t>384743833</t>
  </si>
  <si>
    <t>18,48*1,05</t>
  </si>
  <si>
    <t>998713202</t>
  </si>
  <si>
    <t>-1498094303</t>
  </si>
  <si>
    <t>764351405</t>
  </si>
  <si>
    <t>Žľaby z pozinkovaného farbeného PZf plechu, pododkvapové štvorhranné rš 400 mm</t>
  </si>
  <si>
    <t>-989486442</t>
  </si>
  <si>
    <t>" pohľad A "  5,75</t>
  </si>
  <si>
    <t>" pohľad B "  20,10+3,40</t>
  </si>
  <si>
    <t>" pohľad C "  15,50</t>
  </si>
  <si>
    <t>" pohľad D " 25,20</t>
  </si>
  <si>
    <t>" pohľad F "  17,75+4,20</t>
  </si>
  <si>
    <t>" pohľad G "  31,00</t>
  </si>
  <si>
    <t>-186815515</t>
  </si>
  <si>
    <t>764359432</t>
  </si>
  <si>
    <t>Kotlík štvorhranný z pozinkovaného farbeného PZf plechu, pre pododkvapové žľaby rozmerov 200x300x400 mm</t>
  </si>
  <si>
    <t>-1819032987</t>
  </si>
  <si>
    <t>" pohľad A "  1</t>
  </si>
  <si>
    <t>" pohľad B "  2</t>
  </si>
  <si>
    <t>" pohľad D " 2</t>
  </si>
  <si>
    <t>" pohľad F "  2</t>
  </si>
  <si>
    <t>" pohľad G "  1</t>
  </si>
  <si>
    <t>764359436</t>
  </si>
  <si>
    <t>Kotlík zberný z pozinkovaného farbeného PZf plechu, pre rúry s priemerom D 80 - 120 mm</t>
  </si>
  <si>
    <t>-1569508921</t>
  </si>
  <si>
    <t>764359820</t>
  </si>
  <si>
    <t>Demontáž kotlíka oválneho a štvorhranného, so sklonom žľabu do 30st.,  -0,00320t</t>
  </si>
  <si>
    <t>-1471458777</t>
  </si>
  <si>
    <t>764359841</t>
  </si>
  <si>
    <t>Demontáž kotlíka zberného na plochej streche,  -0,00516t</t>
  </si>
  <si>
    <t>-1107712122</t>
  </si>
  <si>
    <t>764421730</t>
  </si>
  <si>
    <t>Oplechovanie ríms a ozdobných prvkov z hliníkového farebného Al plechu, r.š. 200 mm</t>
  </si>
  <si>
    <t>1208661135</t>
  </si>
  <si>
    <t>" ukončenie zateplenia pod oplechovaním atiky "</t>
  </si>
  <si>
    <t>" pohľad A "  4,75</t>
  </si>
  <si>
    <t>" pohľad E "  3,80+13,80+10,95</t>
  </si>
  <si>
    <t>" pohľad H "  38,50</t>
  </si>
  <si>
    <t>" pohľad F "  3,10</t>
  </si>
  <si>
    <t>" pohľad I "  19,10</t>
  </si>
  <si>
    <t>" pohľad J "  9,35+9,20+7,40</t>
  </si>
  <si>
    <t>94,00+25,95</t>
  </si>
  <si>
    <t>764451804</t>
  </si>
  <si>
    <t>Demontáž odpadových rúr štvorcových so stranou od 120 do 150 mm,  -0,00418t</t>
  </si>
  <si>
    <t>-1178888597</t>
  </si>
  <si>
    <t>" pohľad A "  1*4,55+1*3,30</t>
  </si>
  <si>
    <t>" pohľad B "  2*6,10</t>
  </si>
  <si>
    <t>" pohľad D "  2*6,10</t>
  </si>
  <si>
    <t>" pohľad F "  1*4,75+1*4,45</t>
  </si>
  <si>
    <t>" pohľad G "  1*6,10</t>
  </si>
  <si>
    <t>-1371673462</t>
  </si>
  <si>
    <t>764454454</t>
  </si>
  <si>
    <t>Zvodové rúry z pozinkovaného farbeného PZf plechu, kruhové priemer 120 mm</t>
  </si>
  <si>
    <t>-562433622</t>
  </si>
  <si>
    <t>" pohľad A "  1*(4,55+0,50)+1*3,30</t>
  </si>
  <si>
    <t>" pohľad B "  2*(6,10+2*0,50)</t>
  </si>
  <si>
    <t>" pohľad D "  2*(6,10+0,50)</t>
  </si>
  <si>
    <t>" pohľad F "  1*(4,75+0,50)+1*(4,45+0,50)</t>
  </si>
  <si>
    <t>" pohľad G "  1*(6,10+0,50)</t>
  </si>
  <si>
    <t>-1042871558</t>
  </si>
  <si>
    <t>767131111</t>
  </si>
  <si>
    <t>Montáž stien a priečok z plechu spojených skrutkovaním</t>
  </si>
  <si>
    <t>921343325</t>
  </si>
  <si>
    <t>" opláštenie káblovej rampy - podľa v.č.D1 "</t>
  </si>
  <si>
    <t>5,00*(0,60+0,22)*2</t>
  </si>
  <si>
    <t>1594100001.PC01</t>
  </si>
  <si>
    <t>Zámočnícky výrobok - Opláštenie káblovej rampy z dielcov ťahokov, šroubovaný spoj</t>
  </si>
  <si>
    <t>1647056367</t>
  </si>
  <si>
    <t>" - materiál dielce z ťahokovu pozinkovaného typ TP ME 47/18x1,5 A</t>
  </si>
  <si>
    <t>" - povrchová uprava oceľovej konštrukcie žiarové zinkovanie</t>
  </si>
  <si>
    <t>" - zameranie</t>
  </si>
  <si>
    <t>767134802</t>
  </si>
  <si>
    <t>Demontáž oplechovania stien plechmi skrutkovanými,  -0,00900 t</t>
  </si>
  <si>
    <t>-217927390</t>
  </si>
  <si>
    <t>" pohľad Z "  3,065*5,50</t>
  </si>
  <si>
    <t>767330840.R</t>
  </si>
  <si>
    <t>Demontáž striešky uchytenej na stenu šírky nad 5500 do 6000 mm  -0,04130t</t>
  </si>
  <si>
    <t>-1304142479</t>
  </si>
  <si>
    <t>" pohľad E "   1</t>
  </si>
  <si>
    <t>767833100</t>
  </si>
  <si>
    <t>Montáž rebríkov do muriva s bočnicami z profilovej ocele, z rúrok alebo z tenkostenných profilov</t>
  </si>
  <si>
    <t>1489429247</t>
  </si>
  <si>
    <t>" ozn.P1 "  8,50</t>
  </si>
  <si>
    <t>767834101</t>
  </si>
  <si>
    <t>Montáž ochranného koša skrutkovaním</t>
  </si>
  <si>
    <t>324088683</t>
  </si>
  <si>
    <t>553500000.PC</t>
  </si>
  <si>
    <t>Dodávka zámočníckych výrovkov - požiarny rebrík dl. 8,50 m s ochranným košom dl. 7,00 m a výstupnou plošinou z pororoštu</t>
  </si>
  <si>
    <t>-1750042320</t>
  </si>
  <si>
    <t>-173885522</t>
  </si>
  <si>
    <t>" technologická rampa pre vedenie káblových vedení - podľa v.č.D1 "</t>
  </si>
  <si>
    <t>" U 200 dl. 2x 5,00 m "  2*5,00*25,30</t>
  </si>
  <si>
    <t>" kotviaca platňa 4x PL 177x70x10 mm "  1,30*4</t>
  </si>
  <si>
    <t>" priečne výstuhy 22x pásovina 50x10 mm dl. 0,60 m "  0,60*22*3,93</t>
  </si>
  <si>
    <t>310,076*0,05              " zvary "</t>
  </si>
  <si>
    <t>Zámočnícky výrobok - Oceľová konštrukcia káblovej rampy, vrátane povrchovej úpravy</t>
  </si>
  <si>
    <t>1471903813</t>
  </si>
  <si>
    <t xml:space="preserve">" oceľová konštrukcia káblovej rampy "  </t>
  </si>
  <si>
    <t>310,76*0,10                " stratné "</t>
  </si>
  <si>
    <t>517840864</t>
  </si>
  <si>
    <t>76908305.R</t>
  </si>
  <si>
    <t>-178007627</t>
  </si>
  <si>
    <t>-1046883235</t>
  </si>
  <si>
    <t>783201811</t>
  </si>
  <si>
    <t>Odstránenie starých náterov z kovových stavebných doplnkových konštrukcií oškrabaním</t>
  </si>
  <si>
    <t>-1925462118</t>
  </si>
  <si>
    <t>" hala B - očistenie žľabu rš 650 mm "</t>
  </si>
  <si>
    <t>(31,00+21,50+10,65+62,95+15,40+33,80+15,25+33,65)*0,65</t>
  </si>
  <si>
    <t>783521900</t>
  </si>
  <si>
    <t>Oprava náterov klampiarskych konštrukcií syntetické na vzduchu schnúce jednonásobné - 35µm</t>
  </si>
  <si>
    <t>-1788372621</t>
  </si>
  <si>
    <t>" hala B - očistenie žľabu 2x náter "</t>
  </si>
  <si>
    <t>145,73*2</t>
  </si>
  <si>
    <t>Elektromontáže   - zvody bleskozvodu</t>
  </si>
  <si>
    <t>210220001</t>
  </si>
  <si>
    <t>Uzemňovacie vedenie na povrchu FeZn drôt zvodový Ø 8-10</t>
  </si>
  <si>
    <t>-1841769031</t>
  </si>
  <si>
    <t>" pohľad B "  1*7,00</t>
  </si>
  <si>
    <t>" pohľad C "  1*7,00</t>
  </si>
  <si>
    <t>" pohľad D "  2*7,00</t>
  </si>
  <si>
    <t>" pohľad E "  1*7,00</t>
  </si>
  <si>
    <t>" pohľad F "  1*7,00</t>
  </si>
  <si>
    <t>" pohľad H "  5*7,50</t>
  </si>
  <si>
    <t>" ppohľad Z "  1*12,50</t>
  </si>
  <si>
    <t>" pohľad V "  2*12,50</t>
  </si>
  <si>
    <t>" pohľad J "  2*12,50+1*10,00</t>
  </si>
  <si>
    <t>" pohľad S "  1*12,50</t>
  </si>
  <si>
    <t>354410054800</t>
  </si>
  <si>
    <t>Drôt bleskozvodový FeZn, d 10 mm</t>
  </si>
  <si>
    <t>-641118958</t>
  </si>
  <si>
    <t>210220050</t>
  </si>
  <si>
    <t>Označenie zvodov číselnými štítkami</t>
  </si>
  <si>
    <t>68114490</t>
  </si>
  <si>
    <t>354410064800</t>
  </si>
  <si>
    <t>Štítok orientačný na zvody 1</t>
  </si>
  <si>
    <t>-21434781</t>
  </si>
  <si>
    <t>210220105</t>
  </si>
  <si>
    <t>Podpery vedenia FeZn do muriva PV 01h a PV01-03</t>
  </si>
  <si>
    <t>-1074720015</t>
  </si>
  <si>
    <t>" demontáž pôvodných podpier vedenia bleskozvodu "</t>
  </si>
  <si>
    <t>" pohľad B "  1*7</t>
  </si>
  <si>
    <t>" pohľad C "  1*7</t>
  </si>
  <si>
    <t>" pohľad D "  2*7</t>
  </si>
  <si>
    <t>" pohľad E "  1*7</t>
  </si>
  <si>
    <t>" pohľad F "  1*7</t>
  </si>
  <si>
    <t>" pohľad H "  5*7</t>
  </si>
  <si>
    <t>" ppohľad Z "  1*11</t>
  </si>
  <si>
    <t>" pohľad V "  2*11</t>
  </si>
  <si>
    <t>" pohľad J "  2*11+1*9</t>
  </si>
  <si>
    <t>" pohľad S "  1*11</t>
  </si>
  <si>
    <t>354410031900</t>
  </si>
  <si>
    <t>Podpera vedenia FeZn do muriva a do hmoždinky označenie PV 01 h</t>
  </si>
  <si>
    <t>-1178885295</t>
  </si>
  <si>
    <t>210220243</t>
  </si>
  <si>
    <t>Svorka FeZn spojovacia SS</t>
  </si>
  <si>
    <t>-1960758626</t>
  </si>
  <si>
    <t>354410003400</t>
  </si>
  <si>
    <t>Svorka FeZn spojovacia označenie SS 2 skrutky s príložkou</t>
  </si>
  <si>
    <t>103689984</t>
  </si>
  <si>
    <t>210220247</t>
  </si>
  <si>
    <t>Svorka FeZn skúšobná SZ</t>
  </si>
  <si>
    <t>-2021619612</t>
  </si>
  <si>
    <t>354410004300</t>
  </si>
  <si>
    <t>Svorka FeZn skúšobná označenie SZ</t>
  </si>
  <si>
    <t>-870388801</t>
  </si>
  <si>
    <t>210220260</t>
  </si>
  <si>
    <t>Ochranný uholník FeZn OU</t>
  </si>
  <si>
    <t>-852717410</t>
  </si>
  <si>
    <t>354410053400</t>
  </si>
  <si>
    <t>Uholník ochranný FeZn označenie OU 2 m</t>
  </si>
  <si>
    <t>-1352225486</t>
  </si>
  <si>
    <t>210220261</t>
  </si>
  <si>
    <t>Držiak ochranného uholníka FeZn   DU-Z,D a DOU</t>
  </si>
  <si>
    <t>566446612</t>
  </si>
  <si>
    <t>354410053600</t>
  </si>
  <si>
    <t>Držiak FeZn ochranného uholníka do muriva označenie DU Z</t>
  </si>
  <si>
    <t>1409884401</t>
  </si>
  <si>
    <t>210293001</t>
  </si>
  <si>
    <t>Údržba bleskozvodov vyrovnanie jestvujúcich zvodových vodičov</t>
  </si>
  <si>
    <t>-892565813</t>
  </si>
  <si>
    <t>" počet zvodov "  17</t>
  </si>
  <si>
    <t>210964801</t>
  </si>
  <si>
    <t>Demontáž - uzemňovacie vedenie na povrchu FeZn drôt zvodový   -0,00063 t</t>
  </si>
  <si>
    <t>-998812388</t>
  </si>
  <si>
    <t>" pohľad B "  1*6,00</t>
  </si>
  <si>
    <t>" pohľad C "  1*6,00</t>
  </si>
  <si>
    <t>" pohľad D "  2*6,00</t>
  </si>
  <si>
    <t>" pohľad E "  1*6,00</t>
  </si>
  <si>
    <t>" pohľad F "  1*6,00</t>
  </si>
  <si>
    <t>" pohľad H "  5*6,50</t>
  </si>
  <si>
    <t>" ppohľad Z "  1*11,50</t>
  </si>
  <si>
    <t>" pohľad V "  2*11,50</t>
  </si>
  <si>
    <t>" pohľad J "  2*11,50+1*9,00</t>
  </si>
  <si>
    <t>" pohľad S "  1*11,50</t>
  </si>
  <si>
    <t>210964825</t>
  </si>
  <si>
    <t>Demontáž - podpery vedenia FeZn do muriva PV 01h a PV01-03   -0,00020 t</t>
  </si>
  <si>
    <t>1519310706</t>
  </si>
  <si>
    <t>" pohľad B "  1*4</t>
  </si>
  <si>
    <t>" pohľad C "  1*4</t>
  </si>
  <si>
    <t>" pohľad D "  2*4</t>
  </si>
  <si>
    <t>" pohľad E "  1*4</t>
  </si>
  <si>
    <t>" pohľad F "  1*4</t>
  </si>
  <si>
    <t>" pohľad H "  5*4</t>
  </si>
  <si>
    <t>" ppohľad Z "  1*7</t>
  </si>
  <si>
    <t>" pohľad V "  2*7</t>
  </si>
  <si>
    <t>" pohľad J "  2*7+1*6</t>
  </si>
  <si>
    <t>" pohľad S "  1*7</t>
  </si>
  <si>
    <t>21-M-003</t>
  </si>
  <si>
    <t>588134192</t>
  </si>
  <si>
    <t>HZS000114</t>
  </si>
  <si>
    <t>Stavebno montážne práce najnáročnejšie na odbornosť - prehliadky pracoviska a revízie (Tr. 4) v rozsahu viac ako 8 hodín</t>
  </si>
  <si>
    <t>448604405</t>
  </si>
  <si>
    <t>SO08 - SO08  Oprava vnútorných priestorov v hale B</t>
  </si>
  <si>
    <t>312273119</t>
  </si>
  <si>
    <t>-1062056941</t>
  </si>
  <si>
    <t>" zamurovanie otvoru medi halou a posilňovňou "</t>
  </si>
  <si>
    <t>3,05*3,00*0,40</t>
  </si>
  <si>
    <t>612421431</t>
  </si>
  <si>
    <t>Oprava vnútorných vápenných omietok stien, v množstve opravenej plochy nad 30 do 50 % štukových</t>
  </si>
  <si>
    <t>772487103</t>
  </si>
  <si>
    <t>" hala B - oprava omietok stien - pozn.R "</t>
  </si>
  <si>
    <t>181,50*8,92</t>
  </si>
  <si>
    <t>" odpočet otvorov "  -52,80*7,35</t>
  </si>
  <si>
    <t xml:space="preserve">                                          -0,90*2,00*3</t>
  </si>
  <si>
    <t xml:space="preserve">                                          -0,80*2,00*6</t>
  </si>
  <si>
    <t xml:space="preserve">                                          -1,45*2,00*1</t>
  </si>
  <si>
    <t xml:space="preserve">                                          -5,25*2,55*1</t>
  </si>
  <si>
    <t>" odpočet plochy dreveného obkladu stien "  -301,155</t>
  </si>
  <si>
    <t>" odpočet plochy nových omietok - sokel pod fasádnym oknom "  -75,038</t>
  </si>
  <si>
    <t>" odpočet plochy nových omietok - zamurovaný otvor "  -9,92</t>
  </si>
  <si>
    <t>" vestibul -prechod do haly A "</t>
  </si>
  <si>
    <t>(7,90+11,20+6,55+6,45)*3,00</t>
  </si>
  <si>
    <t>(8,40+9,80+5,30)*6,00</t>
  </si>
  <si>
    <t>" odpočet otvorov "  -5,35*2,50*1</t>
  </si>
  <si>
    <t xml:space="preserve">                                          -5,25*2,50*1</t>
  </si>
  <si>
    <t xml:space="preserve">                                          -1,20*1,16*5</t>
  </si>
  <si>
    <t xml:space="preserve">                                          -0,65*0,60*1</t>
  </si>
  <si>
    <t xml:space="preserve">                                          -0,95*2,05*1</t>
  </si>
  <si>
    <t xml:space="preserve">                                          -0,80*2,00*1</t>
  </si>
  <si>
    <t xml:space="preserve">                                          -1,50*2,70*1</t>
  </si>
  <si>
    <t>" ostenie "  (5,35+2*2,50)*0,30*1</t>
  </si>
  <si>
    <t xml:space="preserve">                        (5,25+2*2,50)*0,15*1</t>
  </si>
  <si>
    <t xml:space="preserve">                        (1,20+2*1,16)*0,15*5</t>
  </si>
  <si>
    <t xml:space="preserve">                        (0,65+2*0,60)*0,15*1</t>
  </si>
  <si>
    <t xml:space="preserve">                        (1,55+2*2,05)*0,20*1</t>
  </si>
  <si>
    <t xml:space="preserve">                        (1,50+2*2,70)*0,60*1</t>
  </si>
  <si>
    <t>1330754182</t>
  </si>
  <si>
    <t>612460112</t>
  </si>
  <si>
    <t>Príprava vnútorného podkladu stien na nenasiakavé betónové podklady kontaktným mostíkom</t>
  </si>
  <si>
    <t>181448049</t>
  </si>
  <si>
    <t>612460122</t>
  </si>
  <si>
    <t>Príprava vnútorného podkladu stien penetráciou hĺbkovou</t>
  </si>
  <si>
    <t>283389017</t>
  </si>
  <si>
    <t>612460211</t>
  </si>
  <si>
    <t>Vnútorná omietka stien vápenná jadrová (hrubá), hr. 10 mm</t>
  </si>
  <si>
    <t>-674675307</t>
  </si>
  <si>
    <t>" príprava podkladu pod vnútorné obklady "</t>
  </si>
  <si>
    <t>" WC muži "  (3,75+3,37)*2*2,00-0,90*2,00+2,00*0,10*2</t>
  </si>
  <si>
    <t>" WC ženy "  (2,90+3,37)*2*2,00-0,90*2,00+2,00*0,10*2</t>
  </si>
  <si>
    <t>612460241</t>
  </si>
  <si>
    <t>Vnútorná omietka stien vápennocementová jadrová (hrubá), hr. 10 mm</t>
  </si>
  <si>
    <t>-382346220</t>
  </si>
  <si>
    <t>" omietka betónovej časti sokla pod oknom fasády S "</t>
  </si>
  <si>
    <t>5,75*1,45*9</t>
  </si>
  <si>
    <t>612460251</t>
  </si>
  <si>
    <t>Vnútorná omietka stien vápennocementová štuková (jemná), hr. 3 mm</t>
  </si>
  <si>
    <t>1830986359</t>
  </si>
  <si>
    <t>" obojstranná omietka na ploche zamurovaného otvoru "</t>
  </si>
  <si>
    <t>3,10*3,20*2</t>
  </si>
  <si>
    <t>47240884</t>
  </si>
  <si>
    <t>" obojstranné prearmovanie zamurovaného otvoru "</t>
  </si>
  <si>
    <t>53619564</t>
  </si>
  <si>
    <t>" opláštenie vstupného portálu do vestibulu haly B "</t>
  </si>
  <si>
    <t>" čelo "  2,55*0,50*2+6,25*0,80</t>
  </si>
  <si>
    <t>" bočná plocha vonkajšia "  3,25*1,45*2</t>
  </si>
  <si>
    <t>" bočná plocha vnútorná "  2,55*1,52*2</t>
  </si>
  <si>
    <t>" podhľad "  5,25*1,52</t>
  </si>
  <si>
    <t>1437516280</t>
  </si>
  <si>
    <t>32,707</t>
  </si>
  <si>
    <t>" - farebné prevedenie vysoký lesk zlaté</t>
  </si>
  <si>
    <t>631313661</t>
  </si>
  <si>
    <t>Mazanina z betónu prostého (m3) tr. C 20/25 hr.nad 80 do 120 mm</t>
  </si>
  <si>
    <t>-561180257</t>
  </si>
  <si>
    <t>" rampa - pozn.P7 v.č. B1 "</t>
  </si>
  <si>
    <t>1,55*(0,10+0,18)*0,5*1,00+1,55*(0,08+0,20)*0,5*1,50+1,00*0,25*0,20</t>
  </si>
  <si>
    <t>632001051</t>
  </si>
  <si>
    <t>Zhotovenie jednonásobného penetračného náteru pre potery a stierky</t>
  </si>
  <si>
    <t>-1347099023</t>
  </si>
  <si>
    <t>22,591</t>
  </si>
  <si>
    <t>585520001900</t>
  </si>
  <si>
    <t>1484947837</t>
  </si>
  <si>
    <t>632452616</t>
  </si>
  <si>
    <t>Cementová samonivelizačná stierka, pevnosti v tlaku 20 MPa, hr. 8 mm</t>
  </si>
  <si>
    <t>-1562367972</t>
  </si>
  <si>
    <t>857036274</t>
  </si>
  <si>
    <t>" k oprave omietok stien, malieb a oprave drevených obkladov hala "</t>
  </si>
  <si>
    <t>180,00*7,00</t>
  </si>
  <si>
    <t>" dtto vestibul "</t>
  </si>
  <si>
    <t>(8,40+9,80+5,30)*4,20</t>
  </si>
  <si>
    <t>1688769453</t>
  </si>
  <si>
    <t>1038912455</t>
  </si>
  <si>
    <t>1358,70*2</t>
  </si>
  <si>
    <t>94300-002</t>
  </si>
  <si>
    <t>Pojazdná lešenárska klietka s pracovnou podlahou vo výške 6,50 m, montáž, demontáž, prenájom</t>
  </si>
  <si>
    <t>1700503935</t>
  </si>
  <si>
    <t>" k úprave podhľadu stropu "</t>
  </si>
  <si>
    <t>1860,00</t>
  </si>
  <si>
    <t>952901114</t>
  </si>
  <si>
    <t>Vyčistenie budov pri výške podlaží nad 4 m</t>
  </si>
  <si>
    <t>1076975898</t>
  </si>
  <si>
    <t>2500,00</t>
  </si>
  <si>
    <t>-1667273229</t>
  </si>
  <si>
    <t>-1008740825</t>
  </si>
  <si>
    <t>" WC muži "  (3,75+1,85*3)*2,60-0,60*2,00*4</t>
  </si>
  <si>
    <t>" WC ženy "  (2,90+1,85*2)*2,60-0,60*2,00*3</t>
  </si>
  <si>
    <t>965043331</t>
  </si>
  <si>
    <t>Búranie podkladov pod dlažby, liatych dlažieb a mazanín,betón s poterom,teracom hr.do 100 mm, plochy do 4 m2 -2,20000t</t>
  </si>
  <si>
    <t>-1643256559</t>
  </si>
  <si>
    <t>" vybúranie časti podlahy pre nadbetónovanie rampy - pozn.B7 v.č.B1 "</t>
  </si>
  <si>
    <t>1,55*1,00*0,10</t>
  </si>
  <si>
    <t>-332589893</t>
  </si>
  <si>
    <t>" WC muži, ženy "  3,37*(3,75+2,90)+0,90*0,10*2</t>
  </si>
  <si>
    <t>Vyvesenie dreveného dverného krídla do suti plochy do 2 m2, -0,02400t</t>
  </si>
  <si>
    <t>-181324593</t>
  </si>
  <si>
    <t>4+3</t>
  </si>
  <si>
    <t>1934176823</t>
  </si>
  <si>
    <t>" zrušenie okenného otvoru - pozn.O14 "</t>
  </si>
  <si>
    <t>" rozvodňa "  1,20*1,80*1</t>
  </si>
  <si>
    <t>974083102</t>
  </si>
  <si>
    <t>Rezanie betónových mazanín existujúcich nevystužených hĺbky nad 50 do 100 mm</t>
  </si>
  <si>
    <t>1223516697</t>
  </si>
  <si>
    <t>" zapílenie podlahy pre napojenie nadbetonávky rampy - pozn.P7 v.č. B1 "</t>
  </si>
  <si>
    <t>1,55*2</t>
  </si>
  <si>
    <t>978013191</t>
  </si>
  <si>
    <t>Otlčenie omietok stien vnútorných vápenných alebo vápennocementových v rozsahu do 100 %,  -0,04600t</t>
  </si>
  <si>
    <t>805084424</t>
  </si>
  <si>
    <t>" otlčenie pôvodných omietok od výšky 1,50m po 2,00 m "</t>
  </si>
  <si>
    <t>" WC muži "  (3,75+3,37)*2*(2,00-1,50)-0,90*0,50+0,50*0,10*2</t>
  </si>
  <si>
    <t>" WC ženy "  (2,90+3,37)*2*(2,00-1,50)-0,90*0,50+0,50*0,10*2</t>
  </si>
  <si>
    <t>978059531</t>
  </si>
  <si>
    <t>Odsekanie a odobratie obkladov stien z obkladačiek vnútorných vrátane podkladovej omietky nad 2 m2,  -0,06800t</t>
  </si>
  <si>
    <t>-887484337</t>
  </si>
  <si>
    <t>" WC muži "  (3,75+3,37)*2*1,50-0,90*1,50+1,50*0,10*2</t>
  </si>
  <si>
    <t>" WC ženy "  (2,90+3,37)*2*1,50-0,90*1,50+1,50*0,10*2</t>
  </si>
  <si>
    <t>-959307173</t>
  </si>
  <si>
    <t>-1447593107</t>
  </si>
  <si>
    <t>15,504*7</t>
  </si>
  <si>
    <t>-1148786033</t>
  </si>
  <si>
    <t>-601200553</t>
  </si>
  <si>
    <t>15,504*6</t>
  </si>
  <si>
    <t>603919522</t>
  </si>
  <si>
    <t>-2086973259</t>
  </si>
  <si>
    <t>762420396</t>
  </si>
  <si>
    <t>331888628</t>
  </si>
  <si>
    <t>" podklad pod nové oplechovanie atiky nad portálom do vestibulu hala B "</t>
  </si>
  <si>
    <t>1,50*2+6,25</t>
  </si>
  <si>
    <t>607260000400</t>
  </si>
  <si>
    <t>-142552446</t>
  </si>
  <si>
    <t>2,50*1,25*2</t>
  </si>
  <si>
    <t>998712202</t>
  </si>
  <si>
    <t>Presun hmôt pre izoláciu povlakovej krytiny v objektoch výšky nad 6 do 12 m</t>
  </si>
  <si>
    <t>-1374524849</t>
  </si>
  <si>
    <t>820773960</t>
  </si>
  <si>
    <t>725119307</t>
  </si>
  <si>
    <t>Montáž záchodovej misy keramickej kombinovanej s rovným odpadom</t>
  </si>
  <si>
    <t>1988926391</t>
  </si>
  <si>
    <t>642340001225</t>
  </si>
  <si>
    <t>Kombinované WC keramické, zvislý odpad, vrátane inštalačnej sady</t>
  </si>
  <si>
    <t>272885597</t>
  </si>
  <si>
    <t>554330000400</t>
  </si>
  <si>
    <t>Záchodové sedadlo s poklopom, rozmer 355x425x50 mm, duroplast s antibakteriálnou úpravou</t>
  </si>
  <si>
    <t>663004770</t>
  </si>
  <si>
    <t>-556668555</t>
  </si>
  <si>
    <t>725219401</t>
  </si>
  <si>
    <t>Montáž umývadla keramického na skrutky do muriva, bez výtokovej armatúry</t>
  </si>
  <si>
    <t>-561674953</t>
  </si>
  <si>
    <t>642150000210</t>
  </si>
  <si>
    <t>Umývadlo keramické 550x450 mm bez otvoru pre batériu, biele</t>
  </si>
  <si>
    <t>745478532</t>
  </si>
  <si>
    <t>725590812</t>
  </si>
  <si>
    <t>Vnútrostav. premiestnenie vybúr. hmôt zariaď. predmetov vodorovne do 100 m z budov s výš. do 12 m</t>
  </si>
  <si>
    <t>-508735147</t>
  </si>
  <si>
    <t>725819401</t>
  </si>
  <si>
    <t>-813885818</t>
  </si>
  <si>
    <t>552380013900</t>
  </si>
  <si>
    <t>Ventil rohový s filtrom 1/2"x3/8" TE-66F</t>
  </si>
  <si>
    <t>-155625658</t>
  </si>
  <si>
    <t>552270003900</t>
  </si>
  <si>
    <t>Hadica FLEXI nerezová sanitárna ohybná 3/8" FF, dĺ. 600 mm, pripojovacia do sanitárnych rozvodov</t>
  </si>
  <si>
    <t>-385320160</t>
  </si>
  <si>
    <t>-1078315401</t>
  </si>
  <si>
    <t>725829201</t>
  </si>
  <si>
    <t>Montáž batérie umývadlovej a drezovej nástennej pákovej alebo klasickej s mechanickým ovládaním</t>
  </si>
  <si>
    <t>-2090631213</t>
  </si>
  <si>
    <t>-879671397</t>
  </si>
  <si>
    <t>192709072</t>
  </si>
  <si>
    <t>725869301</t>
  </si>
  <si>
    <t>-595554226</t>
  </si>
  <si>
    <t>551620005800</t>
  </si>
  <si>
    <t>Zápachová uzávierka kolenová pre umývadlá a bidety, d 40 mm, G 1 1/4", vodorovný odtok, alpská biela, plast</t>
  </si>
  <si>
    <t>390539534</t>
  </si>
  <si>
    <t>998725202</t>
  </si>
  <si>
    <t>316728061</t>
  </si>
  <si>
    <t>763126630</t>
  </si>
  <si>
    <t>972053635</t>
  </si>
  <si>
    <t>" prechod do haly B "</t>
  </si>
  <si>
    <t>(5,00+1,55)*2*3,00-0,90*2,05-1,00*2,05-1,25*2,05+(0,90+2*2,05)*0,10+(1,00+2*2,05)*0,30+(1,25+2*2,05)*0,10</t>
  </si>
  <si>
    <t>-1535353482</t>
  </si>
  <si>
    <t>" WC muži, ženy "  3,37*(3,75+2,90)</t>
  </si>
  <si>
    <t>" šatňa 1+predsieň+WC "  5,56+61,585+1,05+1,35</t>
  </si>
  <si>
    <t>" šatňa 2+predsieň+zázemie "  3,667+27,065+3,956+2,665</t>
  </si>
  <si>
    <t>" šatňa 3 "  34,83</t>
  </si>
  <si>
    <t>" šatňa 4 "  34,35</t>
  </si>
  <si>
    <t>" prechod do haly B "  7,75</t>
  </si>
  <si>
    <t>-339832575</t>
  </si>
  <si>
    <t>Oplechovanie muriva a atík z hliníkového farebného Al plechu, vrátane rohov rš 500 mm</t>
  </si>
  <si>
    <t>1954729516</t>
  </si>
  <si>
    <t>" oplechovanie atiky nad portálom do vestibulu hala B "</t>
  </si>
  <si>
    <t>-1563229736</t>
  </si>
  <si>
    <t>" atika vstupného portálu do vestibului hala B "</t>
  </si>
  <si>
    <t>-1150795168</t>
  </si>
  <si>
    <t>766211811</t>
  </si>
  <si>
    <t>Demontáž madiel schodiskových drevených   -0,0019t</t>
  </si>
  <si>
    <t>-174118577</t>
  </si>
  <si>
    <t>766212200</t>
  </si>
  <si>
    <t>Montáž madiel schodiskových plastových priebežných</t>
  </si>
  <si>
    <t>1005478773</t>
  </si>
  <si>
    <t>" madlo balkóna "</t>
  </si>
  <si>
    <t>44,55+1,75</t>
  </si>
  <si>
    <t>283190007300</t>
  </si>
  <si>
    <t>Madlo drevoplast WPC 86x62x2000 mm, drevodekor</t>
  </si>
  <si>
    <t>621766224</t>
  </si>
  <si>
    <t>766411113</t>
  </si>
  <si>
    <t>Montáž obloženia stien, stĺpov a pilierov palubovkami na pero a drážku do 1 m2 z mäkkého dreva, š. nad 80 do 100 mm</t>
  </si>
  <si>
    <t>-1225803093</t>
  </si>
  <si>
    <t>" doplnenie dreveného obkladu rozsah 30 % - pozn.P4 "</t>
  </si>
  <si>
    <t>(25,50+32,50)*3,00-3,065*3,00-3,00*3,00-1,70*3,00</t>
  </si>
  <si>
    <t>5,70*3,00*9-0,80*2,00*4-0,90*2,00*3</t>
  </si>
  <si>
    <t>3,75*3,00-1,45*2,00</t>
  </si>
  <si>
    <t>301,155*0,30</t>
  </si>
  <si>
    <t>611920001700</t>
  </si>
  <si>
    <t>Drevené obloženie palubovka, hrúbka 20 mm, šírka 81-100 mm, smrek</t>
  </si>
  <si>
    <t>-1517516514</t>
  </si>
  <si>
    <t>90,347</t>
  </si>
  <si>
    <t>90,347*0,10</t>
  </si>
  <si>
    <t>766411811</t>
  </si>
  <si>
    <t>Demontáž obloženia stien panelmi, veľ. do 1,5 m2,  -0,02465t</t>
  </si>
  <si>
    <t>-1659521100</t>
  </si>
  <si>
    <t>" demontáž výplne zábradlia balkóna - pozn.N "</t>
  </si>
  <si>
    <t>(44,55+1,75)*0,80</t>
  </si>
  <si>
    <t>-1444980462</t>
  </si>
  <si>
    <t>(1,63*2+3,05)*4,00</t>
  </si>
  <si>
    <t>766411812</t>
  </si>
  <si>
    <t>Demontáž obloženia stien panelmi, veľ. nad 1,5 m2,  -0,02465t</t>
  </si>
  <si>
    <t>1663870460</t>
  </si>
  <si>
    <t>" demontáž obkladu stien hlasatelne "</t>
  </si>
  <si>
    <t>-1591465989</t>
  </si>
  <si>
    <t>" demontáž dreveného obkladu stien - prechod do haly B "</t>
  </si>
  <si>
    <t>(5,00+1,55)*2*3,00-0,90*2,05-1,00*2,05-1,25*2,05</t>
  </si>
  <si>
    <t>" výmena poškodeného dreveného obkladu rozsah 30 % - pozn.P4 "</t>
  </si>
  <si>
    <t>32,843+90,347</t>
  </si>
  <si>
    <t>2090211459</t>
  </si>
  <si>
    <t>766414141</t>
  </si>
  <si>
    <t>Montáž oblož. stien, stĺpov a pilierov do 5 m2 panelmi obklad. z aglomerovaných dosiek, veľ. do 0,6 m2</t>
  </si>
  <si>
    <t>1335283868</t>
  </si>
  <si>
    <t>" výplň zábradlia - pozn.N "</t>
  </si>
  <si>
    <t>283190004900</t>
  </si>
  <si>
    <t>Výplň zábradlia balkóna - Plotové dosky WPC 140x12 mm, drevodekor, rezanie na mieru, vrátane spojovacieho materiálu</t>
  </si>
  <si>
    <t>-1818354892</t>
  </si>
  <si>
    <t>766417111</t>
  </si>
  <si>
    <t>Montáž obloženia stien, stĺpov a pilierov podkladový rošt</t>
  </si>
  <si>
    <t>1165499459</t>
  </si>
  <si>
    <t>310,00</t>
  </si>
  <si>
    <t>605430000400</t>
  </si>
  <si>
    <t>Rezivo stavebné zo smreku - laty impregnované hr. 40 mm, š. 80 mm, dĺ. 4000-5000 mm</t>
  </si>
  <si>
    <t>882746042</t>
  </si>
  <si>
    <t>310,00*0,04*0,08</t>
  </si>
  <si>
    <t>0,992*0,10</t>
  </si>
  <si>
    <t>1,091*1,04 'Přepočítané koeficientom množstva</t>
  </si>
  <si>
    <t>766699741</t>
  </si>
  <si>
    <t>Montáž olištovanie latkami alebo doskami z mäkkého dreva</t>
  </si>
  <si>
    <t>898787136</t>
  </si>
  <si>
    <t>" ukončenie zvislých a hornej hrany dreveného obkladu "</t>
  </si>
  <si>
    <t>25,50+32,50-3,065-3,00-1,70</t>
  </si>
  <si>
    <t>3,00*6+3,00*1</t>
  </si>
  <si>
    <t>(1,00*2,05)*3+(0,90+2*2,05)*4+(1,55+2*2,05)*1</t>
  </si>
  <si>
    <t>605400014.PC</t>
  </si>
  <si>
    <t>Ukončujúca lišta z mäkkého reziva tvaru L 100x50 mm</t>
  </si>
  <si>
    <t>435648004</t>
  </si>
  <si>
    <t>2127709924</t>
  </si>
  <si>
    <t>" pol.d1 "  4</t>
  </si>
  <si>
    <t>" pol.d2 "  3</t>
  </si>
  <si>
    <t>Dvere vnútorné jednokrídlové, šírka 600-900 mm, výplň papierová voština, povrch CPL laminát M10, mechanicky odolné plné, padací prah - pol.d1,d2</t>
  </si>
  <si>
    <t>-1363186292</t>
  </si>
  <si>
    <t>-1496811966</t>
  </si>
  <si>
    <t>-105616748</t>
  </si>
  <si>
    <t>-316782751</t>
  </si>
  <si>
    <t>" sanitárne oddeľovacie priečky - pozn.P2,P3 "</t>
  </si>
  <si>
    <t>" WC muži "  (3,75+3*1,50)*2,00</t>
  </si>
  <si>
    <t>" WC ženy "  (2,90+2*1,50)*2,00</t>
  </si>
  <si>
    <t>404364741</t>
  </si>
  <si>
    <t>" ľahké montovateľné sanitárne priečky /viď dispozičný výkres Výpis ostatných výrobkov / "  28,30</t>
  </si>
  <si>
    <t>669319779</t>
  </si>
  <si>
    <t>" podlaha technologických mostíkov - pozn.M "</t>
  </si>
  <si>
    <t>26,20*60,60*0,60*2</t>
  </si>
  <si>
    <t>Dodávka podlahových pororoštov - podlaha technologických mostíkov rošt SP 340-34/38-3 mm zinkovaný</t>
  </si>
  <si>
    <t>1553297431</t>
  </si>
  <si>
    <t>" pororošt SP 340-34/38-3 "  1905,264</t>
  </si>
  <si>
    <t>1905,264*0,05                                " sojovací materiál "</t>
  </si>
  <si>
    <t>-1253810197</t>
  </si>
  <si>
    <t>" demontáž ľahkej rámovej konštrukcie hlásatelne "</t>
  </si>
  <si>
    <t>100,00</t>
  </si>
  <si>
    <t>-246710016</t>
  </si>
  <si>
    <t>848415268</t>
  </si>
  <si>
    <t>" 1.NP. - vestibul - prechod do haly A "</t>
  </si>
  <si>
    <t>2,50*2+0,25*2+1,55-0,90</t>
  </si>
  <si>
    <t>158583499</t>
  </si>
  <si>
    <t>6,15*0,075*1,05</t>
  </si>
  <si>
    <t>2031883159</t>
  </si>
  <si>
    <t>" 1.NP. - vestibul - prechod do haly A pozn.P7 v.č. B1 "</t>
  </si>
  <si>
    <t>1,55*2,50+1,00*0,25</t>
  </si>
  <si>
    <t>-156409729</t>
  </si>
  <si>
    <t>(22,591+4,125)*1,10</t>
  </si>
  <si>
    <t>29,388*1,03 'Přepočítané koeficientom množstva</t>
  </si>
  <si>
    <t>998771202</t>
  </si>
  <si>
    <t>Presun hmôt pre podlahy z dlaždíc v objektoch výšky nad 6 do 12 m</t>
  </si>
  <si>
    <t>-1356989894</t>
  </si>
  <si>
    <t>1143028229</t>
  </si>
  <si>
    <t>1064711461</t>
  </si>
  <si>
    <t>50,76*1,03</t>
  </si>
  <si>
    <t>-1631239665</t>
  </si>
  <si>
    <t>783101812</t>
  </si>
  <si>
    <t>Odstránenie starých náterov z oceľových konštrukcií ťažkých A oceľovou kefou</t>
  </si>
  <si>
    <t>-332628327</t>
  </si>
  <si>
    <t xml:space="preserve">" oprava náterov oceľových nosných stĺpov a stenového zavetrovania, pozdĺžneho profilu - pozn.L "  </t>
  </si>
  <si>
    <t>(0,90*2+0,30)*8,92*20</t>
  </si>
  <si>
    <t>120,00*0,50</t>
  </si>
  <si>
    <t>65,00</t>
  </si>
  <si>
    <t>783102812</t>
  </si>
  <si>
    <t>Odstránenie starých náterov z oceľových konštrukcií stredných "B" plnostenných "D" oceľovou kefou</t>
  </si>
  <si>
    <t>-479946099</t>
  </si>
  <si>
    <t>" oprava náterov strop z vlnitého plechy výška vlny 120 mm pre výpočet rozvinutej šírky - pozn.P "</t>
  </si>
  <si>
    <t>1860,00*3,10</t>
  </si>
  <si>
    <t>783122110</t>
  </si>
  <si>
    <t>Nátery oceľ.konštr. syntetické na vzduchu schnúce ťažkých A dvojnásobné - 70μm</t>
  </si>
  <si>
    <t>-803690791</t>
  </si>
  <si>
    <t>783122710</t>
  </si>
  <si>
    <t>Nátery oceľ.konštr. syntetické na vzduchu schnúce ťažkých A základné - 35μm</t>
  </si>
  <si>
    <t>1424649314</t>
  </si>
  <si>
    <t>783124120</t>
  </si>
  <si>
    <t>Nátery oceľ.konštr. stredných B a plnostenných D syntetické dvojnásobné - 70μm</t>
  </si>
  <si>
    <t>598549075</t>
  </si>
  <si>
    <t>783124720</t>
  </si>
  <si>
    <t>Nátery oceľ.konštr. stredných B a plnostenných D syntetické základné - 35μm</t>
  </si>
  <si>
    <t>251144882</t>
  </si>
  <si>
    <t>1972103174</t>
  </si>
  <si>
    <t>" oceľová konštrukcia zábradlia balkóna /odhad 0,85 m2/bm/ - pozn.N "</t>
  </si>
  <si>
    <t>46,30*0,85</t>
  </si>
  <si>
    <t xml:space="preserve">" oceľová konštrukcia technologických mostíkov /odhad 3,00 m2/bm/ - pozn.M " </t>
  </si>
  <si>
    <t>60,60*2*3,00</t>
  </si>
  <si>
    <t>420377439</t>
  </si>
  <si>
    <t>-104618519</t>
  </si>
  <si>
    <t>783601815</t>
  </si>
  <si>
    <t>Odstránenie starých náterov zo stolárskych výrobkov oškrabaním s obrúsením, stien</t>
  </si>
  <si>
    <t>1212010214</t>
  </si>
  <si>
    <t>" úprava stien z dreveného obkladu /rozvinutá plocha/ - pozn.P4 "</t>
  </si>
  <si>
    <t>((25,50+32,50)*3,00-3,065*3,00-3,00*3,00-1,70*3,00)*1,10</t>
  </si>
  <si>
    <t>(5,70*3,00*9-0,80*2,00*4-0,90*2,00*3)*1,10</t>
  </si>
  <si>
    <t>(3,75*3,00-1,45*2,00)*1,10</t>
  </si>
  <si>
    <t>" podielová výmera 70 % z celkovej plochy "</t>
  </si>
  <si>
    <t>331,271*0,70</t>
  </si>
  <si>
    <t>783626000</t>
  </si>
  <si>
    <t>Nátery stolárskych výrobkov syntetické lazurovacím lakom napustením</t>
  </si>
  <si>
    <t>1505612203</t>
  </si>
  <si>
    <t>783626200</t>
  </si>
  <si>
    <t>Nátery stolárskych výrobkov syntetické lazurovacím lakom 2x lakovaním</t>
  </si>
  <si>
    <t>1987792427</t>
  </si>
  <si>
    <t>783903811</t>
  </si>
  <si>
    <t>Ostatné práce odmastenie chemickými rozpúšťadlami</t>
  </si>
  <si>
    <t>1682255285</t>
  </si>
  <si>
    <t>784402802</t>
  </si>
  <si>
    <t>Odstránenie malieb oškrabaním, výšky nad 3,80 m</t>
  </si>
  <si>
    <t>-1574112279</t>
  </si>
  <si>
    <t>784410110</t>
  </si>
  <si>
    <t>Penetrovanie jednonásobné jemnozrnných podkladov výšky nad 3,80 m</t>
  </si>
  <si>
    <t>1427148299</t>
  </si>
  <si>
    <t>1019,282+94,878</t>
  </si>
  <si>
    <t>" plochy zo sádrokartónu /oddelenie predajne od vestibulu/ "  (2,95+4,975+3,05)*3,00-2,95*2,50</t>
  </si>
  <si>
    <t>" dtto - prechod do haly B "  35,408</t>
  </si>
  <si>
    <t>" stena posilňovne so zamurovaným otvorom "  4,80*3,54</t>
  </si>
  <si>
    <t>784452272</t>
  </si>
  <si>
    <t>1704649566</t>
  </si>
  <si>
    <t>SO09 - SO09  Oprava vnútorných priestorov telocvične hala B</t>
  </si>
  <si>
    <t xml:space="preserve">    734 - Ústredné kúrenie - armatúry</t>
  </si>
  <si>
    <t xml:space="preserve">    799 - Rekonštrukcia podlahy telocvične</t>
  </si>
  <si>
    <t>612421231</t>
  </si>
  <si>
    <t>Oprava vnútorných vápenných omietok stien, opravovaná plocha nad 5 do 10 %,štuková</t>
  </si>
  <si>
    <t>-818217616</t>
  </si>
  <si>
    <t>" oprava omietok stien - pozn.Q "</t>
  </si>
  <si>
    <t>(29,17+13,09)*2*4,60-0,30*4,60*5</t>
  </si>
  <si>
    <t>" odpočet otvorov "  -1,50*2,70*1</t>
  </si>
  <si>
    <t xml:space="preserve">                                          -22,90*3,05*1</t>
  </si>
  <si>
    <t>" odpočet plochy dreveného obkladu stien "  -(179,45+71,54)</t>
  </si>
  <si>
    <t>-1453465230</t>
  </si>
  <si>
    <t>" k oprave omietok stien a oprave drevených obkladov "</t>
  </si>
  <si>
    <t>(29,17+13,09)*2*4,60</t>
  </si>
  <si>
    <t>-2095071100</t>
  </si>
  <si>
    <t>-1304297108</t>
  </si>
  <si>
    <t>388,792*2</t>
  </si>
  <si>
    <t>94300-001</t>
  </si>
  <si>
    <t>Pojazdná lešenárska klietka s pracovnou podlahou vo výške 2,50 m, montáž, demontáž, prenájom</t>
  </si>
  <si>
    <t>2078700803</t>
  </si>
  <si>
    <t>29,00*13,00</t>
  </si>
  <si>
    <t>610072954</t>
  </si>
  <si>
    <t>382,00</t>
  </si>
  <si>
    <t>979011201</t>
  </si>
  <si>
    <t>Plastový sklz na stavebnú suť výšky do 10 m</t>
  </si>
  <si>
    <t>-371496963</t>
  </si>
  <si>
    <t>979011231</t>
  </si>
  <si>
    <t>Demontáž sklzu na stavebnú suť výšky do 10 m</t>
  </si>
  <si>
    <t>638275040</t>
  </si>
  <si>
    <t>1160710045</t>
  </si>
  <si>
    <t>-81695106</t>
  </si>
  <si>
    <t>2,517*7</t>
  </si>
  <si>
    <t>-543421477</t>
  </si>
  <si>
    <t>1258268382</t>
  </si>
  <si>
    <t>2,517*4</t>
  </si>
  <si>
    <t>-1501849563</t>
  </si>
  <si>
    <t>-1508881336</t>
  </si>
  <si>
    <t>-1162883235</t>
  </si>
  <si>
    <t>733191900.R</t>
  </si>
  <si>
    <t>Oprava rozvodov potrubí z oceľových rúrok závitových normálnych i zosilených - úprava prívodného potrubia pre nové pripojenia panelových radiátorov vrátane dodávky materiálu</t>
  </si>
  <si>
    <t>457256237</t>
  </si>
  <si>
    <t>998733203</t>
  </si>
  <si>
    <t>Presun hmôt pre rozvody potrubia v objektoch výšky nad 6 do 24 m</t>
  </si>
  <si>
    <t>1302435261</t>
  </si>
  <si>
    <t>734</t>
  </si>
  <si>
    <t>Ústredné kúrenie - armatúry</t>
  </si>
  <si>
    <t>734200821</t>
  </si>
  <si>
    <t>Demontáž armatúry závitovej s dvomi závitmi do G 1/2 -0,00045t</t>
  </si>
  <si>
    <t>-1422754273</t>
  </si>
  <si>
    <t>734209112</t>
  </si>
  <si>
    <t>Montáž závitovej armatúry s 2 závitmi do G 1/2</t>
  </si>
  <si>
    <t>-1495420558</t>
  </si>
  <si>
    <t>551210008999</t>
  </si>
  <si>
    <t>1381107614</t>
  </si>
  <si>
    <t>734222611</t>
  </si>
  <si>
    <t>Ventil regulačný závitový s hlavicou termostatického ovládania V 4262 A - priamy G 3/8</t>
  </si>
  <si>
    <t>-690897423</t>
  </si>
  <si>
    <t>734223208</t>
  </si>
  <si>
    <t>Montáž termostatickej hlavice kvapalinovej jednoduchej</t>
  </si>
  <si>
    <t>1893001177</t>
  </si>
  <si>
    <t>551280001300</t>
  </si>
  <si>
    <t>555403794</t>
  </si>
  <si>
    <t>998734203</t>
  </si>
  <si>
    <t>Presun hmôt pre armatúry v objektoch výšky nad 6 do 24 m</t>
  </si>
  <si>
    <t>124811526</t>
  </si>
  <si>
    <t>735000912</t>
  </si>
  <si>
    <t>Vyregulovanie dvojregulačného ventilu s termostatickým ovládaním</t>
  </si>
  <si>
    <t>-856033436</t>
  </si>
  <si>
    <t>735151822</t>
  </si>
  <si>
    <t>Demontáž radiátora panelového dvojradového stavebnej dľžky nad 1500 do 2820 mm,  -0,04675t</t>
  </si>
  <si>
    <t>290824472</t>
  </si>
  <si>
    <t>" výmena radiátorov - pozn.P7 "</t>
  </si>
  <si>
    <t>735154153</t>
  </si>
  <si>
    <t>Montáž vykurovacieho telesa panelového dvojradového výšky 900 mm/ dĺžky 1400-1800 mm</t>
  </si>
  <si>
    <t>-2022242925</t>
  </si>
  <si>
    <t>484530066500</t>
  </si>
  <si>
    <t>-1093096891</t>
  </si>
  <si>
    <t>735158120</t>
  </si>
  <si>
    <t>Vykurovacie telesá panelové dvojradové, tlaková skúška telesa vodou</t>
  </si>
  <si>
    <t>-1615895054</t>
  </si>
  <si>
    <t>735191910</t>
  </si>
  <si>
    <t>Napustenie vody do vykurovacieho systému vrátane potrubia o v. pl. vykurovacích telies</t>
  </si>
  <si>
    <t>-1774282957</t>
  </si>
  <si>
    <t>735494811</t>
  </si>
  <si>
    <t>Vypúšťanie vody z vykurovacích sústav o v. pl. vykurovacích telies</t>
  </si>
  <si>
    <t>-294438341</t>
  </si>
  <si>
    <t>1,40*0,60*2*16</t>
  </si>
  <si>
    <t>998735202</t>
  </si>
  <si>
    <t>Presun hmôt pre vykurovacie telesá v objektoch výšky nad 6 do 12 m</t>
  </si>
  <si>
    <t>-1259754014</t>
  </si>
  <si>
    <t>2029927043</t>
  </si>
  <si>
    <t>" doplnenie dreveného obkladu rozsah 30 % - pozn.P6 "</t>
  </si>
  <si>
    <t>(13,10*2+29,20)*4,60-0,90*2,00-1,50*2,70-22,80*3,05</t>
  </si>
  <si>
    <t>29,20*2,45</t>
  </si>
  <si>
    <t>(0,95*2+0,35)*4,60*5+3,05*0,30*2*3</t>
  </si>
  <si>
    <t>308,23*0,30</t>
  </si>
  <si>
    <t>293352717</t>
  </si>
  <si>
    <t>92,469</t>
  </si>
  <si>
    <t>92,469*0,10</t>
  </si>
  <si>
    <t>445937293</t>
  </si>
  <si>
    <t>" výmena poškodeného dreveného obkladu rozsah 30 % - pozn.P6 "</t>
  </si>
  <si>
    <t>2064528166</t>
  </si>
  <si>
    <t>-662789339</t>
  </si>
  <si>
    <t>165,00</t>
  </si>
  <si>
    <t>723176836</t>
  </si>
  <si>
    <t>165,00*0,04*0,08</t>
  </si>
  <si>
    <t>0,528*0,10</t>
  </si>
  <si>
    <t>0,581*1,04 'Přepočítané koeficientom množstva</t>
  </si>
  <si>
    <t>-418612707</t>
  </si>
  <si>
    <t>396126192</t>
  </si>
  <si>
    <t>" oprava náterov strop z vlnitého plechy výška vlny 60 mm pre výpočet rozvinutej šírky - pozn.S "</t>
  </si>
  <si>
    <t>382,00*3,10</t>
  </si>
  <si>
    <t>703456261</t>
  </si>
  <si>
    <t>1728665466</t>
  </si>
  <si>
    <t>1076497804</t>
  </si>
  <si>
    <t>" úprava stien z dreveného obkladu /rozvinutá plocha/ - pozn.P6 "</t>
  </si>
  <si>
    <t>((13,10*2+29,20)*4,60-0,90*2,00-1,50*2,00-22,80*3,05)*1,10</t>
  </si>
  <si>
    <t>29,20*2,45*1,10</t>
  </si>
  <si>
    <t>((0,95*2+0,35)*4,60*5+3,05*0,30*2*3)*1,10</t>
  </si>
  <si>
    <t>340,208*0,70</t>
  </si>
  <si>
    <t>1282311490</t>
  </si>
  <si>
    <t>2035946521</t>
  </si>
  <si>
    <t>-1371341638</t>
  </si>
  <si>
    <t>-109278734</t>
  </si>
  <si>
    <t>-1910246391</t>
  </si>
  <si>
    <t>784418013</t>
  </si>
  <si>
    <t>Zakrývanie podláh a zariadení plachtou v miestnostiach alebo na schodisku</t>
  </si>
  <si>
    <t>1350423779</t>
  </si>
  <si>
    <t>-963444800</t>
  </si>
  <si>
    <t>799</t>
  </si>
  <si>
    <t>Rekonštrukcia podlahy telocvične</t>
  </si>
  <si>
    <t>79901-01</t>
  </si>
  <si>
    <t>-423770143</t>
  </si>
  <si>
    <t>" rekonštrukcia podlahy telocvične - podľa projektu Staving projekt 12/2019 "  1</t>
  </si>
  <si>
    <t>" - vybúranie pôvodných podlahových konštrukcií vrátane odvozu a likvidácie sute</t>
  </si>
  <si>
    <t>" - dodávka a montáž nových podlahových konštrukcií v skladbe podľa projektu</t>
  </si>
  <si>
    <t>" - lokálne doplnenie drevených obkladov stien v styku s podlahou</t>
  </si>
  <si>
    <t>" - demontáž a spätná montáž drevených radiátorových krytov</t>
  </si>
  <si>
    <t>" - úprava detailov podlahy v mieste styku so stenou a v dverných otvoroch v zmysle projektu</t>
  </si>
  <si>
    <t>Príprava staveniska - odpojenie sietí /elektro, voda, plyn, vykurovanie/ - nenaceňovať, zabezpečí objednávateľ</t>
  </si>
  <si>
    <t>Demontáž, dodávka a montáž roštov káblových vedení na fasáde - prosíme nenaceňovať</t>
  </si>
  <si>
    <t>Demontáž, úprava a spätná montáž VZT potrubia na fasáde po zateplení - prosíme nenceňovať</t>
  </si>
  <si>
    <t>Presun hmôt pre montáž vzduchotechnických zariadení v stavbe (objekte) výšky nad 7 do 24 m - prosíme nenceňovať</t>
  </si>
  <si>
    <t>Demontáž a spätná montáž vonkajšieho osvetlenia /po zateplení/, vrátane materiálu - prosíme nenaceňovať</t>
  </si>
  <si>
    <t>Napojenie ventilátorov na jestvujúci rozvádzač vrátane kabeláže - odhad - nenaceňovať, nie je predmetom zadávania zákazky</t>
  </si>
  <si>
    <t>Murivo nosné (m3) z tvárnic YTONG Standard hr. 300 mm P2-400 PDK, na MVC a maltu YTONG (300x249x599) alebo ekvivalent</t>
  </si>
  <si>
    <t>Vnútorná omietka stien štuková BAUMIT, strojné miešanie, ručné dvojnásobné nanášanie, VivaRenova  alebo ekvivalent, hr. 3+3 mm</t>
  </si>
  <si>
    <t>Vnútorná omietka stien BAUMIT  alebo ekvivalent, vápennocementová, strojné nanášanie, MPI 25 L, ľahká, hr. 20 mm</t>
  </si>
  <si>
    <t>BAUMIT  alebo ekvivalent Rohová lišta hliníková</t>
  </si>
  <si>
    <t>Rev., rek.a vyb.existujúcej šp. infrašt. a jej príslušenstva - Zimný štadión Banská Bystrica</t>
  </si>
  <si>
    <t>Murivo základových pásov (m3) napr. PREMAC alebo ekvivalent 50x30x25 cm s betónovou výplňou tr. C 30/37 - XC2,XA1(SK)-Cl0,4-Dmax 16-S3 hr. 300 mm</t>
  </si>
  <si>
    <t>Výstuž pre murivo základových pásov napr. PREMAC alebo ekvivalent  s betónovou výplňou z ocele 10505</t>
  </si>
  <si>
    <t>Murivo nosné (m3) napr. PREMAC alebo ekvivalent   50x25x25 s betónovou výplňou tr. C 30/37 - XC2,XA1(SK)-Cl0,4-Dmax 16-S3 hr. 250 mm</t>
  </si>
  <si>
    <t>Murivo nosné (m3) napr. PREMAC alebo ekvivalent   50x30x25 s betónovou výplňou tr. C 30/37 - XC4(SK)-Cl0,4-Dmax 16-S3  hr. 300 mm</t>
  </si>
  <si>
    <t>Murivo nosné (m3) z tvárnic YTONG Statik Plus hr. 250 mm P6-650, na MVC a maltu YTONG alebo ekvivalent   (250x249x499)</t>
  </si>
  <si>
    <t>Murivo nosné (m3) z tvárnic YTONG Univerzal hr. 250 mm P3-450 PD, na MVC a maltu YTONG alebo ekvivalent   (250x249x599)</t>
  </si>
  <si>
    <t>Murivo nosné (m3) z tvárnic YTONG Univerzal hr. 300 mm P3-450 PDK, na MVC a maltu YTONG alebo ekvivalent   (300x249x599)</t>
  </si>
  <si>
    <t>Výstuž pre murivo nosné napr. PREMAC  alebo ekvivalent  s betónovou výplňou z ocele 10505</t>
  </si>
  <si>
    <t>Prekladový trámec YTONG alebo ekvivalent  šírky 150 mm, výšky 124 mm, dĺžky 1150 mm</t>
  </si>
  <si>
    <t>Prekladový trámec YTONG alebo ekvivalent   šírky 150 mm, výšky 124 mm, dĺžky 1300 mm</t>
  </si>
  <si>
    <t>Prekladový trámec YTONG alebo ekvivalent   šírky 150 mm, výšky 124 mm, dĺžky 1500 mm</t>
  </si>
  <si>
    <t>Prekladový trámec YTONG alebo ekvivalent   šírky 150 mm, výšky 124 mm, dĺžky 1750 mm</t>
  </si>
  <si>
    <t>Prekladový trámec YTONG alebo ekvivalent   šírky 150 mm, výšky 124 mm, dĺžky 2250 mm</t>
  </si>
  <si>
    <t>Nosný preklad YTONG alebo ekvivalent   šírky 300 mm, výšky 249 mm, dĺžky 1300 mm</t>
  </si>
  <si>
    <t>Nosný preklad YTONG alebo ekvivalent  šírky 300 mm, výšky 249 mm, dĺžky 1500 mm</t>
  </si>
  <si>
    <t>Nenosný preklad YTONG alebo ekvivalent  šírky 100 mm, výšky 249 mm, dĺžky 1250 mm</t>
  </si>
  <si>
    <t>Priečky z tvárnic YTONG  hr. 100 mm P2-500 hladkých, na MVC a maltu YTONG alebo ekvivalent  (100x249x599)</t>
  </si>
  <si>
    <t>Priečky z tvárnic YTONG hr. 150 mm P2-500 hladkých, na MVC a maltu YTONG alebo ekvivalent   (150x249x599)</t>
  </si>
  <si>
    <t>Obmurovka montážnych zostáv Geberit z tvárnic YTONG alebo ekvivalent   a malty, hrúbky 150 mm</t>
  </si>
  <si>
    <t>Doska XPS STYRODUR 2800 C alebo ekvivalent   hr. 30 mm, zateplenie soklov, suterénov, podláh</t>
  </si>
  <si>
    <t xml:space="preserve">Príprava vnútorného podkladu stropov BAUMIT, penetračný náter Baumit BetonKontakt alebo ekvivalent  </t>
  </si>
  <si>
    <t>Vnútorná omietka stropov BAUMIT alebo ekvivalent  , vápennocementová, strojné miešanie, ručné nanášanie, MVR Uni, hr. 8 mm</t>
  </si>
  <si>
    <t>Vnútorná omietka stien napr. BAUMIT alebo ekvivalent , vápennocementová, strojné miešanie, ručné nanášanie, MVR Uni, hr. 10 mm</t>
  </si>
  <si>
    <t>Baumit alebo ekvivalent  výstuž do omietok plošná hmotnosť 150 gr/m2, oká cca 8 mm</t>
  </si>
  <si>
    <t>Hliníkový kazetový fasádny systém napr. AVG ALU Easy alebo ekvivalent  hr. 2 mm, reakcia na oheň kategória A1 vrátane tepelnej izolácie</t>
  </si>
  <si>
    <t>Hliníkový kazetový fasádny systém napr. AVG ALU Easy alebo ekvivalent   hr. 2 mm, reakcia na oheň kategória A1 bez tepelnej izolácie</t>
  </si>
  <si>
    <t>Montáž stien prevetrávanej fasády z fasádnych dosiek Cetris alebo ekvivalent  , vrátane dodávky hliníkovej podkonštrukcie, uchytenie na nity, bez tepelnej izolácie</t>
  </si>
  <si>
    <t>Cementotriesková doska CETRIS BASIC alebo ekvivalent , rozmer 10x3350x1250 mm, s hladkým cementovo šedým povrchom</t>
  </si>
  <si>
    <t xml:space="preserve">Výstuž mazanín - dištančné pásy AVI DA 090 alebo ekvivalent </t>
  </si>
  <si>
    <t xml:space="preserve">Separačná fólia FE, šxl 1,3x100 m, na oddelenie poterov, PE, BAUMIT alebo ekvivalent </t>
  </si>
  <si>
    <t>Samonivelizačná cementová podlahová hmota napr. PROFI E225 CT-C20-F4 alebo ekvivalent   20 MPa hr. 50 mm</t>
  </si>
  <si>
    <t>Samonivelizačná cementová podlahová hmota napr. PROFI E225 CT-C20-F4 alebo ekvivalent   20 MPa hr. 55 mm</t>
  </si>
  <si>
    <t>Samonivelizačná cementová podlahová hmota napr. PROFI E225 CT-C20-F4 alebo ekvivalent  20 MPa hr. 65 mm</t>
  </si>
  <si>
    <t>Samonivelizačná cementová podlahová hmota napr. PROFI E225 CT-C20-F4 alebo ekvivalent   20 MPa hr. 60 mm</t>
  </si>
  <si>
    <t>Kotviace platne PEIKKO Welda alebo ekvivalent  300x300-165</t>
  </si>
  <si>
    <t>Kotviace platne PEIKKO Welda alebo ekvivalent   200x200-165</t>
  </si>
  <si>
    <t>Kotviace platne PEIKKO Welda alebo ekvivalent  250x250-165</t>
  </si>
  <si>
    <t>Kotviace platne PEIKKO Welda alebo ekvivalent  200x300-165</t>
  </si>
  <si>
    <t>Stierka izolačná napr. PCI Lastogum alebo ekvivalent  , na báze syntetickej živice, (tekutá hydroizolačná fólia)  1,20kg/m2</t>
  </si>
  <si>
    <t>Pás tesniaci napr. PCI Pecitape alebo ekvivalent  Objekt š. 120 mm, na utesnenie rohových a spojovacích škár pri aplikácii hydroizolácií</t>
  </si>
  <si>
    <t xml:space="preserve">Hydroizolačná fólia PVC-P FATRAFOL 803, hr. 1,5 mm, š. 1,3 m, izolácia základov proti zemnej vlhkosti, tlakovej vode, radónu, hnedá, FATRA IZOLFA alebo ekvivalent  </t>
  </si>
  <si>
    <t>Nopová HDPE fólia napr. FONDALINE 500 alebo ekvivalent  , výška nopu 8 mm, proti zemnej vlhkosti s radónovou ochranou, pre spodnú stavbu</t>
  </si>
  <si>
    <t>Geotextília polypropylénová Tatratex GTX N PP 300 alebo ekvivalent  , šírka 1,75-3,5 m, dĺžka 90 m, hrúbka 2,7 mm, netkaná</t>
  </si>
  <si>
    <t>Hydroizolačná strešná fólia BAUDER Thermoplan T18 TPO alebo ekvivalent  hr. 1,8 mm, s vysokopevnostnou polyesterovou vložkou, pre mechanicky kotvený systém, priťaženie a vegetačné strechy</t>
  </si>
  <si>
    <t>Strešná hydroizolačná fólia PVC-P BAUDER Thermofol M PVC-P alebo ekvivalent    hr. 2,0 mm s vysokopevnostnou polyesterovou vložkou, pre mechanický kotvený systém</t>
  </si>
  <si>
    <t>Strešná vpusť do plochej strechy BAUDER alebo ekvivalent   priemer 75 mm, dĺ. 315 mm</t>
  </si>
  <si>
    <t>Strešná hydroizolačná fólia PVC-P BAUDER alebo ekvivalent  - kútová tvarovka PVC 90</t>
  </si>
  <si>
    <t xml:space="preserve">Vonkajší/vnútorný roh BAUDER Themoplan TPO T18 alebo ekvivalent </t>
  </si>
  <si>
    <t xml:space="preserve">Univerzálna záplata BAUDER T/F alebo ekvivalent </t>
  </si>
  <si>
    <t>Prítlačná lišta TPO alebo ekvivalent   3m/ks</t>
  </si>
  <si>
    <t xml:space="preserve">Kačírková lišta TPO TW KL AL40/80/ 2000mm alebo ekvivalent </t>
  </si>
  <si>
    <t>Strešná vpusť terasová TOPWET TPO TWTE alebo ekvivalent  DN 110</t>
  </si>
  <si>
    <t>Šachta pre zelené strechy TOPWET alebo ekvivalent  300x300x130 mm</t>
  </si>
  <si>
    <t>Geotextília polypropylénová napr. Tatratex GTX N PP 500 alebo ekvivalent  , šírka 1,75-3,5 m, dĺžka 60 m, hrúbka 3,4 mm, netkaná</t>
  </si>
  <si>
    <t xml:space="preserve">Doska OSB 3 Superfinish ECO nebrúsené hrxlxš 18x2500x1250 mm, JAFHOLZ alebo ekvivalent </t>
  </si>
  <si>
    <t>Pás ISOVER UNIROL PROFI 12 alebo ekvivalent  , 120x1200x4000 mm, izolácia zo sklenej vlny vhodná pre šikmé strechy</t>
  </si>
  <si>
    <t xml:space="preserve">Poistná hydroizolačná PE fólia DELTA-MAXX PLUS, šxl 1,5x50 m, energeticky úsporná membrána, s vodotesným a paropriepustným polyuretánovým povrstvením a integrovaným samolepiacim okrajom, DORKEN alebo ekvivalent </t>
  </si>
  <si>
    <t>Doska EPS FLOOR 4000 alebo ekvivalent  hr. 50 mm, pre podlahy</t>
  </si>
  <si>
    <t>Doska XPS STYRODUR 2800 C alebo ekvivalent  hr. 80 mm, zateplenie soklov, suterénov, podláh</t>
  </si>
  <si>
    <t>Doska XPS STYRODUR 2800 C alebo ekvivalent  hr. 50 mm, zateplenie soklov, suterénov, podláh</t>
  </si>
  <si>
    <t>Potrubie z rúr PE-HD GEBERIT alebo ekvivalent  63/3 odpadné prípojné</t>
  </si>
  <si>
    <t>Doska OSB 3 Superfinish ECO alebo ekvivalent  nebrúsené hrxlxš 15x2500x1250 mm</t>
  </si>
  <si>
    <t>Doska OSB 3 Superfinish ECO alebo ekvivalent  nebrúsené hrxlxš 12x2500x1250 mm</t>
  </si>
  <si>
    <t xml:space="preserve">Kotviace uholníky BOVA BV/U alebo ekvivalent  </t>
  </si>
  <si>
    <t xml:space="preserve">Kotviace uholníky BOVA BV/T V 140 alebo ekvivalent </t>
  </si>
  <si>
    <t>Doska OSB 3 Superfinish ECO alebo ekvivalent  nebrúsené hrxlxš 25x2500x1250 mm</t>
  </si>
  <si>
    <t>Cementotriesková doska CETRIS FINISH alebo ekvivalent  , odtieň A, nad 50 m2, rozmer 10x3350x1250 mm, s hladkým povrchom, základným náterom a finálnou farbou</t>
  </si>
  <si>
    <t>Obloženie stropov alebo strešných podhľadov z dosiek CETRIS alebo ekvivalent   skrutkovaných na zraz hr. dosky 10 mm</t>
  </si>
  <si>
    <t>Obloženie stien z dosiek CETRIS alebo ekvivalent   skrutkovaných na zraz hr. dosky 10 mm</t>
  </si>
  <si>
    <t>Priečka sádrokartónová napr. KNAUF W112 alebo ekvivalent  hr. 150 mm, jednoduchá kca CW 100, UW 100, dosky 2x GKB hr. 12,5 mm s TI 100 mm</t>
  </si>
  <si>
    <t>Priečka sádrokartónová napr. KNAUF W112 alebo ekvivalent   hr. 150 mm, jednoduchá kca CW 100, UW 100, dosky 2x GKF hr. 12,5 mm s TI 100 mm</t>
  </si>
  <si>
    <t>Sádrokartónová predsadená stena napr. KNAUF W611 alebo ekvivalent   bez nosnej kca dosky 1x GKF hr. 12,5 mm lepená celoplošne</t>
  </si>
  <si>
    <t>Predsadená sádrokartónová stena napr. KNAUF W623 alebo ekvivalent   hr. 62,5 mm, jednoduchá kca UD a CD dosky GKB hr. 12,5 mm TI hr. 50 mm</t>
  </si>
  <si>
    <t>Predsadená sádrokartónová stena napr. KNAUF W625 alebo ekvivalent   hr. 112,5 mm, jednoduchá kca UW 100 a CW 100 dosky 1x GKBI hr. 12,5 mm, TI 100 mm</t>
  </si>
  <si>
    <t>Predsadená sádrokartónová stena napr. KNAUF W626 alebo ekvivalent  hr. 75 mm, jednoduchá kca UW 50 a CW 50 dosky 2x GKB hr. 12,5 mm, TI 50 mm</t>
  </si>
  <si>
    <t>Šachtová sádrokartónová predsadená stena napr. KNAUF W628 alebo ekvivalent  , jednoduchá kca CW 50 a UW 50, dosky 2x GKF hr. 12,5 mm, TI 50 mm</t>
  </si>
  <si>
    <t>Šachtová predsadená stena predsadená stena napr. KNAUF W628 typ B alebo ekvivalent , jednoduchá kca CW 50 a UW 50, dosky 2x GKF hr. 12,5 mm, bez TI</t>
  </si>
  <si>
    <t>Sádrokartónový podhľad napr. KNAUF D112 alebo ekvivalent  , závesná dvojvrstvová konštrukcia profil montažný CD a nosný UD, dosky GKF hr. 12,5 mm</t>
  </si>
  <si>
    <t>Sádrokartónový podhľad napr. KNAUF D112 alebo ekvivalent  , závesná dvojvrstvová kca profil montažný CD a nosný UD, dosky GKFI hr. 12,5 mm</t>
  </si>
  <si>
    <t xml:space="preserve">Montáž zavesenej dvojvrstvovej nosnej konštrukcie z profilov montážnych CD a nosných UD pre podhľad KNAUF D112 alebo ekvivalent </t>
  </si>
  <si>
    <t>Profil CD Knauf alebo ekvivalent  oceľový, šxvxl 60x27x2600 mm, hr. plechu 0,6 mm pre podhľady a predsadené steny</t>
  </si>
  <si>
    <t>Profil UD Knauf alebo ekvivalent  okrajový oceľový, šxvxl 28x27x3000 mm, hr. plechu 0,6 mm pre podhľady a predsadené steny</t>
  </si>
  <si>
    <t>Montáž sádrokartónových dosiek dosiek jednoduché opláštenie pre podhľad KNAUF D112 alebo ekvivalent  , zavesená dvojvrstvová konštrukcia</t>
  </si>
  <si>
    <t>Doska sadrokartónová Knauf RED PIANO, hrana HRAK alebo ekvivalent  , GKF protipožiarna, hr. 12,5 mm, šxl 1250x2000 mm</t>
  </si>
  <si>
    <t>Doska sadrokartónová Knauf RED GREEN GKFI alebo ekvivalent  protipožiarna, impregnovaná hr. 12,5 mm, šxl 1250x2000 mm</t>
  </si>
  <si>
    <t>Cementotriesková doska CETRIS BASIC alebo ekvivalent  , rozmer 10x3350x1250 mm, s hladkým cementovo šedým povrchom</t>
  </si>
  <si>
    <t>Sádrokartónový podhľad napr. KNAUF D116 alebo ekvivalent , závesná kca profil UA, montážny profil CD , dosky GKF hr. 15 mm</t>
  </si>
  <si>
    <t xml:space="preserve">Kazetový podhľad napr. Rigips 600 x 600 mm, hrana A, konštrukcia viditeľná, doska napr. Casoprano Casobianca biela alebo ekvivalent </t>
  </si>
  <si>
    <t>Kazetový podhľad napr. Rigips 600 x 600 mm, hrana A, konštrukcia viditeľná, doska Gyptone Base alebo ekvivalent  biela</t>
  </si>
  <si>
    <t>Montáž drevoplastových kompozitných podláh na terasy, balkóny, móla Woodlook standard alebo ekvivalent  vrátane rektifikovateľných stavacích terčov</t>
  </si>
  <si>
    <t xml:space="preserve">Doska terasová STANDARD, šxhrxl 146x24x2200 mm, drevoplast, farba Merbau, WOODLOOK alebo ekvivalent </t>
  </si>
  <si>
    <t>Krytiny hladké z hliníkového plechu Prefalz alebo ekvivalent  hr. 0,7 mm, zo zvitkov šírky 670 mm, oblúková strecha</t>
  </si>
  <si>
    <t>Hydroizolačná PP fólia DELTA-TRELA PLUS 3-vrstvová alebo ekvivalent , s nakašírovanou rohožou s nopovou štruktúrou, s integrovanou samolepiacou páskou, hmotnosť 380 g/m2</t>
  </si>
  <si>
    <t xml:space="preserve">Žľab Z 28 pododkvapový pozink farebný, r.š. 280 mm dĺ. 4000, 6000 mm, KJG alebo ekvivalent </t>
  </si>
  <si>
    <t xml:space="preserve">Žľab Z 33 pododkvapový pozink farebný, r.š. 330 mm dĺ. 4000, 6000 mm, KJG alebo ekvivalent </t>
  </si>
  <si>
    <t xml:space="preserve">Kotlík lisovaný pozink farebný KL 33/100, rozmer 330/100 mm zváraný, KJG alebo ekvivalent </t>
  </si>
  <si>
    <t xml:space="preserve">Čelo lisované pozink farebný CL 28, rozmer 280 mm, KJG alebo ekvivalent </t>
  </si>
  <si>
    <t xml:space="preserve">Čelo lisované pozink farebný CL 33, rozmer 330 mm, KJG alebo ekvivalent </t>
  </si>
  <si>
    <t xml:space="preserve">Hák do krokvy pozink HP-K 28 25/4, r.š. 280 mm, KJG alebo ekvivalent </t>
  </si>
  <si>
    <t xml:space="preserve">Hák do krokvy pozink HP-K 33 25/5, r.š. 330 mm, KJG alebo ekvivalent </t>
  </si>
  <si>
    <t xml:space="preserve">Rúra zvodová ZR 80 pozink farebný, menovitá svetlosť 80 mm dĺ. 1000, 3000, 4000 mm, KJG alebo ekvivalent </t>
  </si>
  <si>
    <t xml:space="preserve">Rúra zvodová ZR 100 pozink farebný, menovitá svetlosť 100 mm dĺ. 1000, 3000, 4000 mm, KJG alebo ekvivalent </t>
  </si>
  <si>
    <t xml:space="preserve">Koleno lisované pozink farebný K 80, 72°, priemer 80 mm, KJG alebo ekvivalent </t>
  </si>
  <si>
    <t xml:space="preserve">Koleno lisované pozink farebný K 100, 72°, priemer 100 mm, KJG alebo ekvivalent </t>
  </si>
  <si>
    <t>Mobilné interiérové steny typ MILT Espero Sonico 110 alebo ekvivalent  - ozn.MPS</t>
  </si>
  <si>
    <t>Schody stropné sklápacie FAKRO LMF alebo ekvivalent  zateplené, biela doska - 860x1400 mm, rebrík do výšky 358 cm, nosnosť 200 kg</t>
  </si>
  <si>
    <t xml:space="preserve">Kľučka dverová 2x, 2x rozeta BB, FAB, nehrdzavejúca oceľ, povrch nerez brúsený, vložka FAB alebo ekvivalent </t>
  </si>
  <si>
    <t xml:space="preserve">Plastové krytky k vnútorným parapetom plastovým, pár, vo farbe biela, mramor, zlatý dub, buk, mahagón, orech, WINK TRADE alebo ekvivalent </t>
  </si>
  <si>
    <t>Zábradlie celosklenené, osadzovacie hliníkové profily, výplň bezpečnostné sklo Easy Glass Maxx alebo ekvivalent   hr. 24,76 mm, výška do 900 mm, kotvenie do podlahy, bez madla  - ozn.Z5p,l</t>
  </si>
  <si>
    <t>Zábradlie celosklenené, osadzovacie hliníkové profily, výplň bezpečnostné sklo Easy Glass Maxx alebo ekvivalent  hr. 24,76 mm, výška 1000 mm, kotvenie z čela, bez madla  - ozn.Z9</t>
  </si>
  <si>
    <t>Zábradlie celosklenené, osadzovacie hliníkové profily, výplň bezpečnostné sklo Easy Glass Maxx alebo ekvivalent  hr. 24,76 mm, výška 1000 mm, kotvenie z čela, bez madla  - ozn.Z10</t>
  </si>
  <si>
    <t>Roletový požiarny uzáver typ napr. Ficotex A alebo ekvivalent , rozmer šxv 3450x2700 mm, požiarna odolnosť EW30-CDP1 - ozn.xx</t>
  </si>
  <si>
    <t>Rolovacia mreža napr. Jolly Joker TUBOLARE R alebo ekvivalent , materiál nerez, rozmer šxv 1500x3350 mm - ozn.BM</t>
  </si>
  <si>
    <t>Rolovacia mreža napr. Jolly Joker TUBOLARE R alebo ekvivalent , materiál nerez, rozmer šxv 1500x2450 mm - ozn.BM</t>
  </si>
  <si>
    <t>Rolovacia mreža napr. Jolly Joker TUBOLARE  alebo ekvivalent  , materiál nerez, rozmer šxv 1950x1000 mm - ozn.BM</t>
  </si>
  <si>
    <t>Rolovacia mreža napr. Jolly Joker TUBOLARE R alebo ekvivalent  , materiál nerez, rozmer šxv 1500x1000 mm - ozn.BM</t>
  </si>
  <si>
    <t>Rolovacia mreža napr. Jolly Joker TUBOLARE R alebo ekvivalent  , materiál nerez, rozmer šxv 1150x1000 mm - ozn.BM</t>
  </si>
  <si>
    <t>Podlaha Sportec Splash alebo ekvivalent  hr. 12 mm, červená, pás š. 1,00 m, tvrdosť 60 Shore, sila v ťahu 1,5 N/mm2, odolnosť voči ohňu Bfgl(B2)</t>
  </si>
  <si>
    <t>Podlaha Sportec Splash hr. 15 mm, červená, puzzle alebo ekvivalent , tvrdosť 60 Shore, sila v ťahu 1,5 N/mm2, odolnosť voči ohňu Bfgl(B2)</t>
  </si>
  <si>
    <t>Polyuretánová samonivelačná stierka hr. 4 mm napr. systém BASF Ucrete DP10 alebo ekvivalent , príprava podkladu penetrácia, nosný náter, uzatvárací náter v UV stabilnom prevedení</t>
  </si>
  <si>
    <t>Polyuretánová samonivelačná stierka na zvislé plochy hr. 4 mm napr. systém BASF Ucrete RG alebo ekvivalent , príprava podkladu penetrácia, nosný náter, uzatvárací náter</t>
  </si>
  <si>
    <t>Polyuretánová samonivelačná stierka napr. systém MasterTop 1324  alebo ekvivalent  hr. do 3 mm, príprava podkladu penetrácia, nosný náter, uzatvárací náter, bez čipsov</t>
  </si>
  <si>
    <t>Polyuretánová samonivelačná stierka napr. systém MasterTop 1273 alebo ekvivalent   E hr. do 1 mm, príprava podkladu penetrácia, nosný náter, uzatvárací náter</t>
  </si>
  <si>
    <t>Polyuretánová samonivelačná stierka napr. systém MasterTop 1325 alebo ekvivalent   hr. do 2 mm, príprava podkladu penetrácia, nosný náter, uzatvárací náter, bez čipsov</t>
  </si>
  <si>
    <t>Polyuretánová podlahová stierka na zvislé povrchy napr. BASF Ucrete RG alebo ekvivalent   do nerezovej soklovej lišty v. 50 mm</t>
  </si>
  <si>
    <t>Maľby z maliarskych zmesí napr. Primalex, Farmal,  alebo ekvivalent , ručne nanášané tónované s bielym stropom dvojnásobné na jemnozrnný podklad výšky do 3,80 m</t>
  </si>
  <si>
    <t>Sedačky tribúny napr. typ Toronto alebo ekvivalent  - dodávka a montáž</t>
  </si>
  <si>
    <t>Sedačky tribúny napr. typ Toronto Club alebo ekvivalent   - dodávka a montáž</t>
  </si>
  <si>
    <t xml:space="preserve">Podrúčka s držiakom na pohár napr. typ Toronto alebo ekvivalent </t>
  </si>
  <si>
    <t>Vykurovanie - dodávka a montáž - viď Príloha č. 4</t>
  </si>
  <si>
    <t>Vnútorná elektroinštalácia a bleskozvod- montáž a dodávka - viď Príloha č. 1 SO 01 ELI oprava</t>
  </si>
  <si>
    <t>Vnútorné slaboprúdové rozvody - montáž - viď Príloha č. 1 SO 01 ELI oprava</t>
  </si>
  <si>
    <t xml:space="preserve">Elektrická požiarna signalizácia - montáž, oživenie a preskúšanie, projekt skutočného vyhotovenia, školenie obsluhy, odborná prehliadka - viď Príloha č. 3 SO 01 EPS </t>
  </si>
  <si>
    <t xml:space="preserve">Elektrická požiarna signalizácia - dodávka inštalačného materiálu a zariadení - viď Príloha č. 3 SO 01 EPS </t>
  </si>
  <si>
    <t>Hlasová signalizácia požiaru - montáž, oživenie a preskúšanie, projekt skutočného vyhotovenia, školenie obsluhy, odborná prehliadka - viď Príloha č. 2 SO 01 HSP</t>
  </si>
  <si>
    <t>Hlasová signalizácia požiaru - dodávka inštalačného materiálu a zariadení - SO 01 HSP</t>
  </si>
  <si>
    <t>Vnútorná zdravotechnika - montáž a dodávka - viď Príloha č. 5 SO 01 ZTI</t>
  </si>
  <si>
    <t>Nátery klamp.konštr.syntet. na vzduchu schnúce jednonás. s náterom farbou Almadur Fast Dray  alebo ekvivalent hr. vrstvy 140 µm</t>
  </si>
  <si>
    <t>Nátery klamp.konštr.syntet. na vzduchu schnúce jednonás. s náterom farbou Almapur Finish  alebo ekvivalent  hr. vrstvy 80 µm</t>
  </si>
  <si>
    <t>Chemická kotva s kotevným svorníkom lepeným chemickou kotvou HILTI HIT-HY 200A do betónu, ŽB, kameňa, s vyvŕtaním otvoru M16 hl. 185 mm a dodávkou kotvy HILTI HIT-V (8.8) M16  alebo ekvivalent  dl. 250 mm</t>
  </si>
  <si>
    <t>Doska OSB 3 Superfinish ECO  alebo ekvivalent  nebrúsené hrxlxš 25x2500x1250 mm</t>
  </si>
  <si>
    <t>Hydroizolačná PP fólia DELTA-TRELA PLUS 3-vrstvová  alebo ekvivalent , s nakašírovanou rohožou s nopovou štruktúrou, s integrovanou samolepiacou páskou, hmotnosť 380 g/m2</t>
  </si>
  <si>
    <t>Oplechovanie stien z hliníkového plechu Prefalz  alebo ekvivalent hr. 0,7 mm, zo zvitkov šírky 670 mm</t>
  </si>
  <si>
    <t>Presklená hliníková fasáda, profilový systém MB-SR50 A, zasklenie izolačné dvojsklo PSG  alebo ekvivalent  číre - ozn.A</t>
  </si>
  <si>
    <t>Systémový izolačný dielec napr. AVG Wave Isoclass 1000/72  alebo ekvivalent , horizontálna montáž, profilácia vlna v. 22 mm vzdialenosť vĺn 125 mm, skrytý spoj, vlnité ukončenie, hr. PUR jadra 80 mm, materiál FeZn 0,50/0,60 similiar 9006 PES/PES 25 mikr +-3 mikr ext</t>
  </si>
  <si>
    <t>Nenosný preklad YTONG  alebo ekvivalent šírky 100 mm, výšky 249 mm, dĺžky 1250 mm</t>
  </si>
  <si>
    <t>Priečky z tvárnic YTONG hr. 100 mm P2-500 hladkých, na MVC a maltu YTONG  alebo ekvivalent (100x249x599)</t>
  </si>
  <si>
    <t>Príprava vnútorného podkladu stien BAUMIT, penetračný náter Baumit BetonKontakt  alebo ekvivalent</t>
  </si>
  <si>
    <t>Vnútorná omietka stien BAUMIT, sadrová, ručné miešanie a nanášanie, UnoGold  alebo ekvivalent, hr. 10 mm</t>
  </si>
  <si>
    <t>Vnútorná omietka stien BAUMIT  alebo ekvivalent, vápennocementová, strojné miešanie, ručné nanášanie, MVR Uni, hr. 10 mm</t>
  </si>
  <si>
    <t>Separačná fólia FE, šxl 1,3x100 m, na oddelenie poterov, PE, BAUMIT  alebo ekvivalent</t>
  </si>
  <si>
    <t>Okrajová dilatačná páska PE RSS100/5 mm bez fólie na oddilatovanie poterov od stenových konštrukcií, BAUMIT  alebo ekvivalent</t>
  </si>
  <si>
    <t>BAUMIT Okenný a dverový dilatačný profil Basic  alebo ekvivalent  (plastový)</t>
  </si>
  <si>
    <t>BAUMIT  alebo ekvivalent  Rohová lišta flexibilná (plastová)</t>
  </si>
  <si>
    <t>Hydroizolačná stierka  ATRO Aquall  alebo ekvivalent</t>
  </si>
  <si>
    <t>Predsadená SDK stena Rigips  alebo ekvivalent  hr. 100 mm, dvojito opláštená doskou RBI 12.5 mm s tep. izoláciou, voľne stojaca na podkonštrukcií CW75</t>
  </si>
  <si>
    <t>Predsadená SDK stena Rigips  alebo ekvivalent  hr. 150 mm, dvojito opláštená doskou RBI 12.5 mm s tep. izoláciou, voľne stojaca na podkonštrukcií CW75</t>
  </si>
  <si>
    <t>Predsadená SDK stena Rigips  alebo ekvivalent hr. 200 mm, dvojito opláštená doskou RBI 12.5 mm s tep. izoláciou, voľne stojaca na podkonštrukcií CW100</t>
  </si>
  <si>
    <t>Podhľad SDK Rigips  alebo ekvivalent RBI 12.5 mm závesný, dvojúrovňová oceľová podkonštrukcia CD</t>
  </si>
  <si>
    <t>Oplechovanie parapetov z plechu LINDAB  alebo ekvivalent r.š. 330 mm</t>
  </si>
  <si>
    <t>Kľučka dverová 2x, 2x rozeta BB, FAB, nehrdzavejúca oceľ, povrch nerez brúsený, SAPELI  alebo ekvivalent</t>
  </si>
  <si>
    <t>Pružná tenkovrstvová lepiaca malta ATRO Adraliht Flex  alebo ekvivalent</t>
  </si>
  <si>
    <t>Škárovacia hmota  Premium Fuge, Adracolor  alebo ekvivalent</t>
  </si>
  <si>
    <t>Elektroinštalácia a bleskozvod - nenaceňovať, je to v samostatnom objekte</t>
  </si>
  <si>
    <t>Svorka WAGO 224-112 2x1,0-2,5 mm2  alebo ekvivalent</t>
  </si>
  <si>
    <t>Svorka WAGO 273-253 3x1,0-2,5 mm2  alebo ekvivalent</t>
  </si>
  <si>
    <t>Svorka WAGO 273-254 4x1,0-2,5 mm2  alebo ekvivalent</t>
  </si>
  <si>
    <t>Svorka WAGO 273-255 5x1,0-2,5 mm2  alebo ekvivalent</t>
  </si>
  <si>
    <t>Hmoždinka klasická, sivá, M 8x40 mm, typ T8-PA, TRACON Elektric  alebo ekvivalent</t>
  </si>
  <si>
    <t>Spínač č.5 Legrand  alebo ekvivalent IP20</t>
  </si>
  <si>
    <t>Jednorámik Legrand  alebo ekvivalent</t>
  </si>
  <si>
    <t>Tlačítko Legrand  alebo ekvivalent</t>
  </si>
  <si>
    <t xml:space="preserve">Rámik Legrand  alebo ekvivalent  1-násobný </t>
  </si>
  <si>
    <t xml:space="preserve">Rámik Legrand  alebo ekvivalent  2-násobný </t>
  </si>
  <si>
    <t>Vypínač šporáková prípojka ABB   alebo ekvivalent 16 A, IP20</t>
  </si>
  <si>
    <t>Zásuvka 230 V/16 A, IP44 Legrand Valena  alebo ekvivalent</t>
  </si>
  <si>
    <t>Snímač pohybu IP20 300 W, V-TAC  alebo ekvivalent</t>
  </si>
  <si>
    <t>LED svietidlo stropné Modus BRSB LED 27 W IP44  alebo ekvivalent</t>
  </si>
  <si>
    <t>LED svietidlo stropné Modus BRSB LED 10 W  alebo ekvivalent</t>
  </si>
  <si>
    <t>LED svietidlo stropné Modus SPMI 15 W  alebo ekvivalent</t>
  </si>
  <si>
    <t>Ventilátor Sytemair Sileo K125X  alebo ekvivalent</t>
  </si>
  <si>
    <t>Ventilátor Sytemair Prio 200 E2  alebo ekvivalent</t>
  </si>
  <si>
    <t>Transformátor Sanela 230/24V IP55  alebo ekvivalent</t>
  </si>
  <si>
    <t>Vypínač Eaton IS 32A/3  alebo ekvivalent</t>
  </si>
  <si>
    <t>Vzduchotechnika - nenaceňovať, je to v samostatnom objekte</t>
  </si>
  <si>
    <t>Izolácia  AC-AL DUCT - nenaceňovať, je to v samostatnom objekte 19mm,</t>
  </si>
  <si>
    <t>Ventilátor kovový do kruhového potrubia K 125 XL sileo, 230V, SYSTEMAIR alebo ekvivalent</t>
  </si>
  <si>
    <t>Ventilátor plastový do kruhového potrubia Prio 200 E2, 230V, SYSTEMAIR alebo ekvivalent</t>
  </si>
  <si>
    <t>Potrubie kruhové spiro DN 125, dĺžka 1000 mm, TZB GLOBAL alebo ekvivalent</t>
  </si>
  <si>
    <t>Potrubie kruhové spiro DN 200, dĺžka 1000 mm, TZB GLOBAL alebo ekvivalent</t>
  </si>
  <si>
    <t>Koleno KS 90° DN 80 pre kruhové spiro potrubie, TZB GLOBAL alebo ekvivalent</t>
  </si>
  <si>
    <t>Spojka DN 125 pre kruhové spiro potrubie, TZB GLOBAL alebo ekvivalent</t>
  </si>
  <si>
    <t>Prechod symetrický DN 200 pre kruhové spiro potrubie, TZB GLOBALalebo ekvivalent</t>
  </si>
  <si>
    <t>T-kus DN 200 pre kruhové spiro potrubie, TZB GLOBAL alebo ekvivalent</t>
  </si>
  <si>
    <t>Výfukový kus priamy DN 125, TZB GLOBAL alebo ekvivalent</t>
  </si>
  <si>
    <t>Výfukový kus priamy DN 200, TZB GLOBAL alebo ekvivalent</t>
  </si>
  <si>
    <t>Tlmič hluku pre kruhové potrubie MAA 125/600 ED, ELEKTRODESIGN alebo ekvivalent</t>
  </si>
  <si>
    <t>Klapka spätná, motýlová RSK 125 ED pre kruhové potrubie, ELEKTRODESIGN alebo ekvivalent</t>
  </si>
  <si>
    <t>Klapka spätná, motýlová RSK 200 ED pre kruhové potrubie, ELEKTRODESIGN alebo ekvivalent</t>
  </si>
  <si>
    <t>Ventil tanierový plastový odvodný VEF 125, ELEKTRODESIGN alebo ekvivalent</t>
  </si>
  <si>
    <t>Zdravotechnika - - nenaceňovať, je to v samostatnom objekte</t>
  </si>
  <si>
    <t>Izolačná PE trubica TUBOLIT DG 22x20 mm (d potrubia x hr. izolácie), nadrezaná, AZ FLEX alebo ekvivalent</t>
  </si>
  <si>
    <t>Izolačná PE trubica TUBOLIT DG 28x20 mm (d potrubia x hr. izolácie), nadrezaná, AZ FLEX alebo ekvivalent</t>
  </si>
  <si>
    <t>Potrubie z rúr GEBERIT SILENT alebo ekvivalent - PP ležaté D 70/2,6 mm</t>
  </si>
  <si>
    <t>Potrubie z rúr GEBERIT SILENT alebo ekvivalent  - PP ležaté D 90/3,1 mm</t>
  </si>
  <si>
    <t>Potrubie z rúr GEBERIT SILENT alebo ekvivalent - PP ležaté D 110/3,6 mm</t>
  </si>
  <si>
    <t>Potrubie z rúr GEBERIT SILENT alebo ekvivalent - PP zvislé D 70/2,6 mm</t>
  </si>
  <si>
    <t>Potrubie z rúr GEBERIT SILENT alebo ekvivalent - PP zvislé D 90/3,1 mm</t>
  </si>
  <si>
    <t>Potrubie z rúr GEBERIT SILENT alebo ekvivalent - PP prípojné D 50/2,0 mm</t>
  </si>
  <si>
    <t>Čistiaca tvarovka PP Silent 90° s kruhovým servisným otvorom, D 90 mm, GEBERIT alebo ekvivalent</t>
  </si>
  <si>
    <t>Uzatváracie zátka PP D 90 mm, s tesnením, GEBERIT alebo ekvivalent</t>
  </si>
  <si>
    <t>Uzatváracie zátka PP D 75 mm, s tesnením, GEBERIT alebo ekvivalent</t>
  </si>
  <si>
    <t>Privzdušňovací ventil GBR50, pre Geberit Silent alebo ekvivalent-PP : d=50mm</t>
  </si>
  <si>
    <t>Privzdušňovací ventil GRB90, pre Geberit Silent alebo ekvivalent-PP : d=90mm</t>
  </si>
  <si>
    <t>Prechodka s vnútorným závitom, d 20 mm - 1/2", Mepla, O-krúžok EPDM, GEBERIT alebo ekvivalent</t>
  </si>
  <si>
    <t>Podlahový odtok Geberit Varino alebo ekvivalent, horizontálny, d50: d=50mm, d1=50mm</t>
  </si>
  <si>
    <t>Ovládacie tlačidlo podomietkové pre dvojité splachovanie Sigma20, 246x164 mm, biela/lesklý chróm/biela, GEBERIT alebo ekvivalent</t>
  </si>
  <si>
    <t>Ovládanie splachovania pisoárov Geberit alebo ekvivalent s pneumatickým spúšťaním splachovania, ovládacie tlačidlo typ 01: Alpská biela</t>
  </si>
  <si>
    <t xml:space="preserve"> alebo ekvivalentPisoár Geberit Selnova</t>
  </si>
  <si>
    <t>Prvok Geberit Duofix pre závesné WC, 112 cm, s podomietkovou splachovacou nádržkou Sigma alebo ekvivalent 12 cm</t>
  </si>
  <si>
    <t>Stavebná sada pre predstenovú montáž, oceľ/plast, sanitárny systém, GEBERIT alebo ekvivalent</t>
  </si>
  <si>
    <t>Predstenový systém DuoFix pre pisoár, univerzálny, výška 1120-1300 mm, plast, GEBERIT alebo ekvivalent</t>
  </si>
  <si>
    <t>Montážny prvok alebo ekvivalent pre umývadlo, dĺ. 1120 mm, stojančeková armatúra, pozinkovaný povrch, GEBERIT alebo ekvivalent</t>
  </si>
  <si>
    <t>Prvok Geberit Duofix alebo ekvivalent pre sprchu a kúpeľňovú vaňu, 98–112 cm, nadomietková nástenná armatúra</t>
  </si>
  <si>
    <t>Inštalačný prvok Geberit Duofix alebo ekvivalent  pre výlevku, 130 cm, nadomietková nástenná armatúra</t>
  </si>
  <si>
    <t>Pisoárová deliaca stena Nova Pro, lxšxhr 700x400x100 mm, keramická, GEBERIT KOLO alebo ekvivalent, vrátane montážnej sady</t>
  </si>
  <si>
    <t>Umývadlo Kolo Nova Pro alebo ekvivalent 65x48 cm otvor pre batériu uprostred</t>
  </si>
  <si>
    <t>Kolo First alebo ekvivalent 3-dielne posuvné dvere 90cm, číre sklo, profil strieborný lesklý</t>
  </si>
  <si>
    <t>WC doska Kolo Nova Pro alebo ekvivalent duroplast biela</t>
  </si>
  <si>
    <t>Kolo Boston alebo ekvivalent - Závesná keramická výlevka, 500 mm x 390 mm, biela</t>
  </si>
  <si>
    <t>Kolo Boston alebo ekvivalent  - Sklopná mriežka k závesnej výlevke rozmery: 28 cm × 18 cm, chróm</t>
  </si>
  <si>
    <t>Ohrievač vody Dražice OKHE 100 alebo ekvivalent</t>
  </si>
  <si>
    <t>Ohrievač vody Dražice OKHE 160 alebo ekvivalent</t>
  </si>
  <si>
    <t>SCHELL - Comfort alebo ekvivalent  Rohový regulačný ventil, 1/2" - 3/8" chróm</t>
  </si>
  <si>
    <t>AQUALINE SAGARA batéria k výlevke  nástenná, PJ532 alebo ekvivalent</t>
  </si>
  <si>
    <t>Umývadlová batéria , stojančeková Hansgrohe Focus alebo ekvivalent  bez výpuste chróm</t>
  </si>
  <si>
    <t>Batéria sprchová Hansgrohe Raindance Select S - 240 2jet Showerpipe alebo ekvivalent s termostatom</t>
  </si>
  <si>
    <t>Zápachová uzávierka s ponornou rúrou Geberit alebo ekvivalent pre umývadlo, vodorovný odtok: d=40mm, G=1 1/4", S lesklým pochrómovaním</t>
  </si>
  <si>
    <t>Vtokový lievik HL21 alebo ekvivalent, DN 32, (0,17 l/s), s protizápachovým uzáverom, PP</t>
  </si>
  <si>
    <t>Materiál - Poliuretan spray S-35 GB/ECO alebo ekvivalent  hr. 10 cm</t>
  </si>
  <si>
    <t>Dodávka Almacoat Primer steel alebo ekvivalent  (0,3 kg/m2)</t>
  </si>
  <si>
    <t>Dodávka Almacoat Hydroprec alebo ekvivalent (2,5kg/m2)</t>
  </si>
  <si>
    <t>Ventilátor nástrešný odsávací axiálny HCTT/4-450 IP65 V=3000 m3/h; dps=120 Pa; P=0,5kW; I=1 A; U=400V alebo ekvivalent</t>
  </si>
  <si>
    <t>Montážny podstavec JBS 710, výška 500 mm alebo ekvivalent</t>
  </si>
  <si>
    <t>Adaptér JPA 710 alebo ekvivalent</t>
  </si>
  <si>
    <t>Spätná klapka JCA 710 alebo ekvivalent</t>
  </si>
  <si>
    <t>Voľná príruba JBR 710 alebo ekvivalent</t>
  </si>
  <si>
    <t xml:space="preserve">Motorová ochrana trojfázová MSD </t>
  </si>
  <si>
    <t xml:space="preserve">Priestorový termostat napr. TR-1 </t>
  </si>
  <si>
    <t>Zamurovanie otvorov plochy nad 4 m2 tvárnicami YTONG alebo ekvivalent (450x499x249)</t>
  </si>
  <si>
    <t>Systémový izolačný dielec napr. AVG Wave Isoclass 1000/72 alebo ekvivalent  , horizontálna montáž, profilácia vlna v. 22 mm vzdialenosť vĺn 125 mm, skrytý spoj, vlnité ukončenie, hr. PUR jadra 80 mm, materiál FeZn 0,50/0,60 similiar 9006 PES/PES 25 mikr +-3 mikr ext</t>
  </si>
  <si>
    <t>Maľby z maliarskych zmesí Primalex, Farmal alebo ekvivalent , ručne nanášané dvojnásobné základné na podklad jemnozrnný výšky do 3,80 m</t>
  </si>
  <si>
    <t>Separačné, filtračné a spevňovacie geotextílie Geofilex alebo ekvivalent  300 gr/m2</t>
  </si>
  <si>
    <t>Hliníkový kazetový fasádny systém napr. AVG ALU Easy alebo ekvivalent  hr. 2 mm, reakcia na oheň kategória A1 bez tepelnej izolácie</t>
  </si>
  <si>
    <t xml:space="preserve">Ochranná sieť na boku lešenia zo siete Baumit alebo ekvivalent </t>
  </si>
  <si>
    <t xml:space="preserve">Demontáž ochrannej siete na boku lešenia zo siete Baumit alebo ekvivalent </t>
  </si>
  <si>
    <t>Nopová HDPE fólia napr. DEKDREN 400 alebo ekvivalent , výška nopu 8 mm, proti zemnej vlhkosti s radónovou ochranou, pre spodnú stavbu</t>
  </si>
  <si>
    <t>Ukončovacia lišta  8 mm napr. DEKDREN N8 alebo ekvivalent  2 m</t>
  </si>
  <si>
    <t>Doska XPS STYRODUR 2800 C alebo ekvivalent  hr. 60 mm, zateplenie soklov, suterénov, podláh</t>
  </si>
  <si>
    <t>Doska XPS STYRODUR 2800 C alebo ekvivalent   hr. 160 mm, zateplenie soklov, suterénov, podláh</t>
  </si>
  <si>
    <t>Murivo výplňové (m3) z tvárnic YTONG Standard hr. 375 mm P2-400 PDK, na MVC a maltu YTONG alebo ekvivalent   (375x249x599)</t>
  </si>
  <si>
    <t>Penetračný náter na báze disperzie BAUMIT Grund alebo ekvivalent , pre samonivelizačné potery a sierky, 25 kg</t>
  </si>
  <si>
    <t>Doska OSB 3 Superfinish ECO alebo ekvivalent  nebrúsené hrxlxš 22x2500x1250 mm</t>
  </si>
  <si>
    <t>Batéria drezová nástenná Logo Neo alebo ekvivalent  DN 15, rozmer dxšxv 253x147x103 mm, jednopáková, chróm</t>
  </si>
  <si>
    <t>Predsadená sádrokartónová stena Rigips alebo ekvivalent  hr. 65 mm, opláštená doskou RB 12.5 mm bez tepelnej izolácie, voľne stojaca na podkonštrukcií CW50</t>
  </si>
  <si>
    <t>Kazetový podhľad napr. Rigips 600 x 600 mm, hrana A, konštrukcia viditeľná, doska napr. Casoprano Casobiancaalebo ekvivalent   biela</t>
  </si>
  <si>
    <t>Maľby z maliarskych zmesí Primalex, Farmal alebo ekvivalent , ručne nanášané dvojnásobné základné na podklad jemnozrnný výšky nad 3,80 m</t>
  </si>
  <si>
    <t>Šroubenie Regulux alebo ekvivalent  priame 3/8" k radiátorom</t>
  </si>
  <si>
    <t>Termostatická hlavica V 4260 alebo ekvivalent   so snímačom a tuhou náplňou</t>
  </si>
  <si>
    <t>Teleso vykurovacie doskové dvojpanelové oceľové KORAD alebo ekvivalent  22K, vxl 600x1400 mm s bočným pripojením a dvoma konvektormi</t>
  </si>
  <si>
    <t>Maľby z maliarskych zmesí Primalex, Farmal alebo ekvivalent  , ručne nanášané dvojnásobné základné na podklad jemnozrnný výšky nad 3,80 m</t>
  </si>
  <si>
    <t>Rekonštrukcia podlahy telocvične - viď Príloha č. 6</t>
  </si>
  <si>
    <t>Montáž vzduchotechnických zariadení č.1-6,8-16 - viď Príloha č. 7 SO 01 VZT</t>
  </si>
  <si>
    <t>Dodávka vzduchotechnických zariadení č.1-6,8-16 vrátane dopravných nákladov, balného - viď Príloha č. 7 SO 01 VZT</t>
  </si>
  <si>
    <t>223A</t>
  </si>
  <si>
    <t>713142255</t>
  </si>
  <si>
    <t>Montáž tepelnej izolácie striech plochých do 10° polystyrénom, rozloženej v dvoch vrstvách, prikotvením</t>
  </si>
  <si>
    <t>" tepelná izolácia - podľa skladby podláh "</t>
  </si>
  <si>
    <t>223B</t>
  </si>
  <si>
    <t>283750004201</t>
  </si>
  <si>
    <t>Doska z polyisolyanurátovej tuhej peny PIR Kingspan alebo ekvivalent TR 26 pre ploché strechy 2400x1200 mm, hr. 100 mm - 8,64 m2/bal</t>
  </si>
  <si>
    <t>8,64*136</t>
  </si>
  <si>
    <t>13A</t>
  </si>
  <si>
    <t xml:space="preserve">Montáž tepelnej izolácie striekaným polystyrénom hr. 10 cm vrátane očistenia povrchu, odprášnenia, mimostaveniskového presunu, staveniskového presunu </t>
  </si>
  <si>
    <t>783904811</t>
  </si>
  <si>
    <t xml:space="preserve">Odstránenie hrdze kovových konštrukcií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</si>
</sst>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21" fillId="4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opLeftCell="A61" workbookViewId="0">
      <selection activeCell="AG100" sqref="AG100:AM10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234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S4" s="18" t="s">
        <v>6</v>
      </c>
    </row>
    <row r="5" spans="1:74" s="1" customFormat="1" ht="12" customHeight="1" x14ac:dyDescent="0.2">
      <c r="B5" s="21"/>
      <c r="D5" s="24" t="s">
        <v>10</v>
      </c>
      <c r="K5" s="220" t="s">
        <v>11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R5" s="21"/>
      <c r="BS5" s="18" t="s">
        <v>6</v>
      </c>
    </row>
    <row r="6" spans="1:74" s="1" customFormat="1" ht="36.950000000000003" customHeight="1" x14ac:dyDescent="0.2">
      <c r="B6" s="21"/>
      <c r="D6" s="26" t="s">
        <v>12</v>
      </c>
      <c r="K6" s="222" t="s">
        <v>8045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R6" s="21"/>
      <c r="BS6" s="18" t="s">
        <v>6</v>
      </c>
    </row>
    <row r="7" spans="1:74" s="1" customFormat="1" ht="12" customHeight="1" x14ac:dyDescent="0.2">
      <c r="B7" s="21"/>
      <c r="D7" s="27" t="s">
        <v>13</v>
      </c>
      <c r="K7" s="25" t="s">
        <v>1</v>
      </c>
      <c r="AK7" s="27" t="s">
        <v>14</v>
      </c>
      <c r="AN7" s="25" t="s">
        <v>1</v>
      </c>
      <c r="AR7" s="21"/>
      <c r="BS7" s="18" t="s">
        <v>6</v>
      </c>
    </row>
    <row r="8" spans="1:74" s="1" customFormat="1" ht="12" customHeight="1" x14ac:dyDescent="0.2">
      <c r="B8" s="21"/>
      <c r="D8" s="27" t="s">
        <v>15</v>
      </c>
      <c r="K8" s="25" t="s">
        <v>16</v>
      </c>
      <c r="AK8" s="27" t="s">
        <v>17</v>
      </c>
      <c r="AN8" s="205">
        <v>44053</v>
      </c>
      <c r="AR8" s="21"/>
      <c r="BS8" s="18" t="s">
        <v>6</v>
      </c>
    </row>
    <row r="9" spans="1:74" s="1" customFormat="1" ht="14.45" customHeight="1" x14ac:dyDescent="0.2">
      <c r="B9" s="21"/>
      <c r="AR9" s="21"/>
      <c r="BS9" s="18" t="s">
        <v>6</v>
      </c>
    </row>
    <row r="10" spans="1:74" s="1" customFormat="1" ht="12" customHeight="1" x14ac:dyDescent="0.2">
      <c r="B10" s="21"/>
      <c r="D10" s="27" t="s">
        <v>18</v>
      </c>
      <c r="AK10" s="27" t="s">
        <v>19</v>
      </c>
      <c r="AN10" s="25" t="s">
        <v>1</v>
      </c>
      <c r="AR10" s="21"/>
      <c r="BS10" s="18" t="s">
        <v>6</v>
      </c>
    </row>
    <row r="11" spans="1:74" s="1" customFormat="1" ht="18.399999999999999" customHeight="1" x14ac:dyDescent="0.2">
      <c r="B11" s="21"/>
      <c r="E11" s="25" t="s">
        <v>20</v>
      </c>
      <c r="AK11" s="27" t="s">
        <v>21</v>
      </c>
      <c r="AN11" s="25" t="s">
        <v>1</v>
      </c>
      <c r="AR11" s="21"/>
      <c r="BS11" s="18" t="s">
        <v>6</v>
      </c>
    </row>
    <row r="12" spans="1:74" s="1" customFormat="1" ht="6.95" customHeight="1" x14ac:dyDescent="0.2">
      <c r="B12" s="21"/>
      <c r="AR12" s="21"/>
      <c r="BS12" s="18" t="s">
        <v>6</v>
      </c>
    </row>
    <row r="13" spans="1:74" s="1" customFormat="1" ht="12" customHeight="1" x14ac:dyDescent="0.2">
      <c r="B13" s="21"/>
      <c r="D13" s="27" t="s">
        <v>22</v>
      </c>
      <c r="AK13" s="27" t="s">
        <v>19</v>
      </c>
      <c r="AN13" s="25" t="s">
        <v>1</v>
      </c>
      <c r="AR13" s="21"/>
      <c r="BS13" s="18" t="s">
        <v>6</v>
      </c>
    </row>
    <row r="14" spans="1:74" ht="12.75" x14ac:dyDescent="0.2">
      <c r="B14" s="21"/>
      <c r="E14" s="25" t="s">
        <v>23</v>
      </c>
      <c r="AK14" s="27" t="s">
        <v>21</v>
      </c>
      <c r="AN14" s="25" t="s">
        <v>1</v>
      </c>
      <c r="AR14" s="21"/>
      <c r="BS14" s="18" t="s">
        <v>6</v>
      </c>
    </row>
    <row r="15" spans="1:74" s="1" customFormat="1" ht="6.95" customHeight="1" x14ac:dyDescent="0.2">
      <c r="B15" s="21"/>
      <c r="AR15" s="21"/>
      <c r="BS15" s="18" t="s">
        <v>3</v>
      </c>
    </row>
    <row r="16" spans="1:74" s="1" customFormat="1" ht="12" customHeight="1" x14ac:dyDescent="0.2">
      <c r="B16" s="21"/>
      <c r="D16" s="27" t="s">
        <v>24</v>
      </c>
      <c r="AK16" s="27" t="s">
        <v>19</v>
      </c>
      <c r="AN16" s="25" t="s">
        <v>1</v>
      </c>
      <c r="AR16" s="21"/>
      <c r="BS16" s="18" t="s">
        <v>3</v>
      </c>
    </row>
    <row r="17" spans="1:71" s="1" customFormat="1" ht="18.399999999999999" customHeight="1" x14ac:dyDescent="0.2">
      <c r="B17" s="21"/>
      <c r="E17" s="25" t="s">
        <v>25</v>
      </c>
      <c r="AK17" s="27" t="s">
        <v>21</v>
      </c>
      <c r="AN17" s="25" t="s">
        <v>1</v>
      </c>
      <c r="AR17" s="21"/>
      <c r="BS17" s="18" t="s">
        <v>26</v>
      </c>
    </row>
    <row r="18" spans="1:71" s="1" customFormat="1" ht="6.95" customHeight="1" x14ac:dyDescent="0.2">
      <c r="B18" s="21"/>
      <c r="AR18" s="21"/>
      <c r="BS18" s="18" t="s">
        <v>27</v>
      </c>
    </row>
    <row r="19" spans="1:71" s="1" customFormat="1" ht="12" customHeight="1" x14ac:dyDescent="0.2">
      <c r="B19" s="21"/>
      <c r="D19" s="27" t="s">
        <v>28</v>
      </c>
      <c r="AK19" s="27" t="s">
        <v>19</v>
      </c>
      <c r="AN19" s="25" t="s">
        <v>1</v>
      </c>
      <c r="AR19" s="21"/>
      <c r="BS19" s="18" t="s">
        <v>27</v>
      </c>
    </row>
    <row r="20" spans="1:71" s="1" customFormat="1" ht="18.399999999999999" customHeight="1" x14ac:dyDescent="0.2">
      <c r="B20" s="21"/>
      <c r="E20" s="25" t="s">
        <v>29</v>
      </c>
      <c r="AK20" s="27" t="s">
        <v>21</v>
      </c>
      <c r="AN20" s="25" t="s">
        <v>1</v>
      </c>
      <c r="AR20" s="21"/>
      <c r="BS20" s="18" t="s">
        <v>26</v>
      </c>
    </row>
    <row r="21" spans="1:71" s="1" customFormat="1" ht="6.95" customHeight="1" x14ac:dyDescent="0.2">
      <c r="B21" s="21"/>
      <c r="AR21" s="21"/>
    </row>
    <row r="22" spans="1:71" s="1" customFormat="1" ht="12" customHeight="1" x14ac:dyDescent="0.2">
      <c r="B22" s="21"/>
      <c r="D22" s="27" t="s">
        <v>30</v>
      </c>
      <c r="AR22" s="21"/>
    </row>
    <row r="23" spans="1:71" s="1" customFormat="1" ht="16.5" customHeight="1" x14ac:dyDescent="0.2">
      <c r="B23" s="21"/>
      <c r="E23" s="223" t="s">
        <v>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21"/>
    </row>
    <row r="24" spans="1:71" s="1" customFormat="1" ht="6.95" customHeight="1" x14ac:dyDescent="0.2">
      <c r="B24" s="21"/>
      <c r="AR24" s="21"/>
    </row>
    <row r="25" spans="1:71" s="1" customFormat="1" ht="6.95" customHeight="1" x14ac:dyDescent="0.2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 x14ac:dyDescent="0.2">
      <c r="A26" s="30"/>
      <c r="B26" s="31"/>
      <c r="C26" s="30"/>
      <c r="D26" s="32" t="s">
        <v>31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4">
        <f>ROUND(AG94,2)</f>
        <v>0</v>
      </c>
      <c r="AL26" s="225"/>
      <c r="AM26" s="225"/>
      <c r="AN26" s="225"/>
      <c r="AO26" s="225"/>
      <c r="AP26" s="30"/>
      <c r="AQ26" s="30"/>
      <c r="AR26" s="31"/>
      <c r="BE26" s="30"/>
    </row>
    <row r="27" spans="1:7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26" t="s">
        <v>32</v>
      </c>
      <c r="M28" s="226"/>
      <c r="N28" s="226"/>
      <c r="O28" s="226"/>
      <c r="P28" s="226"/>
      <c r="Q28" s="30"/>
      <c r="R28" s="30"/>
      <c r="S28" s="30"/>
      <c r="T28" s="30"/>
      <c r="U28" s="30"/>
      <c r="V28" s="30"/>
      <c r="W28" s="226" t="s">
        <v>33</v>
      </c>
      <c r="X28" s="226"/>
      <c r="Y28" s="226"/>
      <c r="Z28" s="226"/>
      <c r="AA28" s="226"/>
      <c r="AB28" s="226"/>
      <c r="AC28" s="226"/>
      <c r="AD28" s="226"/>
      <c r="AE28" s="226"/>
      <c r="AF28" s="30"/>
      <c r="AG28" s="30"/>
      <c r="AH28" s="30"/>
      <c r="AI28" s="30"/>
      <c r="AJ28" s="30"/>
      <c r="AK28" s="226" t="s">
        <v>34</v>
      </c>
      <c r="AL28" s="226"/>
      <c r="AM28" s="226"/>
      <c r="AN28" s="226"/>
      <c r="AO28" s="226"/>
      <c r="AP28" s="30"/>
      <c r="AQ28" s="30"/>
      <c r="AR28" s="31"/>
      <c r="BE28" s="30"/>
    </row>
    <row r="29" spans="1:71" s="3" customFormat="1" ht="14.45" customHeight="1" x14ac:dyDescent="0.2">
      <c r="B29" s="35"/>
      <c r="D29" s="27" t="s">
        <v>35</v>
      </c>
      <c r="F29" s="27" t="s">
        <v>36</v>
      </c>
      <c r="L29" s="227">
        <v>0.2</v>
      </c>
      <c r="M29" s="228"/>
      <c r="N29" s="228"/>
      <c r="O29" s="228"/>
      <c r="P29" s="228"/>
      <c r="W29" s="229">
        <f>ROUND(AZ94, 2)</f>
        <v>0</v>
      </c>
      <c r="X29" s="228"/>
      <c r="Y29" s="228"/>
      <c r="Z29" s="228"/>
      <c r="AA29" s="228"/>
      <c r="AB29" s="228"/>
      <c r="AC29" s="228"/>
      <c r="AD29" s="228"/>
      <c r="AE29" s="228"/>
      <c r="AK29" s="229">
        <f>ROUND(AV94, 2)</f>
        <v>0</v>
      </c>
      <c r="AL29" s="228"/>
      <c r="AM29" s="228"/>
      <c r="AN29" s="228"/>
      <c r="AO29" s="228"/>
      <c r="AR29" s="35"/>
    </row>
    <row r="30" spans="1:71" s="3" customFormat="1" ht="14.45" customHeight="1" x14ac:dyDescent="0.2">
      <c r="B30" s="35"/>
      <c r="F30" s="27" t="s">
        <v>37</v>
      </c>
      <c r="L30" s="227">
        <v>0.2</v>
      </c>
      <c r="M30" s="228"/>
      <c r="N30" s="228"/>
      <c r="O30" s="228"/>
      <c r="P30" s="228"/>
      <c r="W30" s="229">
        <f>ROUND(BA94, 2)</f>
        <v>0</v>
      </c>
      <c r="X30" s="228"/>
      <c r="Y30" s="228"/>
      <c r="Z30" s="228"/>
      <c r="AA30" s="228"/>
      <c r="AB30" s="228"/>
      <c r="AC30" s="228"/>
      <c r="AD30" s="228"/>
      <c r="AE30" s="228"/>
      <c r="AK30" s="229">
        <f>ROUND(AW94, 2)</f>
        <v>0</v>
      </c>
      <c r="AL30" s="228"/>
      <c r="AM30" s="228"/>
      <c r="AN30" s="228"/>
      <c r="AO30" s="228"/>
      <c r="AR30" s="35"/>
    </row>
    <row r="31" spans="1:71" s="3" customFormat="1" ht="14.45" hidden="1" customHeight="1" x14ac:dyDescent="0.2">
      <c r="B31" s="35"/>
      <c r="F31" s="27" t="s">
        <v>38</v>
      </c>
      <c r="L31" s="227">
        <v>0.2</v>
      </c>
      <c r="M31" s="228"/>
      <c r="N31" s="228"/>
      <c r="O31" s="228"/>
      <c r="P31" s="228"/>
      <c r="W31" s="229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9">
        <v>0</v>
      </c>
      <c r="AL31" s="228"/>
      <c r="AM31" s="228"/>
      <c r="AN31" s="228"/>
      <c r="AO31" s="228"/>
      <c r="AR31" s="35"/>
    </row>
    <row r="32" spans="1:71" s="3" customFormat="1" ht="14.45" hidden="1" customHeight="1" x14ac:dyDescent="0.2">
      <c r="B32" s="35"/>
      <c r="F32" s="27" t="s">
        <v>39</v>
      </c>
      <c r="L32" s="227">
        <v>0.2</v>
      </c>
      <c r="M32" s="228"/>
      <c r="N32" s="228"/>
      <c r="O32" s="228"/>
      <c r="P32" s="228"/>
      <c r="W32" s="229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9">
        <v>0</v>
      </c>
      <c r="AL32" s="228"/>
      <c r="AM32" s="228"/>
      <c r="AN32" s="228"/>
      <c r="AO32" s="228"/>
      <c r="AR32" s="35"/>
    </row>
    <row r="33" spans="1:57" s="3" customFormat="1" ht="14.45" hidden="1" customHeight="1" x14ac:dyDescent="0.2">
      <c r="B33" s="35"/>
      <c r="F33" s="27" t="s">
        <v>40</v>
      </c>
      <c r="L33" s="227">
        <v>0</v>
      </c>
      <c r="M33" s="228"/>
      <c r="N33" s="228"/>
      <c r="O33" s="228"/>
      <c r="P33" s="228"/>
      <c r="W33" s="229">
        <f>ROUND(BD94, 2)</f>
        <v>0</v>
      </c>
      <c r="X33" s="228"/>
      <c r="Y33" s="228"/>
      <c r="Z33" s="228"/>
      <c r="AA33" s="228"/>
      <c r="AB33" s="228"/>
      <c r="AC33" s="228"/>
      <c r="AD33" s="228"/>
      <c r="AE33" s="228"/>
      <c r="AK33" s="229">
        <v>0</v>
      </c>
      <c r="AL33" s="228"/>
      <c r="AM33" s="228"/>
      <c r="AN33" s="228"/>
      <c r="AO33" s="228"/>
      <c r="AR33" s="35"/>
    </row>
    <row r="34" spans="1:57" s="2" customFormat="1" ht="6.95" customHeight="1" x14ac:dyDescent="0.2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 x14ac:dyDescent="0.2">
      <c r="A35" s="30"/>
      <c r="B35" s="31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233" t="s">
        <v>43</v>
      </c>
      <c r="Y35" s="231"/>
      <c r="Z35" s="231"/>
      <c r="AA35" s="231"/>
      <c r="AB35" s="231"/>
      <c r="AC35" s="38"/>
      <c r="AD35" s="38"/>
      <c r="AE35" s="38"/>
      <c r="AF35" s="38"/>
      <c r="AG35" s="38"/>
      <c r="AH35" s="38"/>
      <c r="AI35" s="38"/>
      <c r="AJ35" s="38"/>
      <c r="AK35" s="230">
        <f>SUM(AK26:AK33)</f>
        <v>0</v>
      </c>
      <c r="AL35" s="231"/>
      <c r="AM35" s="231"/>
      <c r="AN35" s="231"/>
      <c r="AO35" s="232"/>
      <c r="AP35" s="36"/>
      <c r="AQ35" s="36"/>
      <c r="AR35" s="31"/>
      <c r="BE35" s="30"/>
    </row>
    <row r="36" spans="1:57" s="2" customFormat="1" ht="6.95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0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40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0"/>
      <c r="B60" s="31"/>
      <c r="C60" s="30"/>
      <c r="D60" s="43" t="s">
        <v>46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47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46</v>
      </c>
      <c r="AI60" s="33"/>
      <c r="AJ60" s="33"/>
      <c r="AK60" s="33"/>
      <c r="AL60" s="33"/>
      <c r="AM60" s="43" t="s">
        <v>47</v>
      </c>
      <c r="AN60" s="33"/>
      <c r="AO60" s="33"/>
      <c r="AP60" s="30"/>
      <c r="AQ60" s="30"/>
      <c r="AR60" s="31"/>
      <c r="BE60" s="30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0"/>
      <c r="B64" s="31"/>
      <c r="C64" s="30"/>
      <c r="D64" s="41" t="s">
        <v>48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49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0"/>
      <c r="B75" s="31"/>
      <c r="C75" s="30"/>
      <c r="D75" s="43" t="s">
        <v>46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47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46</v>
      </c>
      <c r="AI75" s="33"/>
      <c r="AJ75" s="33"/>
      <c r="AK75" s="33"/>
      <c r="AL75" s="33"/>
      <c r="AM75" s="43" t="s">
        <v>47</v>
      </c>
      <c r="AN75" s="33"/>
      <c r="AO75" s="33"/>
      <c r="AP75" s="30"/>
      <c r="AQ75" s="30"/>
      <c r="AR75" s="31"/>
      <c r="BE75" s="30"/>
    </row>
    <row r="76" spans="1:57" s="2" customFormat="1" x14ac:dyDescent="0.2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 x14ac:dyDescent="0.2">
      <c r="A82" s="30"/>
      <c r="B82" s="31"/>
      <c r="C82" s="22" t="s">
        <v>50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 x14ac:dyDescent="0.2">
      <c r="B84" s="49"/>
      <c r="C84" s="27" t="s">
        <v>10</v>
      </c>
      <c r="L84" s="4" t="str">
        <f>K5</f>
        <v>2020004</v>
      </c>
      <c r="AR84" s="49"/>
    </row>
    <row r="85" spans="1:91" s="5" customFormat="1" ht="36.950000000000003" customHeight="1" x14ac:dyDescent="0.2">
      <c r="B85" s="50"/>
      <c r="C85" s="51" t="s">
        <v>12</v>
      </c>
      <c r="L85" s="211" t="str">
        <f>K6</f>
        <v>Rev., rek.a vyb.existujúcej šp. infrašt. a jej príslušenstva - Zimný štadión Banská Bystrica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50"/>
    </row>
    <row r="86" spans="1:91" s="2" customFormat="1" ht="6.95" customHeight="1" x14ac:dyDescent="0.2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 x14ac:dyDescent="0.2">
      <c r="A87" s="30"/>
      <c r="B87" s="31"/>
      <c r="C87" s="27" t="s">
        <v>15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parc.č.4212, k.ú.Banská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17</v>
      </c>
      <c r="AJ87" s="30"/>
      <c r="AK87" s="30"/>
      <c r="AL87" s="30"/>
      <c r="AM87" s="239">
        <f>IF(AN8= "","",AN8)</f>
        <v>44053</v>
      </c>
      <c r="AN87" s="239"/>
      <c r="AO87" s="30"/>
      <c r="AP87" s="30"/>
      <c r="AQ87" s="30"/>
      <c r="AR87" s="31"/>
      <c r="BE87" s="30"/>
    </row>
    <row r="88" spans="1:91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 x14ac:dyDescent="0.2">
      <c r="A89" s="30"/>
      <c r="B89" s="31"/>
      <c r="C89" s="27" t="s">
        <v>18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MBB, a.s.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24</v>
      </c>
      <c r="AJ89" s="30"/>
      <c r="AK89" s="30"/>
      <c r="AL89" s="30"/>
      <c r="AM89" s="237" t="str">
        <f>IF(E17="","",E17)</f>
        <v>CREAT s.r.o.</v>
      </c>
      <c r="AN89" s="238"/>
      <c r="AO89" s="238"/>
      <c r="AP89" s="238"/>
      <c r="AQ89" s="30"/>
      <c r="AR89" s="31"/>
      <c r="AS89" s="241" t="s">
        <v>51</v>
      </c>
      <c r="AT89" s="242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 x14ac:dyDescent="0.2">
      <c r="A90" s="30"/>
      <c r="B90" s="31"/>
      <c r="C90" s="27" t="s">
        <v>22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28</v>
      </c>
      <c r="AJ90" s="30"/>
      <c r="AK90" s="30"/>
      <c r="AL90" s="30"/>
      <c r="AM90" s="237" t="str">
        <f>IF(E20="","",E20)</f>
        <v>Ing.Jedlička</v>
      </c>
      <c r="AN90" s="238"/>
      <c r="AO90" s="238"/>
      <c r="AP90" s="238"/>
      <c r="AQ90" s="30"/>
      <c r="AR90" s="31"/>
      <c r="AS90" s="243"/>
      <c r="AT90" s="244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 x14ac:dyDescent="0.2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43"/>
      <c r="AT91" s="244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 x14ac:dyDescent="0.2">
      <c r="A92" s="30"/>
      <c r="B92" s="31"/>
      <c r="C92" s="217" t="s">
        <v>52</v>
      </c>
      <c r="D92" s="208"/>
      <c r="E92" s="208"/>
      <c r="F92" s="208"/>
      <c r="G92" s="208"/>
      <c r="H92" s="58"/>
      <c r="I92" s="207" t="s">
        <v>53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36" t="s">
        <v>54</v>
      </c>
      <c r="AH92" s="208"/>
      <c r="AI92" s="208"/>
      <c r="AJ92" s="208"/>
      <c r="AK92" s="208"/>
      <c r="AL92" s="208"/>
      <c r="AM92" s="208"/>
      <c r="AN92" s="207" t="s">
        <v>55</v>
      </c>
      <c r="AO92" s="208"/>
      <c r="AP92" s="240"/>
      <c r="AQ92" s="59" t="s">
        <v>56</v>
      </c>
      <c r="AR92" s="31"/>
      <c r="AS92" s="60" t="s">
        <v>57</v>
      </c>
      <c r="AT92" s="61" t="s">
        <v>58</v>
      </c>
      <c r="AU92" s="61" t="s">
        <v>59</v>
      </c>
      <c r="AV92" s="61" t="s">
        <v>60</v>
      </c>
      <c r="AW92" s="61" t="s">
        <v>61</v>
      </c>
      <c r="AX92" s="61" t="s">
        <v>62</v>
      </c>
      <c r="AY92" s="61" t="s">
        <v>63</v>
      </c>
      <c r="AZ92" s="61" t="s">
        <v>64</v>
      </c>
      <c r="BA92" s="61" t="s">
        <v>65</v>
      </c>
      <c r="BB92" s="61" t="s">
        <v>66</v>
      </c>
      <c r="BC92" s="61" t="s">
        <v>67</v>
      </c>
      <c r="BD92" s="62" t="s">
        <v>68</v>
      </c>
      <c r="BE92" s="30"/>
    </row>
    <row r="93" spans="1:91" s="2" customFormat="1" ht="10.9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 x14ac:dyDescent="0.2">
      <c r="B94" s="66"/>
      <c r="C94" s="67" t="s">
        <v>69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8">
        <f>ROUND(AG95+AG96+SUM(AG101:AG103)+SUM(AG108:AG112),2)</f>
        <v>0</v>
      </c>
      <c r="AH94" s="218"/>
      <c r="AI94" s="218"/>
      <c r="AJ94" s="218"/>
      <c r="AK94" s="218"/>
      <c r="AL94" s="218"/>
      <c r="AM94" s="218"/>
      <c r="AN94" s="245">
        <f t="shared" ref="AN94:AN112" si="0">SUM(AG94,AT94)</f>
        <v>0</v>
      </c>
      <c r="AO94" s="245"/>
      <c r="AP94" s="245"/>
      <c r="AQ94" s="70" t="s">
        <v>1</v>
      </c>
      <c r="AR94" s="66"/>
      <c r="AS94" s="71">
        <f>ROUND(AS95+AS96+SUM(AS101:AS103)+SUM(AS108:AS112),2)</f>
        <v>0</v>
      </c>
      <c r="AT94" s="72">
        <f t="shared" ref="AT94:AT112" si="1">ROUND(SUM(AV94:AW94),2)</f>
        <v>0</v>
      </c>
      <c r="AU94" s="73">
        <f>ROUND(AU95+AU96+SUM(AU101:AU103)+SUM(AU108:AU112),5)</f>
        <v>1655757.42255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ROUND(AZ95+AZ96+SUM(AZ101:AZ103)+SUM(AZ108:AZ112),2)</f>
        <v>0</v>
      </c>
      <c r="BA94" s="72">
        <f>ROUND(BA95+BA96+SUM(BA101:BA103)+SUM(BA108:BA112),2)</f>
        <v>0</v>
      </c>
      <c r="BB94" s="72">
        <f>ROUND(BB95+BB96+SUM(BB101:BB103)+SUM(BB108:BB112),2)</f>
        <v>0</v>
      </c>
      <c r="BC94" s="72">
        <f>ROUND(BC95+BC96+SUM(BC101:BC103)+SUM(BC108:BC112),2)</f>
        <v>0</v>
      </c>
      <c r="BD94" s="74">
        <f>ROUND(BD95+BD96+SUM(BD101:BD103)+SUM(BD108:BD112),2)</f>
        <v>0</v>
      </c>
      <c r="BS94" s="75" t="s">
        <v>70</v>
      </c>
      <c r="BT94" s="75" t="s">
        <v>71</v>
      </c>
      <c r="BU94" s="76" t="s">
        <v>72</v>
      </c>
      <c r="BV94" s="75" t="s">
        <v>73</v>
      </c>
      <c r="BW94" s="75" t="s">
        <v>4</v>
      </c>
      <c r="BX94" s="75" t="s">
        <v>74</v>
      </c>
      <c r="CL94" s="75" t="s">
        <v>1</v>
      </c>
    </row>
    <row r="95" spans="1:91" s="7" customFormat="1" ht="24.75" customHeight="1" x14ac:dyDescent="0.2">
      <c r="A95" s="77" t="s">
        <v>75</v>
      </c>
      <c r="B95" s="78"/>
      <c r="C95" s="79"/>
      <c r="D95" s="209" t="s">
        <v>76</v>
      </c>
      <c r="E95" s="209"/>
      <c r="F95" s="209"/>
      <c r="G95" s="209"/>
      <c r="H95" s="209"/>
      <c r="I95" s="80"/>
      <c r="J95" s="209" t="s">
        <v>77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15">
        <f>'SO10 - SO10  Oprava inter...'!J30</f>
        <v>0</v>
      </c>
      <c r="AH95" s="216"/>
      <c r="AI95" s="216"/>
      <c r="AJ95" s="216"/>
      <c r="AK95" s="216"/>
      <c r="AL95" s="216"/>
      <c r="AM95" s="216"/>
      <c r="AN95" s="215">
        <f t="shared" si="0"/>
        <v>0</v>
      </c>
      <c r="AO95" s="216"/>
      <c r="AP95" s="216"/>
      <c r="AQ95" s="81" t="s">
        <v>78</v>
      </c>
      <c r="AR95" s="78"/>
      <c r="AS95" s="82">
        <v>0</v>
      </c>
      <c r="AT95" s="83">
        <f t="shared" si="1"/>
        <v>0</v>
      </c>
      <c r="AU95" s="84">
        <f>'SO10 - SO10  Oprava inter...'!P121</f>
        <v>0</v>
      </c>
      <c r="AV95" s="83">
        <f>'SO10 - SO10  Oprava inter...'!J33</f>
        <v>0</v>
      </c>
      <c r="AW95" s="83">
        <f>'SO10 - SO10  Oprava inter...'!J34</f>
        <v>0</v>
      </c>
      <c r="AX95" s="83">
        <f>'SO10 - SO10  Oprava inter...'!J35</f>
        <v>0</v>
      </c>
      <c r="AY95" s="83">
        <f>'SO10 - SO10  Oprava inter...'!J36</f>
        <v>0</v>
      </c>
      <c r="AZ95" s="83">
        <f>'SO10 - SO10  Oprava inter...'!F33</f>
        <v>0</v>
      </c>
      <c r="BA95" s="83">
        <f>'SO10 - SO10  Oprava inter...'!F34</f>
        <v>0</v>
      </c>
      <c r="BB95" s="83">
        <f>'SO10 - SO10  Oprava inter...'!F35</f>
        <v>0</v>
      </c>
      <c r="BC95" s="83">
        <f>'SO10 - SO10  Oprava inter...'!F36</f>
        <v>0</v>
      </c>
      <c r="BD95" s="85">
        <f>'SO10 - SO10  Oprava inter...'!F37</f>
        <v>0</v>
      </c>
      <c r="BT95" s="86" t="s">
        <v>79</v>
      </c>
      <c r="BV95" s="86" t="s">
        <v>73</v>
      </c>
      <c r="BW95" s="86" t="s">
        <v>80</v>
      </c>
      <c r="BX95" s="86" t="s">
        <v>4</v>
      </c>
      <c r="CL95" s="86" t="s">
        <v>1</v>
      </c>
      <c r="CM95" s="86" t="s">
        <v>71</v>
      </c>
    </row>
    <row r="96" spans="1:91" s="7" customFormat="1" ht="37.5" customHeight="1" x14ac:dyDescent="0.2">
      <c r="B96" s="78"/>
      <c r="C96" s="79"/>
      <c r="D96" s="209" t="s">
        <v>81</v>
      </c>
      <c r="E96" s="209"/>
      <c r="F96" s="209"/>
      <c r="G96" s="209"/>
      <c r="H96" s="209"/>
      <c r="I96" s="80"/>
      <c r="J96" s="209" t="s">
        <v>82</v>
      </c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19">
        <f>ROUND(AG97+AG98,2)</f>
        <v>0</v>
      </c>
      <c r="AH96" s="216"/>
      <c r="AI96" s="216"/>
      <c r="AJ96" s="216"/>
      <c r="AK96" s="216"/>
      <c r="AL96" s="216"/>
      <c r="AM96" s="216"/>
      <c r="AN96" s="215">
        <f t="shared" si="0"/>
        <v>0</v>
      </c>
      <c r="AO96" s="216"/>
      <c r="AP96" s="216"/>
      <c r="AQ96" s="81" t="s">
        <v>78</v>
      </c>
      <c r="AR96" s="78"/>
      <c r="AS96" s="82">
        <f>ROUND(AS97+AS98,2)</f>
        <v>0</v>
      </c>
      <c r="AT96" s="83">
        <f t="shared" si="1"/>
        <v>0</v>
      </c>
      <c r="AU96" s="84">
        <f>ROUND(AU97+AU98,5)</f>
        <v>1634430.6735799999</v>
      </c>
      <c r="AV96" s="83">
        <f>ROUND(AZ96*L29,2)</f>
        <v>0</v>
      </c>
      <c r="AW96" s="83">
        <f>ROUND(BA96*L30,2)</f>
        <v>0</v>
      </c>
      <c r="AX96" s="83">
        <f>ROUND(BB96*L29,2)</f>
        <v>0</v>
      </c>
      <c r="AY96" s="83">
        <f>ROUND(BC96*L30,2)</f>
        <v>0</v>
      </c>
      <c r="AZ96" s="83">
        <f>ROUND(AZ97+AZ98,2)</f>
        <v>0</v>
      </c>
      <c r="BA96" s="83">
        <f>ROUND(BA97+BA98,2)</f>
        <v>0</v>
      </c>
      <c r="BB96" s="83">
        <f>ROUND(BB97+BB98,2)</f>
        <v>0</v>
      </c>
      <c r="BC96" s="83">
        <f>ROUND(BC97+BC98,2)</f>
        <v>0</v>
      </c>
      <c r="BD96" s="85">
        <f>ROUND(BD97+BD98,2)</f>
        <v>0</v>
      </c>
      <c r="BS96" s="86" t="s">
        <v>70</v>
      </c>
      <c r="BT96" s="86" t="s">
        <v>79</v>
      </c>
      <c r="BU96" s="86" t="s">
        <v>72</v>
      </c>
      <c r="BV96" s="86" t="s">
        <v>73</v>
      </c>
      <c r="BW96" s="86" t="s">
        <v>83</v>
      </c>
      <c r="BX96" s="86" t="s">
        <v>4</v>
      </c>
      <c r="CL96" s="86" t="s">
        <v>1</v>
      </c>
      <c r="CM96" s="86" t="s">
        <v>71</v>
      </c>
    </row>
    <row r="97" spans="1:91" s="4" customFormat="1" ht="16.5" customHeight="1" x14ac:dyDescent="0.2">
      <c r="A97" s="77" t="s">
        <v>75</v>
      </c>
      <c r="B97" s="49"/>
      <c r="C97" s="10"/>
      <c r="D97" s="10"/>
      <c r="E97" s="210" t="s">
        <v>84</v>
      </c>
      <c r="F97" s="210"/>
      <c r="G97" s="210"/>
      <c r="H97" s="210"/>
      <c r="I97" s="210"/>
      <c r="J97" s="10"/>
      <c r="K97" s="210" t="s">
        <v>85</v>
      </c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3">
        <f>'SO01-1 - SO01-1  Búracie ...'!J32</f>
        <v>0</v>
      </c>
      <c r="AH97" s="214"/>
      <c r="AI97" s="214"/>
      <c r="AJ97" s="214"/>
      <c r="AK97" s="214"/>
      <c r="AL97" s="214"/>
      <c r="AM97" s="214"/>
      <c r="AN97" s="213">
        <f t="shared" si="0"/>
        <v>0</v>
      </c>
      <c r="AO97" s="214"/>
      <c r="AP97" s="214"/>
      <c r="AQ97" s="87" t="s">
        <v>86</v>
      </c>
      <c r="AR97" s="49"/>
      <c r="AS97" s="88">
        <v>0</v>
      </c>
      <c r="AT97" s="89">
        <f t="shared" si="1"/>
        <v>0</v>
      </c>
      <c r="AU97" s="90">
        <f>'SO01-1 - SO01-1  Búracie ...'!P140</f>
        <v>13342.75364648</v>
      </c>
      <c r="AV97" s="89">
        <f>'SO01-1 - SO01-1  Búracie ...'!J35</f>
        <v>0</v>
      </c>
      <c r="AW97" s="89">
        <f>'SO01-1 - SO01-1  Búracie ...'!J36</f>
        <v>0</v>
      </c>
      <c r="AX97" s="89">
        <f>'SO01-1 - SO01-1  Búracie ...'!J37</f>
        <v>0</v>
      </c>
      <c r="AY97" s="89">
        <f>'SO01-1 - SO01-1  Búracie ...'!J38</f>
        <v>0</v>
      </c>
      <c r="AZ97" s="89">
        <f>'SO01-1 - SO01-1  Búracie ...'!F35</f>
        <v>0</v>
      </c>
      <c r="BA97" s="89">
        <f>'SO01-1 - SO01-1  Búracie ...'!F36</f>
        <v>0</v>
      </c>
      <c r="BB97" s="89">
        <f>'SO01-1 - SO01-1  Búracie ...'!F37</f>
        <v>0</v>
      </c>
      <c r="BC97" s="89">
        <f>'SO01-1 - SO01-1  Búracie ...'!F38</f>
        <v>0</v>
      </c>
      <c r="BD97" s="91">
        <f>'SO01-1 - SO01-1  Búracie ...'!F39</f>
        <v>0</v>
      </c>
      <c r="BT97" s="25" t="s">
        <v>87</v>
      </c>
      <c r="BV97" s="25" t="s">
        <v>73</v>
      </c>
      <c r="BW97" s="25" t="s">
        <v>88</v>
      </c>
      <c r="BX97" s="25" t="s">
        <v>83</v>
      </c>
      <c r="CL97" s="25" t="s">
        <v>1</v>
      </c>
    </row>
    <row r="98" spans="1:91" s="4" customFormat="1" ht="16.5" customHeight="1" x14ac:dyDescent="0.2">
      <c r="B98" s="49"/>
      <c r="C98" s="10"/>
      <c r="D98" s="10"/>
      <c r="E98" s="210" t="s">
        <v>89</v>
      </c>
      <c r="F98" s="210"/>
      <c r="G98" s="210"/>
      <c r="H98" s="210"/>
      <c r="I98" s="210"/>
      <c r="J98" s="10"/>
      <c r="K98" s="210" t="s">
        <v>90</v>
      </c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35">
        <f>ROUND(SUM(AG99:AG100),2)</f>
        <v>0</v>
      </c>
      <c r="AH98" s="214"/>
      <c r="AI98" s="214"/>
      <c r="AJ98" s="214"/>
      <c r="AK98" s="214"/>
      <c r="AL98" s="214"/>
      <c r="AM98" s="214"/>
      <c r="AN98" s="213">
        <f t="shared" si="0"/>
        <v>0</v>
      </c>
      <c r="AO98" s="214"/>
      <c r="AP98" s="214"/>
      <c r="AQ98" s="87" t="s">
        <v>86</v>
      </c>
      <c r="AR98" s="49"/>
      <c r="AS98" s="88">
        <f>ROUND(SUM(AS99:AS100),2)</f>
        <v>0</v>
      </c>
      <c r="AT98" s="89">
        <f t="shared" si="1"/>
        <v>0</v>
      </c>
      <c r="AU98" s="90">
        <f>ROUND(SUM(AU99:AU100),5)</f>
        <v>1621087.9199300001</v>
      </c>
      <c r="AV98" s="89">
        <f>ROUND(AZ98*L29,2)</f>
        <v>0</v>
      </c>
      <c r="AW98" s="89">
        <f>ROUND(BA98*L30,2)</f>
        <v>0</v>
      </c>
      <c r="AX98" s="89">
        <f>ROUND(BB98*L29,2)</f>
        <v>0</v>
      </c>
      <c r="AY98" s="89">
        <f>ROUND(BC98*L30,2)</f>
        <v>0</v>
      </c>
      <c r="AZ98" s="89">
        <f>ROUND(SUM(AZ99:AZ100),2)</f>
        <v>0</v>
      </c>
      <c r="BA98" s="89">
        <f>ROUND(SUM(BA99:BA100),2)</f>
        <v>0</v>
      </c>
      <c r="BB98" s="89">
        <f>ROUND(SUM(BB99:BB100),2)</f>
        <v>0</v>
      </c>
      <c r="BC98" s="89">
        <f>ROUND(SUM(BC99:BC100),2)</f>
        <v>0</v>
      </c>
      <c r="BD98" s="91">
        <f>ROUND(SUM(BD99:BD100),2)</f>
        <v>0</v>
      </c>
      <c r="BS98" s="25" t="s">
        <v>70</v>
      </c>
      <c r="BT98" s="25" t="s">
        <v>87</v>
      </c>
      <c r="BV98" s="25" t="s">
        <v>73</v>
      </c>
      <c r="BW98" s="25" t="s">
        <v>91</v>
      </c>
      <c r="BX98" s="25" t="s">
        <v>83</v>
      </c>
      <c r="CL98" s="25" t="s">
        <v>1</v>
      </c>
    </row>
    <row r="99" spans="1:91" s="4" customFormat="1" ht="16.5" customHeight="1" x14ac:dyDescent="0.2">
      <c r="A99" s="77" t="s">
        <v>75</v>
      </c>
      <c r="B99" s="49"/>
      <c r="C99" s="10"/>
      <c r="D99" s="10"/>
      <c r="E99" s="10"/>
      <c r="F99" s="210" t="s">
        <v>89</v>
      </c>
      <c r="G99" s="210"/>
      <c r="H99" s="210"/>
      <c r="I99" s="210"/>
      <c r="J99" s="210"/>
      <c r="K99" s="10"/>
      <c r="L99" s="210" t="s">
        <v>90</v>
      </c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3">
        <f>'SO01-2 - SO01-2  Stavebné...'!J32</f>
        <v>0</v>
      </c>
      <c r="AH99" s="214"/>
      <c r="AI99" s="214"/>
      <c r="AJ99" s="214"/>
      <c r="AK99" s="214"/>
      <c r="AL99" s="214"/>
      <c r="AM99" s="214"/>
      <c r="AN99" s="213">
        <f t="shared" si="0"/>
        <v>0</v>
      </c>
      <c r="AO99" s="214"/>
      <c r="AP99" s="214"/>
      <c r="AQ99" s="87" t="s">
        <v>86</v>
      </c>
      <c r="AR99" s="49"/>
      <c r="AS99" s="88">
        <v>0</v>
      </c>
      <c r="AT99" s="89">
        <f t="shared" si="1"/>
        <v>0</v>
      </c>
      <c r="AU99" s="90">
        <f>'SO01-2 - SO01-2  Stavebné...'!P158</f>
        <v>1620993.9820083003</v>
      </c>
      <c r="AV99" s="89">
        <f>'SO01-2 - SO01-2  Stavebné...'!J35</f>
        <v>0</v>
      </c>
      <c r="AW99" s="89">
        <f>'SO01-2 - SO01-2  Stavebné...'!J36</f>
        <v>0</v>
      </c>
      <c r="AX99" s="89">
        <f>'SO01-2 - SO01-2  Stavebné...'!J37</f>
        <v>0</v>
      </c>
      <c r="AY99" s="89">
        <f>'SO01-2 - SO01-2  Stavebné...'!J38</f>
        <v>0</v>
      </c>
      <c r="AZ99" s="89">
        <f>'SO01-2 - SO01-2  Stavebné...'!F35</f>
        <v>0</v>
      </c>
      <c r="BA99" s="89">
        <f>'SO01-2 - SO01-2  Stavebné...'!F36</f>
        <v>0</v>
      </c>
      <c r="BB99" s="89">
        <f>'SO01-2 - SO01-2  Stavebné...'!F37</f>
        <v>0</v>
      </c>
      <c r="BC99" s="89">
        <f>'SO01-2 - SO01-2  Stavebné...'!F38</f>
        <v>0</v>
      </c>
      <c r="BD99" s="91">
        <f>'SO01-2 - SO01-2  Stavebné...'!F39</f>
        <v>0</v>
      </c>
      <c r="BT99" s="25" t="s">
        <v>92</v>
      </c>
      <c r="BU99" s="25" t="s">
        <v>93</v>
      </c>
      <c r="BV99" s="25" t="s">
        <v>73</v>
      </c>
      <c r="BW99" s="25" t="s">
        <v>91</v>
      </c>
      <c r="BX99" s="25" t="s">
        <v>83</v>
      </c>
      <c r="CL99" s="25" t="s">
        <v>1</v>
      </c>
    </row>
    <row r="100" spans="1:91" s="4" customFormat="1" ht="23.25" customHeight="1" x14ac:dyDescent="0.2">
      <c r="A100" s="77" t="s">
        <v>75</v>
      </c>
      <c r="B100" s="49"/>
      <c r="C100" s="10"/>
      <c r="D100" s="10"/>
      <c r="E100" s="10"/>
      <c r="F100" s="210" t="s">
        <v>94</v>
      </c>
      <c r="G100" s="210"/>
      <c r="H100" s="210"/>
      <c r="I100" s="210"/>
      <c r="J100" s="210"/>
      <c r="K100" s="10"/>
      <c r="L100" s="210" t="s">
        <v>95</v>
      </c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3">
        <f>'lešenie - SO01-2  Stavebn...'!J34</f>
        <v>0</v>
      </c>
      <c r="AH100" s="214"/>
      <c r="AI100" s="214"/>
      <c r="AJ100" s="214"/>
      <c r="AK100" s="214"/>
      <c r="AL100" s="214"/>
      <c r="AM100" s="214"/>
      <c r="AN100" s="213">
        <f t="shared" si="0"/>
        <v>0</v>
      </c>
      <c r="AO100" s="214"/>
      <c r="AP100" s="214"/>
      <c r="AQ100" s="87" t="s">
        <v>86</v>
      </c>
      <c r="AR100" s="49"/>
      <c r="AS100" s="88">
        <v>0</v>
      </c>
      <c r="AT100" s="89">
        <f t="shared" si="1"/>
        <v>0</v>
      </c>
      <c r="AU100" s="90">
        <f>'lešenie - SO01-2  Stavebn...'!P126</f>
        <v>93.937919999999991</v>
      </c>
      <c r="AV100" s="89">
        <f>'lešenie - SO01-2  Stavebn...'!J37</f>
        <v>0</v>
      </c>
      <c r="AW100" s="89">
        <f>'lešenie - SO01-2  Stavebn...'!J38</f>
        <v>0</v>
      </c>
      <c r="AX100" s="89">
        <f>'lešenie - SO01-2  Stavebn...'!J39</f>
        <v>0</v>
      </c>
      <c r="AY100" s="89">
        <f>'lešenie - SO01-2  Stavebn...'!J40</f>
        <v>0</v>
      </c>
      <c r="AZ100" s="89">
        <f>'lešenie - SO01-2  Stavebn...'!F37</f>
        <v>0</v>
      </c>
      <c r="BA100" s="89">
        <f>'lešenie - SO01-2  Stavebn...'!F38</f>
        <v>0</v>
      </c>
      <c r="BB100" s="89">
        <f>'lešenie - SO01-2  Stavebn...'!F39</f>
        <v>0</v>
      </c>
      <c r="BC100" s="89">
        <f>'lešenie - SO01-2  Stavebn...'!F40</f>
        <v>0</v>
      </c>
      <c r="BD100" s="91">
        <f>'lešenie - SO01-2  Stavebn...'!F41</f>
        <v>0</v>
      </c>
      <c r="BT100" s="25" t="s">
        <v>92</v>
      </c>
      <c r="BV100" s="25" t="s">
        <v>73</v>
      </c>
      <c r="BW100" s="25" t="s">
        <v>96</v>
      </c>
      <c r="BX100" s="25" t="s">
        <v>91</v>
      </c>
      <c r="CL100" s="25" t="s">
        <v>1</v>
      </c>
    </row>
    <row r="101" spans="1:91" s="7" customFormat="1" ht="37.5" customHeight="1" x14ac:dyDescent="0.2">
      <c r="A101" s="77" t="s">
        <v>75</v>
      </c>
      <c r="B101" s="78"/>
      <c r="C101" s="79"/>
      <c r="D101" s="209" t="s">
        <v>97</v>
      </c>
      <c r="E101" s="209"/>
      <c r="F101" s="209"/>
      <c r="G101" s="209"/>
      <c r="H101" s="209"/>
      <c r="I101" s="80"/>
      <c r="J101" s="209" t="s">
        <v>98</v>
      </c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15">
        <f>'SO02 - SO02  Ošetrenie a ...'!J30</f>
        <v>0</v>
      </c>
      <c r="AH101" s="216"/>
      <c r="AI101" s="216"/>
      <c r="AJ101" s="216"/>
      <c r="AK101" s="216"/>
      <c r="AL101" s="216"/>
      <c r="AM101" s="216"/>
      <c r="AN101" s="215">
        <f t="shared" si="0"/>
        <v>0</v>
      </c>
      <c r="AO101" s="216"/>
      <c r="AP101" s="216"/>
      <c r="AQ101" s="81" t="s">
        <v>78</v>
      </c>
      <c r="AR101" s="78"/>
      <c r="AS101" s="82">
        <v>0</v>
      </c>
      <c r="AT101" s="83">
        <f t="shared" si="1"/>
        <v>0</v>
      </c>
      <c r="AU101" s="84">
        <f>'SO02 - SO02  Ošetrenie a ...'!P120</f>
        <v>3699.3</v>
      </c>
      <c r="AV101" s="83">
        <f>'SO02 - SO02  Ošetrenie a ...'!J33</f>
        <v>0</v>
      </c>
      <c r="AW101" s="83">
        <f>'SO02 - SO02  Ošetrenie a ...'!J34</f>
        <v>0</v>
      </c>
      <c r="AX101" s="83">
        <f>'SO02 - SO02  Ošetrenie a ...'!J35</f>
        <v>0</v>
      </c>
      <c r="AY101" s="83">
        <f>'SO02 - SO02  Ošetrenie a ...'!J36</f>
        <v>0</v>
      </c>
      <c r="AZ101" s="83">
        <f>'SO02 - SO02  Ošetrenie a ...'!F33</f>
        <v>0</v>
      </c>
      <c r="BA101" s="83">
        <f>'SO02 - SO02  Ošetrenie a ...'!F34</f>
        <v>0</v>
      </c>
      <c r="BB101" s="83">
        <f>'SO02 - SO02  Ošetrenie a ...'!F35</f>
        <v>0</v>
      </c>
      <c r="BC101" s="83">
        <f>'SO02 - SO02  Ošetrenie a ...'!F36</f>
        <v>0</v>
      </c>
      <c r="BD101" s="85">
        <f>'SO02 - SO02  Ošetrenie a ...'!F37</f>
        <v>0</v>
      </c>
      <c r="BT101" s="86" t="s">
        <v>79</v>
      </c>
      <c r="BV101" s="86" t="s">
        <v>73</v>
      </c>
      <c r="BW101" s="86" t="s">
        <v>99</v>
      </c>
      <c r="BX101" s="86" t="s">
        <v>4</v>
      </c>
      <c r="CL101" s="86" t="s">
        <v>1</v>
      </c>
      <c r="CM101" s="86" t="s">
        <v>71</v>
      </c>
    </row>
    <row r="102" spans="1:91" s="7" customFormat="1" ht="24.75" customHeight="1" x14ac:dyDescent="0.2">
      <c r="A102" s="77" t="s">
        <v>75</v>
      </c>
      <c r="B102" s="78"/>
      <c r="C102" s="79"/>
      <c r="D102" s="209" t="s">
        <v>100</v>
      </c>
      <c r="E102" s="209"/>
      <c r="F102" s="209"/>
      <c r="G102" s="209"/>
      <c r="H102" s="209"/>
      <c r="I102" s="80"/>
      <c r="J102" s="209" t="s">
        <v>101</v>
      </c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15">
        <f>'SO03 - SO03  Ošetrenie - ...'!J30</f>
        <v>0</v>
      </c>
      <c r="AH102" s="216"/>
      <c r="AI102" s="216"/>
      <c r="AJ102" s="216"/>
      <c r="AK102" s="216"/>
      <c r="AL102" s="216"/>
      <c r="AM102" s="216"/>
      <c r="AN102" s="215">
        <f t="shared" si="0"/>
        <v>0</v>
      </c>
      <c r="AO102" s="216"/>
      <c r="AP102" s="216"/>
      <c r="AQ102" s="81" t="s">
        <v>78</v>
      </c>
      <c r="AR102" s="78"/>
      <c r="AS102" s="82">
        <v>0</v>
      </c>
      <c r="AT102" s="83">
        <f t="shared" si="1"/>
        <v>0</v>
      </c>
      <c r="AU102" s="84">
        <f>'SO03 - SO03  Ošetrenie - ...'!P127</f>
        <v>1050.0085389999999</v>
      </c>
      <c r="AV102" s="83">
        <f>'SO03 - SO03  Ošetrenie - ...'!J33</f>
        <v>0</v>
      </c>
      <c r="AW102" s="83">
        <f>'SO03 - SO03  Ošetrenie - ...'!J34</f>
        <v>0</v>
      </c>
      <c r="AX102" s="83">
        <f>'SO03 - SO03  Ošetrenie - ...'!J35</f>
        <v>0</v>
      </c>
      <c r="AY102" s="83">
        <f>'SO03 - SO03  Ošetrenie - ...'!J36</f>
        <v>0</v>
      </c>
      <c r="AZ102" s="83">
        <f>'SO03 - SO03  Ošetrenie - ...'!F33</f>
        <v>0</v>
      </c>
      <c r="BA102" s="83">
        <f>'SO03 - SO03  Ošetrenie - ...'!F34</f>
        <v>0</v>
      </c>
      <c r="BB102" s="83">
        <f>'SO03 - SO03  Ošetrenie - ...'!F35</f>
        <v>0</v>
      </c>
      <c r="BC102" s="83">
        <f>'SO03 - SO03  Ošetrenie - ...'!F36</f>
        <v>0</v>
      </c>
      <c r="BD102" s="85">
        <f>'SO03 - SO03  Ošetrenie - ...'!F37</f>
        <v>0</v>
      </c>
      <c r="BT102" s="86" t="s">
        <v>79</v>
      </c>
      <c r="BV102" s="86" t="s">
        <v>73</v>
      </c>
      <c r="BW102" s="86" t="s">
        <v>102</v>
      </c>
      <c r="BX102" s="86" t="s">
        <v>4</v>
      </c>
      <c r="CL102" s="86" t="s">
        <v>1</v>
      </c>
      <c r="CM102" s="86" t="s">
        <v>71</v>
      </c>
    </row>
    <row r="103" spans="1:91" s="7" customFormat="1" ht="24.75" customHeight="1" x14ac:dyDescent="0.2">
      <c r="B103" s="78"/>
      <c r="C103" s="79"/>
      <c r="D103" s="209" t="s">
        <v>103</v>
      </c>
      <c r="E103" s="209"/>
      <c r="F103" s="209"/>
      <c r="G103" s="209"/>
      <c r="H103" s="209"/>
      <c r="I103" s="80"/>
      <c r="J103" s="209" t="s">
        <v>104</v>
      </c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19">
        <f>ROUND(SUM(AG104:AG107),2)</f>
        <v>0</v>
      </c>
      <c r="AH103" s="216"/>
      <c r="AI103" s="216"/>
      <c r="AJ103" s="216"/>
      <c r="AK103" s="216"/>
      <c r="AL103" s="216"/>
      <c r="AM103" s="216"/>
      <c r="AN103" s="215">
        <f t="shared" si="0"/>
        <v>0</v>
      </c>
      <c r="AO103" s="216"/>
      <c r="AP103" s="216"/>
      <c r="AQ103" s="81" t="s">
        <v>78</v>
      </c>
      <c r="AR103" s="78"/>
      <c r="AS103" s="82">
        <f>ROUND(SUM(AS104:AS107),2)</f>
        <v>0</v>
      </c>
      <c r="AT103" s="83">
        <f t="shared" si="1"/>
        <v>0</v>
      </c>
      <c r="AU103" s="84">
        <f>ROUND(SUM(AU104:AU107),5)</f>
        <v>110.486</v>
      </c>
      <c r="AV103" s="83">
        <f>ROUND(AZ103*L29,2)</f>
        <v>0</v>
      </c>
      <c r="AW103" s="83">
        <f>ROUND(BA103*L30,2)</f>
        <v>0</v>
      </c>
      <c r="AX103" s="83">
        <f>ROUND(BB103*L29,2)</f>
        <v>0</v>
      </c>
      <c r="AY103" s="83">
        <f>ROUND(BC103*L30,2)</f>
        <v>0</v>
      </c>
      <c r="AZ103" s="83">
        <f>ROUND(SUM(AZ104:AZ107),2)</f>
        <v>0</v>
      </c>
      <c r="BA103" s="83">
        <f>ROUND(SUM(BA104:BA107),2)</f>
        <v>0</v>
      </c>
      <c r="BB103" s="83">
        <f>ROUND(SUM(BB104:BB107),2)</f>
        <v>0</v>
      </c>
      <c r="BC103" s="83">
        <f>ROUND(SUM(BC104:BC107),2)</f>
        <v>0</v>
      </c>
      <c r="BD103" s="85">
        <f>ROUND(SUM(BD104:BD107),2)</f>
        <v>0</v>
      </c>
      <c r="BS103" s="86" t="s">
        <v>70</v>
      </c>
      <c r="BT103" s="86" t="s">
        <v>79</v>
      </c>
      <c r="BV103" s="86" t="s">
        <v>73</v>
      </c>
      <c r="BW103" s="86" t="s">
        <v>105</v>
      </c>
      <c r="BX103" s="86" t="s">
        <v>4</v>
      </c>
      <c r="CL103" s="86" t="s">
        <v>1</v>
      </c>
      <c r="CM103" s="86" t="s">
        <v>71</v>
      </c>
    </row>
    <row r="104" spans="1:91" s="4" customFormat="1" ht="23.25" customHeight="1" x14ac:dyDescent="0.2">
      <c r="A104" s="77" t="s">
        <v>75</v>
      </c>
      <c r="B104" s="49"/>
      <c r="C104" s="10"/>
      <c r="D104" s="10"/>
      <c r="E104" s="210" t="s">
        <v>103</v>
      </c>
      <c r="F104" s="210"/>
      <c r="G104" s="210"/>
      <c r="H104" s="210"/>
      <c r="I104" s="210"/>
      <c r="J104" s="10"/>
      <c r="K104" s="210" t="s">
        <v>104</v>
      </c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3">
        <f>'SO04 - SO04  Rekonštrukci...'!J30</f>
        <v>0</v>
      </c>
      <c r="AH104" s="214"/>
      <c r="AI104" s="214"/>
      <c r="AJ104" s="214"/>
      <c r="AK104" s="214"/>
      <c r="AL104" s="214"/>
      <c r="AM104" s="214"/>
      <c r="AN104" s="213">
        <f t="shared" si="0"/>
        <v>0</v>
      </c>
      <c r="AO104" s="214"/>
      <c r="AP104" s="214"/>
      <c r="AQ104" s="87" t="s">
        <v>86</v>
      </c>
      <c r="AR104" s="49"/>
      <c r="AS104" s="88">
        <v>0</v>
      </c>
      <c r="AT104" s="89">
        <f t="shared" si="1"/>
        <v>0</v>
      </c>
      <c r="AU104" s="90">
        <f>'SO04 - SO04  Rekonštrukci...'!P134</f>
        <v>0</v>
      </c>
      <c r="AV104" s="89">
        <f>'SO04 - SO04  Rekonštrukci...'!J33</f>
        <v>0</v>
      </c>
      <c r="AW104" s="89">
        <f>'SO04 - SO04  Rekonštrukci...'!J34</f>
        <v>0</v>
      </c>
      <c r="AX104" s="89">
        <f>'SO04 - SO04  Rekonštrukci...'!J35</f>
        <v>0</v>
      </c>
      <c r="AY104" s="89">
        <f>'SO04 - SO04  Rekonštrukci...'!J36</f>
        <v>0</v>
      </c>
      <c r="AZ104" s="89">
        <f>'SO04 - SO04  Rekonštrukci...'!F33</f>
        <v>0</v>
      </c>
      <c r="BA104" s="89">
        <f>'SO04 - SO04  Rekonštrukci...'!F34</f>
        <v>0</v>
      </c>
      <c r="BB104" s="89">
        <f>'SO04 - SO04  Rekonštrukci...'!F35</f>
        <v>0</v>
      </c>
      <c r="BC104" s="89">
        <f>'SO04 - SO04  Rekonštrukci...'!F36</f>
        <v>0</v>
      </c>
      <c r="BD104" s="91">
        <f>'SO04 - SO04  Rekonštrukci...'!F37</f>
        <v>0</v>
      </c>
      <c r="BT104" s="25" t="s">
        <v>87</v>
      </c>
      <c r="BU104" s="25" t="s">
        <v>93</v>
      </c>
      <c r="BV104" s="25" t="s">
        <v>73</v>
      </c>
      <c r="BW104" s="25" t="s">
        <v>105</v>
      </c>
      <c r="BX104" s="25" t="s">
        <v>4</v>
      </c>
      <c r="CL104" s="25" t="s">
        <v>1</v>
      </c>
      <c r="CM104" s="25" t="s">
        <v>71</v>
      </c>
    </row>
    <row r="105" spans="1:91" s="4" customFormat="1" ht="23.25" customHeight="1" x14ac:dyDescent="0.2">
      <c r="A105" s="77" t="s">
        <v>75</v>
      </c>
      <c r="B105" s="49"/>
      <c r="C105" s="10"/>
      <c r="D105" s="10"/>
      <c r="E105" s="210" t="s">
        <v>106</v>
      </c>
      <c r="F105" s="210"/>
      <c r="G105" s="210"/>
      <c r="H105" s="210"/>
      <c r="I105" s="210"/>
      <c r="J105" s="10"/>
      <c r="K105" s="210" t="s">
        <v>107</v>
      </c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3">
        <f>'ELI - ELI  Rekonštrukcia ...'!J32</f>
        <v>0</v>
      </c>
      <c r="AH105" s="214"/>
      <c r="AI105" s="214"/>
      <c r="AJ105" s="214"/>
      <c r="AK105" s="214"/>
      <c r="AL105" s="214"/>
      <c r="AM105" s="214"/>
      <c r="AN105" s="213">
        <f t="shared" si="0"/>
        <v>0</v>
      </c>
      <c r="AO105" s="214"/>
      <c r="AP105" s="214"/>
      <c r="AQ105" s="87" t="s">
        <v>86</v>
      </c>
      <c r="AR105" s="49"/>
      <c r="AS105" s="88">
        <v>0</v>
      </c>
      <c r="AT105" s="89">
        <f t="shared" si="1"/>
        <v>0</v>
      </c>
      <c r="AU105" s="90">
        <f>'ELI - ELI  Rekonštrukcia ...'!P128</f>
        <v>110.48600000000002</v>
      </c>
      <c r="AV105" s="89">
        <f>'ELI - ELI  Rekonštrukcia ...'!J35</f>
        <v>0</v>
      </c>
      <c r="AW105" s="89">
        <f>'ELI - ELI  Rekonštrukcia ...'!J36</f>
        <v>0</v>
      </c>
      <c r="AX105" s="89">
        <f>'ELI - ELI  Rekonštrukcia ...'!J37</f>
        <v>0</v>
      </c>
      <c r="AY105" s="89">
        <f>'ELI - ELI  Rekonštrukcia ...'!J38</f>
        <v>0</v>
      </c>
      <c r="AZ105" s="89">
        <f>'ELI - ELI  Rekonštrukcia ...'!F35</f>
        <v>0</v>
      </c>
      <c r="BA105" s="89">
        <f>'ELI - ELI  Rekonštrukcia ...'!F36</f>
        <v>0</v>
      </c>
      <c r="BB105" s="89">
        <f>'ELI - ELI  Rekonštrukcia ...'!F37</f>
        <v>0</v>
      </c>
      <c r="BC105" s="89">
        <f>'ELI - ELI  Rekonštrukcia ...'!F38</f>
        <v>0</v>
      </c>
      <c r="BD105" s="91">
        <f>'ELI - ELI  Rekonštrukcia ...'!F39</f>
        <v>0</v>
      </c>
      <c r="BT105" s="25" t="s">
        <v>87</v>
      </c>
      <c r="BV105" s="25" t="s">
        <v>73</v>
      </c>
      <c r="BW105" s="25" t="s">
        <v>108</v>
      </c>
      <c r="BX105" s="25" t="s">
        <v>105</v>
      </c>
      <c r="CL105" s="25" t="s">
        <v>1</v>
      </c>
    </row>
    <row r="106" spans="1:91" s="4" customFormat="1" ht="23.25" customHeight="1" x14ac:dyDescent="0.2">
      <c r="A106" s="77" t="s">
        <v>75</v>
      </c>
      <c r="B106" s="49"/>
      <c r="C106" s="10"/>
      <c r="D106" s="10"/>
      <c r="E106" s="210" t="s">
        <v>109</v>
      </c>
      <c r="F106" s="210"/>
      <c r="G106" s="210"/>
      <c r="H106" s="210"/>
      <c r="I106" s="210"/>
      <c r="J106" s="10"/>
      <c r="K106" s="210" t="s">
        <v>110</v>
      </c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3">
        <f>'VZT - VZT  Rekonštrukcia ...'!J32</f>
        <v>0</v>
      </c>
      <c r="AH106" s="214"/>
      <c r="AI106" s="214"/>
      <c r="AJ106" s="214"/>
      <c r="AK106" s="214"/>
      <c r="AL106" s="214"/>
      <c r="AM106" s="214"/>
      <c r="AN106" s="213">
        <f t="shared" si="0"/>
        <v>0</v>
      </c>
      <c r="AO106" s="214"/>
      <c r="AP106" s="214"/>
      <c r="AQ106" s="87" t="s">
        <v>86</v>
      </c>
      <c r="AR106" s="49"/>
      <c r="AS106" s="88">
        <v>0</v>
      </c>
      <c r="AT106" s="89">
        <f t="shared" si="1"/>
        <v>0</v>
      </c>
      <c r="AU106" s="90">
        <f>'VZT - VZT  Rekonštrukcia ...'!P126</f>
        <v>0</v>
      </c>
      <c r="AV106" s="89">
        <f>'VZT - VZT  Rekonštrukcia ...'!J35</f>
        <v>0</v>
      </c>
      <c r="AW106" s="89">
        <f>'VZT - VZT  Rekonštrukcia ...'!J36</f>
        <v>0</v>
      </c>
      <c r="AX106" s="89">
        <f>'VZT - VZT  Rekonštrukcia ...'!J37</f>
        <v>0</v>
      </c>
      <c r="AY106" s="89">
        <f>'VZT - VZT  Rekonštrukcia ...'!J38</f>
        <v>0</v>
      </c>
      <c r="AZ106" s="89">
        <f>'VZT - VZT  Rekonštrukcia ...'!F35</f>
        <v>0</v>
      </c>
      <c r="BA106" s="89">
        <f>'VZT - VZT  Rekonštrukcia ...'!F36</f>
        <v>0</v>
      </c>
      <c r="BB106" s="89">
        <f>'VZT - VZT  Rekonštrukcia ...'!F37</f>
        <v>0</v>
      </c>
      <c r="BC106" s="89">
        <f>'VZT - VZT  Rekonštrukcia ...'!F38</f>
        <v>0</v>
      </c>
      <c r="BD106" s="91">
        <f>'VZT - VZT  Rekonštrukcia ...'!F39</f>
        <v>0</v>
      </c>
      <c r="BT106" s="25" t="s">
        <v>87</v>
      </c>
      <c r="BV106" s="25" t="s">
        <v>73</v>
      </c>
      <c r="BW106" s="25" t="s">
        <v>111</v>
      </c>
      <c r="BX106" s="25" t="s">
        <v>105</v>
      </c>
      <c r="CL106" s="25" t="s">
        <v>1</v>
      </c>
    </row>
    <row r="107" spans="1:91" s="4" customFormat="1" ht="23.25" customHeight="1" x14ac:dyDescent="0.2">
      <c r="A107" s="77" t="s">
        <v>75</v>
      </c>
      <c r="B107" s="49"/>
      <c r="C107" s="10"/>
      <c r="D107" s="10"/>
      <c r="E107" s="210" t="s">
        <v>112</v>
      </c>
      <c r="F107" s="210"/>
      <c r="G107" s="210"/>
      <c r="H107" s="210"/>
      <c r="I107" s="210"/>
      <c r="J107" s="10"/>
      <c r="K107" s="210" t="s">
        <v>113</v>
      </c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3">
        <f>'ZTI - ZTI  Rekonštrukcia ...'!J32</f>
        <v>0</v>
      </c>
      <c r="AH107" s="214"/>
      <c r="AI107" s="214"/>
      <c r="AJ107" s="214"/>
      <c r="AK107" s="214"/>
      <c r="AL107" s="214"/>
      <c r="AM107" s="214"/>
      <c r="AN107" s="213">
        <f t="shared" si="0"/>
        <v>0</v>
      </c>
      <c r="AO107" s="214"/>
      <c r="AP107" s="214"/>
      <c r="AQ107" s="87" t="s">
        <v>86</v>
      </c>
      <c r="AR107" s="49"/>
      <c r="AS107" s="88">
        <v>0</v>
      </c>
      <c r="AT107" s="89">
        <f t="shared" si="1"/>
        <v>0</v>
      </c>
      <c r="AU107" s="90">
        <f>'ZTI - ZTI  Rekonštrukcia ...'!P128</f>
        <v>0</v>
      </c>
      <c r="AV107" s="89">
        <f>'ZTI - ZTI  Rekonštrukcia ...'!J35</f>
        <v>0</v>
      </c>
      <c r="AW107" s="89">
        <f>'ZTI - ZTI  Rekonštrukcia ...'!J36</f>
        <v>0</v>
      </c>
      <c r="AX107" s="89">
        <f>'ZTI - ZTI  Rekonštrukcia ...'!J37</f>
        <v>0</v>
      </c>
      <c r="AY107" s="89">
        <f>'ZTI - ZTI  Rekonštrukcia ...'!J38</f>
        <v>0</v>
      </c>
      <c r="AZ107" s="89">
        <f>'ZTI - ZTI  Rekonštrukcia ...'!F35</f>
        <v>0</v>
      </c>
      <c r="BA107" s="89">
        <f>'ZTI - ZTI  Rekonštrukcia ...'!F36</f>
        <v>0</v>
      </c>
      <c r="BB107" s="89">
        <f>'ZTI - ZTI  Rekonštrukcia ...'!F37</f>
        <v>0</v>
      </c>
      <c r="BC107" s="89">
        <f>'ZTI - ZTI  Rekonštrukcia ...'!F38</f>
        <v>0</v>
      </c>
      <c r="BD107" s="91">
        <f>'ZTI - ZTI  Rekonštrukcia ...'!F39</f>
        <v>0</v>
      </c>
      <c r="BT107" s="25" t="s">
        <v>87</v>
      </c>
      <c r="BV107" s="25" t="s">
        <v>73</v>
      </c>
      <c r="BW107" s="25" t="s">
        <v>114</v>
      </c>
      <c r="BX107" s="25" t="s">
        <v>105</v>
      </c>
      <c r="CL107" s="25" t="s">
        <v>1</v>
      </c>
    </row>
    <row r="108" spans="1:91" s="7" customFormat="1" ht="24.75" customHeight="1" x14ac:dyDescent="0.2">
      <c r="A108" s="77" t="s">
        <v>75</v>
      </c>
      <c r="B108" s="78"/>
      <c r="C108" s="79"/>
      <c r="D108" s="209" t="s">
        <v>115</v>
      </c>
      <c r="E108" s="209"/>
      <c r="F108" s="209"/>
      <c r="G108" s="209"/>
      <c r="H108" s="209"/>
      <c r="I108" s="80"/>
      <c r="J108" s="209" t="s">
        <v>116</v>
      </c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15">
        <f>'SO05 - SO05  Oprava strec...'!J30</f>
        <v>0</v>
      </c>
      <c r="AH108" s="216"/>
      <c r="AI108" s="216"/>
      <c r="AJ108" s="216"/>
      <c r="AK108" s="216"/>
      <c r="AL108" s="216"/>
      <c r="AM108" s="216"/>
      <c r="AN108" s="215">
        <f t="shared" si="0"/>
        <v>0</v>
      </c>
      <c r="AO108" s="216"/>
      <c r="AP108" s="216"/>
      <c r="AQ108" s="81" t="s">
        <v>78</v>
      </c>
      <c r="AR108" s="78"/>
      <c r="AS108" s="82">
        <v>0</v>
      </c>
      <c r="AT108" s="83">
        <f t="shared" si="1"/>
        <v>0</v>
      </c>
      <c r="AU108" s="84">
        <f>'SO05 - SO05  Oprava strec...'!P128</f>
        <v>0</v>
      </c>
      <c r="AV108" s="83">
        <f>'SO05 - SO05  Oprava strec...'!J33</f>
        <v>0</v>
      </c>
      <c r="AW108" s="83">
        <f>'SO05 - SO05  Oprava strec...'!J34</f>
        <v>0</v>
      </c>
      <c r="AX108" s="83">
        <f>'SO05 - SO05  Oprava strec...'!J35</f>
        <v>0</v>
      </c>
      <c r="AY108" s="83">
        <f>'SO05 - SO05  Oprava strec...'!J36</f>
        <v>0</v>
      </c>
      <c r="AZ108" s="83">
        <f>'SO05 - SO05  Oprava strec...'!F33</f>
        <v>0</v>
      </c>
      <c r="BA108" s="83">
        <f>'SO05 - SO05  Oprava strec...'!F34</f>
        <v>0</v>
      </c>
      <c r="BB108" s="83">
        <f>'SO05 - SO05  Oprava strec...'!F35</f>
        <v>0</v>
      </c>
      <c r="BC108" s="83">
        <f>'SO05 - SO05  Oprava strec...'!F36</f>
        <v>0</v>
      </c>
      <c r="BD108" s="85">
        <f>'SO05 - SO05  Oprava strec...'!F37</f>
        <v>0</v>
      </c>
      <c r="BT108" s="86" t="s">
        <v>79</v>
      </c>
      <c r="BV108" s="86" t="s">
        <v>73</v>
      </c>
      <c r="BW108" s="86" t="s">
        <v>117</v>
      </c>
      <c r="BX108" s="86" t="s">
        <v>4</v>
      </c>
      <c r="CL108" s="86" t="s">
        <v>1</v>
      </c>
      <c r="CM108" s="86" t="s">
        <v>71</v>
      </c>
    </row>
    <row r="109" spans="1:91" s="7" customFormat="1" ht="37.5" customHeight="1" x14ac:dyDescent="0.2">
      <c r="A109" s="77" t="s">
        <v>75</v>
      </c>
      <c r="B109" s="78"/>
      <c r="C109" s="79"/>
      <c r="D109" s="209" t="s">
        <v>118</v>
      </c>
      <c r="E109" s="209"/>
      <c r="F109" s="209"/>
      <c r="G109" s="209"/>
      <c r="H109" s="209"/>
      <c r="I109" s="80"/>
      <c r="J109" s="209" t="s">
        <v>119</v>
      </c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15">
        <f>'SO06 - SO06  Výmena okien...'!J30</f>
        <v>0</v>
      </c>
      <c r="AH109" s="216"/>
      <c r="AI109" s="216"/>
      <c r="AJ109" s="216"/>
      <c r="AK109" s="216"/>
      <c r="AL109" s="216"/>
      <c r="AM109" s="216"/>
      <c r="AN109" s="215">
        <f t="shared" si="0"/>
        <v>0</v>
      </c>
      <c r="AO109" s="216"/>
      <c r="AP109" s="216"/>
      <c r="AQ109" s="81" t="s">
        <v>78</v>
      </c>
      <c r="AR109" s="78"/>
      <c r="AS109" s="82">
        <v>0</v>
      </c>
      <c r="AT109" s="83">
        <f t="shared" si="1"/>
        <v>0</v>
      </c>
      <c r="AU109" s="84">
        <f>'SO06 - SO06  Výmena okien...'!P127</f>
        <v>2165.5726018599998</v>
      </c>
      <c r="AV109" s="83">
        <f>'SO06 - SO06  Výmena okien...'!J33</f>
        <v>0</v>
      </c>
      <c r="AW109" s="83">
        <f>'SO06 - SO06  Výmena okien...'!J34</f>
        <v>0</v>
      </c>
      <c r="AX109" s="83">
        <f>'SO06 - SO06  Výmena okien...'!J35</f>
        <v>0</v>
      </c>
      <c r="AY109" s="83">
        <f>'SO06 - SO06  Výmena okien...'!J36</f>
        <v>0</v>
      </c>
      <c r="AZ109" s="83">
        <f>'SO06 - SO06  Výmena okien...'!F33</f>
        <v>0</v>
      </c>
      <c r="BA109" s="83">
        <f>'SO06 - SO06  Výmena okien...'!F34</f>
        <v>0</v>
      </c>
      <c r="BB109" s="83">
        <f>'SO06 - SO06  Výmena okien...'!F35</f>
        <v>0</v>
      </c>
      <c r="BC109" s="83">
        <f>'SO06 - SO06  Výmena okien...'!F36</f>
        <v>0</v>
      </c>
      <c r="BD109" s="85">
        <f>'SO06 - SO06  Výmena okien...'!F37</f>
        <v>0</v>
      </c>
      <c r="BT109" s="86" t="s">
        <v>79</v>
      </c>
      <c r="BV109" s="86" t="s">
        <v>73</v>
      </c>
      <c r="BW109" s="86" t="s">
        <v>120</v>
      </c>
      <c r="BX109" s="86" t="s">
        <v>4</v>
      </c>
      <c r="CL109" s="86" t="s">
        <v>1</v>
      </c>
      <c r="CM109" s="86" t="s">
        <v>71</v>
      </c>
    </row>
    <row r="110" spans="1:91" s="7" customFormat="1" ht="24.75" customHeight="1" x14ac:dyDescent="0.2">
      <c r="A110" s="77" t="s">
        <v>75</v>
      </c>
      <c r="B110" s="78"/>
      <c r="C110" s="79"/>
      <c r="D110" s="209" t="s">
        <v>121</v>
      </c>
      <c r="E110" s="209"/>
      <c r="F110" s="209"/>
      <c r="G110" s="209"/>
      <c r="H110" s="209"/>
      <c r="I110" s="80"/>
      <c r="J110" s="209" t="s">
        <v>122</v>
      </c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15">
        <f>'SO07 - SO07  Oprava fasád...'!J30</f>
        <v>0</v>
      </c>
      <c r="AH110" s="216"/>
      <c r="AI110" s="216"/>
      <c r="AJ110" s="216"/>
      <c r="AK110" s="216"/>
      <c r="AL110" s="216"/>
      <c r="AM110" s="216"/>
      <c r="AN110" s="215">
        <f t="shared" si="0"/>
        <v>0</v>
      </c>
      <c r="AO110" s="216"/>
      <c r="AP110" s="216"/>
      <c r="AQ110" s="81" t="s">
        <v>78</v>
      </c>
      <c r="AR110" s="78"/>
      <c r="AS110" s="82">
        <v>0</v>
      </c>
      <c r="AT110" s="83">
        <f t="shared" si="1"/>
        <v>0</v>
      </c>
      <c r="AU110" s="84">
        <f>'SO07 - SO07  Oprava fasád...'!P132</f>
        <v>7520.8756378200014</v>
      </c>
      <c r="AV110" s="83">
        <f>'SO07 - SO07  Oprava fasád...'!J33</f>
        <v>0</v>
      </c>
      <c r="AW110" s="83">
        <f>'SO07 - SO07  Oprava fasád...'!J34</f>
        <v>0</v>
      </c>
      <c r="AX110" s="83">
        <f>'SO07 - SO07  Oprava fasád...'!J35</f>
        <v>0</v>
      </c>
      <c r="AY110" s="83">
        <f>'SO07 - SO07  Oprava fasád...'!J36</f>
        <v>0</v>
      </c>
      <c r="AZ110" s="83">
        <f>'SO07 - SO07  Oprava fasád...'!F33</f>
        <v>0</v>
      </c>
      <c r="BA110" s="83">
        <f>'SO07 - SO07  Oprava fasád...'!F34</f>
        <v>0</v>
      </c>
      <c r="BB110" s="83">
        <f>'SO07 - SO07  Oprava fasád...'!F35</f>
        <v>0</v>
      </c>
      <c r="BC110" s="83">
        <f>'SO07 - SO07  Oprava fasád...'!F36</f>
        <v>0</v>
      </c>
      <c r="BD110" s="85">
        <f>'SO07 - SO07  Oprava fasád...'!F37</f>
        <v>0</v>
      </c>
      <c r="BT110" s="86" t="s">
        <v>79</v>
      </c>
      <c r="BV110" s="86" t="s">
        <v>73</v>
      </c>
      <c r="BW110" s="86" t="s">
        <v>123</v>
      </c>
      <c r="BX110" s="86" t="s">
        <v>4</v>
      </c>
      <c r="CL110" s="86" t="s">
        <v>1</v>
      </c>
      <c r="CM110" s="86" t="s">
        <v>71</v>
      </c>
    </row>
    <row r="111" spans="1:91" s="7" customFormat="1" ht="24.75" customHeight="1" x14ac:dyDescent="0.2">
      <c r="A111" s="77" t="s">
        <v>75</v>
      </c>
      <c r="B111" s="78"/>
      <c r="C111" s="79"/>
      <c r="D111" s="209" t="s">
        <v>124</v>
      </c>
      <c r="E111" s="209"/>
      <c r="F111" s="209"/>
      <c r="G111" s="209"/>
      <c r="H111" s="209"/>
      <c r="I111" s="80"/>
      <c r="J111" s="209" t="s">
        <v>125</v>
      </c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15">
        <f>'SO08 - SO08  Oprava vnúto...'!J30</f>
        <v>0</v>
      </c>
      <c r="AH111" s="216"/>
      <c r="AI111" s="216"/>
      <c r="AJ111" s="216"/>
      <c r="AK111" s="216"/>
      <c r="AL111" s="216"/>
      <c r="AM111" s="216"/>
      <c r="AN111" s="215">
        <f t="shared" si="0"/>
        <v>0</v>
      </c>
      <c r="AO111" s="216"/>
      <c r="AP111" s="216"/>
      <c r="AQ111" s="81" t="s">
        <v>78</v>
      </c>
      <c r="AR111" s="78"/>
      <c r="AS111" s="82">
        <v>0</v>
      </c>
      <c r="AT111" s="83">
        <f t="shared" si="1"/>
        <v>0</v>
      </c>
      <c r="AU111" s="84">
        <f>'SO08 - SO08  Oprava vnúto...'!P132</f>
        <v>5681.5144818400004</v>
      </c>
      <c r="AV111" s="83">
        <f>'SO08 - SO08  Oprava vnúto...'!J33</f>
        <v>0</v>
      </c>
      <c r="AW111" s="83">
        <f>'SO08 - SO08  Oprava vnúto...'!J34</f>
        <v>0</v>
      </c>
      <c r="AX111" s="83">
        <f>'SO08 - SO08  Oprava vnúto...'!J35</f>
        <v>0</v>
      </c>
      <c r="AY111" s="83">
        <f>'SO08 - SO08  Oprava vnúto...'!J36</f>
        <v>0</v>
      </c>
      <c r="AZ111" s="83">
        <f>'SO08 - SO08  Oprava vnúto...'!F33</f>
        <v>0</v>
      </c>
      <c r="BA111" s="83">
        <f>'SO08 - SO08  Oprava vnúto...'!F34</f>
        <v>0</v>
      </c>
      <c r="BB111" s="83">
        <f>'SO08 - SO08  Oprava vnúto...'!F35</f>
        <v>0</v>
      </c>
      <c r="BC111" s="83">
        <f>'SO08 - SO08  Oprava vnúto...'!F36</f>
        <v>0</v>
      </c>
      <c r="BD111" s="85">
        <f>'SO08 - SO08  Oprava vnúto...'!F37</f>
        <v>0</v>
      </c>
      <c r="BT111" s="86" t="s">
        <v>79</v>
      </c>
      <c r="BV111" s="86" t="s">
        <v>73</v>
      </c>
      <c r="BW111" s="86" t="s">
        <v>126</v>
      </c>
      <c r="BX111" s="86" t="s">
        <v>4</v>
      </c>
      <c r="CL111" s="86" t="s">
        <v>1</v>
      </c>
      <c r="CM111" s="86" t="s">
        <v>71</v>
      </c>
    </row>
    <row r="112" spans="1:91" s="7" customFormat="1" ht="24.75" customHeight="1" x14ac:dyDescent="0.2">
      <c r="A112" s="77" t="s">
        <v>75</v>
      </c>
      <c r="B112" s="78"/>
      <c r="C112" s="79"/>
      <c r="D112" s="209" t="s">
        <v>127</v>
      </c>
      <c r="E112" s="209"/>
      <c r="F112" s="209"/>
      <c r="G112" s="209"/>
      <c r="H112" s="209"/>
      <c r="I112" s="80"/>
      <c r="J112" s="209" t="s">
        <v>128</v>
      </c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15">
        <f>'SO09 - SO09  Oprava vnúto...'!J30</f>
        <v>0</v>
      </c>
      <c r="AH112" s="216"/>
      <c r="AI112" s="216"/>
      <c r="AJ112" s="216"/>
      <c r="AK112" s="216"/>
      <c r="AL112" s="216"/>
      <c r="AM112" s="216"/>
      <c r="AN112" s="215">
        <f t="shared" si="0"/>
        <v>0</v>
      </c>
      <c r="AO112" s="216"/>
      <c r="AP112" s="216"/>
      <c r="AQ112" s="81" t="s">
        <v>78</v>
      </c>
      <c r="AR112" s="78"/>
      <c r="AS112" s="92">
        <v>0</v>
      </c>
      <c r="AT112" s="93">
        <f t="shared" si="1"/>
        <v>0</v>
      </c>
      <c r="AU112" s="94">
        <f>'SO09 - SO09  Oprava vnúto...'!P128</f>
        <v>1098.99170581</v>
      </c>
      <c r="AV112" s="93">
        <f>'SO09 - SO09  Oprava vnúto...'!J33</f>
        <v>0</v>
      </c>
      <c r="AW112" s="93">
        <f>'SO09 - SO09  Oprava vnúto...'!J34</f>
        <v>0</v>
      </c>
      <c r="AX112" s="93">
        <f>'SO09 - SO09  Oprava vnúto...'!J35</f>
        <v>0</v>
      </c>
      <c r="AY112" s="93">
        <f>'SO09 - SO09  Oprava vnúto...'!J36</f>
        <v>0</v>
      </c>
      <c r="AZ112" s="93">
        <f>'SO09 - SO09  Oprava vnúto...'!F33</f>
        <v>0</v>
      </c>
      <c r="BA112" s="93">
        <f>'SO09 - SO09  Oprava vnúto...'!F34</f>
        <v>0</v>
      </c>
      <c r="BB112" s="93">
        <f>'SO09 - SO09  Oprava vnúto...'!F35</f>
        <v>0</v>
      </c>
      <c r="BC112" s="93">
        <f>'SO09 - SO09  Oprava vnúto...'!F36</f>
        <v>0</v>
      </c>
      <c r="BD112" s="95">
        <f>'SO09 - SO09  Oprava vnúto...'!F37</f>
        <v>0</v>
      </c>
      <c r="BT112" s="86" t="s">
        <v>79</v>
      </c>
      <c r="BV112" s="86" t="s">
        <v>73</v>
      </c>
      <c r="BW112" s="86" t="s">
        <v>129</v>
      </c>
      <c r="BX112" s="86" t="s">
        <v>4</v>
      </c>
      <c r="CL112" s="86" t="s">
        <v>1</v>
      </c>
      <c r="CM112" s="86" t="s">
        <v>71</v>
      </c>
    </row>
    <row r="113" spans="1:57" s="2" customFormat="1" ht="6.95" customHeight="1" x14ac:dyDescent="0.2">
      <c r="A113" s="30"/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8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L33:P33"/>
    <mergeCell ref="W33:AE33"/>
    <mergeCell ref="AK33:AO33"/>
    <mergeCell ref="AK35:AO35"/>
    <mergeCell ref="X35:AB35"/>
    <mergeCell ref="AR2:BE2"/>
    <mergeCell ref="AG100:AM100"/>
    <mergeCell ref="AG101:AM101"/>
    <mergeCell ref="AG102:AM102"/>
    <mergeCell ref="AG99:AM99"/>
    <mergeCell ref="AG98:AM98"/>
    <mergeCell ref="AG97:AM97"/>
    <mergeCell ref="AG95:AM95"/>
    <mergeCell ref="AG96:AM96"/>
    <mergeCell ref="AG92:AM92"/>
    <mergeCell ref="AM90:AP90"/>
    <mergeCell ref="AM87:AN87"/>
    <mergeCell ref="AM89:AP89"/>
    <mergeCell ref="AN95:AP95"/>
    <mergeCell ref="AN102:AP102"/>
    <mergeCell ref="AN98:AP98"/>
    <mergeCell ref="AN92:AP92"/>
    <mergeCell ref="AN101:AP101"/>
    <mergeCell ref="AN96:AP96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AG94:AM94"/>
    <mergeCell ref="AG103:AM103"/>
    <mergeCell ref="AG104:AM104"/>
    <mergeCell ref="F99:J99"/>
    <mergeCell ref="F100:J100"/>
    <mergeCell ref="L85:AO85"/>
    <mergeCell ref="L99:AF99"/>
    <mergeCell ref="E105:I105"/>
    <mergeCell ref="K105:AF105"/>
    <mergeCell ref="E106:I106"/>
    <mergeCell ref="K106:AF106"/>
    <mergeCell ref="E107:I107"/>
    <mergeCell ref="K107:AF107"/>
    <mergeCell ref="D108:H108"/>
    <mergeCell ref="J108:AF108"/>
    <mergeCell ref="AN104:AP104"/>
    <mergeCell ref="AN103:AP103"/>
    <mergeCell ref="AN100:AP100"/>
    <mergeCell ref="AN97:AP97"/>
    <mergeCell ref="AN99:AP99"/>
    <mergeCell ref="C92:G92"/>
    <mergeCell ref="D103:H103"/>
    <mergeCell ref="D102:H102"/>
    <mergeCell ref="D101:H101"/>
    <mergeCell ref="D96:H96"/>
    <mergeCell ref="D95:H95"/>
    <mergeCell ref="E98:I98"/>
    <mergeCell ref="E97:I97"/>
    <mergeCell ref="E104:I104"/>
    <mergeCell ref="I92:AF92"/>
    <mergeCell ref="J101:AF101"/>
    <mergeCell ref="J95:AF95"/>
    <mergeCell ref="J103:AF103"/>
    <mergeCell ref="J96:AF96"/>
    <mergeCell ref="J102:AF102"/>
    <mergeCell ref="K104:AF104"/>
    <mergeCell ref="K98:AF98"/>
    <mergeCell ref="K97:AF97"/>
    <mergeCell ref="L100:AF100"/>
  </mergeCells>
  <hyperlinks>
    <hyperlink ref="A95" location="'SO10 - SO10  Oprava inter...'!C2" display="/"/>
    <hyperlink ref="A97" location="'SO01-1 - SO01-1  Búracie ...'!C2" display="/"/>
    <hyperlink ref="A99" location="'SO01-2 - SO01-2  Stavebné...'!C2" display="/"/>
    <hyperlink ref="A100" location="'lešenie - SO01-2  Stavebn...'!C2" display="/"/>
    <hyperlink ref="A101" location="'SO02 - SO02  Ošetrenie a ...'!C2" display="/"/>
    <hyperlink ref="A102" location="'SO03 - SO03  Ošetrenie - ...'!C2" display="/"/>
    <hyperlink ref="A104" location="'SO04 - SO04  Rekonštrukci...'!C2" display="/"/>
    <hyperlink ref="A105" location="'ELI - ELI  Rekonštrukcia ...'!C2" display="/"/>
    <hyperlink ref="A106" location="'VZT - VZT  Rekonštrukcia ...'!C2" display="/"/>
    <hyperlink ref="A107" location="'ZTI - ZTI  Rekonštrukcia ...'!C2" display="/"/>
    <hyperlink ref="A108" location="'SO05 - SO05  Oprava strec...'!C2" display="/"/>
    <hyperlink ref="A109" location="'SO06 - SO06  Výmena okien...'!C2" display="/"/>
    <hyperlink ref="A110" location="'SO07 - SO07  Oprava fasád...'!C2" display="/"/>
    <hyperlink ref="A111" location="'SO08 - SO08  Oprava vnúto...'!C2" display="/"/>
    <hyperlink ref="A112" location="'SO09 - SO09  Oprava vnúto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2"/>
  <sheetViews>
    <sheetView showGridLines="0" topLeftCell="A116" workbookViewId="0">
      <selection activeCell="I129" sqref="I129:I17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111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1" customFormat="1" ht="12" customHeight="1" x14ac:dyDescent="0.2">
      <c r="B8" s="21"/>
      <c r="D8" s="27" t="s">
        <v>131</v>
      </c>
      <c r="L8" s="21"/>
    </row>
    <row r="9" spans="1:46" s="2" customFormat="1" ht="16.5" customHeight="1" x14ac:dyDescent="0.2">
      <c r="A9" s="30"/>
      <c r="B9" s="31"/>
      <c r="C9" s="30"/>
      <c r="D9" s="30"/>
      <c r="E9" s="246" t="s">
        <v>5048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211" t="s">
        <v>5640</v>
      </c>
      <c r="F11" s="248"/>
      <c r="G11" s="248"/>
      <c r="H11" s="248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 x14ac:dyDescent="0.2">
      <c r="A29" s="98"/>
      <c r="B29" s="99"/>
      <c r="C29" s="98"/>
      <c r="D29" s="98"/>
      <c r="E29" s="223" t="s">
        <v>1</v>
      </c>
      <c r="F29" s="223"/>
      <c r="G29" s="223"/>
      <c r="H29" s="22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 x14ac:dyDescent="0.2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ROUND(J126,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 x14ac:dyDescent="0.2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 x14ac:dyDescent="0.2">
      <c r="A35" s="30"/>
      <c r="B35" s="31"/>
      <c r="C35" s="30"/>
      <c r="D35" s="102" t="s">
        <v>35</v>
      </c>
      <c r="E35" s="27" t="s">
        <v>36</v>
      </c>
      <c r="F35" s="103">
        <f>ROUND((SUM(BE126:BE171)),  2)</f>
        <v>0</v>
      </c>
      <c r="G35" s="30"/>
      <c r="H35" s="30"/>
      <c r="I35" s="104">
        <v>0.2</v>
      </c>
      <c r="J35" s="103">
        <f>ROUND(((SUM(BE126:BE171))*I35),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 x14ac:dyDescent="0.2">
      <c r="A36" s="30"/>
      <c r="B36" s="31"/>
      <c r="C36" s="30"/>
      <c r="D36" s="30"/>
      <c r="E36" s="27" t="s">
        <v>37</v>
      </c>
      <c r="F36" s="103">
        <f>ROUND((SUM(BF126:BF171)),  2)</f>
        <v>0</v>
      </c>
      <c r="G36" s="30"/>
      <c r="H36" s="30"/>
      <c r="I36" s="104">
        <v>0.2</v>
      </c>
      <c r="J36" s="103">
        <f>ROUND(((SUM(BF126:BF171))*I36),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38</v>
      </c>
      <c r="F37" s="103">
        <f>ROUND((SUM(BG126:BG171)),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 x14ac:dyDescent="0.2">
      <c r="A38" s="30"/>
      <c r="B38" s="31"/>
      <c r="C38" s="30"/>
      <c r="D38" s="30"/>
      <c r="E38" s="27" t="s">
        <v>39</v>
      </c>
      <c r="F38" s="103">
        <f>ROUND((SUM(BH126:BH171)),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 x14ac:dyDescent="0.2">
      <c r="A39" s="30"/>
      <c r="B39" s="31"/>
      <c r="C39" s="30"/>
      <c r="D39" s="30"/>
      <c r="E39" s="27" t="s">
        <v>40</v>
      </c>
      <c r="F39" s="103">
        <f>ROUND((SUM(BI126:BI171)),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 x14ac:dyDescent="0.2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21"/>
      <c r="C86" s="27" t="s">
        <v>131</v>
      </c>
      <c r="L86" s="21"/>
    </row>
    <row r="87" spans="1:31" s="2" customFormat="1" ht="16.5" customHeight="1" x14ac:dyDescent="0.2">
      <c r="A87" s="30"/>
      <c r="B87" s="31"/>
      <c r="C87" s="30"/>
      <c r="D87" s="30"/>
      <c r="E87" s="246" t="s">
        <v>5048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211" t="str">
        <f>E11</f>
        <v>VZT - VZT  Rekonštrukcia WC vo VIP zóne - vzduchotechnika</v>
      </c>
      <c r="F89" s="248"/>
      <c r="G89" s="248"/>
      <c r="H89" s="248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 x14ac:dyDescent="0.2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 x14ac:dyDescent="0.2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 x14ac:dyDescent="0.2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J126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 x14ac:dyDescent="0.2">
      <c r="B99" s="116"/>
      <c r="D99" s="117" t="s">
        <v>138</v>
      </c>
      <c r="E99" s="118"/>
      <c r="F99" s="118"/>
      <c r="G99" s="118"/>
      <c r="H99" s="118"/>
      <c r="I99" s="118"/>
      <c r="J99" s="119">
        <f>J127</f>
        <v>0</v>
      </c>
      <c r="L99" s="116"/>
    </row>
    <row r="100" spans="1:47" s="10" customFormat="1" ht="19.899999999999999" customHeight="1" x14ac:dyDescent="0.2">
      <c r="B100" s="120"/>
      <c r="D100" s="121" t="s">
        <v>141</v>
      </c>
      <c r="E100" s="122"/>
      <c r="F100" s="122"/>
      <c r="G100" s="122"/>
      <c r="H100" s="122"/>
      <c r="I100" s="122"/>
      <c r="J100" s="123">
        <f>J128</f>
        <v>0</v>
      </c>
      <c r="L100" s="120"/>
    </row>
    <row r="101" spans="1:47" s="9" customFormat="1" ht="24.95" customHeight="1" x14ac:dyDescent="0.2">
      <c r="B101" s="116"/>
      <c r="D101" s="117" t="s">
        <v>5641</v>
      </c>
      <c r="E101" s="118"/>
      <c r="F101" s="118"/>
      <c r="G101" s="118"/>
      <c r="H101" s="118"/>
      <c r="I101" s="118"/>
      <c r="J101" s="119">
        <f>J130</f>
        <v>0</v>
      </c>
      <c r="L101" s="116"/>
    </row>
    <row r="102" spans="1:47" s="10" customFormat="1" ht="19.899999999999999" customHeight="1" x14ac:dyDescent="0.2">
      <c r="B102" s="120"/>
      <c r="D102" s="121" t="s">
        <v>5642</v>
      </c>
      <c r="E102" s="122"/>
      <c r="F102" s="122"/>
      <c r="G102" s="122"/>
      <c r="H102" s="122"/>
      <c r="I102" s="122"/>
      <c r="J102" s="123">
        <f>J131</f>
        <v>0</v>
      </c>
      <c r="L102" s="120"/>
    </row>
    <row r="103" spans="1:47" s="10" customFormat="1" ht="19.899999999999999" customHeight="1" x14ac:dyDescent="0.2">
      <c r="B103" s="120"/>
      <c r="D103" s="121" t="s">
        <v>5643</v>
      </c>
      <c r="E103" s="122"/>
      <c r="F103" s="122"/>
      <c r="G103" s="122"/>
      <c r="H103" s="122"/>
      <c r="I103" s="122"/>
      <c r="J103" s="123">
        <f>J134</f>
        <v>0</v>
      </c>
      <c r="L103" s="120"/>
    </row>
    <row r="104" spans="1:47" s="9" customFormat="1" ht="24.95" customHeight="1" x14ac:dyDescent="0.2">
      <c r="B104" s="116"/>
      <c r="D104" s="117" t="s">
        <v>5644</v>
      </c>
      <c r="E104" s="118"/>
      <c r="F104" s="118"/>
      <c r="G104" s="118"/>
      <c r="H104" s="118"/>
      <c r="I104" s="118"/>
      <c r="J104" s="119">
        <f>J170</f>
        <v>0</v>
      </c>
      <c r="L104" s="116"/>
    </row>
    <row r="105" spans="1:47" s="2" customFormat="1" ht="21.75" customHeight="1" x14ac:dyDescent="0.2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47" s="2" customFormat="1" ht="6.95" customHeight="1" x14ac:dyDescent="0.2">
      <c r="A106" s="30"/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47" s="2" customFormat="1" ht="6.95" customHeight="1" x14ac:dyDescent="0.2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2" customFormat="1" ht="24.95" customHeight="1" x14ac:dyDescent="0.2">
      <c r="A111" s="30"/>
      <c r="B111" s="31"/>
      <c r="C111" s="22" t="s">
        <v>143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2" customFormat="1" ht="6.95" customHeight="1" x14ac:dyDescent="0.2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12" customHeight="1" x14ac:dyDescent="0.2">
      <c r="A113" s="30"/>
      <c r="B113" s="31"/>
      <c r="C113" s="27" t="s">
        <v>12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16.5" customHeight="1" x14ac:dyDescent="0.2">
      <c r="A114" s="30"/>
      <c r="B114" s="31"/>
      <c r="C114" s="30"/>
      <c r="D114" s="30"/>
      <c r="E114" s="246" t="str">
        <f>E7</f>
        <v>Rev., rek.a vyb.existujúcej šp. infrašt. a jej príslušenstva - Zimný štadión Banská Bystrica</v>
      </c>
      <c r="F114" s="247"/>
      <c r="G114" s="247"/>
      <c r="H114" s="247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1" customFormat="1" ht="12" customHeight="1" x14ac:dyDescent="0.2">
      <c r="B115" s="21"/>
      <c r="C115" s="27" t="s">
        <v>131</v>
      </c>
      <c r="L115" s="21"/>
    </row>
    <row r="116" spans="1:63" s="2" customFormat="1" ht="16.5" customHeight="1" x14ac:dyDescent="0.2">
      <c r="A116" s="30"/>
      <c r="B116" s="31"/>
      <c r="C116" s="30"/>
      <c r="D116" s="30"/>
      <c r="E116" s="246" t="s">
        <v>5048</v>
      </c>
      <c r="F116" s="248"/>
      <c r="G116" s="248"/>
      <c r="H116" s="248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 x14ac:dyDescent="0.2">
      <c r="A117" s="30"/>
      <c r="B117" s="31"/>
      <c r="C117" s="27" t="s">
        <v>242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 x14ac:dyDescent="0.2">
      <c r="A118" s="30"/>
      <c r="B118" s="31"/>
      <c r="C118" s="30"/>
      <c r="D118" s="30"/>
      <c r="E118" s="211" t="str">
        <f>E11</f>
        <v>VZT - VZT  Rekonštrukcia WC vo VIP zóne - vzduchotechnika</v>
      </c>
      <c r="F118" s="248"/>
      <c r="G118" s="248"/>
      <c r="H118" s="248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 x14ac:dyDescent="0.2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 x14ac:dyDescent="0.2">
      <c r="A120" s="30"/>
      <c r="B120" s="31"/>
      <c r="C120" s="27" t="s">
        <v>15</v>
      </c>
      <c r="D120" s="30"/>
      <c r="E120" s="30"/>
      <c r="F120" s="25" t="str">
        <f>F14</f>
        <v>parc.č.4212, k.ú.Banská Bystrica</v>
      </c>
      <c r="G120" s="30"/>
      <c r="H120" s="30"/>
      <c r="I120" s="27" t="s">
        <v>17</v>
      </c>
      <c r="J120" s="53">
        <f>IF(J14="","",J14)</f>
        <v>44053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 x14ac:dyDescent="0.2">
      <c r="A122" s="30"/>
      <c r="B122" s="31"/>
      <c r="C122" s="27" t="s">
        <v>18</v>
      </c>
      <c r="D122" s="30"/>
      <c r="E122" s="30"/>
      <c r="F122" s="25" t="str">
        <f>E17</f>
        <v>MBB, a.s.</v>
      </c>
      <c r="G122" s="30"/>
      <c r="H122" s="30"/>
      <c r="I122" s="27" t="s">
        <v>24</v>
      </c>
      <c r="J122" s="28" t="str">
        <f>E23</f>
        <v>CREAT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 x14ac:dyDescent="0.2">
      <c r="A123" s="30"/>
      <c r="B123" s="31"/>
      <c r="C123" s="27" t="s">
        <v>22</v>
      </c>
      <c r="D123" s="30"/>
      <c r="E123" s="30"/>
      <c r="F123" s="25" t="str">
        <f>IF(E20="","",E20)</f>
        <v>podľa výberového konania</v>
      </c>
      <c r="G123" s="30"/>
      <c r="H123" s="30"/>
      <c r="I123" s="27" t="s">
        <v>28</v>
      </c>
      <c r="J123" s="28" t="str">
        <f>E26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 x14ac:dyDescent="0.2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 x14ac:dyDescent="0.2">
      <c r="A125" s="124"/>
      <c r="B125" s="125"/>
      <c r="C125" s="126" t="s">
        <v>144</v>
      </c>
      <c r="D125" s="127" t="s">
        <v>56</v>
      </c>
      <c r="E125" s="127" t="s">
        <v>52</v>
      </c>
      <c r="F125" s="127" t="s">
        <v>53</v>
      </c>
      <c r="G125" s="127" t="s">
        <v>145</v>
      </c>
      <c r="H125" s="127" t="s">
        <v>146</v>
      </c>
      <c r="I125" s="127" t="s">
        <v>147</v>
      </c>
      <c r="J125" s="128" t="s">
        <v>135</v>
      </c>
      <c r="K125" s="129" t="s">
        <v>148</v>
      </c>
      <c r="L125" s="130"/>
      <c r="M125" s="60" t="s">
        <v>1</v>
      </c>
      <c r="N125" s="61" t="s">
        <v>35</v>
      </c>
      <c r="O125" s="61" t="s">
        <v>149</v>
      </c>
      <c r="P125" s="61" t="s">
        <v>150</v>
      </c>
      <c r="Q125" s="61" t="s">
        <v>151</v>
      </c>
      <c r="R125" s="61" t="s">
        <v>152</v>
      </c>
      <c r="S125" s="61" t="s">
        <v>153</v>
      </c>
      <c r="T125" s="62" t="s">
        <v>154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" customHeight="1" x14ac:dyDescent="0.25">
      <c r="A126" s="30"/>
      <c r="B126" s="31"/>
      <c r="C126" s="67" t="s">
        <v>136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P127+P130+P170</f>
        <v>0</v>
      </c>
      <c r="Q126" s="64"/>
      <c r="R126" s="132">
        <f>R127+R130+R170</f>
        <v>4.3239999999999987E-2</v>
      </c>
      <c r="S126" s="64"/>
      <c r="T126" s="133">
        <f>T127+T130+T170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70</v>
      </c>
      <c r="AU126" s="18" t="s">
        <v>137</v>
      </c>
      <c r="BK126" s="134">
        <f>BK127+BK130+BK170</f>
        <v>0</v>
      </c>
    </row>
    <row r="127" spans="1:63" s="12" customFormat="1" ht="25.9" customHeight="1" x14ac:dyDescent="0.2">
      <c r="B127" s="135"/>
      <c r="D127" s="136" t="s">
        <v>70</v>
      </c>
      <c r="E127" s="137" t="s">
        <v>155</v>
      </c>
      <c r="F127" s="137" t="s">
        <v>156</v>
      </c>
      <c r="J127" s="138">
        <f>BK127</f>
        <v>0</v>
      </c>
      <c r="L127" s="135"/>
      <c r="M127" s="139"/>
      <c r="N127" s="140"/>
      <c r="O127" s="140"/>
      <c r="P127" s="141">
        <f>P128</f>
        <v>0</v>
      </c>
      <c r="Q127" s="140"/>
      <c r="R127" s="141">
        <f>R128</f>
        <v>0</v>
      </c>
      <c r="S127" s="140"/>
      <c r="T127" s="142">
        <f>T128</f>
        <v>0</v>
      </c>
      <c r="AR127" s="136" t="s">
        <v>79</v>
      </c>
      <c r="AT127" s="143" t="s">
        <v>70</v>
      </c>
      <c r="AU127" s="143" t="s">
        <v>71</v>
      </c>
      <c r="AY127" s="136" t="s">
        <v>157</v>
      </c>
      <c r="BK127" s="144">
        <f>BK128</f>
        <v>0</v>
      </c>
    </row>
    <row r="128" spans="1:63" s="12" customFormat="1" ht="22.9" customHeight="1" x14ac:dyDescent="0.2">
      <c r="B128" s="135"/>
      <c r="D128" s="136" t="s">
        <v>70</v>
      </c>
      <c r="E128" s="145" t="s">
        <v>178</v>
      </c>
      <c r="F128" s="145" t="s">
        <v>179</v>
      </c>
      <c r="J128" s="146">
        <f>BK128</f>
        <v>0</v>
      </c>
      <c r="L128" s="135"/>
      <c r="M128" s="139"/>
      <c r="N128" s="140"/>
      <c r="O128" s="140"/>
      <c r="P128" s="141">
        <f>P129</f>
        <v>0</v>
      </c>
      <c r="Q128" s="140"/>
      <c r="R128" s="141">
        <f>R129</f>
        <v>0</v>
      </c>
      <c r="S128" s="140"/>
      <c r="T128" s="142">
        <f>T129</f>
        <v>0</v>
      </c>
      <c r="AR128" s="136" t="s">
        <v>79</v>
      </c>
      <c r="AT128" s="143" t="s">
        <v>70</v>
      </c>
      <c r="AU128" s="143" t="s">
        <v>79</v>
      </c>
      <c r="AY128" s="136" t="s">
        <v>157</v>
      </c>
      <c r="BK128" s="144">
        <f>BK129</f>
        <v>0</v>
      </c>
    </row>
    <row r="129" spans="1:65" s="2" customFormat="1" ht="14.45" customHeight="1" x14ac:dyDescent="0.2">
      <c r="A129" s="30"/>
      <c r="B129" s="147"/>
      <c r="C129" s="148" t="s">
        <v>79</v>
      </c>
      <c r="D129" s="148" t="s">
        <v>159</v>
      </c>
      <c r="E129" s="149" t="s">
        <v>5168</v>
      </c>
      <c r="F129" s="150" t="s">
        <v>5645</v>
      </c>
      <c r="G129" s="151" t="s">
        <v>205</v>
      </c>
      <c r="H129" s="152">
        <v>7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0</v>
      </c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5646</v>
      </c>
    </row>
    <row r="130" spans="1:65" s="12" customFormat="1" ht="25.9" customHeight="1" x14ac:dyDescent="0.2">
      <c r="B130" s="135"/>
      <c r="D130" s="136" t="s">
        <v>70</v>
      </c>
      <c r="E130" s="137" t="s">
        <v>502</v>
      </c>
      <c r="F130" s="137" t="s">
        <v>5647</v>
      </c>
      <c r="J130" s="138">
        <f>BK130</f>
        <v>0</v>
      </c>
      <c r="L130" s="135"/>
      <c r="M130" s="139"/>
      <c r="N130" s="140"/>
      <c r="O130" s="140"/>
      <c r="P130" s="141">
        <f>P131+P134</f>
        <v>0</v>
      </c>
      <c r="Q130" s="140"/>
      <c r="R130" s="141">
        <f>R131+R134</f>
        <v>4.3239999999999987E-2</v>
      </c>
      <c r="S130" s="140"/>
      <c r="T130" s="142">
        <f>T131+T134</f>
        <v>0</v>
      </c>
      <c r="AR130" s="136" t="s">
        <v>87</v>
      </c>
      <c r="AT130" s="143" t="s">
        <v>70</v>
      </c>
      <c r="AU130" s="143" t="s">
        <v>71</v>
      </c>
      <c r="AY130" s="136" t="s">
        <v>157</v>
      </c>
      <c r="BK130" s="144">
        <f>BK131+BK134</f>
        <v>0</v>
      </c>
    </row>
    <row r="131" spans="1:65" s="12" customFormat="1" ht="22.9" customHeight="1" x14ac:dyDescent="0.2">
      <c r="B131" s="135"/>
      <c r="D131" s="136" t="s">
        <v>70</v>
      </c>
      <c r="E131" s="145" t="s">
        <v>504</v>
      </c>
      <c r="F131" s="145" t="s">
        <v>5648</v>
      </c>
      <c r="J131" s="146">
        <f>BK131</f>
        <v>0</v>
      </c>
      <c r="L131" s="135"/>
      <c r="M131" s="139"/>
      <c r="N131" s="140"/>
      <c r="O131" s="140"/>
      <c r="P131" s="141">
        <f>SUM(P132:P133)</f>
        <v>0</v>
      </c>
      <c r="Q131" s="140"/>
      <c r="R131" s="141">
        <f>SUM(R132:R133)</f>
        <v>1.4500000000000001E-3</v>
      </c>
      <c r="S131" s="140"/>
      <c r="T131" s="142">
        <f>SUM(T132:T133)</f>
        <v>0</v>
      </c>
      <c r="AR131" s="136" t="s">
        <v>87</v>
      </c>
      <c r="AT131" s="143" t="s">
        <v>70</v>
      </c>
      <c r="AU131" s="143" t="s">
        <v>79</v>
      </c>
      <c r="AY131" s="136" t="s">
        <v>157</v>
      </c>
      <c r="BK131" s="144">
        <f>SUM(BK132:BK133)</f>
        <v>0</v>
      </c>
    </row>
    <row r="132" spans="1:65" s="2" customFormat="1" ht="14.45" customHeight="1" x14ac:dyDescent="0.2">
      <c r="A132" s="30"/>
      <c r="B132" s="147"/>
      <c r="C132" s="148" t="s">
        <v>87</v>
      </c>
      <c r="D132" s="148" t="s">
        <v>159</v>
      </c>
      <c r="E132" s="149" t="s">
        <v>5649</v>
      </c>
      <c r="F132" s="150" t="s">
        <v>5650</v>
      </c>
      <c r="G132" s="151" t="s">
        <v>168</v>
      </c>
      <c r="H132" s="152">
        <v>1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1.7000000000000001E-4</v>
      </c>
      <c r="R132" s="156">
        <f>Q132*H132</f>
        <v>1.7000000000000001E-4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220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220</v>
      </c>
      <c r="BM132" s="158" t="s">
        <v>5651</v>
      </c>
    </row>
    <row r="133" spans="1:65" s="2" customFormat="1" ht="26.25" customHeight="1" x14ac:dyDescent="0.2">
      <c r="A133" s="30"/>
      <c r="B133" s="147"/>
      <c r="C133" s="193" t="s">
        <v>92</v>
      </c>
      <c r="D133" s="193" t="s">
        <v>777</v>
      </c>
      <c r="E133" s="194" t="s">
        <v>5652</v>
      </c>
      <c r="F133" s="195" t="s">
        <v>8231</v>
      </c>
      <c r="G133" s="196" t="s">
        <v>196</v>
      </c>
      <c r="H133" s="197">
        <v>1</v>
      </c>
      <c r="I133" s="197"/>
      <c r="J133" s="197">
        <f>ROUND(I133*H133,3)</f>
        <v>0</v>
      </c>
      <c r="K133" s="198"/>
      <c r="L133" s="199"/>
      <c r="M133" s="200" t="s">
        <v>1</v>
      </c>
      <c r="N133" s="201" t="s">
        <v>37</v>
      </c>
      <c r="O133" s="156">
        <v>0</v>
      </c>
      <c r="P133" s="156">
        <f>O133*H133</f>
        <v>0</v>
      </c>
      <c r="Q133" s="156">
        <v>1.2800000000000001E-3</v>
      </c>
      <c r="R133" s="156">
        <f>Q133*H133</f>
        <v>1.2800000000000001E-3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511</v>
      </c>
      <c r="AT133" s="158" t="s">
        <v>777</v>
      </c>
      <c r="AU133" s="158" t="s">
        <v>87</v>
      </c>
      <c r="AY133" s="18" t="s">
        <v>157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87</v>
      </c>
      <c r="BK133" s="160">
        <f>ROUND(I133*H133,3)</f>
        <v>0</v>
      </c>
      <c r="BL133" s="18" t="s">
        <v>220</v>
      </c>
      <c r="BM133" s="158" t="s">
        <v>5653</v>
      </c>
    </row>
    <row r="134" spans="1:65" s="12" customFormat="1" ht="22.9" customHeight="1" x14ac:dyDescent="0.2">
      <c r="B134" s="135"/>
      <c r="D134" s="136" t="s">
        <v>70</v>
      </c>
      <c r="E134" s="145" t="s">
        <v>4037</v>
      </c>
      <c r="F134" s="145" t="s">
        <v>5654</v>
      </c>
      <c r="J134" s="146">
        <f>BK134</f>
        <v>0</v>
      </c>
      <c r="L134" s="135"/>
      <c r="M134" s="139"/>
      <c r="N134" s="140"/>
      <c r="O134" s="140"/>
      <c r="P134" s="141">
        <f>SUM(P135:P169)</f>
        <v>0</v>
      </c>
      <c r="Q134" s="140"/>
      <c r="R134" s="141">
        <f>SUM(R135:R169)</f>
        <v>4.1789999999999987E-2</v>
      </c>
      <c r="S134" s="140"/>
      <c r="T134" s="142">
        <f>SUM(T135:T169)</f>
        <v>0</v>
      </c>
      <c r="AR134" s="136" t="s">
        <v>87</v>
      </c>
      <c r="AT134" s="143" t="s">
        <v>70</v>
      </c>
      <c r="AU134" s="143" t="s">
        <v>79</v>
      </c>
      <c r="AY134" s="136" t="s">
        <v>157</v>
      </c>
      <c r="BK134" s="144">
        <f>SUM(BK135:BK169)</f>
        <v>0</v>
      </c>
    </row>
    <row r="135" spans="1:65" s="2" customFormat="1" ht="24.2" customHeight="1" x14ac:dyDescent="0.2">
      <c r="A135" s="30"/>
      <c r="B135" s="147"/>
      <c r="C135" s="148" t="s">
        <v>162</v>
      </c>
      <c r="D135" s="148" t="s">
        <v>159</v>
      </c>
      <c r="E135" s="149" t="s">
        <v>5655</v>
      </c>
      <c r="F135" s="150" t="s">
        <v>5656</v>
      </c>
      <c r="G135" s="151" t="s">
        <v>205</v>
      </c>
      <c r="H135" s="152">
        <v>1</v>
      </c>
      <c r="I135" s="152"/>
      <c r="J135" s="152">
        <f t="shared" ref="J135:J169" si="0">ROUND(I135*H135,3)</f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ref="P135:P169" si="1">O135*H135</f>
        <v>0</v>
      </c>
      <c r="Q135" s="156">
        <v>0</v>
      </c>
      <c r="R135" s="156">
        <f t="shared" ref="R135:R169" si="2">Q135*H135</f>
        <v>0</v>
      </c>
      <c r="S135" s="156">
        <v>0</v>
      </c>
      <c r="T135" s="157">
        <f t="shared" ref="T135:T169" si="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220</v>
      </c>
      <c r="AT135" s="158" t="s">
        <v>159</v>
      </c>
      <c r="AU135" s="158" t="s">
        <v>87</v>
      </c>
      <c r="AY135" s="18" t="s">
        <v>157</v>
      </c>
      <c r="BE135" s="159">
        <f t="shared" ref="BE135:BE169" si="4">IF(N135="základná",J135,0)</f>
        <v>0</v>
      </c>
      <c r="BF135" s="159">
        <f t="shared" ref="BF135:BF169" si="5">IF(N135="znížená",J135,0)</f>
        <v>0</v>
      </c>
      <c r="BG135" s="159">
        <f t="shared" ref="BG135:BG169" si="6">IF(N135="zákl. prenesená",J135,0)</f>
        <v>0</v>
      </c>
      <c r="BH135" s="159">
        <f t="shared" ref="BH135:BH169" si="7">IF(N135="zníž. prenesená",J135,0)</f>
        <v>0</v>
      </c>
      <c r="BI135" s="159">
        <f t="shared" ref="BI135:BI169" si="8">IF(N135="nulová",J135,0)</f>
        <v>0</v>
      </c>
      <c r="BJ135" s="18" t="s">
        <v>87</v>
      </c>
      <c r="BK135" s="160">
        <f t="shared" ref="BK135:BK169" si="9">ROUND(I135*H135,3)</f>
        <v>0</v>
      </c>
      <c r="BL135" s="18" t="s">
        <v>220</v>
      </c>
      <c r="BM135" s="158" t="s">
        <v>5657</v>
      </c>
    </row>
    <row r="136" spans="1:65" s="2" customFormat="1" ht="24.2" customHeight="1" x14ac:dyDescent="0.2">
      <c r="A136" s="30"/>
      <c r="B136" s="147"/>
      <c r="C136" s="193" t="s">
        <v>174</v>
      </c>
      <c r="D136" s="193" t="s">
        <v>777</v>
      </c>
      <c r="E136" s="194" t="s">
        <v>5658</v>
      </c>
      <c r="F136" s="195" t="s">
        <v>8232</v>
      </c>
      <c r="G136" s="196" t="s">
        <v>205</v>
      </c>
      <c r="H136" s="197">
        <v>1</v>
      </c>
      <c r="I136" s="197"/>
      <c r="J136" s="197">
        <f t="shared" si="0"/>
        <v>0</v>
      </c>
      <c r="K136" s="198"/>
      <c r="L136" s="199"/>
      <c r="M136" s="200" t="s">
        <v>1</v>
      </c>
      <c r="N136" s="201" t="s">
        <v>37</v>
      </c>
      <c r="O136" s="156">
        <v>0</v>
      </c>
      <c r="P136" s="156">
        <f t="shared" si="1"/>
        <v>0</v>
      </c>
      <c r="Q136" s="156">
        <v>2.8999999999999998E-3</v>
      </c>
      <c r="R136" s="156">
        <f t="shared" si="2"/>
        <v>2.8999999999999998E-3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511</v>
      </c>
      <c r="AT136" s="158" t="s">
        <v>777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220</v>
      </c>
      <c r="BM136" s="158" t="s">
        <v>5659</v>
      </c>
    </row>
    <row r="137" spans="1:65" s="2" customFormat="1" ht="14.45" customHeight="1" x14ac:dyDescent="0.2">
      <c r="A137" s="30"/>
      <c r="B137" s="147"/>
      <c r="C137" s="193" t="s">
        <v>164</v>
      </c>
      <c r="D137" s="193" t="s">
        <v>777</v>
      </c>
      <c r="E137" s="194" t="s">
        <v>5660</v>
      </c>
      <c r="F137" s="195" t="s">
        <v>5661</v>
      </c>
      <c r="G137" s="196" t="s">
        <v>205</v>
      </c>
      <c r="H137" s="197">
        <v>2</v>
      </c>
      <c r="I137" s="197"/>
      <c r="J137" s="197">
        <f t="shared" si="0"/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511</v>
      </c>
      <c r="AT137" s="158" t="s">
        <v>777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220</v>
      </c>
      <c r="BM137" s="158" t="s">
        <v>5662</v>
      </c>
    </row>
    <row r="138" spans="1:65" s="2" customFormat="1" ht="24.2" customHeight="1" x14ac:dyDescent="0.2">
      <c r="A138" s="30"/>
      <c r="B138" s="147"/>
      <c r="C138" s="148" t="s">
        <v>183</v>
      </c>
      <c r="D138" s="148" t="s">
        <v>159</v>
      </c>
      <c r="E138" s="149" t="s">
        <v>5663</v>
      </c>
      <c r="F138" s="150" t="s">
        <v>5664</v>
      </c>
      <c r="G138" s="151" t="s">
        <v>205</v>
      </c>
      <c r="H138" s="152">
        <v>1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220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220</v>
      </c>
      <c r="BM138" s="158" t="s">
        <v>5665</v>
      </c>
    </row>
    <row r="139" spans="1:65" s="2" customFormat="1" ht="24.2" customHeight="1" x14ac:dyDescent="0.2">
      <c r="A139" s="30"/>
      <c r="B139" s="147"/>
      <c r="C139" s="193" t="s">
        <v>187</v>
      </c>
      <c r="D139" s="193" t="s">
        <v>777</v>
      </c>
      <c r="E139" s="194" t="s">
        <v>5666</v>
      </c>
      <c r="F139" s="195" t="s">
        <v>8233</v>
      </c>
      <c r="G139" s="196" t="s">
        <v>205</v>
      </c>
      <c r="H139" s="197">
        <v>1</v>
      </c>
      <c r="I139" s="197"/>
      <c r="J139" s="197">
        <f t="shared" si="0"/>
        <v>0</v>
      </c>
      <c r="K139" s="198"/>
      <c r="L139" s="199"/>
      <c r="M139" s="200" t="s">
        <v>1</v>
      </c>
      <c r="N139" s="201" t="s">
        <v>37</v>
      </c>
      <c r="O139" s="156">
        <v>0</v>
      </c>
      <c r="P139" s="156">
        <f t="shared" si="1"/>
        <v>0</v>
      </c>
      <c r="Q139" s="156">
        <v>3.3999999999999998E-3</v>
      </c>
      <c r="R139" s="156">
        <f t="shared" si="2"/>
        <v>3.3999999999999998E-3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511</v>
      </c>
      <c r="AT139" s="158" t="s">
        <v>777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220</v>
      </c>
      <c r="BM139" s="158" t="s">
        <v>5667</v>
      </c>
    </row>
    <row r="140" spans="1:65" s="2" customFormat="1" ht="14.45" customHeight="1" x14ac:dyDescent="0.2">
      <c r="A140" s="30"/>
      <c r="B140" s="147"/>
      <c r="C140" s="193" t="s">
        <v>178</v>
      </c>
      <c r="D140" s="193" t="s">
        <v>777</v>
      </c>
      <c r="E140" s="194" t="s">
        <v>5668</v>
      </c>
      <c r="F140" s="195" t="s">
        <v>5669</v>
      </c>
      <c r="G140" s="196" t="s">
        <v>205</v>
      </c>
      <c r="H140" s="197">
        <v>2</v>
      </c>
      <c r="I140" s="197"/>
      <c r="J140" s="197">
        <f t="shared" si="0"/>
        <v>0</v>
      </c>
      <c r="K140" s="198"/>
      <c r="L140" s="199"/>
      <c r="M140" s="200" t="s">
        <v>1</v>
      </c>
      <c r="N140" s="201" t="s">
        <v>37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511</v>
      </c>
      <c r="AT140" s="158" t="s">
        <v>777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220</v>
      </c>
      <c r="BM140" s="158" t="s">
        <v>5670</v>
      </c>
    </row>
    <row r="141" spans="1:65" s="2" customFormat="1" ht="14.45" customHeight="1" x14ac:dyDescent="0.2">
      <c r="A141" s="30"/>
      <c r="B141" s="147"/>
      <c r="C141" s="148" t="s">
        <v>194</v>
      </c>
      <c r="D141" s="148" t="s">
        <v>159</v>
      </c>
      <c r="E141" s="149" t="s">
        <v>5671</v>
      </c>
      <c r="F141" s="150" t="s">
        <v>5672</v>
      </c>
      <c r="G141" s="151" t="s">
        <v>196</v>
      </c>
      <c r="H141" s="152">
        <v>12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220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220</v>
      </c>
      <c r="BM141" s="158" t="s">
        <v>5673</v>
      </c>
    </row>
    <row r="142" spans="1:65" s="2" customFormat="1" ht="24.2" customHeight="1" x14ac:dyDescent="0.2">
      <c r="A142" s="30"/>
      <c r="B142" s="147"/>
      <c r="C142" s="193" t="s">
        <v>198</v>
      </c>
      <c r="D142" s="193" t="s">
        <v>777</v>
      </c>
      <c r="E142" s="194" t="s">
        <v>5674</v>
      </c>
      <c r="F142" s="195" t="s">
        <v>8234</v>
      </c>
      <c r="G142" s="196" t="s">
        <v>196</v>
      </c>
      <c r="H142" s="197">
        <v>12</v>
      </c>
      <c r="I142" s="197"/>
      <c r="J142" s="197">
        <f t="shared" si="0"/>
        <v>0</v>
      </c>
      <c r="K142" s="198"/>
      <c r="L142" s="199"/>
      <c r="M142" s="200" t="s">
        <v>1</v>
      </c>
      <c r="N142" s="201" t="s">
        <v>37</v>
      </c>
      <c r="O142" s="156">
        <v>0</v>
      </c>
      <c r="P142" s="156">
        <f t="shared" si="1"/>
        <v>0</v>
      </c>
      <c r="Q142" s="156">
        <v>6.9999999999999999E-4</v>
      </c>
      <c r="R142" s="156">
        <f t="shared" si="2"/>
        <v>8.3999999999999995E-3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511</v>
      </c>
      <c r="AT142" s="158" t="s">
        <v>777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220</v>
      </c>
      <c r="BM142" s="158" t="s">
        <v>5675</v>
      </c>
    </row>
    <row r="143" spans="1:65" s="2" customFormat="1" ht="14.45" customHeight="1" x14ac:dyDescent="0.2">
      <c r="A143" s="30"/>
      <c r="B143" s="147"/>
      <c r="C143" s="148" t="s">
        <v>202</v>
      </c>
      <c r="D143" s="148" t="s">
        <v>159</v>
      </c>
      <c r="E143" s="149" t="s">
        <v>5676</v>
      </c>
      <c r="F143" s="150" t="s">
        <v>5677</v>
      </c>
      <c r="G143" s="151" t="s">
        <v>196</v>
      </c>
      <c r="H143" s="152">
        <v>3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220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220</v>
      </c>
      <c r="BM143" s="158" t="s">
        <v>5678</v>
      </c>
    </row>
    <row r="144" spans="1:65" s="2" customFormat="1" ht="24.2" customHeight="1" x14ac:dyDescent="0.2">
      <c r="A144" s="30"/>
      <c r="B144" s="147"/>
      <c r="C144" s="193" t="s">
        <v>207</v>
      </c>
      <c r="D144" s="193" t="s">
        <v>777</v>
      </c>
      <c r="E144" s="194" t="s">
        <v>5679</v>
      </c>
      <c r="F144" s="195" t="s">
        <v>8235</v>
      </c>
      <c r="G144" s="196" t="s">
        <v>196</v>
      </c>
      <c r="H144" s="197">
        <v>3</v>
      </c>
      <c r="I144" s="197"/>
      <c r="J144" s="197">
        <f t="shared" si="0"/>
        <v>0</v>
      </c>
      <c r="K144" s="198"/>
      <c r="L144" s="199"/>
      <c r="M144" s="200" t="s">
        <v>1</v>
      </c>
      <c r="N144" s="201" t="s">
        <v>37</v>
      </c>
      <c r="O144" s="156">
        <v>0</v>
      </c>
      <c r="P144" s="156">
        <f t="shared" si="1"/>
        <v>0</v>
      </c>
      <c r="Q144" s="156">
        <v>1.1299999999999999E-3</v>
      </c>
      <c r="R144" s="156">
        <f t="shared" si="2"/>
        <v>3.3899999999999998E-3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511</v>
      </c>
      <c r="AT144" s="158" t="s">
        <v>777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220</v>
      </c>
      <c r="BM144" s="158" t="s">
        <v>5680</v>
      </c>
    </row>
    <row r="145" spans="1:65" s="2" customFormat="1" ht="14.45" customHeight="1" x14ac:dyDescent="0.2">
      <c r="A145" s="30"/>
      <c r="B145" s="147"/>
      <c r="C145" s="148" t="s">
        <v>211</v>
      </c>
      <c r="D145" s="148" t="s">
        <v>159</v>
      </c>
      <c r="E145" s="149" t="s">
        <v>5681</v>
      </c>
      <c r="F145" s="150" t="s">
        <v>5682</v>
      </c>
      <c r="G145" s="151" t="s">
        <v>205</v>
      </c>
      <c r="H145" s="152">
        <v>5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220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220</v>
      </c>
      <c r="BM145" s="158" t="s">
        <v>5683</v>
      </c>
    </row>
    <row r="146" spans="1:65" s="2" customFormat="1" ht="24.2" customHeight="1" x14ac:dyDescent="0.2">
      <c r="A146" s="30"/>
      <c r="B146" s="147"/>
      <c r="C146" s="193" t="s">
        <v>215</v>
      </c>
      <c r="D146" s="193" t="s">
        <v>777</v>
      </c>
      <c r="E146" s="194" t="s">
        <v>5684</v>
      </c>
      <c r="F146" s="195" t="s">
        <v>8236</v>
      </c>
      <c r="G146" s="196" t="s">
        <v>205</v>
      </c>
      <c r="H146" s="197">
        <v>5</v>
      </c>
      <c r="I146" s="197"/>
      <c r="J146" s="197">
        <f t="shared" si="0"/>
        <v>0</v>
      </c>
      <c r="K146" s="198"/>
      <c r="L146" s="199"/>
      <c r="M146" s="200" t="s">
        <v>1</v>
      </c>
      <c r="N146" s="201" t="s">
        <v>37</v>
      </c>
      <c r="O146" s="156">
        <v>0</v>
      </c>
      <c r="P146" s="156">
        <f t="shared" si="1"/>
        <v>0</v>
      </c>
      <c r="Q146" s="156">
        <v>5.9999999999999995E-4</v>
      </c>
      <c r="R146" s="156">
        <f t="shared" si="2"/>
        <v>2.9999999999999996E-3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511</v>
      </c>
      <c r="AT146" s="158" t="s">
        <v>777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220</v>
      </c>
      <c r="BM146" s="158" t="s">
        <v>5685</v>
      </c>
    </row>
    <row r="147" spans="1:65" s="2" customFormat="1" ht="14.45" customHeight="1" x14ac:dyDescent="0.2">
      <c r="A147" s="30"/>
      <c r="B147" s="147"/>
      <c r="C147" s="148" t="s">
        <v>220</v>
      </c>
      <c r="D147" s="148" t="s">
        <v>159</v>
      </c>
      <c r="E147" s="149" t="s">
        <v>5686</v>
      </c>
      <c r="F147" s="150" t="s">
        <v>5687</v>
      </c>
      <c r="G147" s="151" t="s">
        <v>205</v>
      </c>
      <c r="H147" s="152">
        <v>6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220</v>
      </c>
      <c r="BM147" s="158" t="s">
        <v>5688</v>
      </c>
    </row>
    <row r="148" spans="1:65" s="2" customFormat="1" ht="24.2" customHeight="1" x14ac:dyDescent="0.2">
      <c r="A148" s="30"/>
      <c r="B148" s="147"/>
      <c r="C148" s="193" t="s">
        <v>224</v>
      </c>
      <c r="D148" s="193" t="s">
        <v>777</v>
      </c>
      <c r="E148" s="194" t="s">
        <v>5689</v>
      </c>
      <c r="F148" s="195" t="s">
        <v>8237</v>
      </c>
      <c r="G148" s="196" t="s">
        <v>205</v>
      </c>
      <c r="H148" s="197">
        <v>6</v>
      </c>
      <c r="I148" s="197"/>
      <c r="J148" s="197">
        <f t="shared" si="0"/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 t="shared" si="1"/>
        <v>0</v>
      </c>
      <c r="Q148" s="156">
        <v>2.0000000000000001E-4</v>
      </c>
      <c r="R148" s="156">
        <f t="shared" si="2"/>
        <v>1.2000000000000001E-3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511</v>
      </c>
      <c r="AT148" s="158" t="s">
        <v>777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220</v>
      </c>
      <c r="BM148" s="158" t="s">
        <v>5690</v>
      </c>
    </row>
    <row r="149" spans="1:65" s="2" customFormat="1" ht="24.2" customHeight="1" x14ac:dyDescent="0.2">
      <c r="A149" s="30"/>
      <c r="B149" s="147"/>
      <c r="C149" s="148" t="s">
        <v>228</v>
      </c>
      <c r="D149" s="148" t="s">
        <v>159</v>
      </c>
      <c r="E149" s="149" t="s">
        <v>5691</v>
      </c>
      <c r="F149" s="150" t="s">
        <v>5692</v>
      </c>
      <c r="G149" s="151" t="s">
        <v>205</v>
      </c>
      <c r="H149" s="152">
        <v>2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0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220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220</v>
      </c>
      <c r="BM149" s="158" t="s">
        <v>5693</v>
      </c>
    </row>
    <row r="150" spans="1:65" s="2" customFormat="1" ht="24.2" customHeight="1" x14ac:dyDescent="0.2">
      <c r="A150" s="30"/>
      <c r="B150" s="147"/>
      <c r="C150" s="193" t="s">
        <v>234</v>
      </c>
      <c r="D150" s="193" t="s">
        <v>777</v>
      </c>
      <c r="E150" s="194" t="s">
        <v>5694</v>
      </c>
      <c r="F150" s="195" t="s">
        <v>8238</v>
      </c>
      <c r="G150" s="196" t="s">
        <v>205</v>
      </c>
      <c r="H150" s="197">
        <v>2</v>
      </c>
      <c r="I150" s="197"/>
      <c r="J150" s="197">
        <f t="shared" si="0"/>
        <v>0</v>
      </c>
      <c r="K150" s="198"/>
      <c r="L150" s="199"/>
      <c r="M150" s="200" t="s">
        <v>1</v>
      </c>
      <c r="N150" s="201" t="s">
        <v>37</v>
      </c>
      <c r="O150" s="156">
        <v>0</v>
      </c>
      <c r="P150" s="156">
        <f t="shared" si="1"/>
        <v>0</v>
      </c>
      <c r="Q150" s="156">
        <v>1.5E-3</v>
      </c>
      <c r="R150" s="156">
        <f t="shared" si="2"/>
        <v>3.0000000000000001E-3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511</v>
      </c>
      <c r="AT150" s="158" t="s">
        <v>777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220</v>
      </c>
      <c r="BM150" s="158" t="s">
        <v>5695</v>
      </c>
    </row>
    <row r="151" spans="1:65" s="2" customFormat="1" ht="14.45" customHeight="1" x14ac:dyDescent="0.2">
      <c r="A151" s="30"/>
      <c r="B151" s="147"/>
      <c r="C151" s="148" t="s">
        <v>7</v>
      </c>
      <c r="D151" s="148" t="s">
        <v>159</v>
      </c>
      <c r="E151" s="149" t="s">
        <v>5696</v>
      </c>
      <c r="F151" s="150" t="s">
        <v>5697</v>
      </c>
      <c r="G151" s="151" t="s">
        <v>205</v>
      </c>
      <c r="H151" s="152">
        <v>6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220</v>
      </c>
      <c r="BM151" s="158" t="s">
        <v>5698</v>
      </c>
    </row>
    <row r="152" spans="1:65" s="2" customFormat="1" ht="14.45" customHeight="1" x14ac:dyDescent="0.2">
      <c r="A152" s="30"/>
      <c r="B152" s="147"/>
      <c r="C152" s="193" t="s">
        <v>451</v>
      </c>
      <c r="D152" s="193" t="s">
        <v>777</v>
      </c>
      <c r="E152" s="194" t="s">
        <v>5699</v>
      </c>
      <c r="F152" s="195" t="s">
        <v>5700</v>
      </c>
      <c r="G152" s="196" t="s">
        <v>205</v>
      </c>
      <c r="H152" s="197">
        <v>6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8.0000000000000004E-4</v>
      </c>
      <c r="R152" s="156">
        <f t="shared" si="2"/>
        <v>4.8000000000000004E-3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511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220</v>
      </c>
      <c r="BM152" s="158" t="s">
        <v>5701</v>
      </c>
    </row>
    <row r="153" spans="1:65" s="2" customFormat="1" ht="14.45" customHeight="1" x14ac:dyDescent="0.2">
      <c r="A153" s="30"/>
      <c r="B153" s="147"/>
      <c r="C153" s="148" t="s">
        <v>453</v>
      </c>
      <c r="D153" s="148" t="s">
        <v>159</v>
      </c>
      <c r="E153" s="149" t="s">
        <v>5702</v>
      </c>
      <c r="F153" s="150" t="s">
        <v>5703</v>
      </c>
      <c r="G153" s="151" t="s">
        <v>205</v>
      </c>
      <c r="H153" s="152">
        <v>1</v>
      </c>
      <c r="I153" s="152"/>
      <c r="J153" s="152">
        <f t="shared" si="0"/>
        <v>0</v>
      </c>
      <c r="K153" s="153"/>
      <c r="L153" s="31"/>
      <c r="M153" s="154" t="s">
        <v>1</v>
      </c>
      <c r="N153" s="155" t="s">
        <v>37</v>
      </c>
      <c r="O153" s="156">
        <v>0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220</v>
      </c>
      <c r="AT153" s="158" t="s">
        <v>159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220</v>
      </c>
      <c r="BM153" s="158" t="s">
        <v>5704</v>
      </c>
    </row>
    <row r="154" spans="1:65" s="2" customFormat="1" ht="24.75" customHeight="1" x14ac:dyDescent="0.2">
      <c r="A154" s="30"/>
      <c r="B154" s="147"/>
      <c r="C154" s="193" t="s">
        <v>456</v>
      </c>
      <c r="D154" s="193" t="s">
        <v>777</v>
      </c>
      <c r="E154" s="194" t="s">
        <v>5705</v>
      </c>
      <c r="F154" s="195" t="s">
        <v>8239</v>
      </c>
      <c r="G154" s="196" t="s">
        <v>205</v>
      </c>
      <c r="H154" s="197">
        <v>1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1.6000000000000001E-3</v>
      </c>
      <c r="R154" s="156">
        <f t="shared" si="2"/>
        <v>1.6000000000000001E-3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220</v>
      </c>
      <c r="BM154" s="158" t="s">
        <v>5706</v>
      </c>
    </row>
    <row r="155" spans="1:65" s="2" customFormat="1" ht="14.45" customHeight="1" x14ac:dyDescent="0.2">
      <c r="A155" s="30"/>
      <c r="B155" s="147"/>
      <c r="C155" s="148" t="s">
        <v>460</v>
      </c>
      <c r="D155" s="148" t="s">
        <v>159</v>
      </c>
      <c r="E155" s="149" t="s">
        <v>5707</v>
      </c>
      <c r="F155" s="150" t="s">
        <v>5708</v>
      </c>
      <c r="G155" s="151" t="s">
        <v>205</v>
      </c>
      <c r="H155" s="152">
        <v>1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220</v>
      </c>
      <c r="AT155" s="158" t="s">
        <v>159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220</v>
      </c>
      <c r="BM155" s="158" t="s">
        <v>5709</v>
      </c>
    </row>
    <row r="156" spans="1:65" s="2" customFormat="1" ht="24.75" customHeight="1" x14ac:dyDescent="0.2">
      <c r="A156" s="30"/>
      <c r="B156" s="147"/>
      <c r="C156" s="193" t="s">
        <v>464</v>
      </c>
      <c r="D156" s="193" t="s">
        <v>777</v>
      </c>
      <c r="E156" s="194" t="s">
        <v>5710</v>
      </c>
      <c r="F156" s="195" t="s">
        <v>8240</v>
      </c>
      <c r="G156" s="196" t="s">
        <v>205</v>
      </c>
      <c r="H156" s="197">
        <v>1</v>
      </c>
      <c r="I156" s="197"/>
      <c r="J156" s="197">
        <f t="shared" si="0"/>
        <v>0</v>
      </c>
      <c r="K156" s="198"/>
      <c r="L156" s="199"/>
      <c r="M156" s="200" t="s">
        <v>1</v>
      </c>
      <c r="N156" s="201" t="s">
        <v>37</v>
      </c>
      <c r="O156" s="156">
        <v>0</v>
      </c>
      <c r="P156" s="156">
        <f t="shared" si="1"/>
        <v>0</v>
      </c>
      <c r="Q156" s="156">
        <v>2.0000000000000001E-4</v>
      </c>
      <c r="R156" s="156">
        <f t="shared" si="2"/>
        <v>2.0000000000000001E-4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511</v>
      </c>
      <c r="AT156" s="158" t="s">
        <v>777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220</v>
      </c>
      <c r="BM156" s="158" t="s">
        <v>5711</v>
      </c>
    </row>
    <row r="157" spans="1:65" s="2" customFormat="1" ht="14.45" customHeight="1" x14ac:dyDescent="0.2">
      <c r="A157" s="30"/>
      <c r="B157" s="147"/>
      <c r="C157" s="148" t="s">
        <v>470</v>
      </c>
      <c r="D157" s="148" t="s">
        <v>159</v>
      </c>
      <c r="E157" s="149" t="s">
        <v>5712</v>
      </c>
      <c r="F157" s="150" t="s">
        <v>5713</v>
      </c>
      <c r="G157" s="151" t="s">
        <v>205</v>
      </c>
      <c r="H157" s="152">
        <v>1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37</v>
      </c>
      <c r="O157" s="156">
        <v>0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220</v>
      </c>
      <c r="AT157" s="158" t="s">
        <v>159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220</v>
      </c>
      <c r="BM157" s="158" t="s">
        <v>5714</v>
      </c>
    </row>
    <row r="158" spans="1:65" s="2" customFormat="1" ht="28.5" customHeight="1" x14ac:dyDescent="0.2">
      <c r="A158" s="30"/>
      <c r="B158" s="147"/>
      <c r="C158" s="193" t="s">
        <v>475</v>
      </c>
      <c r="D158" s="193" t="s">
        <v>777</v>
      </c>
      <c r="E158" s="194" t="s">
        <v>5715</v>
      </c>
      <c r="F158" s="195" t="s">
        <v>8241</v>
      </c>
      <c r="G158" s="196" t="s">
        <v>205</v>
      </c>
      <c r="H158" s="197">
        <v>1</v>
      </c>
      <c r="I158" s="197"/>
      <c r="J158" s="197">
        <f t="shared" si="0"/>
        <v>0</v>
      </c>
      <c r="K158" s="198"/>
      <c r="L158" s="199"/>
      <c r="M158" s="200" t="s">
        <v>1</v>
      </c>
      <c r="N158" s="201" t="s">
        <v>37</v>
      </c>
      <c r="O158" s="156">
        <v>0</v>
      </c>
      <c r="P158" s="156">
        <f t="shared" si="1"/>
        <v>0</v>
      </c>
      <c r="Q158" s="156">
        <v>4.0000000000000002E-4</v>
      </c>
      <c r="R158" s="156">
        <f t="shared" si="2"/>
        <v>4.0000000000000002E-4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511</v>
      </c>
      <c r="AT158" s="158" t="s">
        <v>777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220</v>
      </c>
      <c r="BM158" s="158" t="s">
        <v>5716</v>
      </c>
    </row>
    <row r="159" spans="1:65" s="2" customFormat="1" ht="14.45" customHeight="1" x14ac:dyDescent="0.2">
      <c r="A159" s="30"/>
      <c r="B159" s="147"/>
      <c r="C159" s="148" t="s">
        <v>484</v>
      </c>
      <c r="D159" s="148" t="s">
        <v>159</v>
      </c>
      <c r="E159" s="149" t="s">
        <v>5717</v>
      </c>
      <c r="F159" s="150" t="s">
        <v>5718</v>
      </c>
      <c r="G159" s="151" t="s">
        <v>205</v>
      </c>
      <c r="H159" s="152">
        <v>4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220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220</v>
      </c>
      <c r="BM159" s="158" t="s">
        <v>5719</v>
      </c>
    </row>
    <row r="160" spans="1:65" s="2" customFormat="1" ht="24.2" customHeight="1" x14ac:dyDescent="0.2">
      <c r="A160" s="30"/>
      <c r="B160" s="147"/>
      <c r="C160" s="148" t="s">
        <v>489</v>
      </c>
      <c r="D160" s="148" t="s">
        <v>159</v>
      </c>
      <c r="E160" s="149" t="s">
        <v>5720</v>
      </c>
      <c r="F160" s="150" t="s">
        <v>5721</v>
      </c>
      <c r="G160" s="151" t="s">
        <v>205</v>
      </c>
      <c r="H160" s="152">
        <v>2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220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220</v>
      </c>
      <c r="BM160" s="158" t="s">
        <v>5722</v>
      </c>
    </row>
    <row r="161" spans="1:65" s="2" customFormat="1" ht="24.2" customHeight="1" x14ac:dyDescent="0.2">
      <c r="A161" s="30"/>
      <c r="B161" s="147"/>
      <c r="C161" s="193" t="s">
        <v>498</v>
      </c>
      <c r="D161" s="193" t="s">
        <v>777</v>
      </c>
      <c r="E161" s="194" t="s">
        <v>5723</v>
      </c>
      <c r="F161" s="195" t="s">
        <v>8242</v>
      </c>
      <c r="G161" s="196" t="s">
        <v>205</v>
      </c>
      <c r="H161" s="197">
        <v>2</v>
      </c>
      <c r="I161" s="197"/>
      <c r="J161" s="197">
        <f t="shared" si="0"/>
        <v>0</v>
      </c>
      <c r="K161" s="198"/>
      <c r="L161" s="199"/>
      <c r="M161" s="200" t="s">
        <v>1</v>
      </c>
      <c r="N161" s="201" t="s">
        <v>37</v>
      </c>
      <c r="O161" s="156">
        <v>0</v>
      </c>
      <c r="P161" s="156">
        <f t="shared" si="1"/>
        <v>0</v>
      </c>
      <c r="Q161" s="156">
        <v>4.0000000000000001E-3</v>
      </c>
      <c r="R161" s="156">
        <f t="shared" si="2"/>
        <v>8.0000000000000002E-3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511</v>
      </c>
      <c r="AT161" s="158" t="s">
        <v>777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220</v>
      </c>
      <c r="BM161" s="158" t="s">
        <v>5724</v>
      </c>
    </row>
    <row r="162" spans="1:65" s="2" customFormat="1" ht="24.2" customHeight="1" x14ac:dyDescent="0.2">
      <c r="A162" s="30"/>
      <c r="B162" s="147"/>
      <c r="C162" s="148" t="s">
        <v>506</v>
      </c>
      <c r="D162" s="148" t="s">
        <v>159</v>
      </c>
      <c r="E162" s="149" t="s">
        <v>5725</v>
      </c>
      <c r="F162" s="150" t="s">
        <v>5726</v>
      </c>
      <c r="G162" s="151" t="s">
        <v>205</v>
      </c>
      <c r="H162" s="152">
        <v>1</v>
      </c>
      <c r="I162" s="152"/>
      <c r="J162" s="152">
        <f t="shared" si="0"/>
        <v>0</v>
      </c>
      <c r="K162" s="153"/>
      <c r="L162" s="31"/>
      <c r="M162" s="154" t="s">
        <v>1</v>
      </c>
      <c r="N162" s="155" t="s">
        <v>37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220</v>
      </c>
      <c r="AT162" s="158" t="s">
        <v>159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220</v>
      </c>
      <c r="BM162" s="158" t="s">
        <v>5727</v>
      </c>
    </row>
    <row r="163" spans="1:65" s="2" customFormat="1" ht="24.2" customHeight="1" x14ac:dyDescent="0.2">
      <c r="A163" s="30"/>
      <c r="B163" s="147"/>
      <c r="C163" s="193" t="s">
        <v>511</v>
      </c>
      <c r="D163" s="193" t="s">
        <v>777</v>
      </c>
      <c r="E163" s="194" t="s">
        <v>5728</v>
      </c>
      <c r="F163" s="195" t="s">
        <v>8243</v>
      </c>
      <c r="G163" s="196" t="s">
        <v>205</v>
      </c>
      <c r="H163" s="197">
        <v>1</v>
      </c>
      <c r="I163" s="197"/>
      <c r="J163" s="197">
        <f t="shared" si="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"/>
        <v>0</v>
      </c>
      <c r="Q163" s="156">
        <v>6.0000000000000002E-5</v>
      </c>
      <c r="R163" s="156">
        <f t="shared" si="2"/>
        <v>6.0000000000000002E-5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511</v>
      </c>
      <c r="AT163" s="158" t="s">
        <v>777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220</v>
      </c>
      <c r="BM163" s="158" t="s">
        <v>5729</v>
      </c>
    </row>
    <row r="164" spans="1:65" s="2" customFormat="1" ht="24.2" customHeight="1" x14ac:dyDescent="0.2">
      <c r="A164" s="30"/>
      <c r="B164" s="147"/>
      <c r="C164" s="148" t="s">
        <v>518</v>
      </c>
      <c r="D164" s="148" t="s">
        <v>159</v>
      </c>
      <c r="E164" s="149" t="s">
        <v>5730</v>
      </c>
      <c r="F164" s="150" t="s">
        <v>5731</v>
      </c>
      <c r="G164" s="151" t="s">
        <v>205</v>
      </c>
      <c r="H164" s="152">
        <v>1</v>
      </c>
      <c r="I164" s="152"/>
      <c r="J164" s="152">
        <f t="shared" si="0"/>
        <v>0</v>
      </c>
      <c r="K164" s="153"/>
      <c r="L164" s="31"/>
      <c r="M164" s="154" t="s">
        <v>1</v>
      </c>
      <c r="N164" s="155" t="s">
        <v>37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220</v>
      </c>
      <c r="AT164" s="158" t="s">
        <v>159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220</v>
      </c>
      <c r="BM164" s="158" t="s">
        <v>5732</v>
      </c>
    </row>
    <row r="165" spans="1:65" s="2" customFormat="1" ht="24.2" customHeight="1" x14ac:dyDescent="0.2">
      <c r="A165" s="30"/>
      <c r="B165" s="147"/>
      <c r="C165" s="193" t="s">
        <v>522</v>
      </c>
      <c r="D165" s="193" t="s">
        <v>777</v>
      </c>
      <c r="E165" s="194" t="s">
        <v>5733</v>
      </c>
      <c r="F165" s="195" t="s">
        <v>8244</v>
      </c>
      <c r="G165" s="196" t="s">
        <v>205</v>
      </c>
      <c r="H165" s="197">
        <v>1</v>
      </c>
      <c r="I165" s="197"/>
      <c r="J165" s="197">
        <f t="shared" si="0"/>
        <v>0</v>
      </c>
      <c r="K165" s="198"/>
      <c r="L165" s="199"/>
      <c r="M165" s="200" t="s">
        <v>1</v>
      </c>
      <c r="N165" s="201" t="s">
        <v>37</v>
      </c>
      <c r="O165" s="156">
        <v>0</v>
      </c>
      <c r="P165" s="156">
        <f t="shared" si="1"/>
        <v>0</v>
      </c>
      <c r="Q165" s="156">
        <v>9.0000000000000006E-5</v>
      </c>
      <c r="R165" s="156">
        <f t="shared" si="2"/>
        <v>9.0000000000000006E-5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511</v>
      </c>
      <c r="AT165" s="158" t="s">
        <v>777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220</v>
      </c>
      <c r="BM165" s="158" t="s">
        <v>5734</v>
      </c>
    </row>
    <row r="166" spans="1:65" s="2" customFormat="1" ht="24.2" customHeight="1" x14ac:dyDescent="0.2">
      <c r="A166" s="30"/>
      <c r="B166" s="147"/>
      <c r="C166" s="148" t="s">
        <v>526</v>
      </c>
      <c r="D166" s="148" t="s">
        <v>159</v>
      </c>
      <c r="E166" s="149" t="s">
        <v>5735</v>
      </c>
      <c r="F166" s="150" t="s">
        <v>5736</v>
      </c>
      <c r="G166" s="151" t="s">
        <v>205</v>
      </c>
      <c r="H166" s="152">
        <v>9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220</v>
      </c>
      <c r="BM166" s="158" t="s">
        <v>5737</v>
      </c>
    </row>
    <row r="167" spans="1:65" s="2" customFormat="1" ht="24.2" customHeight="1" x14ac:dyDescent="0.2">
      <c r="A167" s="30"/>
      <c r="B167" s="147"/>
      <c r="C167" s="193" t="s">
        <v>530</v>
      </c>
      <c r="D167" s="193" t="s">
        <v>777</v>
      </c>
      <c r="E167" s="194" t="s">
        <v>5738</v>
      </c>
      <c r="F167" s="195" t="s">
        <v>8245</v>
      </c>
      <c r="G167" s="196" t="s">
        <v>205</v>
      </c>
      <c r="H167" s="197">
        <v>9</v>
      </c>
      <c r="I167" s="197"/>
      <c r="J167" s="197">
        <f t="shared" si="0"/>
        <v>0</v>
      </c>
      <c r="K167" s="198"/>
      <c r="L167" s="199"/>
      <c r="M167" s="200" t="s">
        <v>1</v>
      </c>
      <c r="N167" s="201" t="s">
        <v>37</v>
      </c>
      <c r="O167" s="156">
        <v>0</v>
      </c>
      <c r="P167" s="156">
        <f t="shared" si="1"/>
        <v>0</v>
      </c>
      <c r="Q167" s="156">
        <v>1.4999999999999999E-4</v>
      </c>
      <c r="R167" s="156">
        <f t="shared" si="2"/>
        <v>1.3499999999999999E-3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511</v>
      </c>
      <c r="AT167" s="158" t="s">
        <v>777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220</v>
      </c>
      <c r="BM167" s="158" t="s">
        <v>5739</v>
      </c>
    </row>
    <row r="168" spans="1:65" s="2" customFormat="1" ht="24.2" customHeight="1" x14ac:dyDescent="0.2">
      <c r="A168" s="30"/>
      <c r="B168" s="147"/>
      <c r="C168" s="148" t="s">
        <v>536</v>
      </c>
      <c r="D168" s="148" t="s">
        <v>159</v>
      </c>
      <c r="E168" s="149" t="s">
        <v>5740</v>
      </c>
      <c r="F168" s="150" t="s">
        <v>5741</v>
      </c>
      <c r="G168" s="151" t="s">
        <v>514</v>
      </c>
      <c r="H168" s="152">
        <v>1.7</v>
      </c>
      <c r="I168" s="152"/>
      <c r="J168" s="152">
        <f t="shared" si="0"/>
        <v>0</v>
      </c>
      <c r="K168" s="153"/>
      <c r="L168" s="31"/>
      <c r="M168" s="154" t="s">
        <v>1</v>
      </c>
      <c r="N168" s="155" t="s">
        <v>37</v>
      </c>
      <c r="O168" s="156">
        <v>0</v>
      </c>
      <c r="P168" s="156">
        <f t="shared" si="1"/>
        <v>0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220</v>
      </c>
      <c r="AT168" s="158" t="s">
        <v>159</v>
      </c>
      <c r="AU168" s="158" t="s">
        <v>87</v>
      </c>
      <c r="AY168" s="18" t="s">
        <v>157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8" t="s">
        <v>87</v>
      </c>
      <c r="BK168" s="160">
        <f t="shared" si="9"/>
        <v>0</v>
      </c>
      <c r="BL168" s="18" t="s">
        <v>220</v>
      </c>
      <c r="BM168" s="158" t="s">
        <v>5742</v>
      </c>
    </row>
    <row r="169" spans="1:65" s="2" customFormat="1" ht="14.45" customHeight="1" x14ac:dyDescent="0.2">
      <c r="A169" s="30"/>
      <c r="B169" s="147"/>
      <c r="C169" s="193" t="s">
        <v>541</v>
      </c>
      <c r="D169" s="193" t="s">
        <v>777</v>
      </c>
      <c r="E169" s="194" t="s">
        <v>5743</v>
      </c>
      <c r="F169" s="195" t="s">
        <v>5744</v>
      </c>
      <c r="G169" s="196" t="s">
        <v>4320</v>
      </c>
      <c r="H169" s="197">
        <v>1</v>
      </c>
      <c r="I169" s="197"/>
      <c r="J169" s="197">
        <f t="shared" si="0"/>
        <v>0</v>
      </c>
      <c r="K169" s="198"/>
      <c r="L169" s="199"/>
      <c r="M169" s="200" t="s">
        <v>1</v>
      </c>
      <c r="N169" s="201" t="s">
        <v>37</v>
      </c>
      <c r="O169" s="156">
        <v>0</v>
      </c>
      <c r="P169" s="156">
        <f t="shared" si="1"/>
        <v>0</v>
      </c>
      <c r="Q169" s="156">
        <v>0</v>
      </c>
      <c r="R169" s="156">
        <f t="shared" si="2"/>
        <v>0</v>
      </c>
      <c r="S169" s="156">
        <v>0</v>
      </c>
      <c r="T169" s="15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511</v>
      </c>
      <c r="AT169" s="158" t="s">
        <v>777</v>
      </c>
      <c r="AU169" s="158" t="s">
        <v>87</v>
      </c>
      <c r="AY169" s="18" t="s">
        <v>157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8" t="s">
        <v>87</v>
      </c>
      <c r="BK169" s="160">
        <f t="shared" si="9"/>
        <v>0</v>
      </c>
      <c r="BL169" s="18" t="s">
        <v>220</v>
      </c>
      <c r="BM169" s="158" t="s">
        <v>5745</v>
      </c>
    </row>
    <row r="170" spans="1:65" s="12" customFormat="1" ht="25.9" customHeight="1" x14ac:dyDescent="0.2">
      <c r="B170" s="135"/>
      <c r="D170" s="136" t="s">
        <v>70</v>
      </c>
      <c r="E170" s="137" t="s">
        <v>5635</v>
      </c>
      <c r="F170" s="137" t="s">
        <v>5746</v>
      </c>
      <c r="J170" s="138">
        <f>BK170</f>
        <v>0</v>
      </c>
      <c r="L170" s="135"/>
      <c r="M170" s="139"/>
      <c r="N170" s="140"/>
      <c r="O170" s="140"/>
      <c r="P170" s="141">
        <f>P171</f>
        <v>0</v>
      </c>
      <c r="Q170" s="140"/>
      <c r="R170" s="141">
        <f>R171</f>
        <v>0</v>
      </c>
      <c r="S170" s="140"/>
      <c r="T170" s="142">
        <f>T171</f>
        <v>0</v>
      </c>
      <c r="AR170" s="136" t="s">
        <v>162</v>
      </c>
      <c r="AT170" s="143" t="s">
        <v>70</v>
      </c>
      <c r="AU170" s="143" t="s">
        <v>71</v>
      </c>
      <c r="AY170" s="136" t="s">
        <v>157</v>
      </c>
      <c r="BK170" s="144">
        <f>BK171</f>
        <v>0</v>
      </c>
    </row>
    <row r="171" spans="1:65" s="2" customFormat="1" ht="14.45" customHeight="1" x14ac:dyDescent="0.2">
      <c r="A171" s="30"/>
      <c r="B171" s="147"/>
      <c r="C171" s="148" t="s">
        <v>545</v>
      </c>
      <c r="D171" s="148" t="s">
        <v>159</v>
      </c>
      <c r="E171" s="149" t="s">
        <v>782</v>
      </c>
      <c r="F171" s="150" t="s">
        <v>5747</v>
      </c>
      <c r="G171" s="151" t="s">
        <v>784</v>
      </c>
      <c r="H171" s="152">
        <v>2</v>
      </c>
      <c r="I171" s="152"/>
      <c r="J171" s="152">
        <f>ROUND(I171*H171,3)</f>
        <v>0</v>
      </c>
      <c r="K171" s="153"/>
      <c r="L171" s="31"/>
      <c r="M171" s="161" t="s">
        <v>1</v>
      </c>
      <c r="N171" s="162" t="s">
        <v>37</v>
      </c>
      <c r="O171" s="163">
        <v>0</v>
      </c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5396</v>
      </c>
      <c r="AT171" s="158" t="s">
        <v>159</v>
      </c>
      <c r="AU171" s="158" t="s">
        <v>79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5396</v>
      </c>
      <c r="BM171" s="158" t="s">
        <v>5748</v>
      </c>
    </row>
    <row r="172" spans="1:65" s="2" customFormat="1" ht="6.95" customHeight="1" x14ac:dyDescent="0.2">
      <c r="A172" s="30"/>
      <c r="B172" s="45"/>
      <c r="C172" s="46"/>
      <c r="D172" s="46"/>
      <c r="E172" s="46"/>
      <c r="F172" s="46"/>
      <c r="G172" s="46"/>
      <c r="H172" s="46"/>
      <c r="I172" s="46"/>
      <c r="J172" s="46"/>
      <c r="K172" s="46"/>
      <c r="L172" s="31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</row>
  </sheetData>
  <autoFilter ref="C125:K171"/>
  <mergeCells count="11">
    <mergeCell ref="L2:V2"/>
    <mergeCell ref="E87:H87"/>
    <mergeCell ref="E89:H89"/>
    <mergeCell ref="E114:H114"/>
    <mergeCell ref="E116:H116"/>
    <mergeCell ref="E118:H118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5"/>
  <sheetViews>
    <sheetView showGridLines="0" topLeftCell="A245" workbookViewId="0">
      <selection activeCell="I254" sqref="I131:I25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114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1" customFormat="1" ht="12" customHeight="1" x14ac:dyDescent="0.2">
      <c r="B8" s="21"/>
      <c r="D8" s="27" t="s">
        <v>131</v>
      </c>
      <c r="L8" s="21"/>
    </row>
    <row r="9" spans="1:46" s="2" customFormat="1" ht="16.5" customHeight="1" x14ac:dyDescent="0.2">
      <c r="A9" s="30"/>
      <c r="B9" s="31"/>
      <c r="C9" s="30"/>
      <c r="D9" s="30"/>
      <c r="E9" s="246" t="s">
        <v>5048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211" t="s">
        <v>5749</v>
      </c>
      <c r="F11" s="248"/>
      <c r="G11" s="248"/>
      <c r="H11" s="248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 x14ac:dyDescent="0.2">
      <c r="A29" s="98"/>
      <c r="B29" s="99"/>
      <c r="C29" s="98"/>
      <c r="D29" s="98"/>
      <c r="E29" s="223" t="s">
        <v>1</v>
      </c>
      <c r="F29" s="223"/>
      <c r="G29" s="223"/>
      <c r="H29" s="22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 x14ac:dyDescent="0.2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 x14ac:dyDescent="0.2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 x14ac:dyDescent="0.2">
      <c r="A35" s="30"/>
      <c r="B35" s="31"/>
      <c r="C35" s="30"/>
      <c r="D35" s="102" t="s">
        <v>35</v>
      </c>
      <c r="E35" s="27" t="s">
        <v>36</v>
      </c>
      <c r="F35" s="103">
        <f>ROUND((SUM(BE128:BE254)),  2)</f>
        <v>0</v>
      </c>
      <c r="G35" s="30"/>
      <c r="H35" s="30"/>
      <c r="I35" s="104">
        <v>0.2</v>
      </c>
      <c r="J35" s="103">
        <f>ROUND(((SUM(BE128:BE254))*I35),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 x14ac:dyDescent="0.2">
      <c r="A36" s="30"/>
      <c r="B36" s="31"/>
      <c r="C36" s="30"/>
      <c r="D36" s="30"/>
      <c r="E36" s="27" t="s">
        <v>37</v>
      </c>
      <c r="F36" s="103">
        <f>ROUND((SUM(BF128:BF254)),  2)</f>
        <v>0</v>
      </c>
      <c r="G36" s="30"/>
      <c r="H36" s="30"/>
      <c r="I36" s="104">
        <v>0.2</v>
      </c>
      <c r="J36" s="103">
        <f>ROUND(((SUM(BF128:BF254))*I36),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38</v>
      </c>
      <c r="F37" s="103">
        <f>ROUND((SUM(BG128:BG254)),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 x14ac:dyDescent="0.2">
      <c r="A38" s="30"/>
      <c r="B38" s="31"/>
      <c r="C38" s="30"/>
      <c r="D38" s="30"/>
      <c r="E38" s="27" t="s">
        <v>39</v>
      </c>
      <c r="F38" s="103">
        <f>ROUND((SUM(BH128:BH254)),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 x14ac:dyDescent="0.2">
      <c r="A39" s="30"/>
      <c r="B39" s="31"/>
      <c r="C39" s="30"/>
      <c r="D39" s="30"/>
      <c r="E39" s="27" t="s">
        <v>40</v>
      </c>
      <c r="F39" s="103">
        <f>ROUND((SUM(BI128:BI254)),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 x14ac:dyDescent="0.2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21"/>
      <c r="C86" s="27" t="s">
        <v>131</v>
      </c>
      <c r="L86" s="21"/>
    </row>
    <row r="87" spans="1:31" s="2" customFormat="1" ht="16.5" customHeight="1" x14ac:dyDescent="0.2">
      <c r="A87" s="30"/>
      <c r="B87" s="31"/>
      <c r="C87" s="30"/>
      <c r="D87" s="30"/>
      <c r="E87" s="246" t="s">
        <v>5048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211" t="str">
        <f>E11</f>
        <v>ZTI - ZTI  Rekonštrukcia WC vo VIP zóne - zdravotechnika</v>
      </c>
      <c r="F89" s="248"/>
      <c r="G89" s="248"/>
      <c r="H89" s="248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 x14ac:dyDescent="0.2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 x14ac:dyDescent="0.2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 x14ac:dyDescent="0.2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 x14ac:dyDescent="0.2">
      <c r="B99" s="116"/>
      <c r="D99" s="117" t="s">
        <v>138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47" s="10" customFormat="1" ht="19.899999999999999" customHeight="1" x14ac:dyDescent="0.2">
      <c r="B100" s="120"/>
      <c r="D100" s="121" t="s">
        <v>5750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47" s="9" customFormat="1" ht="24.95" customHeight="1" x14ac:dyDescent="0.2">
      <c r="B101" s="116"/>
      <c r="D101" s="117" t="s">
        <v>5641</v>
      </c>
      <c r="E101" s="118"/>
      <c r="F101" s="118"/>
      <c r="G101" s="118"/>
      <c r="H101" s="118"/>
      <c r="I101" s="118"/>
      <c r="J101" s="119">
        <f>J133</f>
        <v>0</v>
      </c>
      <c r="L101" s="116"/>
    </row>
    <row r="102" spans="1:47" s="10" customFormat="1" ht="19.899999999999999" customHeight="1" x14ac:dyDescent="0.2">
      <c r="B102" s="120"/>
      <c r="D102" s="121" t="s">
        <v>5642</v>
      </c>
      <c r="E102" s="122"/>
      <c r="F102" s="122"/>
      <c r="G102" s="122"/>
      <c r="H102" s="122"/>
      <c r="I102" s="122"/>
      <c r="J102" s="123">
        <f>J134</f>
        <v>0</v>
      </c>
      <c r="L102" s="120"/>
    </row>
    <row r="103" spans="1:47" s="10" customFormat="1" ht="19.899999999999999" customHeight="1" x14ac:dyDescent="0.2">
      <c r="B103" s="120"/>
      <c r="D103" s="121" t="s">
        <v>5751</v>
      </c>
      <c r="E103" s="122"/>
      <c r="F103" s="122"/>
      <c r="G103" s="122"/>
      <c r="H103" s="122"/>
      <c r="I103" s="122"/>
      <c r="J103" s="123">
        <f>J139</f>
        <v>0</v>
      </c>
      <c r="L103" s="120"/>
    </row>
    <row r="104" spans="1:47" s="10" customFormat="1" ht="19.899999999999999" customHeight="1" x14ac:dyDescent="0.2">
      <c r="B104" s="120"/>
      <c r="D104" s="121" t="s">
        <v>5752</v>
      </c>
      <c r="E104" s="122"/>
      <c r="F104" s="122"/>
      <c r="G104" s="122"/>
      <c r="H104" s="122"/>
      <c r="I104" s="122"/>
      <c r="J104" s="123">
        <f>J168</f>
        <v>0</v>
      </c>
      <c r="L104" s="120"/>
    </row>
    <row r="105" spans="1:47" s="10" customFormat="1" ht="19.899999999999999" customHeight="1" x14ac:dyDescent="0.2">
      <c r="B105" s="120"/>
      <c r="D105" s="121" t="s">
        <v>5753</v>
      </c>
      <c r="E105" s="122"/>
      <c r="F105" s="122"/>
      <c r="G105" s="122"/>
      <c r="H105" s="122"/>
      <c r="I105" s="122"/>
      <c r="J105" s="123">
        <f>J192</f>
        <v>0</v>
      </c>
      <c r="L105" s="120"/>
    </row>
    <row r="106" spans="1:47" s="10" customFormat="1" ht="19.899999999999999" customHeight="1" x14ac:dyDescent="0.2">
      <c r="B106" s="120"/>
      <c r="D106" s="121" t="s">
        <v>5754</v>
      </c>
      <c r="E106" s="122"/>
      <c r="F106" s="122"/>
      <c r="G106" s="122"/>
      <c r="H106" s="122"/>
      <c r="I106" s="122"/>
      <c r="J106" s="123">
        <f>J252</f>
        <v>0</v>
      </c>
      <c r="L106" s="120"/>
    </row>
    <row r="107" spans="1:47" s="2" customFormat="1" ht="21.7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2" customFormat="1" ht="6.95" customHeight="1" x14ac:dyDescent="0.2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2" customFormat="1" ht="6.95" customHeight="1" x14ac:dyDescent="0.2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 x14ac:dyDescent="0.2">
      <c r="A113" s="30"/>
      <c r="B113" s="31"/>
      <c r="C113" s="22" t="s">
        <v>143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 x14ac:dyDescent="0.2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 x14ac:dyDescent="0.2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 x14ac:dyDescent="0.2">
      <c r="A116" s="30"/>
      <c r="B116" s="31"/>
      <c r="C116" s="30"/>
      <c r="D116" s="30"/>
      <c r="E116" s="246" t="str">
        <f>E7</f>
        <v>Rev., rek.a vyb.existujúcej šp. infrašt. a jej príslušenstva - Zimný štadión Banská Bystrica</v>
      </c>
      <c r="F116" s="247"/>
      <c r="G116" s="247"/>
      <c r="H116" s="247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2" customHeight="1" x14ac:dyDescent="0.2">
      <c r="B117" s="21"/>
      <c r="C117" s="27" t="s">
        <v>131</v>
      </c>
      <c r="L117" s="21"/>
    </row>
    <row r="118" spans="1:63" s="2" customFormat="1" ht="16.5" customHeight="1" x14ac:dyDescent="0.2">
      <c r="A118" s="30"/>
      <c r="B118" s="31"/>
      <c r="C118" s="30"/>
      <c r="D118" s="30"/>
      <c r="E118" s="246" t="s">
        <v>5048</v>
      </c>
      <c r="F118" s="248"/>
      <c r="G118" s="248"/>
      <c r="H118" s="248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 x14ac:dyDescent="0.2">
      <c r="A119" s="30"/>
      <c r="B119" s="31"/>
      <c r="C119" s="27" t="s">
        <v>242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 x14ac:dyDescent="0.2">
      <c r="A120" s="30"/>
      <c r="B120" s="31"/>
      <c r="C120" s="30"/>
      <c r="D120" s="30"/>
      <c r="E120" s="211" t="str">
        <f>E11</f>
        <v>ZTI - ZTI  Rekonštrukcia WC vo VIP zóne - zdravotechnika</v>
      </c>
      <c r="F120" s="248"/>
      <c r="G120" s="248"/>
      <c r="H120" s="248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 x14ac:dyDescent="0.2">
      <c r="A122" s="30"/>
      <c r="B122" s="31"/>
      <c r="C122" s="27" t="s">
        <v>15</v>
      </c>
      <c r="D122" s="30"/>
      <c r="E122" s="30"/>
      <c r="F122" s="25" t="str">
        <f>F14</f>
        <v>parc.č.4212, k.ú.Banská Bystrica</v>
      </c>
      <c r="G122" s="30"/>
      <c r="H122" s="30"/>
      <c r="I122" s="27" t="s">
        <v>17</v>
      </c>
      <c r="J122" s="53">
        <f>IF(J14="","",J14)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18</v>
      </c>
      <c r="D124" s="30"/>
      <c r="E124" s="30"/>
      <c r="F124" s="25" t="str">
        <f>E17</f>
        <v>MBB, a.s.</v>
      </c>
      <c r="G124" s="30"/>
      <c r="H124" s="30"/>
      <c r="I124" s="27" t="s">
        <v>24</v>
      </c>
      <c r="J124" s="28" t="str">
        <f>E23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 x14ac:dyDescent="0.2">
      <c r="A125" s="30"/>
      <c r="B125" s="31"/>
      <c r="C125" s="27" t="s">
        <v>22</v>
      </c>
      <c r="D125" s="30"/>
      <c r="E125" s="30"/>
      <c r="F125" s="25" t="str">
        <f>IF(E20="","",E20)</f>
        <v>podľa výberového konania</v>
      </c>
      <c r="G125" s="30"/>
      <c r="H125" s="30"/>
      <c r="I125" s="27" t="s">
        <v>28</v>
      </c>
      <c r="J125" s="28" t="str">
        <f>E26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 x14ac:dyDescent="0.2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 x14ac:dyDescent="0.25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P129+P133</f>
        <v>0</v>
      </c>
      <c r="Q128" s="64"/>
      <c r="R128" s="132">
        <f>R129+R133</f>
        <v>0.81564999999999999</v>
      </c>
      <c r="S128" s="64"/>
      <c r="T128" s="133">
        <f>T129+T133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BK129+BK133</f>
        <v>0</v>
      </c>
    </row>
    <row r="129" spans="1:65" s="12" customFormat="1" ht="25.9" customHeight="1" x14ac:dyDescent="0.2">
      <c r="B129" s="135"/>
      <c r="D129" s="136" t="s">
        <v>70</v>
      </c>
      <c r="E129" s="137" t="s">
        <v>155</v>
      </c>
      <c r="F129" s="137" t="s">
        <v>156</v>
      </c>
      <c r="J129" s="138">
        <f>BK129</f>
        <v>0</v>
      </c>
      <c r="L129" s="135"/>
      <c r="M129" s="139"/>
      <c r="N129" s="140"/>
      <c r="O129" s="140"/>
      <c r="P129" s="141">
        <f>P130</f>
        <v>0</v>
      </c>
      <c r="Q129" s="140"/>
      <c r="R129" s="141">
        <f>R130</f>
        <v>0.19184000000000001</v>
      </c>
      <c r="S129" s="140"/>
      <c r="T129" s="142">
        <f>T130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</f>
        <v>0</v>
      </c>
    </row>
    <row r="130" spans="1:65" s="12" customFormat="1" ht="22.9" customHeight="1" x14ac:dyDescent="0.2">
      <c r="B130" s="135"/>
      <c r="D130" s="136" t="s">
        <v>70</v>
      </c>
      <c r="E130" s="145" t="s">
        <v>187</v>
      </c>
      <c r="F130" s="145" t="s">
        <v>5755</v>
      </c>
      <c r="J130" s="146">
        <f>BK130</f>
        <v>0</v>
      </c>
      <c r="L130" s="135"/>
      <c r="M130" s="139"/>
      <c r="N130" s="140"/>
      <c r="O130" s="140"/>
      <c r="P130" s="141">
        <f>SUM(P131:P132)</f>
        <v>0</v>
      </c>
      <c r="Q130" s="140"/>
      <c r="R130" s="141">
        <f>SUM(R131:R132)</f>
        <v>0.19184000000000001</v>
      </c>
      <c r="S130" s="140"/>
      <c r="T130" s="142">
        <f>SUM(T131:T132)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SUM(BK131:BK132)</f>
        <v>0</v>
      </c>
    </row>
    <row r="131" spans="1:65" s="2" customFormat="1" ht="24.2" customHeight="1" x14ac:dyDescent="0.2">
      <c r="A131" s="30"/>
      <c r="B131" s="147"/>
      <c r="C131" s="148" t="s">
        <v>79</v>
      </c>
      <c r="D131" s="148" t="s">
        <v>159</v>
      </c>
      <c r="E131" s="149" t="s">
        <v>5756</v>
      </c>
      <c r="F131" s="150" t="s">
        <v>5757</v>
      </c>
      <c r="G131" s="151" t="s">
        <v>205</v>
      </c>
      <c r="H131" s="152">
        <v>28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>O131*H131</f>
        <v>0</v>
      </c>
      <c r="Q131" s="156">
        <v>4.3600000000000002E-3</v>
      </c>
      <c r="R131" s="156">
        <f>Q131*H131</f>
        <v>0.12208000000000001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5758</v>
      </c>
    </row>
    <row r="132" spans="1:65" s="2" customFormat="1" ht="24.2" customHeight="1" x14ac:dyDescent="0.2">
      <c r="A132" s="30"/>
      <c r="B132" s="147"/>
      <c r="C132" s="148" t="s">
        <v>87</v>
      </c>
      <c r="D132" s="148" t="s">
        <v>159</v>
      </c>
      <c r="E132" s="149" t="s">
        <v>5759</v>
      </c>
      <c r="F132" s="150" t="s">
        <v>5760</v>
      </c>
      <c r="G132" s="151" t="s">
        <v>205</v>
      </c>
      <c r="H132" s="152">
        <v>16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4.3600000000000002E-3</v>
      </c>
      <c r="R132" s="156">
        <f>Q132*H132</f>
        <v>6.9760000000000003E-2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5761</v>
      </c>
    </row>
    <row r="133" spans="1:65" s="12" customFormat="1" ht="25.9" customHeight="1" x14ac:dyDescent="0.2">
      <c r="B133" s="135"/>
      <c r="D133" s="136" t="s">
        <v>70</v>
      </c>
      <c r="E133" s="137" t="s">
        <v>502</v>
      </c>
      <c r="F133" s="137" t="s">
        <v>5647</v>
      </c>
      <c r="J133" s="138">
        <f>BK133</f>
        <v>0</v>
      </c>
      <c r="L133" s="135"/>
      <c r="M133" s="139"/>
      <c r="N133" s="140"/>
      <c r="O133" s="140"/>
      <c r="P133" s="141">
        <f>P134+P139+P168+P192+P252</f>
        <v>0</v>
      </c>
      <c r="Q133" s="140"/>
      <c r="R133" s="141">
        <f>R134+R139+R168+R192+R252</f>
        <v>0.62380999999999998</v>
      </c>
      <c r="S133" s="140"/>
      <c r="T133" s="142">
        <f>T134+T139+T168+T192+T252</f>
        <v>0</v>
      </c>
      <c r="AR133" s="136" t="s">
        <v>87</v>
      </c>
      <c r="AT133" s="143" t="s">
        <v>70</v>
      </c>
      <c r="AU133" s="143" t="s">
        <v>71</v>
      </c>
      <c r="AY133" s="136" t="s">
        <v>157</v>
      </c>
      <c r="BK133" s="144">
        <f>BK134+BK139+BK168+BK192+BK252</f>
        <v>0</v>
      </c>
    </row>
    <row r="134" spans="1:65" s="12" customFormat="1" ht="22.9" customHeight="1" x14ac:dyDescent="0.2">
      <c r="B134" s="135"/>
      <c r="D134" s="136" t="s">
        <v>70</v>
      </c>
      <c r="E134" s="145" t="s">
        <v>504</v>
      </c>
      <c r="F134" s="145" t="s">
        <v>5648</v>
      </c>
      <c r="J134" s="146">
        <f>BK134</f>
        <v>0</v>
      </c>
      <c r="L134" s="135"/>
      <c r="M134" s="139"/>
      <c r="N134" s="140"/>
      <c r="O134" s="140"/>
      <c r="P134" s="141">
        <f>SUM(P135:P138)</f>
        <v>0</v>
      </c>
      <c r="Q134" s="140"/>
      <c r="R134" s="141">
        <f>SUM(R135:R138)</f>
        <v>2.1199999999999995E-3</v>
      </c>
      <c r="S134" s="140"/>
      <c r="T134" s="142">
        <f>SUM(T135:T138)</f>
        <v>0</v>
      </c>
      <c r="AR134" s="136" t="s">
        <v>87</v>
      </c>
      <c r="AT134" s="143" t="s">
        <v>70</v>
      </c>
      <c r="AU134" s="143" t="s">
        <v>79</v>
      </c>
      <c r="AY134" s="136" t="s">
        <v>157</v>
      </c>
      <c r="BK134" s="144">
        <f>SUM(BK135:BK138)</f>
        <v>0</v>
      </c>
    </row>
    <row r="135" spans="1:65" s="2" customFormat="1" ht="24.2" customHeight="1" x14ac:dyDescent="0.2">
      <c r="A135" s="30"/>
      <c r="B135" s="147"/>
      <c r="C135" s="148" t="s">
        <v>92</v>
      </c>
      <c r="D135" s="148" t="s">
        <v>159</v>
      </c>
      <c r="E135" s="149" t="s">
        <v>5762</v>
      </c>
      <c r="F135" s="150" t="s">
        <v>5763</v>
      </c>
      <c r="G135" s="151" t="s">
        <v>196</v>
      </c>
      <c r="H135" s="152">
        <v>61.5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>O135*H135</f>
        <v>0</v>
      </c>
      <c r="Q135" s="156">
        <v>2.0000000000000002E-5</v>
      </c>
      <c r="R135" s="156">
        <f>Q135*H135</f>
        <v>1.2300000000000002E-3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220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220</v>
      </c>
      <c r="BM135" s="158" t="s">
        <v>5764</v>
      </c>
    </row>
    <row r="136" spans="1:65" s="2" customFormat="1" ht="36" x14ac:dyDescent="0.2">
      <c r="A136" s="30"/>
      <c r="B136" s="147"/>
      <c r="C136" s="193" t="s">
        <v>162</v>
      </c>
      <c r="D136" s="193" t="s">
        <v>777</v>
      </c>
      <c r="E136" s="194" t="s">
        <v>5765</v>
      </c>
      <c r="F136" s="195" t="s">
        <v>8247</v>
      </c>
      <c r="G136" s="196" t="s">
        <v>196</v>
      </c>
      <c r="H136" s="197">
        <v>36.363</v>
      </c>
      <c r="I136" s="197"/>
      <c r="J136" s="197">
        <f>ROUND(I136*H136,3)</f>
        <v>0</v>
      </c>
      <c r="K136" s="198"/>
      <c r="L136" s="199"/>
      <c r="M136" s="200" t="s">
        <v>1</v>
      </c>
      <c r="N136" s="201" t="s">
        <v>37</v>
      </c>
      <c r="O136" s="156">
        <v>0</v>
      </c>
      <c r="P136" s="156">
        <f>O136*H136</f>
        <v>0</v>
      </c>
      <c r="Q136" s="156">
        <v>9.9001732530319297E-6</v>
      </c>
      <c r="R136" s="156">
        <f>Q136*H136</f>
        <v>3.6000000000000008E-4</v>
      </c>
      <c r="S136" s="156">
        <v>0</v>
      </c>
      <c r="T136" s="157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511</v>
      </c>
      <c r="AT136" s="158" t="s">
        <v>777</v>
      </c>
      <c r="AU136" s="158" t="s">
        <v>87</v>
      </c>
      <c r="AY136" s="18" t="s">
        <v>157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8" t="s">
        <v>87</v>
      </c>
      <c r="BK136" s="160">
        <f>ROUND(I136*H136,3)</f>
        <v>0</v>
      </c>
      <c r="BL136" s="18" t="s">
        <v>220</v>
      </c>
      <c r="BM136" s="158" t="s">
        <v>5766</v>
      </c>
    </row>
    <row r="137" spans="1:65" s="2" customFormat="1" ht="39" customHeight="1" x14ac:dyDescent="0.2">
      <c r="A137" s="30"/>
      <c r="B137" s="147"/>
      <c r="C137" s="193" t="s">
        <v>174</v>
      </c>
      <c r="D137" s="193" t="s">
        <v>777</v>
      </c>
      <c r="E137" s="194" t="s">
        <v>5767</v>
      </c>
      <c r="F137" s="195" t="s">
        <v>8248</v>
      </c>
      <c r="G137" s="196" t="s">
        <v>196</v>
      </c>
      <c r="H137" s="197">
        <v>26.367000000000001</v>
      </c>
      <c r="I137" s="197"/>
      <c r="J137" s="197">
        <f>ROUND(I137*H137,3)</f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>O137*H137</f>
        <v>0</v>
      </c>
      <c r="Q137" s="156">
        <v>2.0100883680358001E-5</v>
      </c>
      <c r="R137" s="156">
        <f>Q137*H137</f>
        <v>5.2999999999999944E-4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511</v>
      </c>
      <c r="AT137" s="158" t="s">
        <v>777</v>
      </c>
      <c r="AU137" s="158" t="s">
        <v>87</v>
      </c>
      <c r="AY137" s="18" t="s">
        <v>157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87</v>
      </c>
      <c r="BK137" s="160">
        <f>ROUND(I137*H137,3)</f>
        <v>0</v>
      </c>
      <c r="BL137" s="18" t="s">
        <v>220</v>
      </c>
      <c r="BM137" s="158" t="s">
        <v>5768</v>
      </c>
    </row>
    <row r="138" spans="1:65" s="2" customFormat="1" ht="24.2" customHeight="1" x14ac:dyDescent="0.2">
      <c r="A138" s="30"/>
      <c r="B138" s="147"/>
      <c r="C138" s="148" t="s">
        <v>164</v>
      </c>
      <c r="D138" s="148" t="s">
        <v>159</v>
      </c>
      <c r="E138" s="149" t="s">
        <v>5769</v>
      </c>
      <c r="F138" s="150" t="s">
        <v>5770</v>
      </c>
      <c r="G138" s="151" t="s">
        <v>218</v>
      </c>
      <c r="H138" s="152">
        <v>2E-3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220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220</v>
      </c>
      <c r="BM138" s="158" t="s">
        <v>5771</v>
      </c>
    </row>
    <row r="139" spans="1:65" s="12" customFormat="1" ht="22.9" customHeight="1" x14ac:dyDescent="0.2">
      <c r="B139" s="135"/>
      <c r="D139" s="136" t="s">
        <v>70</v>
      </c>
      <c r="E139" s="145" t="s">
        <v>2800</v>
      </c>
      <c r="F139" s="145" t="s">
        <v>5772</v>
      </c>
      <c r="J139" s="146">
        <f>BK139</f>
        <v>0</v>
      </c>
      <c r="L139" s="135"/>
      <c r="M139" s="139"/>
      <c r="N139" s="140"/>
      <c r="O139" s="140"/>
      <c r="P139" s="141">
        <f>SUM(P140:P167)</f>
        <v>0</v>
      </c>
      <c r="Q139" s="140"/>
      <c r="R139" s="141">
        <f>SUM(R140:R167)</f>
        <v>5.3879999999999977E-2</v>
      </c>
      <c r="S139" s="140"/>
      <c r="T139" s="142">
        <f>SUM(T140:T167)</f>
        <v>0</v>
      </c>
      <c r="AR139" s="136" t="s">
        <v>87</v>
      </c>
      <c r="AT139" s="143" t="s">
        <v>70</v>
      </c>
      <c r="AU139" s="143" t="s">
        <v>79</v>
      </c>
      <c r="AY139" s="136" t="s">
        <v>157</v>
      </c>
      <c r="BK139" s="144">
        <f>SUM(BK140:BK167)</f>
        <v>0</v>
      </c>
    </row>
    <row r="140" spans="1:65" s="2" customFormat="1" ht="24.2" customHeight="1" x14ac:dyDescent="0.2">
      <c r="A140" s="30"/>
      <c r="B140" s="147"/>
      <c r="C140" s="148" t="s">
        <v>183</v>
      </c>
      <c r="D140" s="148" t="s">
        <v>159</v>
      </c>
      <c r="E140" s="149" t="s">
        <v>5773</v>
      </c>
      <c r="F140" s="150" t="s">
        <v>5774</v>
      </c>
      <c r="G140" s="151" t="s">
        <v>205</v>
      </c>
      <c r="H140" s="152">
        <v>2</v>
      </c>
      <c r="I140" s="152"/>
      <c r="J140" s="152">
        <f t="shared" ref="J140:J167" si="0">ROUND(I140*H140,3)</f>
        <v>0</v>
      </c>
      <c r="K140" s="153"/>
      <c r="L140" s="31"/>
      <c r="M140" s="154" t="s">
        <v>1</v>
      </c>
      <c r="N140" s="155" t="s">
        <v>37</v>
      </c>
      <c r="O140" s="156">
        <v>0</v>
      </c>
      <c r="P140" s="156">
        <f t="shared" ref="P140:P167" si="1">O140*H140</f>
        <v>0</v>
      </c>
      <c r="Q140" s="156">
        <v>2.3000000000000001E-4</v>
      </c>
      <c r="R140" s="156">
        <f t="shared" ref="R140:R167" si="2">Q140*H140</f>
        <v>4.6000000000000001E-4</v>
      </c>
      <c r="S140" s="156">
        <v>0</v>
      </c>
      <c r="T140" s="157">
        <f t="shared" ref="T140:T167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220</v>
      </c>
      <c r="AT140" s="158" t="s">
        <v>159</v>
      </c>
      <c r="AU140" s="158" t="s">
        <v>87</v>
      </c>
      <c r="AY140" s="18" t="s">
        <v>157</v>
      </c>
      <c r="BE140" s="159">
        <f t="shared" ref="BE140:BE167" si="4">IF(N140="základná",J140,0)</f>
        <v>0</v>
      </c>
      <c r="BF140" s="159">
        <f t="shared" ref="BF140:BF167" si="5">IF(N140="znížená",J140,0)</f>
        <v>0</v>
      </c>
      <c r="BG140" s="159">
        <f t="shared" ref="BG140:BG167" si="6">IF(N140="zákl. prenesená",J140,0)</f>
        <v>0</v>
      </c>
      <c r="BH140" s="159">
        <f t="shared" ref="BH140:BH167" si="7">IF(N140="zníž. prenesená",J140,0)</f>
        <v>0</v>
      </c>
      <c r="BI140" s="159">
        <f t="shared" ref="BI140:BI167" si="8">IF(N140="nulová",J140,0)</f>
        <v>0</v>
      </c>
      <c r="BJ140" s="18" t="s">
        <v>87</v>
      </c>
      <c r="BK140" s="160">
        <f t="shared" ref="BK140:BK167" si="9">ROUND(I140*H140,3)</f>
        <v>0</v>
      </c>
      <c r="BL140" s="18" t="s">
        <v>220</v>
      </c>
      <c r="BM140" s="158" t="s">
        <v>5775</v>
      </c>
    </row>
    <row r="141" spans="1:65" s="2" customFormat="1" ht="24.2" customHeight="1" x14ac:dyDescent="0.2">
      <c r="A141" s="30"/>
      <c r="B141" s="147"/>
      <c r="C141" s="148" t="s">
        <v>187</v>
      </c>
      <c r="D141" s="148" t="s">
        <v>159</v>
      </c>
      <c r="E141" s="149" t="s">
        <v>5776</v>
      </c>
      <c r="F141" s="150" t="s">
        <v>5777</v>
      </c>
      <c r="G141" s="151" t="s">
        <v>205</v>
      </c>
      <c r="H141" s="152">
        <v>2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5.0000000000000001E-4</v>
      </c>
      <c r="R141" s="156">
        <f t="shared" si="2"/>
        <v>1E-3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220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220</v>
      </c>
      <c r="BM141" s="158" t="s">
        <v>5778</v>
      </c>
    </row>
    <row r="142" spans="1:65" s="2" customFormat="1" ht="24.2" customHeight="1" x14ac:dyDescent="0.2">
      <c r="A142" s="30"/>
      <c r="B142" s="147"/>
      <c r="C142" s="148" t="s">
        <v>178</v>
      </c>
      <c r="D142" s="148" t="s">
        <v>159</v>
      </c>
      <c r="E142" s="149" t="s">
        <v>5779</v>
      </c>
      <c r="F142" s="150" t="s">
        <v>5780</v>
      </c>
      <c r="G142" s="151" t="s">
        <v>205</v>
      </c>
      <c r="H142" s="152">
        <v>3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0</v>
      </c>
      <c r="P142" s="156">
        <f t="shared" si="1"/>
        <v>0</v>
      </c>
      <c r="Q142" s="156">
        <v>8.9999999999999998E-4</v>
      </c>
      <c r="R142" s="156">
        <f t="shared" si="2"/>
        <v>2.7000000000000001E-3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220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220</v>
      </c>
      <c r="BM142" s="158" t="s">
        <v>5781</v>
      </c>
    </row>
    <row r="143" spans="1:65" s="2" customFormat="1" ht="24.2" customHeight="1" x14ac:dyDescent="0.2">
      <c r="A143" s="30"/>
      <c r="B143" s="147"/>
      <c r="C143" s="148" t="s">
        <v>194</v>
      </c>
      <c r="D143" s="148" t="s">
        <v>159</v>
      </c>
      <c r="E143" s="149" t="s">
        <v>5782</v>
      </c>
      <c r="F143" s="150" t="s">
        <v>5783</v>
      </c>
      <c r="G143" s="151" t="s">
        <v>205</v>
      </c>
      <c r="H143" s="152">
        <v>2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5.5999999999999995E-4</v>
      </c>
      <c r="R143" s="156">
        <f t="shared" si="2"/>
        <v>1.1199999999999999E-3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220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220</v>
      </c>
      <c r="BM143" s="158" t="s">
        <v>5784</v>
      </c>
    </row>
    <row r="144" spans="1:65" s="2" customFormat="1" ht="24.2" customHeight="1" x14ac:dyDescent="0.2">
      <c r="A144" s="30"/>
      <c r="B144" s="147"/>
      <c r="C144" s="148" t="s">
        <v>198</v>
      </c>
      <c r="D144" s="148" t="s">
        <v>159</v>
      </c>
      <c r="E144" s="149" t="s">
        <v>5785</v>
      </c>
      <c r="F144" s="150" t="s">
        <v>5786</v>
      </c>
      <c r="G144" s="151" t="s">
        <v>205</v>
      </c>
      <c r="H144" s="152">
        <v>2</v>
      </c>
      <c r="I144" s="152"/>
      <c r="J144" s="152">
        <f t="shared" si="0"/>
        <v>0</v>
      </c>
      <c r="K144" s="153"/>
      <c r="L144" s="31"/>
      <c r="M144" s="154" t="s">
        <v>1</v>
      </c>
      <c r="N144" s="155" t="s">
        <v>37</v>
      </c>
      <c r="O144" s="156">
        <v>0</v>
      </c>
      <c r="P144" s="156">
        <f t="shared" si="1"/>
        <v>0</v>
      </c>
      <c r="Q144" s="156">
        <v>1.2099999999999999E-3</v>
      </c>
      <c r="R144" s="156">
        <f t="shared" si="2"/>
        <v>2.4199999999999998E-3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220</v>
      </c>
      <c r="AT144" s="158" t="s">
        <v>159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220</v>
      </c>
      <c r="BM144" s="158" t="s">
        <v>5787</v>
      </c>
    </row>
    <row r="145" spans="1:65" s="2" customFormat="1" ht="24.2" customHeight="1" x14ac:dyDescent="0.2">
      <c r="A145" s="30"/>
      <c r="B145" s="147"/>
      <c r="C145" s="148" t="s">
        <v>202</v>
      </c>
      <c r="D145" s="148" t="s">
        <v>159</v>
      </c>
      <c r="E145" s="149" t="s">
        <v>5788</v>
      </c>
      <c r="F145" s="150" t="s">
        <v>5789</v>
      </c>
      <c r="G145" s="151" t="s">
        <v>205</v>
      </c>
      <c r="H145" s="152">
        <v>3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 t="shared" si="1"/>
        <v>0</v>
      </c>
      <c r="Q145" s="156">
        <v>1.2899999999999999E-3</v>
      </c>
      <c r="R145" s="156">
        <f t="shared" si="2"/>
        <v>3.8699999999999997E-3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220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220</v>
      </c>
      <c r="BM145" s="158" t="s">
        <v>5790</v>
      </c>
    </row>
    <row r="146" spans="1:65" s="2" customFormat="1" ht="24.2" customHeight="1" x14ac:dyDescent="0.2">
      <c r="A146" s="30"/>
      <c r="B146" s="147"/>
      <c r="C146" s="148" t="s">
        <v>220</v>
      </c>
      <c r="D146" s="148" t="s">
        <v>159</v>
      </c>
      <c r="E146" s="149" t="s">
        <v>5791</v>
      </c>
      <c r="F146" s="150" t="s">
        <v>8249</v>
      </c>
      <c r="G146" s="151" t="s">
        <v>196</v>
      </c>
      <c r="H146" s="152">
        <v>4.75</v>
      </c>
      <c r="I146" s="152"/>
      <c r="J146" s="152">
        <f t="shared" si="0"/>
        <v>0</v>
      </c>
      <c r="K146" s="153"/>
      <c r="L146" s="31"/>
      <c r="M146" s="154" t="s">
        <v>1</v>
      </c>
      <c r="N146" s="155" t="s">
        <v>37</v>
      </c>
      <c r="O146" s="156">
        <v>0</v>
      </c>
      <c r="P146" s="156">
        <f t="shared" si="1"/>
        <v>0</v>
      </c>
      <c r="Q146" s="156">
        <v>1.73894736842105E-3</v>
      </c>
      <c r="R146" s="156">
        <f t="shared" si="2"/>
        <v>8.2599999999999878E-3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220</v>
      </c>
      <c r="AT146" s="158" t="s">
        <v>159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220</v>
      </c>
      <c r="BM146" s="158" t="s">
        <v>5792</v>
      </c>
    </row>
    <row r="147" spans="1:65" s="2" customFormat="1" ht="24.2" customHeight="1" x14ac:dyDescent="0.2">
      <c r="A147" s="30"/>
      <c r="B147" s="147"/>
      <c r="C147" s="148" t="s">
        <v>224</v>
      </c>
      <c r="D147" s="148" t="s">
        <v>159</v>
      </c>
      <c r="E147" s="149" t="s">
        <v>5793</v>
      </c>
      <c r="F147" s="150" t="s">
        <v>8250</v>
      </c>
      <c r="G147" s="151" t="s">
        <v>196</v>
      </c>
      <c r="H147" s="152">
        <v>7.65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 t="shared" si="1"/>
        <v>0</v>
      </c>
      <c r="Q147" s="156">
        <v>1.73986928104575E-3</v>
      </c>
      <c r="R147" s="156">
        <f t="shared" si="2"/>
        <v>1.3309999999999989E-2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220</v>
      </c>
      <c r="BM147" s="158" t="s">
        <v>5794</v>
      </c>
    </row>
    <row r="148" spans="1:65" s="2" customFormat="1" ht="24.2" customHeight="1" x14ac:dyDescent="0.2">
      <c r="A148" s="30"/>
      <c r="B148" s="147"/>
      <c r="C148" s="148" t="s">
        <v>215</v>
      </c>
      <c r="D148" s="148" t="s">
        <v>159</v>
      </c>
      <c r="E148" s="149" t="s">
        <v>5795</v>
      </c>
      <c r="F148" s="150" t="s">
        <v>8251</v>
      </c>
      <c r="G148" s="151" t="s">
        <v>196</v>
      </c>
      <c r="H148" s="152">
        <v>3</v>
      </c>
      <c r="I148" s="152"/>
      <c r="J148" s="152">
        <f t="shared" si="0"/>
        <v>0</v>
      </c>
      <c r="K148" s="153"/>
      <c r="L148" s="31"/>
      <c r="M148" s="154" t="s">
        <v>1</v>
      </c>
      <c r="N148" s="155" t="s">
        <v>37</v>
      </c>
      <c r="O148" s="156">
        <v>0</v>
      </c>
      <c r="P148" s="156">
        <f t="shared" si="1"/>
        <v>0</v>
      </c>
      <c r="Q148" s="156">
        <v>1.74E-3</v>
      </c>
      <c r="R148" s="156">
        <f t="shared" si="2"/>
        <v>5.2199999999999998E-3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220</v>
      </c>
      <c r="AT148" s="158" t="s">
        <v>159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220</v>
      </c>
      <c r="BM148" s="158" t="s">
        <v>5796</v>
      </c>
    </row>
    <row r="149" spans="1:65" s="2" customFormat="1" ht="24.2" customHeight="1" x14ac:dyDescent="0.2">
      <c r="A149" s="30"/>
      <c r="B149" s="147"/>
      <c r="C149" s="148" t="s">
        <v>228</v>
      </c>
      <c r="D149" s="148" t="s">
        <v>159</v>
      </c>
      <c r="E149" s="149" t="s">
        <v>5797</v>
      </c>
      <c r="F149" s="150" t="s">
        <v>8252</v>
      </c>
      <c r="G149" s="151" t="s">
        <v>196</v>
      </c>
      <c r="H149" s="152">
        <v>1.75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0</v>
      </c>
      <c r="P149" s="156">
        <f t="shared" si="1"/>
        <v>0</v>
      </c>
      <c r="Q149" s="156">
        <v>8.6857142857142905E-4</v>
      </c>
      <c r="R149" s="156">
        <f t="shared" si="2"/>
        <v>1.520000000000001E-3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220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220</v>
      </c>
      <c r="BM149" s="158" t="s">
        <v>5798</v>
      </c>
    </row>
    <row r="150" spans="1:65" s="2" customFormat="1" ht="24.2" customHeight="1" x14ac:dyDescent="0.2">
      <c r="A150" s="30"/>
      <c r="B150" s="147"/>
      <c r="C150" s="148" t="s">
        <v>234</v>
      </c>
      <c r="D150" s="148" t="s">
        <v>159</v>
      </c>
      <c r="E150" s="149" t="s">
        <v>5799</v>
      </c>
      <c r="F150" s="150" t="s">
        <v>8253</v>
      </c>
      <c r="G150" s="151" t="s">
        <v>196</v>
      </c>
      <c r="H150" s="152">
        <v>3.75</v>
      </c>
      <c r="I150" s="152"/>
      <c r="J150" s="152">
        <f t="shared" si="0"/>
        <v>0</v>
      </c>
      <c r="K150" s="153"/>
      <c r="L150" s="31"/>
      <c r="M150" s="154" t="s">
        <v>1</v>
      </c>
      <c r="N150" s="155" t="s">
        <v>37</v>
      </c>
      <c r="O150" s="156">
        <v>0</v>
      </c>
      <c r="P150" s="156">
        <f t="shared" si="1"/>
        <v>0</v>
      </c>
      <c r="Q150" s="156">
        <v>1.7893333333333301E-3</v>
      </c>
      <c r="R150" s="156">
        <f t="shared" si="2"/>
        <v>6.7099999999999877E-3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220</v>
      </c>
      <c r="AT150" s="158" t="s">
        <v>159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220</v>
      </c>
      <c r="BM150" s="158" t="s">
        <v>5800</v>
      </c>
    </row>
    <row r="151" spans="1:65" s="2" customFormat="1" ht="24.2" customHeight="1" x14ac:dyDescent="0.2">
      <c r="A151" s="30"/>
      <c r="B151" s="147"/>
      <c r="C151" s="148" t="s">
        <v>7</v>
      </c>
      <c r="D151" s="148" t="s">
        <v>159</v>
      </c>
      <c r="E151" s="149" t="s">
        <v>5801</v>
      </c>
      <c r="F151" s="150" t="s">
        <v>8254</v>
      </c>
      <c r="G151" s="151" t="s">
        <v>196</v>
      </c>
      <c r="H151" s="152">
        <v>16.5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 t="shared" si="1"/>
        <v>0</v>
      </c>
      <c r="Q151" s="156">
        <v>3.2969696969697E-4</v>
      </c>
      <c r="R151" s="156">
        <f t="shared" si="2"/>
        <v>5.4400000000000047E-3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220</v>
      </c>
      <c r="BM151" s="158" t="s">
        <v>5802</v>
      </c>
    </row>
    <row r="152" spans="1:65" s="2" customFormat="1" ht="24.2" customHeight="1" x14ac:dyDescent="0.2">
      <c r="A152" s="30"/>
      <c r="B152" s="147"/>
      <c r="C152" s="193" t="s">
        <v>451</v>
      </c>
      <c r="D152" s="193" t="s">
        <v>777</v>
      </c>
      <c r="E152" s="194" t="s">
        <v>5803</v>
      </c>
      <c r="F152" s="195" t="s">
        <v>8255</v>
      </c>
      <c r="G152" s="196" t="s">
        <v>205</v>
      </c>
      <c r="H152" s="197">
        <v>2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7.5000000000000002E-4</v>
      </c>
      <c r="R152" s="156">
        <f t="shared" si="2"/>
        <v>1.5E-3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511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220</v>
      </c>
      <c r="BM152" s="158" t="s">
        <v>5804</v>
      </c>
    </row>
    <row r="153" spans="1:65" s="2" customFormat="1" ht="27" customHeight="1" x14ac:dyDescent="0.2">
      <c r="A153" s="30"/>
      <c r="B153" s="147"/>
      <c r="C153" s="193" t="s">
        <v>453</v>
      </c>
      <c r="D153" s="193" t="s">
        <v>777</v>
      </c>
      <c r="E153" s="194" t="s">
        <v>5805</v>
      </c>
      <c r="F153" s="195" t="s">
        <v>8256</v>
      </c>
      <c r="G153" s="196" t="s">
        <v>205</v>
      </c>
      <c r="H153" s="197">
        <v>1</v>
      </c>
      <c r="I153" s="197"/>
      <c r="J153" s="197">
        <f t="shared" si="0"/>
        <v>0</v>
      </c>
      <c r="K153" s="198"/>
      <c r="L153" s="199"/>
      <c r="M153" s="200" t="s">
        <v>1</v>
      </c>
      <c r="N153" s="201" t="s">
        <v>37</v>
      </c>
      <c r="O153" s="156">
        <v>0</v>
      </c>
      <c r="P153" s="156">
        <f t="shared" si="1"/>
        <v>0</v>
      </c>
      <c r="Q153" s="156">
        <v>1.9000000000000001E-4</v>
      </c>
      <c r="R153" s="156">
        <f t="shared" si="2"/>
        <v>1.9000000000000001E-4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511</v>
      </c>
      <c r="AT153" s="158" t="s">
        <v>777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220</v>
      </c>
      <c r="BM153" s="158" t="s">
        <v>5806</v>
      </c>
    </row>
    <row r="154" spans="1:65" s="2" customFormat="1" ht="34.5" customHeight="1" x14ac:dyDescent="0.2">
      <c r="A154" s="30"/>
      <c r="B154" s="147"/>
      <c r="C154" s="193" t="s">
        <v>456</v>
      </c>
      <c r="D154" s="193" t="s">
        <v>777</v>
      </c>
      <c r="E154" s="194" t="s">
        <v>5807</v>
      </c>
      <c r="F154" s="195" t="s">
        <v>8257</v>
      </c>
      <c r="G154" s="196" t="s">
        <v>205</v>
      </c>
      <c r="H154" s="197">
        <v>1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1.3999999999999999E-4</v>
      </c>
      <c r="R154" s="156">
        <f t="shared" si="2"/>
        <v>1.3999999999999999E-4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220</v>
      </c>
      <c r="BM154" s="158" t="s">
        <v>5808</v>
      </c>
    </row>
    <row r="155" spans="1:65" s="2" customFormat="1" ht="24.2" customHeight="1" x14ac:dyDescent="0.2">
      <c r="A155" s="30"/>
      <c r="B155" s="147"/>
      <c r="C155" s="148" t="s">
        <v>207</v>
      </c>
      <c r="D155" s="148" t="s">
        <v>159</v>
      </c>
      <c r="E155" s="149" t="s">
        <v>5809</v>
      </c>
      <c r="F155" s="150" t="s">
        <v>5810</v>
      </c>
      <c r="G155" s="151" t="s">
        <v>196</v>
      </c>
      <c r="H155" s="152">
        <v>6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220</v>
      </c>
      <c r="AT155" s="158" t="s">
        <v>159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220</v>
      </c>
      <c r="BM155" s="158" t="s">
        <v>5811</v>
      </c>
    </row>
    <row r="156" spans="1:65" s="2" customFormat="1" ht="24.2" customHeight="1" x14ac:dyDescent="0.2">
      <c r="A156" s="30"/>
      <c r="B156" s="147"/>
      <c r="C156" s="148" t="s">
        <v>211</v>
      </c>
      <c r="D156" s="148" t="s">
        <v>159</v>
      </c>
      <c r="E156" s="149" t="s">
        <v>5812</v>
      </c>
      <c r="F156" s="150" t="s">
        <v>5813</v>
      </c>
      <c r="G156" s="151" t="s">
        <v>196</v>
      </c>
      <c r="H156" s="152">
        <v>6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37</v>
      </c>
      <c r="O156" s="156">
        <v>0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220</v>
      </c>
      <c r="AT156" s="158" t="s">
        <v>159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220</v>
      </c>
      <c r="BM156" s="158" t="s">
        <v>5814</v>
      </c>
    </row>
    <row r="157" spans="1:65" s="2" customFormat="1" ht="24.2" customHeight="1" x14ac:dyDescent="0.2">
      <c r="A157" s="30"/>
      <c r="B157" s="147"/>
      <c r="C157" s="148" t="s">
        <v>460</v>
      </c>
      <c r="D157" s="148" t="s">
        <v>159</v>
      </c>
      <c r="E157" s="149" t="s">
        <v>5815</v>
      </c>
      <c r="F157" s="150" t="s">
        <v>5816</v>
      </c>
      <c r="G157" s="151" t="s">
        <v>205</v>
      </c>
      <c r="H157" s="152">
        <v>2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37</v>
      </c>
      <c r="O157" s="156">
        <v>0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220</v>
      </c>
      <c r="AT157" s="158" t="s">
        <v>159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220</v>
      </c>
      <c r="BM157" s="158" t="s">
        <v>5817</v>
      </c>
    </row>
    <row r="158" spans="1:65" s="2" customFormat="1" ht="24.2" customHeight="1" x14ac:dyDescent="0.2">
      <c r="A158" s="30"/>
      <c r="B158" s="147"/>
      <c r="C158" s="148" t="s">
        <v>464</v>
      </c>
      <c r="D158" s="148" t="s">
        <v>159</v>
      </c>
      <c r="E158" s="149" t="s">
        <v>5818</v>
      </c>
      <c r="F158" s="150" t="s">
        <v>5819</v>
      </c>
      <c r="G158" s="151" t="s">
        <v>205</v>
      </c>
      <c r="H158" s="152">
        <v>5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37</v>
      </c>
      <c r="O158" s="156">
        <v>0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220</v>
      </c>
      <c r="AT158" s="158" t="s">
        <v>159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220</v>
      </c>
      <c r="BM158" s="158" t="s">
        <v>5820</v>
      </c>
    </row>
    <row r="159" spans="1:65" s="2" customFormat="1" ht="24.2" customHeight="1" x14ac:dyDescent="0.2">
      <c r="A159" s="30"/>
      <c r="B159" s="147"/>
      <c r="C159" s="148" t="s">
        <v>470</v>
      </c>
      <c r="D159" s="148" t="s">
        <v>159</v>
      </c>
      <c r="E159" s="149" t="s">
        <v>5821</v>
      </c>
      <c r="F159" s="150" t="s">
        <v>5822</v>
      </c>
      <c r="G159" s="151" t="s">
        <v>205</v>
      </c>
      <c r="H159" s="152">
        <v>6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220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220</v>
      </c>
      <c r="BM159" s="158" t="s">
        <v>5823</v>
      </c>
    </row>
    <row r="160" spans="1:65" s="2" customFormat="1" ht="24.2" customHeight="1" x14ac:dyDescent="0.2">
      <c r="A160" s="30"/>
      <c r="B160" s="147"/>
      <c r="C160" s="148" t="s">
        <v>475</v>
      </c>
      <c r="D160" s="148" t="s">
        <v>159</v>
      </c>
      <c r="E160" s="149" t="s">
        <v>5824</v>
      </c>
      <c r="F160" s="150" t="s">
        <v>5825</v>
      </c>
      <c r="G160" s="151" t="s">
        <v>205</v>
      </c>
      <c r="H160" s="152">
        <v>4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220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220</v>
      </c>
      <c r="BM160" s="158" t="s">
        <v>5826</v>
      </c>
    </row>
    <row r="161" spans="1:65" s="2" customFormat="1" ht="24.2" customHeight="1" x14ac:dyDescent="0.2">
      <c r="A161" s="30"/>
      <c r="B161" s="147"/>
      <c r="C161" s="148" t="s">
        <v>484</v>
      </c>
      <c r="D161" s="148" t="s">
        <v>159</v>
      </c>
      <c r="E161" s="149" t="s">
        <v>5827</v>
      </c>
      <c r="F161" s="150" t="s">
        <v>5828</v>
      </c>
      <c r="G161" s="151" t="s">
        <v>205</v>
      </c>
      <c r="H161" s="152">
        <v>2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220</v>
      </c>
      <c r="AT161" s="158" t="s">
        <v>159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220</v>
      </c>
      <c r="BM161" s="158" t="s">
        <v>5829</v>
      </c>
    </row>
    <row r="162" spans="1:65" s="2" customFormat="1" ht="24.2" customHeight="1" x14ac:dyDescent="0.2">
      <c r="A162" s="30"/>
      <c r="B162" s="147"/>
      <c r="C162" s="193" t="s">
        <v>489</v>
      </c>
      <c r="D162" s="193" t="s">
        <v>777</v>
      </c>
      <c r="E162" s="194" t="s">
        <v>5830</v>
      </c>
      <c r="F162" s="195" t="s">
        <v>8258</v>
      </c>
      <c r="G162" s="196" t="s">
        <v>205</v>
      </c>
      <c r="H162" s="197">
        <v>2</v>
      </c>
      <c r="I162" s="197"/>
      <c r="J162" s="197">
        <f t="shared" si="0"/>
        <v>0</v>
      </c>
      <c r="K162" s="198"/>
      <c r="L162" s="199"/>
      <c r="M162" s="200" t="s">
        <v>1</v>
      </c>
      <c r="N162" s="201" t="s">
        <v>37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511</v>
      </c>
      <c r="AT162" s="158" t="s">
        <v>777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220</v>
      </c>
      <c r="BM162" s="158" t="s">
        <v>5831</v>
      </c>
    </row>
    <row r="163" spans="1:65" s="2" customFormat="1" ht="24.2" customHeight="1" x14ac:dyDescent="0.2">
      <c r="A163" s="30"/>
      <c r="B163" s="147"/>
      <c r="C163" s="148" t="s">
        <v>498</v>
      </c>
      <c r="D163" s="148" t="s">
        <v>159</v>
      </c>
      <c r="E163" s="149" t="s">
        <v>5832</v>
      </c>
      <c r="F163" s="150" t="s">
        <v>5833</v>
      </c>
      <c r="G163" s="151" t="s">
        <v>205</v>
      </c>
      <c r="H163" s="152">
        <v>2</v>
      </c>
      <c r="I163" s="152"/>
      <c r="J163" s="152">
        <f t="shared" si="0"/>
        <v>0</v>
      </c>
      <c r="K163" s="153"/>
      <c r="L163" s="31"/>
      <c r="M163" s="154" t="s">
        <v>1</v>
      </c>
      <c r="N163" s="155" t="s">
        <v>37</v>
      </c>
      <c r="O163" s="156">
        <v>0</v>
      </c>
      <c r="P163" s="156">
        <f t="shared" si="1"/>
        <v>0</v>
      </c>
      <c r="Q163" s="156">
        <v>1.0000000000000001E-5</v>
      </c>
      <c r="R163" s="156">
        <f t="shared" si="2"/>
        <v>2.0000000000000002E-5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220</v>
      </c>
      <c r="AT163" s="158" t="s">
        <v>159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220</v>
      </c>
      <c r="BM163" s="158" t="s">
        <v>5834</v>
      </c>
    </row>
    <row r="164" spans="1:65" s="2" customFormat="1" ht="24.2" customHeight="1" x14ac:dyDescent="0.2">
      <c r="A164" s="30"/>
      <c r="B164" s="147"/>
      <c r="C164" s="193" t="s">
        <v>506</v>
      </c>
      <c r="D164" s="193" t="s">
        <v>777</v>
      </c>
      <c r="E164" s="194" t="s">
        <v>5835</v>
      </c>
      <c r="F164" s="195" t="s">
        <v>8259</v>
      </c>
      <c r="G164" s="196" t="s">
        <v>205</v>
      </c>
      <c r="H164" s="197">
        <v>2</v>
      </c>
      <c r="I164" s="197"/>
      <c r="J164" s="197">
        <f t="shared" si="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511</v>
      </c>
      <c r="AT164" s="158" t="s">
        <v>777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220</v>
      </c>
      <c r="BM164" s="158" t="s">
        <v>5836</v>
      </c>
    </row>
    <row r="165" spans="1:65" s="2" customFormat="1" ht="24.2" customHeight="1" x14ac:dyDescent="0.2">
      <c r="A165" s="30"/>
      <c r="B165" s="147"/>
      <c r="C165" s="148" t="s">
        <v>511</v>
      </c>
      <c r="D165" s="148" t="s">
        <v>159</v>
      </c>
      <c r="E165" s="149" t="s">
        <v>5837</v>
      </c>
      <c r="F165" s="150" t="s">
        <v>5838</v>
      </c>
      <c r="G165" s="151" t="s">
        <v>196</v>
      </c>
      <c r="H165" s="152">
        <v>37.4</v>
      </c>
      <c r="I165" s="152"/>
      <c r="J165" s="152">
        <f t="shared" si="0"/>
        <v>0</v>
      </c>
      <c r="K165" s="153"/>
      <c r="L165" s="31"/>
      <c r="M165" s="154" t="s">
        <v>1</v>
      </c>
      <c r="N165" s="155" t="s">
        <v>37</v>
      </c>
      <c r="O165" s="156">
        <v>0</v>
      </c>
      <c r="P165" s="156">
        <f t="shared" si="1"/>
        <v>0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220</v>
      </c>
      <c r="AT165" s="158" t="s">
        <v>159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220</v>
      </c>
      <c r="BM165" s="158" t="s">
        <v>5839</v>
      </c>
    </row>
    <row r="166" spans="1:65" s="2" customFormat="1" ht="24.2" customHeight="1" x14ac:dyDescent="0.2">
      <c r="A166" s="30"/>
      <c r="B166" s="147"/>
      <c r="C166" s="148" t="s">
        <v>518</v>
      </c>
      <c r="D166" s="148" t="s">
        <v>159</v>
      </c>
      <c r="E166" s="149" t="s">
        <v>5840</v>
      </c>
      <c r="F166" s="150" t="s">
        <v>5841</v>
      </c>
      <c r="G166" s="151" t="s">
        <v>218</v>
      </c>
      <c r="H166" s="152">
        <v>2.4E-2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220</v>
      </c>
      <c r="BM166" s="158" t="s">
        <v>5842</v>
      </c>
    </row>
    <row r="167" spans="1:65" s="2" customFormat="1" ht="24.2" customHeight="1" x14ac:dyDescent="0.2">
      <c r="A167" s="30"/>
      <c r="B167" s="147"/>
      <c r="C167" s="148" t="s">
        <v>522</v>
      </c>
      <c r="D167" s="148" t="s">
        <v>159</v>
      </c>
      <c r="E167" s="149" t="s">
        <v>5843</v>
      </c>
      <c r="F167" s="150" t="s">
        <v>5844</v>
      </c>
      <c r="G167" s="151" t="s">
        <v>218</v>
      </c>
      <c r="H167" s="152">
        <v>5.3999999999999999E-2</v>
      </c>
      <c r="I167" s="152"/>
      <c r="J167" s="152">
        <f t="shared" si="0"/>
        <v>0</v>
      </c>
      <c r="K167" s="153"/>
      <c r="L167" s="31"/>
      <c r="M167" s="154" t="s">
        <v>1</v>
      </c>
      <c r="N167" s="155" t="s">
        <v>37</v>
      </c>
      <c r="O167" s="156">
        <v>0</v>
      </c>
      <c r="P167" s="156">
        <f t="shared" si="1"/>
        <v>0</v>
      </c>
      <c r="Q167" s="156">
        <v>0</v>
      </c>
      <c r="R167" s="156">
        <f t="shared" si="2"/>
        <v>0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220</v>
      </c>
      <c r="AT167" s="158" t="s">
        <v>159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220</v>
      </c>
      <c r="BM167" s="158" t="s">
        <v>5845</v>
      </c>
    </row>
    <row r="168" spans="1:65" s="12" customFormat="1" ht="22.9" customHeight="1" x14ac:dyDescent="0.2">
      <c r="B168" s="135"/>
      <c r="D168" s="136" t="s">
        <v>70</v>
      </c>
      <c r="E168" s="145" t="s">
        <v>516</v>
      </c>
      <c r="F168" s="145" t="s">
        <v>5846</v>
      </c>
      <c r="J168" s="146">
        <f>BK168</f>
        <v>0</v>
      </c>
      <c r="L168" s="135"/>
      <c r="M168" s="139"/>
      <c r="N168" s="140"/>
      <c r="O168" s="140"/>
      <c r="P168" s="141">
        <f>SUM(P169:P191)</f>
        <v>0</v>
      </c>
      <c r="Q168" s="140"/>
      <c r="R168" s="141">
        <f>SUM(R169:R191)</f>
        <v>3.8139999999999979E-2</v>
      </c>
      <c r="S168" s="140"/>
      <c r="T168" s="142">
        <f>SUM(T169:T191)</f>
        <v>0</v>
      </c>
      <c r="AR168" s="136" t="s">
        <v>87</v>
      </c>
      <c r="AT168" s="143" t="s">
        <v>70</v>
      </c>
      <c r="AU168" s="143" t="s">
        <v>79</v>
      </c>
      <c r="AY168" s="136" t="s">
        <v>157</v>
      </c>
      <c r="BK168" s="144">
        <f>SUM(BK169:BK191)</f>
        <v>0</v>
      </c>
    </row>
    <row r="169" spans="1:65" s="2" customFormat="1" ht="24.2" customHeight="1" x14ac:dyDescent="0.2">
      <c r="A169" s="30"/>
      <c r="B169" s="147"/>
      <c r="C169" s="148" t="s">
        <v>526</v>
      </c>
      <c r="D169" s="148" t="s">
        <v>159</v>
      </c>
      <c r="E169" s="149" t="s">
        <v>5847</v>
      </c>
      <c r="F169" s="150" t="s">
        <v>520</v>
      </c>
      <c r="G169" s="151" t="s">
        <v>196</v>
      </c>
      <c r="H169" s="152">
        <v>35</v>
      </c>
      <c r="I169" s="152"/>
      <c r="J169" s="152">
        <f t="shared" ref="J169:J191" si="10">ROUND(I169*H169,3)</f>
        <v>0</v>
      </c>
      <c r="K169" s="153"/>
      <c r="L169" s="31"/>
      <c r="M169" s="154" t="s">
        <v>1</v>
      </c>
      <c r="N169" s="155" t="s">
        <v>37</v>
      </c>
      <c r="O169" s="156">
        <v>0</v>
      </c>
      <c r="P169" s="156">
        <f t="shared" ref="P169:P191" si="11">O169*H169</f>
        <v>0</v>
      </c>
      <c r="Q169" s="156">
        <v>0</v>
      </c>
      <c r="R169" s="156">
        <f t="shared" ref="R169:R191" si="12">Q169*H169</f>
        <v>0</v>
      </c>
      <c r="S169" s="156">
        <v>0</v>
      </c>
      <c r="T169" s="157">
        <f t="shared" ref="T169:T191" si="1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220</v>
      </c>
      <c r="AT169" s="158" t="s">
        <v>159</v>
      </c>
      <c r="AU169" s="158" t="s">
        <v>87</v>
      </c>
      <c r="AY169" s="18" t="s">
        <v>157</v>
      </c>
      <c r="BE169" s="159">
        <f t="shared" ref="BE169:BE191" si="14">IF(N169="základná",J169,0)</f>
        <v>0</v>
      </c>
      <c r="BF169" s="159">
        <f t="shared" ref="BF169:BF191" si="15">IF(N169="znížená",J169,0)</f>
        <v>0</v>
      </c>
      <c r="BG169" s="159">
        <f t="shared" ref="BG169:BG191" si="16">IF(N169="zákl. prenesená",J169,0)</f>
        <v>0</v>
      </c>
      <c r="BH169" s="159">
        <f t="shared" ref="BH169:BH191" si="17">IF(N169="zníž. prenesená",J169,0)</f>
        <v>0</v>
      </c>
      <c r="BI169" s="159">
        <f t="shared" ref="BI169:BI191" si="18">IF(N169="nulová",J169,0)</f>
        <v>0</v>
      </c>
      <c r="BJ169" s="18" t="s">
        <v>87</v>
      </c>
      <c r="BK169" s="160">
        <f t="shared" ref="BK169:BK191" si="19">ROUND(I169*H169,3)</f>
        <v>0</v>
      </c>
      <c r="BL169" s="18" t="s">
        <v>220</v>
      </c>
      <c r="BM169" s="158" t="s">
        <v>5848</v>
      </c>
    </row>
    <row r="170" spans="1:65" s="2" customFormat="1" ht="24.2" customHeight="1" x14ac:dyDescent="0.2">
      <c r="A170" s="30"/>
      <c r="B170" s="147"/>
      <c r="C170" s="148" t="s">
        <v>530</v>
      </c>
      <c r="D170" s="148" t="s">
        <v>159</v>
      </c>
      <c r="E170" s="149" t="s">
        <v>5849</v>
      </c>
      <c r="F170" s="150" t="s">
        <v>5850</v>
      </c>
      <c r="G170" s="151" t="s">
        <v>196</v>
      </c>
      <c r="H170" s="152">
        <v>35.65</v>
      </c>
      <c r="I170" s="152"/>
      <c r="J170" s="152">
        <f t="shared" si="10"/>
        <v>0</v>
      </c>
      <c r="K170" s="153"/>
      <c r="L170" s="31"/>
      <c r="M170" s="154" t="s">
        <v>1</v>
      </c>
      <c r="N170" s="155" t="s">
        <v>37</v>
      </c>
      <c r="O170" s="156">
        <v>0</v>
      </c>
      <c r="P170" s="156">
        <f t="shared" si="11"/>
        <v>0</v>
      </c>
      <c r="Q170" s="156">
        <v>2.4011220196353401E-4</v>
      </c>
      <c r="R170" s="156">
        <f t="shared" si="12"/>
        <v>8.5599999999999878E-3</v>
      </c>
      <c r="S170" s="156">
        <v>0</v>
      </c>
      <c r="T170" s="15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220</v>
      </c>
      <c r="AT170" s="158" t="s">
        <v>159</v>
      </c>
      <c r="AU170" s="158" t="s">
        <v>87</v>
      </c>
      <c r="AY170" s="18" t="s">
        <v>157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8" t="s">
        <v>87</v>
      </c>
      <c r="BK170" s="160">
        <f t="shared" si="19"/>
        <v>0</v>
      </c>
      <c r="BL170" s="18" t="s">
        <v>220</v>
      </c>
      <c r="BM170" s="158" t="s">
        <v>5851</v>
      </c>
    </row>
    <row r="171" spans="1:65" s="2" customFormat="1" ht="24.2" customHeight="1" x14ac:dyDescent="0.2">
      <c r="A171" s="30"/>
      <c r="B171" s="147"/>
      <c r="C171" s="148" t="s">
        <v>536</v>
      </c>
      <c r="D171" s="148" t="s">
        <v>159</v>
      </c>
      <c r="E171" s="149" t="s">
        <v>5852</v>
      </c>
      <c r="F171" s="150" t="s">
        <v>5853</v>
      </c>
      <c r="G171" s="151" t="s">
        <v>196</v>
      </c>
      <c r="H171" s="152">
        <v>25.85</v>
      </c>
      <c r="I171" s="152"/>
      <c r="J171" s="152">
        <f t="shared" si="10"/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 t="shared" si="11"/>
        <v>0</v>
      </c>
      <c r="Q171" s="156">
        <v>3.6015473887814298E-4</v>
      </c>
      <c r="R171" s="156">
        <f t="shared" si="12"/>
        <v>9.3099999999999971E-3</v>
      </c>
      <c r="S171" s="156">
        <v>0</v>
      </c>
      <c r="T171" s="15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8" t="s">
        <v>87</v>
      </c>
      <c r="BK171" s="160">
        <f t="shared" si="19"/>
        <v>0</v>
      </c>
      <c r="BL171" s="18" t="s">
        <v>220</v>
      </c>
      <c r="BM171" s="158" t="s">
        <v>5854</v>
      </c>
    </row>
    <row r="172" spans="1:65" s="2" customFormat="1" ht="24.2" customHeight="1" x14ac:dyDescent="0.2">
      <c r="A172" s="30"/>
      <c r="B172" s="147"/>
      <c r="C172" s="148" t="s">
        <v>541</v>
      </c>
      <c r="D172" s="148" t="s">
        <v>159</v>
      </c>
      <c r="E172" s="149" t="s">
        <v>5855</v>
      </c>
      <c r="F172" s="150" t="s">
        <v>5856</v>
      </c>
      <c r="G172" s="151" t="s">
        <v>205</v>
      </c>
      <c r="H172" s="152">
        <v>22</v>
      </c>
      <c r="I172" s="152"/>
      <c r="J172" s="152">
        <f t="shared" si="10"/>
        <v>0</v>
      </c>
      <c r="K172" s="153"/>
      <c r="L172" s="31"/>
      <c r="M172" s="154" t="s">
        <v>1</v>
      </c>
      <c r="N172" s="155" t="s">
        <v>37</v>
      </c>
      <c r="O172" s="156">
        <v>0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220</v>
      </c>
      <c r="AT172" s="158" t="s">
        <v>159</v>
      </c>
      <c r="AU172" s="158" t="s">
        <v>87</v>
      </c>
      <c r="AY172" s="18" t="s">
        <v>157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8" t="s">
        <v>87</v>
      </c>
      <c r="BK172" s="160">
        <f t="shared" si="19"/>
        <v>0</v>
      </c>
      <c r="BL172" s="18" t="s">
        <v>220</v>
      </c>
      <c r="BM172" s="158" t="s">
        <v>5857</v>
      </c>
    </row>
    <row r="173" spans="1:65" s="2" customFormat="1" ht="24.2" customHeight="1" x14ac:dyDescent="0.2">
      <c r="A173" s="30"/>
      <c r="B173" s="147"/>
      <c r="C173" s="193" t="s">
        <v>545</v>
      </c>
      <c r="D173" s="193" t="s">
        <v>777</v>
      </c>
      <c r="E173" s="194" t="s">
        <v>5858</v>
      </c>
      <c r="F173" s="195" t="s">
        <v>8260</v>
      </c>
      <c r="G173" s="196" t="s">
        <v>205</v>
      </c>
      <c r="H173" s="197">
        <v>22</v>
      </c>
      <c r="I173" s="197"/>
      <c r="J173" s="197">
        <f t="shared" si="10"/>
        <v>0</v>
      </c>
      <c r="K173" s="198"/>
      <c r="L173" s="199"/>
      <c r="M173" s="200" t="s">
        <v>1</v>
      </c>
      <c r="N173" s="201" t="s">
        <v>37</v>
      </c>
      <c r="O173" s="156">
        <v>0</v>
      </c>
      <c r="P173" s="156">
        <f t="shared" si="11"/>
        <v>0</v>
      </c>
      <c r="Q173" s="156">
        <v>8.0000000000000007E-5</v>
      </c>
      <c r="R173" s="156">
        <f t="shared" si="12"/>
        <v>1.7600000000000001E-3</v>
      </c>
      <c r="S173" s="156">
        <v>0</v>
      </c>
      <c r="T173" s="15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511</v>
      </c>
      <c r="AT173" s="158" t="s">
        <v>777</v>
      </c>
      <c r="AU173" s="158" t="s">
        <v>87</v>
      </c>
      <c r="AY173" s="18" t="s">
        <v>157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8" t="s">
        <v>87</v>
      </c>
      <c r="BK173" s="160">
        <f t="shared" si="19"/>
        <v>0</v>
      </c>
      <c r="BL173" s="18" t="s">
        <v>220</v>
      </c>
      <c r="BM173" s="158" t="s">
        <v>5859</v>
      </c>
    </row>
    <row r="174" spans="1:65" s="2" customFormat="1" ht="14.45" customHeight="1" x14ac:dyDescent="0.2">
      <c r="A174" s="30"/>
      <c r="B174" s="147"/>
      <c r="C174" s="148" t="s">
        <v>549</v>
      </c>
      <c r="D174" s="148" t="s">
        <v>159</v>
      </c>
      <c r="E174" s="149" t="s">
        <v>5860</v>
      </c>
      <c r="F174" s="150" t="s">
        <v>5861</v>
      </c>
      <c r="G174" s="151" t="s">
        <v>205</v>
      </c>
      <c r="H174" s="152">
        <v>2</v>
      </c>
      <c r="I174" s="152"/>
      <c r="J174" s="152">
        <f t="shared" si="10"/>
        <v>0</v>
      </c>
      <c r="K174" s="153"/>
      <c r="L174" s="31"/>
      <c r="M174" s="154" t="s">
        <v>1</v>
      </c>
      <c r="N174" s="155" t="s">
        <v>37</v>
      </c>
      <c r="O174" s="156">
        <v>0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220</v>
      </c>
      <c r="AT174" s="158" t="s">
        <v>159</v>
      </c>
      <c r="AU174" s="158" t="s">
        <v>87</v>
      </c>
      <c r="AY174" s="18" t="s">
        <v>157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8" t="s">
        <v>87</v>
      </c>
      <c r="BK174" s="160">
        <f t="shared" si="19"/>
        <v>0</v>
      </c>
      <c r="BL174" s="18" t="s">
        <v>220</v>
      </c>
      <c r="BM174" s="158" t="s">
        <v>5862</v>
      </c>
    </row>
    <row r="175" spans="1:65" s="2" customFormat="1" ht="14.45" customHeight="1" x14ac:dyDescent="0.2">
      <c r="A175" s="30"/>
      <c r="B175" s="147"/>
      <c r="C175" s="148" t="s">
        <v>553</v>
      </c>
      <c r="D175" s="148" t="s">
        <v>159</v>
      </c>
      <c r="E175" s="149" t="s">
        <v>5863</v>
      </c>
      <c r="F175" s="150" t="s">
        <v>5864</v>
      </c>
      <c r="G175" s="151" t="s">
        <v>205</v>
      </c>
      <c r="H175" s="152">
        <v>30</v>
      </c>
      <c r="I175" s="152"/>
      <c r="J175" s="152">
        <f t="shared" si="10"/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220</v>
      </c>
      <c r="AT175" s="158" t="s">
        <v>159</v>
      </c>
      <c r="AU175" s="158" t="s">
        <v>87</v>
      </c>
      <c r="AY175" s="18" t="s">
        <v>157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8" t="s">
        <v>87</v>
      </c>
      <c r="BK175" s="160">
        <f t="shared" si="19"/>
        <v>0</v>
      </c>
      <c r="BL175" s="18" t="s">
        <v>220</v>
      </c>
      <c r="BM175" s="158" t="s">
        <v>5865</v>
      </c>
    </row>
    <row r="176" spans="1:65" s="2" customFormat="1" ht="24.2" customHeight="1" x14ac:dyDescent="0.2">
      <c r="A176" s="30"/>
      <c r="B176" s="147"/>
      <c r="C176" s="148" t="s">
        <v>557</v>
      </c>
      <c r="D176" s="148" t="s">
        <v>159</v>
      </c>
      <c r="E176" s="149" t="s">
        <v>5866</v>
      </c>
      <c r="F176" s="150" t="s">
        <v>5867</v>
      </c>
      <c r="G176" s="151" t="s">
        <v>205</v>
      </c>
      <c r="H176" s="152">
        <v>2</v>
      </c>
      <c r="I176" s="152"/>
      <c r="J176" s="152">
        <f t="shared" si="10"/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 t="shared" si="11"/>
        <v>0</v>
      </c>
      <c r="Q176" s="156">
        <v>2.0000000000000002E-5</v>
      </c>
      <c r="R176" s="156">
        <f t="shared" si="12"/>
        <v>4.0000000000000003E-5</v>
      </c>
      <c r="S176" s="156">
        <v>0</v>
      </c>
      <c r="T176" s="15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220</v>
      </c>
      <c r="AT176" s="158" t="s">
        <v>159</v>
      </c>
      <c r="AU176" s="158" t="s">
        <v>87</v>
      </c>
      <c r="AY176" s="18" t="s">
        <v>157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8" t="s">
        <v>87</v>
      </c>
      <c r="BK176" s="160">
        <f t="shared" si="19"/>
        <v>0</v>
      </c>
      <c r="BL176" s="18" t="s">
        <v>220</v>
      </c>
      <c r="BM176" s="158" t="s">
        <v>5868</v>
      </c>
    </row>
    <row r="177" spans="1:65" s="2" customFormat="1" ht="24.2" customHeight="1" x14ac:dyDescent="0.2">
      <c r="A177" s="30"/>
      <c r="B177" s="147"/>
      <c r="C177" s="193" t="s">
        <v>561</v>
      </c>
      <c r="D177" s="193" t="s">
        <v>777</v>
      </c>
      <c r="E177" s="194" t="s">
        <v>5869</v>
      </c>
      <c r="F177" s="195" t="s">
        <v>5870</v>
      </c>
      <c r="G177" s="196" t="s">
        <v>205</v>
      </c>
      <c r="H177" s="197">
        <v>2</v>
      </c>
      <c r="I177" s="197"/>
      <c r="J177" s="197">
        <f t="shared" si="10"/>
        <v>0</v>
      </c>
      <c r="K177" s="198"/>
      <c r="L177" s="199"/>
      <c r="M177" s="200" t="s">
        <v>1</v>
      </c>
      <c r="N177" s="201" t="s">
        <v>37</v>
      </c>
      <c r="O177" s="156">
        <v>0</v>
      </c>
      <c r="P177" s="156">
        <f t="shared" si="11"/>
        <v>0</v>
      </c>
      <c r="Q177" s="156">
        <v>8.0000000000000007E-5</v>
      </c>
      <c r="R177" s="156">
        <f t="shared" si="12"/>
        <v>1.6000000000000001E-4</v>
      </c>
      <c r="S177" s="156">
        <v>0</v>
      </c>
      <c r="T177" s="15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511</v>
      </c>
      <c r="AT177" s="158" t="s">
        <v>777</v>
      </c>
      <c r="AU177" s="158" t="s">
        <v>87</v>
      </c>
      <c r="AY177" s="18" t="s">
        <v>157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8" t="s">
        <v>87</v>
      </c>
      <c r="BK177" s="160">
        <f t="shared" si="19"/>
        <v>0</v>
      </c>
      <c r="BL177" s="18" t="s">
        <v>220</v>
      </c>
      <c r="BM177" s="158" t="s">
        <v>5871</v>
      </c>
    </row>
    <row r="178" spans="1:65" s="2" customFormat="1" ht="24.2" customHeight="1" x14ac:dyDescent="0.2">
      <c r="A178" s="30"/>
      <c r="B178" s="147"/>
      <c r="C178" s="148" t="s">
        <v>565</v>
      </c>
      <c r="D178" s="148" t="s">
        <v>159</v>
      </c>
      <c r="E178" s="149" t="s">
        <v>5872</v>
      </c>
      <c r="F178" s="150" t="s">
        <v>5873</v>
      </c>
      <c r="G178" s="151" t="s">
        <v>205</v>
      </c>
      <c r="H178" s="152">
        <v>4</v>
      </c>
      <c r="I178" s="152"/>
      <c r="J178" s="152">
        <f t="shared" si="10"/>
        <v>0</v>
      </c>
      <c r="K178" s="153"/>
      <c r="L178" s="31"/>
      <c r="M178" s="154" t="s">
        <v>1</v>
      </c>
      <c r="N178" s="155" t="s">
        <v>37</v>
      </c>
      <c r="O178" s="156">
        <v>0</v>
      </c>
      <c r="P178" s="156">
        <f t="shared" si="11"/>
        <v>0</v>
      </c>
      <c r="Q178" s="156">
        <v>4.0000000000000003E-5</v>
      </c>
      <c r="R178" s="156">
        <f t="shared" si="12"/>
        <v>1.6000000000000001E-4</v>
      </c>
      <c r="S178" s="156">
        <v>0</v>
      </c>
      <c r="T178" s="15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220</v>
      </c>
      <c r="AT178" s="158" t="s">
        <v>159</v>
      </c>
      <c r="AU178" s="158" t="s">
        <v>87</v>
      </c>
      <c r="AY178" s="18" t="s">
        <v>157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8" t="s">
        <v>87</v>
      </c>
      <c r="BK178" s="160">
        <f t="shared" si="19"/>
        <v>0</v>
      </c>
      <c r="BL178" s="18" t="s">
        <v>220</v>
      </c>
      <c r="BM178" s="158" t="s">
        <v>5874</v>
      </c>
    </row>
    <row r="179" spans="1:65" s="2" customFormat="1" ht="24.2" customHeight="1" x14ac:dyDescent="0.2">
      <c r="A179" s="30"/>
      <c r="B179" s="147"/>
      <c r="C179" s="193" t="s">
        <v>569</v>
      </c>
      <c r="D179" s="193" t="s">
        <v>777</v>
      </c>
      <c r="E179" s="194" t="s">
        <v>5875</v>
      </c>
      <c r="F179" s="195" t="s">
        <v>5876</v>
      </c>
      <c r="G179" s="196" t="s">
        <v>205</v>
      </c>
      <c r="H179" s="197">
        <v>4</v>
      </c>
      <c r="I179" s="197"/>
      <c r="J179" s="197">
        <f t="shared" si="10"/>
        <v>0</v>
      </c>
      <c r="K179" s="198"/>
      <c r="L179" s="199"/>
      <c r="M179" s="200" t="s">
        <v>1</v>
      </c>
      <c r="N179" s="201" t="s">
        <v>37</v>
      </c>
      <c r="O179" s="156">
        <v>0</v>
      </c>
      <c r="P179" s="156">
        <f t="shared" si="11"/>
        <v>0</v>
      </c>
      <c r="Q179" s="156">
        <v>1E-4</v>
      </c>
      <c r="R179" s="156">
        <f t="shared" si="12"/>
        <v>4.0000000000000002E-4</v>
      </c>
      <c r="S179" s="156">
        <v>0</v>
      </c>
      <c r="T179" s="15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511</v>
      </c>
      <c r="AT179" s="158" t="s">
        <v>777</v>
      </c>
      <c r="AU179" s="158" t="s">
        <v>87</v>
      </c>
      <c r="AY179" s="18" t="s">
        <v>157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8" t="s">
        <v>87</v>
      </c>
      <c r="BK179" s="160">
        <f t="shared" si="19"/>
        <v>0</v>
      </c>
      <c r="BL179" s="18" t="s">
        <v>220</v>
      </c>
      <c r="BM179" s="158" t="s">
        <v>5877</v>
      </c>
    </row>
    <row r="180" spans="1:65" s="2" customFormat="1" ht="14.45" customHeight="1" x14ac:dyDescent="0.2">
      <c r="A180" s="30"/>
      <c r="B180" s="147"/>
      <c r="C180" s="148" t="s">
        <v>573</v>
      </c>
      <c r="D180" s="148" t="s">
        <v>159</v>
      </c>
      <c r="E180" s="149" t="s">
        <v>5878</v>
      </c>
      <c r="F180" s="150" t="s">
        <v>5879</v>
      </c>
      <c r="G180" s="151" t="s">
        <v>205</v>
      </c>
      <c r="H180" s="152">
        <v>2</v>
      </c>
      <c r="I180" s="152"/>
      <c r="J180" s="152">
        <f t="shared" si="10"/>
        <v>0</v>
      </c>
      <c r="K180" s="153"/>
      <c r="L180" s="31"/>
      <c r="M180" s="154" t="s">
        <v>1</v>
      </c>
      <c r="N180" s="155" t="s">
        <v>37</v>
      </c>
      <c r="O180" s="156">
        <v>0</v>
      </c>
      <c r="P180" s="156">
        <f t="shared" si="11"/>
        <v>0</v>
      </c>
      <c r="Q180" s="156">
        <v>4.0000000000000003E-5</v>
      </c>
      <c r="R180" s="156">
        <f t="shared" si="12"/>
        <v>8.0000000000000007E-5</v>
      </c>
      <c r="S180" s="156">
        <v>0</v>
      </c>
      <c r="T180" s="15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220</v>
      </c>
      <c r="AT180" s="158" t="s">
        <v>159</v>
      </c>
      <c r="AU180" s="158" t="s">
        <v>87</v>
      </c>
      <c r="AY180" s="18" t="s">
        <v>157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8" t="s">
        <v>87</v>
      </c>
      <c r="BK180" s="160">
        <f t="shared" si="19"/>
        <v>0</v>
      </c>
      <c r="BL180" s="18" t="s">
        <v>220</v>
      </c>
      <c r="BM180" s="158" t="s">
        <v>5880</v>
      </c>
    </row>
    <row r="181" spans="1:65" s="2" customFormat="1" ht="14.45" customHeight="1" x14ac:dyDescent="0.2">
      <c r="A181" s="30"/>
      <c r="B181" s="147"/>
      <c r="C181" s="193" t="s">
        <v>579</v>
      </c>
      <c r="D181" s="193" t="s">
        <v>777</v>
      </c>
      <c r="E181" s="194" t="s">
        <v>5881</v>
      </c>
      <c r="F181" s="195" t="s">
        <v>5882</v>
      </c>
      <c r="G181" s="196" t="s">
        <v>205</v>
      </c>
      <c r="H181" s="197">
        <v>2</v>
      </c>
      <c r="I181" s="197"/>
      <c r="J181" s="197">
        <f t="shared" si="10"/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 t="shared" si="11"/>
        <v>0</v>
      </c>
      <c r="Q181" s="156">
        <v>1.2999999999999999E-4</v>
      </c>
      <c r="R181" s="156">
        <f t="shared" si="12"/>
        <v>2.5999999999999998E-4</v>
      </c>
      <c r="S181" s="156">
        <v>0</v>
      </c>
      <c r="T181" s="15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511</v>
      </c>
      <c r="AT181" s="158" t="s">
        <v>777</v>
      </c>
      <c r="AU181" s="158" t="s">
        <v>87</v>
      </c>
      <c r="AY181" s="18" t="s">
        <v>157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8" t="s">
        <v>87</v>
      </c>
      <c r="BK181" s="160">
        <f t="shared" si="19"/>
        <v>0</v>
      </c>
      <c r="BL181" s="18" t="s">
        <v>220</v>
      </c>
      <c r="BM181" s="158" t="s">
        <v>5883</v>
      </c>
    </row>
    <row r="182" spans="1:65" s="2" customFormat="1" ht="14.45" customHeight="1" x14ac:dyDescent="0.2">
      <c r="A182" s="30"/>
      <c r="B182" s="147"/>
      <c r="C182" s="148" t="s">
        <v>583</v>
      </c>
      <c r="D182" s="148" t="s">
        <v>159</v>
      </c>
      <c r="E182" s="149" t="s">
        <v>5884</v>
      </c>
      <c r="F182" s="150" t="s">
        <v>5885</v>
      </c>
      <c r="G182" s="151" t="s">
        <v>205</v>
      </c>
      <c r="H182" s="152">
        <v>2</v>
      </c>
      <c r="I182" s="152"/>
      <c r="J182" s="152">
        <f t="shared" si="10"/>
        <v>0</v>
      </c>
      <c r="K182" s="153"/>
      <c r="L182" s="31"/>
      <c r="M182" s="154" t="s">
        <v>1</v>
      </c>
      <c r="N182" s="155" t="s">
        <v>37</v>
      </c>
      <c r="O182" s="156">
        <v>0</v>
      </c>
      <c r="P182" s="156">
        <f t="shared" si="11"/>
        <v>0</v>
      </c>
      <c r="Q182" s="156">
        <v>4.0000000000000003E-5</v>
      </c>
      <c r="R182" s="156">
        <f t="shared" si="12"/>
        <v>8.0000000000000007E-5</v>
      </c>
      <c r="S182" s="156">
        <v>0</v>
      </c>
      <c r="T182" s="15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220</v>
      </c>
      <c r="AT182" s="158" t="s">
        <v>159</v>
      </c>
      <c r="AU182" s="158" t="s">
        <v>87</v>
      </c>
      <c r="AY182" s="18" t="s">
        <v>157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8" t="s">
        <v>87</v>
      </c>
      <c r="BK182" s="160">
        <f t="shared" si="19"/>
        <v>0</v>
      </c>
      <c r="BL182" s="18" t="s">
        <v>220</v>
      </c>
      <c r="BM182" s="158" t="s">
        <v>5886</v>
      </c>
    </row>
    <row r="183" spans="1:65" s="2" customFormat="1" ht="14.45" customHeight="1" x14ac:dyDescent="0.2">
      <c r="A183" s="30"/>
      <c r="B183" s="147"/>
      <c r="C183" s="193" t="s">
        <v>587</v>
      </c>
      <c r="D183" s="193" t="s">
        <v>777</v>
      </c>
      <c r="E183" s="194" t="s">
        <v>5887</v>
      </c>
      <c r="F183" s="195" t="s">
        <v>5888</v>
      </c>
      <c r="G183" s="196" t="s">
        <v>205</v>
      </c>
      <c r="H183" s="197">
        <v>2</v>
      </c>
      <c r="I183" s="197"/>
      <c r="J183" s="197">
        <f t="shared" si="10"/>
        <v>0</v>
      </c>
      <c r="K183" s="198"/>
      <c r="L183" s="199"/>
      <c r="M183" s="200" t="s">
        <v>1</v>
      </c>
      <c r="N183" s="201" t="s">
        <v>37</v>
      </c>
      <c r="O183" s="156">
        <v>0</v>
      </c>
      <c r="P183" s="156">
        <f t="shared" si="11"/>
        <v>0</v>
      </c>
      <c r="Q183" s="156">
        <v>4.2999999999999999E-4</v>
      </c>
      <c r="R183" s="156">
        <f t="shared" si="12"/>
        <v>8.5999999999999998E-4</v>
      </c>
      <c r="S183" s="156">
        <v>0</v>
      </c>
      <c r="T183" s="15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511</v>
      </c>
      <c r="AT183" s="158" t="s">
        <v>777</v>
      </c>
      <c r="AU183" s="158" t="s">
        <v>87</v>
      </c>
      <c r="AY183" s="18" t="s">
        <v>157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8" t="s">
        <v>87</v>
      </c>
      <c r="BK183" s="160">
        <f t="shared" si="19"/>
        <v>0</v>
      </c>
      <c r="BL183" s="18" t="s">
        <v>220</v>
      </c>
      <c r="BM183" s="158" t="s">
        <v>5889</v>
      </c>
    </row>
    <row r="184" spans="1:65" s="2" customFormat="1" ht="14.45" customHeight="1" x14ac:dyDescent="0.2">
      <c r="A184" s="30"/>
      <c r="B184" s="147"/>
      <c r="C184" s="148" t="s">
        <v>593</v>
      </c>
      <c r="D184" s="148" t="s">
        <v>159</v>
      </c>
      <c r="E184" s="149" t="s">
        <v>5890</v>
      </c>
      <c r="F184" s="150" t="s">
        <v>5891</v>
      </c>
      <c r="G184" s="151" t="s">
        <v>205</v>
      </c>
      <c r="H184" s="152">
        <v>2</v>
      </c>
      <c r="I184" s="152"/>
      <c r="J184" s="152">
        <f t="shared" si="10"/>
        <v>0</v>
      </c>
      <c r="K184" s="153"/>
      <c r="L184" s="31"/>
      <c r="M184" s="154" t="s">
        <v>1</v>
      </c>
      <c r="N184" s="155" t="s">
        <v>37</v>
      </c>
      <c r="O184" s="156">
        <v>0</v>
      </c>
      <c r="P184" s="156">
        <f t="shared" si="11"/>
        <v>0</v>
      </c>
      <c r="Q184" s="156">
        <v>4.0000000000000003E-5</v>
      </c>
      <c r="R184" s="156">
        <f t="shared" si="12"/>
        <v>8.0000000000000007E-5</v>
      </c>
      <c r="S184" s="156">
        <v>0</v>
      </c>
      <c r="T184" s="15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220</v>
      </c>
      <c r="AT184" s="158" t="s">
        <v>159</v>
      </c>
      <c r="AU184" s="158" t="s">
        <v>87</v>
      </c>
      <c r="AY184" s="18" t="s">
        <v>157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8" t="s">
        <v>87</v>
      </c>
      <c r="BK184" s="160">
        <f t="shared" si="19"/>
        <v>0</v>
      </c>
      <c r="BL184" s="18" t="s">
        <v>220</v>
      </c>
      <c r="BM184" s="158" t="s">
        <v>5892</v>
      </c>
    </row>
    <row r="185" spans="1:65" s="2" customFormat="1" ht="14.45" customHeight="1" x14ac:dyDescent="0.2">
      <c r="A185" s="30"/>
      <c r="B185" s="147"/>
      <c r="C185" s="193" t="s">
        <v>597</v>
      </c>
      <c r="D185" s="193" t="s">
        <v>777</v>
      </c>
      <c r="E185" s="194" t="s">
        <v>5893</v>
      </c>
      <c r="F185" s="195" t="s">
        <v>5894</v>
      </c>
      <c r="G185" s="196" t="s">
        <v>205</v>
      </c>
      <c r="H185" s="197">
        <v>2</v>
      </c>
      <c r="I185" s="197"/>
      <c r="J185" s="197">
        <f t="shared" si="10"/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 t="shared" si="11"/>
        <v>0</v>
      </c>
      <c r="Q185" s="156">
        <v>2E-3</v>
      </c>
      <c r="R185" s="156">
        <f t="shared" si="12"/>
        <v>4.0000000000000001E-3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511</v>
      </c>
      <c r="AT185" s="158" t="s">
        <v>777</v>
      </c>
      <c r="AU185" s="158" t="s">
        <v>87</v>
      </c>
      <c r="AY185" s="18" t="s">
        <v>157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87</v>
      </c>
      <c r="BK185" s="160">
        <f t="shared" si="19"/>
        <v>0</v>
      </c>
      <c r="BL185" s="18" t="s">
        <v>220</v>
      </c>
      <c r="BM185" s="158" t="s">
        <v>5895</v>
      </c>
    </row>
    <row r="186" spans="1:65" s="2" customFormat="1" ht="24.2" customHeight="1" x14ac:dyDescent="0.2">
      <c r="A186" s="30"/>
      <c r="B186" s="147"/>
      <c r="C186" s="148" t="s">
        <v>601</v>
      </c>
      <c r="D186" s="148" t="s">
        <v>159</v>
      </c>
      <c r="E186" s="149" t="s">
        <v>5896</v>
      </c>
      <c r="F186" s="150" t="s">
        <v>5897</v>
      </c>
      <c r="G186" s="151" t="s">
        <v>196</v>
      </c>
      <c r="H186" s="152">
        <v>61.5</v>
      </c>
      <c r="I186" s="152"/>
      <c r="J186" s="152">
        <f t="shared" si="10"/>
        <v>0</v>
      </c>
      <c r="K186" s="153"/>
      <c r="L186" s="31"/>
      <c r="M186" s="154" t="s">
        <v>1</v>
      </c>
      <c r="N186" s="155" t="s">
        <v>37</v>
      </c>
      <c r="O186" s="156">
        <v>0</v>
      </c>
      <c r="P186" s="156">
        <f t="shared" si="11"/>
        <v>0</v>
      </c>
      <c r="Q186" s="156">
        <v>1.8000000000000001E-4</v>
      </c>
      <c r="R186" s="156">
        <f t="shared" si="12"/>
        <v>1.107E-2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220</v>
      </c>
      <c r="AT186" s="158" t="s">
        <v>159</v>
      </c>
      <c r="AU186" s="158" t="s">
        <v>87</v>
      </c>
      <c r="AY186" s="18" t="s">
        <v>157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87</v>
      </c>
      <c r="BK186" s="160">
        <f t="shared" si="19"/>
        <v>0</v>
      </c>
      <c r="BL186" s="18" t="s">
        <v>220</v>
      </c>
      <c r="BM186" s="158" t="s">
        <v>5898</v>
      </c>
    </row>
    <row r="187" spans="1:65" s="2" customFormat="1" ht="24.2" customHeight="1" x14ac:dyDescent="0.2">
      <c r="A187" s="30"/>
      <c r="B187" s="147"/>
      <c r="C187" s="148" t="s">
        <v>607</v>
      </c>
      <c r="D187" s="148" t="s">
        <v>159</v>
      </c>
      <c r="E187" s="149" t="s">
        <v>5899</v>
      </c>
      <c r="F187" s="150" t="s">
        <v>5900</v>
      </c>
      <c r="G187" s="151" t="s">
        <v>196</v>
      </c>
      <c r="H187" s="152">
        <v>61.5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37</v>
      </c>
      <c r="O187" s="156">
        <v>0</v>
      </c>
      <c r="P187" s="156">
        <f t="shared" si="11"/>
        <v>0</v>
      </c>
      <c r="Q187" s="156">
        <v>1.0081300813008101E-5</v>
      </c>
      <c r="R187" s="156">
        <f t="shared" si="12"/>
        <v>6.1999999999999816E-4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87</v>
      </c>
      <c r="BK187" s="160">
        <f t="shared" si="19"/>
        <v>0</v>
      </c>
      <c r="BL187" s="18" t="s">
        <v>220</v>
      </c>
      <c r="BM187" s="158" t="s">
        <v>5901</v>
      </c>
    </row>
    <row r="188" spans="1:65" s="2" customFormat="1" ht="24.2" customHeight="1" x14ac:dyDescent="0.2">
      <c r="A188" s="30"/>
      <c r="B188" s="147"/>
      <c r="C188" s="148" t="s">
        <v>613</v>
      </c>
      <c r="D188" s="148" t="s">
        <v>159</v>
      </c>
      <c r="E188" s="149" t="s">
        <v>5902</v>
      </c>
      <c r="F188" s="150" t="s">
        <v>5903</v>
      </c>
      <c r="G188" s="151" t="s">
        <v>218</v>
      </c>
      <c r="H188" s="152">
        <v>7.4999999999999997E-2</v>
      </c>
      <c r="I188" s="152"/>
      <c r="J188" s="152">
        <f t="shared" si="10"/>
        <v>0</v>
      </c>
      <c r="K188" s="153"/>
      <c r="L188" s="31"/>
      <c r="M188" s="154" t="s">
        <v>1</v>
      </c>
      <c r="N188" s="155" t="s">
        <v>37</v>
      </c>
      <c r="O188" s="156">
        <v>0</v>
      </c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220</v>
      </c>
      <c r="AT188" s="158" t="s">
        <v>159</v>
      </c>
      <c r="AU188" s="158" t="s">
        <v>87</v>
      </c>
      <c r="AY188" s="18" t="s">
        <v>157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87</v>
      </c>
      <c r="BK188" s="160">
        <f t="shared" si="19"/>
        <v>0</v>
      </c>
      <c r="BL188" s="18" t="s">
        <v>220</v>
      </c>
      <c r="BM188" s="158" t="s">
        <v>5904</v>
      </c>
    </row>
    <row r="189" spans="1:65" s="2" customFormat="1" ht="14.45" customHeight="1" x14ac:dyDescent="0.2">
      <c r="A189" s="30"/>
      <c r="B189" s="147"/>
      <c r="C189" s="148" t="s">
        <v>620</v>
      </c>
      <c r="D189" s="148" t="s">
        <v>159</v>
      </c>
      <c r="E189" s="149" t="s">
        <v>5905</v>
      </c>
      <c r="F189" s="150" t="s">
        <v>5906</v>
      </c>
      <c r="G189" s="151" t="s">
        <v>205</v>
      </c>
      <c r="H189" s="152">
        <v>2</v>
      </c>
      <c r="I189" s="152"/>
      <c r="J189" s="152">
        <f t="shared" si="10"/>
        <v>0</v>
      </c>
      <c r="K189" s="153"/>
      <c r="L189" s="31"/>
      <c r="M189" s="154" t="s">
        <v>1</v>
      </c>
      <c r="N189" s="155" t="s">
        <v>37</v>
      </c>
      <c r="O189" s="156">
        <v>0</v>
      </c>
      <c r="P189" s="156">
        <f t="shared" si="11"/>
        <v>0</v>
      </c>
      <c r="Q189" s="156">
        <v>0</v>
      </c>
      <c r="R189" s="156">
        <f t="shared" si="12"/>
        <v>0</v>
      </c>
      <c r="S189" s="156">
        <v>0</v>
      </c>
      <c r="T189" s="15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220</v>
      </c>
      <c r="AT189" s="158" t="s">
        <v>159</v>
      </c>
      <c r="AU189" s="158" t="s">
        <v>87</v>
      </c>
      <c r="AY189" s="18" t="s">
        <v>157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8" t="s">
        <v>87</v>
      </c>
      <c r="BK189" s="160">
        <f t="shared" si="19"/>
        <v>0</v>
      </c>
      <c r="BL189" s="18" t="s">
        <v>220</v>
      </c>
      <c r="BM189" s="158" t="s">
        <v>5907</v>
      </c>
    </row>
    <row r="190" spans="1:65" s="2" customFormat="1" ht="14.45" customHeight="1" x14ac:dyDescent="0.2">
      <c r="A190" s="30"/>
      <c r="B190" s="147"/>
      <c r="C190" s="193" t="s">
        <v>626</v>
      </c>
      <c r="D190" s="193" t="s">
        <v>777</v>
      </c>
      <c r="E190" s="194" t="s">
        <v>5908</v>
      </c>
      <c r="F190" s="195" t="s">
        <v>5909</v>
      </c>
      <c r="G190" s="196" t="s">
        <v>205</v>
      </c>
      <c r="H190" s="197">
        <v>2</v>
      </c>
      <c r="I190" s="197"/>
      <c r="J190" s="197">
        <f t="shared" si="10"/>
        <v>0</v>
      </c>
      <c r="K190" s="198"/>
      <c r="L190" s="199"/>
      <c r="M190" s="200" t="s">
        <v>1</v>
      </c>
      <c r="N190" s="201" t="s">
        <v>37</v>
      </c>
      <c r="O190" s="156">
        <v>0</v>
      </c>
      <c r="P190" s="156">
        <f t="shared" si="11"/>
        <v>0</v>
      </c>
      <c r="Q190" s="156">
        <v>3.5E-4</v>
      </c>
      <c r="R190" s="156">
        <f t="shared" si="12"/>
        <v>6.9999999999999999E-4</v>
      </c>
      <c r="S190" s="156">
        <v>0</v>
      </c>
      <c r="T190" s="15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511</v>
      </c>
      <c r="AT190" s="158" t="s">
        <v>777</v>
      </c>
      <c r="AU190" s="158" t="s">
        <v>87</v>
      </c>
      <c r="AY190" s="18" t="s">
        <v>157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8" t="s">
        <v>87</v>
      </c>
      <c r="BK190" s="160">
        <f t="shared" si="19"/>
        <v>0</v>
      </c>
      <c r="BL190" s="18" t="s">
        <v>220</v>
      </c>
      <c r="BM190" s="158" t="s">
        <v>5910</v>
      </c>
    </row>
    <row r="191" spans="1:65" s="2" customFormat="1" ht="24.2" customHeight="1" x14ac:dyDescent="0.2">
      <c r="A191" s="30"/>
      <c r="B191" s="147"/>
      <c r="C191" s="148" t="s">
        <v>632</v>
      </c>
      <c r="D191" s="148" t="s">
        <v>159</v>
      </c>
      <c r="E191" s="149" t="s">
        <v>5911</v>
      </c>
      <c r="F191" s="150" t="s">
        <v>5912</v>
      </c>
      <c r="G191" s="151" t="s">
        <v>218</v>
      </c>
      <c r="H191" s="152">
        <v>3.7999999999999999E-2</v>
      </c>
      <c r="I191" s="152"/>
      <c r="J191" s="152">
        <f t="shared" si="10"/>
        <v>0</v>
      </c>
      <c r="K191" s="153"/>
      <c r="L191" s="31"/>
      <c r="M191" s="154" t="s">
        <v>1</v>
      </c>
      <c r="N191" s="155" t="s">
        <v>37</v>
      </c>
      <c r="O191" s="156">
        <v>0</v>
      </c>
      <c r="P191" s="156">
        <f t="shared" si="11"/>
        <v>0</v>
      </c>
      <c r="Q191" s="156">
        <v>0</v>
      </c>
      <c r="R191" s="156">
        <f t="shared" si="12"/>
        <v>0</v>
      </c>
      <c r="S191" s="156">
        <v>0</v>
      </c>
      <c r="T191" s="15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220</v>
      </c>
      <c r="AT191" s="158" t="s">
        <v>159</v>
      </c>
      <c r="AU191" s="158" t="s">
        <v>87</v>
      </c>
      <c r="AY191" s="18" t="s">
        <v>157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8" t="s">
        <v>87</v>
      </c>
      <c r="BK191" s="160">
        <f t="shared" si="19"/>
        <v>0</v>
      </c>
      <c r="BL191" s="18" t="s">
        <v>220</v>
      </c>
      <c r="BM191" s="158" t="s">
        <v>5913</v>
      </c>
    </row>
    <row r="192" spans="1:65" s="12" customFormat="1" ht="22.9" customHeight="1" x14ac:dyDescent="0.2">
      <c r="B192" s="135"/>
      <c r="D192" s="136" t="s">
        <v>70</v>
      </c>
      <c r="E192" s="145" t="s">
        <v>534</v>
      </c>
      <c r="F192" s="145" t="s">
        <v>5914</v>
      </c>
      <c r="J192" s="146">
        <f>BK192</f>
        <v>0</v>
      </c>
      <c r="L192" s="135"/>
      <c r="M192" s="139"/>
      <c r="N192" s="140"/>
      <c r="O192" s="140"/>
      <c r="P192" s="141">
        <f>SUM(P193:P251)</f>
        <v>0</v>
      </c>
      <c r="Q192" s="140"/>
      <c r="R192" s="141">
        <f>SUM(R193:R251)</f>
        <v>0.52075000000000005</v>
      </c>
      <c r="S192" s="140"/>
      <c r="T192" s="142">
        <f>SUM(T193:T251)</f>
        <v>0</v>
      </c>
      <c r="AR192" s="136" t="s">
        <v>87</v>
      </c>
      <c r="AT192" s="143" t="s">
        <v>70</v>
      </c>
      <c r="AU192" s="143" t="s">
        <v>79</v>
      </c>
      <c r="AY192" s="136" t="s">
        <v>157</v>
      </c>
      <c r="BK192" s="144">
        <f>SUM(BK193:BK251)</f>
        <v>0</v>
      </c>
    </row>
    <row r="193" spans="1:65" s="2" customFormat="1" ht="14.45" customHeight="1" x14ac:dyDescent="0.2">
      <c r="A193" s="30"/>
      <c r="B193" s="147"/>
      <c r="C193" s="148" t="s">
        <v>1941</v>
      </c>
      <c r="D193" s="148" t="s">
        <v>159</v>
      </c>
      <c r="E193" s="149" t="s">
        <v>5915</v>
      </c>
      <c r="F193" s="150" t="s">
        <v>5916</v>
      </c>
      <c r="G193" s="151" t="s">
        <v>205</v>
      </c>
      <c r="H193" s="152">
        <v>1</v>
      </c>
      <c r="I193" s="152"/>
      <c r="J193" s="152">
        <f t="shared" ref="J193:J224" si="20">ROUND(I193*H193,3)</f>
        <v>0</v>
      </c>
      <c r="K193" s="153"/>
      <c r="L193" s="31"/>
      <c r="M193" s="154" t="s">
        <v>1</v>
      </c>
      <c r="N193" s="155" t="s">
        <v>37</v>
      </c>
      <c r="O193" s="156">
        <v>0</v>
      </c>
      <c r="P193" s="156">
        <f t="shared" ref="P193:P224" si="21">O193*H193</f>
        <v>0</v>
      </c>
      <c r="Q193" s="156">
        <v>4.6000000000000001E-4</v>
      </c>
      <c r="R193" s="156">
        <f t="shared" ref="R193:R224" si="22">Q193*H193</f>
        <v>4.6000000000000001E-4</v>
      </c>
      <c r="S193" s="156">
        <v>0</v>
      </c>
      <c r="T193" s="157">
        <f t="shared" ref="T193:T224" si="23"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220</v>
      </c>
      <c r="AT193" s="158" t="s">
        <v>159</v>
      </c>
      <c r="AU193" s="158" t="s">
        <v>87</v>
      </c>
      <c r="AY193" s="18" t="s">
        <v>157</v>
      </c>
      <c r="BE193" s="159">
        <f t="shared" ref="BE193:BE224" si="24">IF(N193="základná",J193,0)</f>
        <v>0</v>
      </c>
      <c r="BF193" s="159">
        <f t="shared" ref="BF193:BF224" si="25">IF(N193="znížená",J193,0)</f>
        <v>0</v>
      </c>
      <c r="BG193" s="159">
        <f t="shared" ref="BG193:BG224" si="26">IF(N193="zákl. prenesená",J193,0)</f>
        <v>0</v>
      </c>
      <c r="BH193" s="159">
        <f t="shared" ref="BH193:BH224" si="27">IF(N193="zníž. prenesená",J193,0)</f>
        <v>0</v>
      </c>
      <c r="BI193" s="159">
        <f t="shared" ref="BI193:BI224" si="28">IF(N193="nulová",J193,0)</f>
        <v>0</v>
      </c>
      <c r="BJ193" s="18" t="s">
        <v>87</v>
      </c>
      <c r="BK193" s="160">
        <f t="shared" ref="BK193:BK224" si="29">ROUND(I193*H193,3)</f>
        <v>0</v>
      </c>
      <c r="BL193" s="18" t="s">
        <v>220</v>
      </c>
      <c r="BM193" s="158" t="s">
        <v>5917</v>
      </c>
    </row>
    <row r="194" spans="1:65" s="2" customFormat="1" ht="24.2" customHeight="1" x14ac:dyDescent="0.2">
      <c r="A194" s="30"/>
      <c r="B194" s="147"/>
      <c r="C194" s="193" t="s">
        <v>1967</v>
      </c>
      <c r="D194" s="193" t="s">
        <v>777</v>
      </c>
      <c r="E194" s="194" t="s">
        <v>5918</v>
      </c>
      <c r="F194" s="195" t="s">
        <v>8261</v>
      </c>
      <c r="G194" s="196" t="s">
        <v>205</v>
      </c>
      <c r="H194" s="197">
        <v>1</v>
      </c>
      <c r="I194" s="197"/>
      <c r="J194" s="197">
        <f t="shared" si="20"/>
        <v>0</v>
      </c>
      <c r="K194" s="198"/>
      <c r="L194" s="199"/>
      <c r="M194" s="200" t="s">
        <v>1</v>
      </c>
      <c r="N194" s="201" t="s">
        <v>37</v>
      </c>
      <c r="O194" s="156">
        <v>0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511</v>
      </c>
      <c r="AT194" s="158" t="s">
        <v>777</v>
      </c>
      <c r="AU194" s="158" t="s">
        <v>87</v>
      </c>
      <c r="AY194" s="18" t="s">
        <v>157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8" t="s">
        <v>87</v>
      </c>
      <c r="BK194" s="160">
        <f t="shared" si="29"/>
        <v>0</v>
      </c>
      <c r="BL194" s="18" t="s">
        <v>220</v>
      </c>
      <c r="BM194" s="158" t="s">
        <v>5919</v>
      </c>
    </row>
    <row r="195" spans="1:65" s="2" customFormat="1" ht="24.2" customHeight="1" x14ac:dyDescent="0.2">
      <c r="A195" s="30"/>
      <c r="B195" s="147"/>
      <c r="C195" s="148" t="s">
        <v>678</v>
      </c>
      <c r="D195" s="148" t="s">
        <v>159</v>
      </c>
      <c r="E195" s="149" t="s">
        <v>5920</v>
      </c>
      <c r="F195" s="150" t="s">
        <v>5921</v>
      </c>
      <c r="G195" s="151" t="s">
        <v>205</v>
      </c>
      <c r="H195" s="152">
        <v>4</v>
      </c>
      <c r="I195" s="152"/>
      <c r="J195" s="152">
        <f t="shared" si="20"/>
        <v>0</v>
      </c>
      <c r="K195" s="153"/>
      <c r="L195" s="31"/>
      <c r="M195" s="154" t="s">
        <v>1</v>
      </c>
      <c r="N195" s="155" t="s">
        <v>37</v>
      </c>
      <c r="O195" s="156">
        <v>0</v>
      </c>
      <c r="P195" s="156">
        <f t="shared" si="21"/>
        <v>0</v>
      </c>
      <c r="Q195" s="156">
        <v>1.7000000000000001E-4</v>
      </c>
      <c r="R195" s="156">
        <f t="shared" si="22"/>
        <v>6.8000000000000005E-4</v>
      </c>
      <c r="S195" s="156">
        <v>0</v>
      </c>
      <c r="T195" s="157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220</v>
      </c>
      <c r="AT195" s="158" t="s">
        <v>159</v>
      </c>
      <c r="AU195" s="158" t="s">
        <v>87</v>
      </c>
      <c r="AY195" s="18" t="s">
        <v>157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8" t="s">
        <v>87</v>
      </c>
      <c r="BK195" s="160">
        <f t="shared" si="29"/>
        <v>0</v>
      </c>
      <c r="BL195" s="18" t="s">
        <v>220</v>
      </c>
      <c r="BM195" s="158" t="s">
        <v>5922</v>
      </c>
    </row>
    <row r="196" spans="1:65" s="2" customFormat="1" ht="37.9" customHeight="1" x14ac:dyDescent="0.2">
      <c r="A196" s="30"/>
      <c r="B196" s="147"/>
      <c r="C196" s="193" t="s">
        <v>682</v>
      </c>
      <c r="D196" s="193" t="s">
        <v>777</v>
      </c>
      <c r="E196" s="194" t="s">
        <v>5923</v>
      </c>
      <c r="F196" s="195" t="s">
        <v>8262</v>
      </c>
      <c r="G196" s="196" t="s">
        <v>205</v>
      </c>
      <c r="H196" s="197">
        <v>4</v>
      </c>
      <c r="I196" s="197"/>
      <c r="J196" s="197">
        <f t="shared" si="20"/>
        <v>0</v>
      </c>
      <c r="K196" s="198"/>
      <c r="L196" s="199"/>
      <c r="M196" s="200" t="s">
        <v>1</v>
      </c>
      <c r="N196" s="201" t="s">
        <v>37</v>
      </c>
      <c r="O196" s="156">
        <v>0</v>
      </c>
      <c r="P196" s="156">
        <f t="shared" si="21"/>
        <v>0</v>
      </c>
      <c r="Q196" s="156">
        <v>3.3E-4</v>
      </c>
      <c r="R196" s="156">
        <f t="shared" si="22"/>
        <v>1.32E-3</v>
      </c>
      <c r="S196" s="156">
        <v>0</v>
      </c>
      <c r="T196" s="157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511</v>
      </c>
      <c r="AT196" s="158" t="s">
        <v>777</v>
      </c>
      <c r="AU196" s="158" t="s">
        <v>87</v>
      </c>
      <c r="AY196" s="18" t="s">
        <v>157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8" t="s">
        <v>87</v>
      </c>
      <c r="BK196" s="160">
        <f t="shared" si="29"/>
        <v>0</v>
      </c>
      <c r="BL196" s="18" t="s">
        <v>220</v>
      </c>
      <c r="BM196" s="158" t="s">
        <v>5924</v>
      </c>
    </row>
    <row r="197" spans="1:65" s="2" customFormat="1" ht="14.45" customHeight="1" x14ac:dyDescent="0.2">
      <c r="A197" s="30"/>
      <c r="B197" s="147"/>
      <c r="C197" s="193" t="s">
        <v>688</v>
      </c>
      <c r="D197" s="193" t="s">
        <v>777</v>
      </c>
      <c r="E197" s="194" t="s">
        <v>5925</v>
      </c>
      <c r="F197" s="195" t="s">
        <v>5926</v>
      </c>
      <c r="G197" s="196" t="s">
        <v>205</v>
      </c>
      <c r="H197" s="197">
        <v>4</v>
      </c>
      <c r="I197" s="197"/>
      <c r="J197" s="197">
        <f t="shared" si="20"/>
        <v>0</v>
      </c>
      <c r="K197" s="198"/>
      <c r="L197" s="199"/>
      <c r="M197" s="200" t="s">
        <v>1</v>
      </c>
      <c r="N197" s="201" t="s">
        <v>37</v>
      </c>
      <c r="O197" s="156">
        <v>0</v>
      </c>
      <c r="P197" s="156">
        <f t="shared" si="21"/>
        <v>0</v>
      </c>
      <c r="Q197" s="156">
        <v>1E-3</v>
      </c>
      <c r="R197" s="156">
        <f t="shared" si="22"/>
        <v>4.0000000000000001E-3</v>
      </c>
      <c r="S197" s="156">
        <v>0</v>
      </c>
      <c r="T197" s="157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511</v>
      </c>
      <c r="AT197" s="158" t="s">
        <v>777</v>
      </c>
      <c r="AU197" s="158" t="s">
        <v>87</v>
      </c>
      <c r="AY197" s="18" t="s">
        <v>157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8" t="s">
        <v>87</v>
      </c>
      <c r="BK197" s="160">
        <f t="shared" si="29"/>
        <v>0</v>
      </c>
      <c r="BL197" s="18" t="s">
        <v>220</v>
      </c>
      <c r="BM197" s="158" t="s">
        <v>5927</v>
      </c>
    </row>
    <row r="198" spans="1:65" s="2" customFormat="1" ht="14.45" customHeight="1" x14ac:dyDescent="0.2">
      <c r="A198" s="30"/>
      <c r="B198" s="147"/>
      <c r="C198" s="193" t="s">
        <v>694</v>
      </c>
      <c r="D198" s="193" t="s">
        <v>777</v>
      </c>
      <c r="E198" s="194" t="s">
        <v>5928</v>
      </c>
      <c r="F198" s="195" t="s">
        <v>5929</v>
      </c>
      <c r="G198" s="196" t="s">
        <v>205</v>
      </c>
      <c r="H198" s="197">
        <v>4</v>
      </c>
      <c r="I198" s="197"/>
      <c r="J198" s="197">
        <f t="shared" si="20"/>
        <v>0</v>
      </c>
      <c r="K198" s="198"/>
      <c r="L198" s="199"/>
      <c r="M198" s="200" t="s">
        <v>1</v>
      </c>
      <c r="N198" s="201" t="s">
        <v>37</v>
      </c>
      <c r="O198" s="156">
        <v>0</v>
      </c>
      <c r="P198" s="156">
        <f t="shared" si="21"/>
        <v>0</v>
      </c>
      <c r="Q198" s="156">
        <v>8.4999999999999995E-4</v>
      </c>
      <c r="R198" s="156">
        <f t="shared" si="22"/>
        <v>3.3999999999999998E-3</v>
      </c>
      <c r="S198" s="156">
        <v>0</v>
      </c>
      <c r="T198" s="157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511</v>
      </c>
      <c r="AT198" s="158" t="s">
        <v>777</v>
      </c>
      <c r="AU198" s="158" t="s">
        <v>87</v>
      </c>
      <c r="AY198" s="18" t="s">
        <v>157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8" t="s">
        <v>87</v>
      </c>
      <c r="BK198" s="160">
        <f t="shared" si="29"/>
        <v>0</v>
      </c>
      <c r="BL198" s="18" t="s">
        <v>220</v>
      </c>
      <c r="BM198" s="158" t="s">
        <v>5930</v>
      </c>
    </row>
    <row r="199" spans="1:65" s="2" customFormat="1" ht="14.45" customHeight="1" x14ac:dyDescent="0.2">
      <c r="A199" s="30"/>
      <c r="B199" s="147"/>
      <c r="C199" s="148" t="s">
        <v>735</v>
      </c>
      <c r="D199" s="148" t="s">
        <v>159</v>
      </c>
      <c r="E199" s="149" t="s">
        <v>5931</v>
      </c>
      <c r="F199" s="150" t="s">
        <v>5932</v>
      </c>
      <c r="G199" s="151" t="s">
        <v>205</v>
      </c>
      <c r="H199" s="152">
        <v>4</v>
      </c>
      <c r="I199" s="152"/>
      <c r="J199" s="152">
        <f t="shared" si="20"/>
        <v>0</v>
      </c>
      <c r="K199" s="153"/>
      <c r="L199" s="31"/>
      <c r="M199" s="154" t="s">
        <v>1</v>
      </c>
      <c r="N199" s="155" t="s">
        <v>37</v>
      </c>
      <c r="O199" s="156">
        <v>0</v>
      </c>
      <c r="P199" s="156">
        <f t="shared" si="21"/>
        <v>0</v>
      </c>
      <c r="Q199" s="156">
        <v>1.1E-4</v>
      </c>
      <c r="R199" s="156">
        <f t="shared" si="22"/>
        <v>4.4000000000000002E-4</v>
      </c>
      <c r="S199" s="156">
        <v>0</v>
      </c>
      <c r="T199" s="157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220</v>
      </c>
      <c r="AT199" s="158" t="s">
        <v>159</v>
      </c>
      <c r="AU199" s="158" t="s">
        <v>87</v>
      </c>
      <c r="AY199" s="18" t="s">
        <v>157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8" t="s">
        <v>87</v>
      </c>
      <c r="BK199" s="160">
        <f t="shared" si="29"/>
        <v>0</v>
      </c>
      <c r="BL199" s="18" t="s">
        <v>220</v>
      </c>
      <c r="BM199" s="158" t="s">
        <v>5933</v>
      </c>
    </row>
    <row r="200" spans="1:65" s="2" customFormat="1" ht="37.9" customHeight="1" x14ac:dyDescent="0.2">
      <c r="A200" s="30"/>
      <c r="B200" s="147"/>
      <c r="C200" s="193" t="s">
        <v>739</v>
      </c>
      <c r="D200" s="193" t="s">
        <v>777</v>
      </c>
      <c r="E200" s="194" t="s">
        <v>5934</v>
      </c>
      <c r="F200" s="195" t="s">
        <v>8263</v>
      </c>
      <c r="G200" s="196" t="s">
        <v>205</v>
      </c>
      <c r="H200" s="197">
        <v>4</v>
      </c>
      <c r="I200" s="197"/>
      <c r="J200" s="197">
        <f t="shared" si="20"/>
        <v>0</v>
      </c>
      <c r="K200" s="198"/>
      <c r="L200" s="199"/>
      <c r="M200" s="200" t="s">
        <v>1</v>
      </c>
      <c r="N200" s="201" t="s">
        <v>37</v>
      </c>
      <c r="O200" s="156">
        <v>0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511</v>
      </c>
      <c r="AT200" s="158" t="s">
        <v>777</v>
      </c>
      <c r="AU200" s="158" t="s">
        <v>87</v>
      </c>
      <c r="AY200" s="18" t="s">
        <v>157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8" t="s">
        <v>87</v>
      </c>
      <c r="BK200" s="160">
        <f t="shared" si="29"/>
        <v>0</v>
      </c>
      <c r="BL200" s="18" t="s">
        <v>220</v>
      </c>
      <c r="BM200" s="158" t="s">
        <v>5935</v>
      </c>
    </row>
    <row r="201" spans="1:65" s="2" customFormat="1" ht="14.45" customHeight="1" x14ac:dyDescent="0.2">
      <c r="A201" s="30"/>
      <c r="B201" s="147"/>
      <c r="C201" s="193" t="s">
        <v>745</v>
      </c>
      <c r="D201" s="193" t="s">
        <v>777</v>
      </c>
      <c r="E201" s="194" t="s">
        <v>5936</v>
      </c>
      <c r="F201" s="195" t="s">
        <v>8264</v>
      </c>
      <c r="G201" s="196" t="s">
        <v>205</v>
      </c>
      <c r="H201" s="197">
        <v>4</v>
      </c>
      <c r="I201" s="197"/>
      <c r="J201" s="197">
        <f t="shared" si="20"/>
        <v>0</v>
      </c>
      <c r="K201" s="198"/>
      <c r="L201" s="199"/>
      <c r="M201" s="200" t="s">
        <v>1</v>
      </c>
      <c r="N201" s="201" t="s">
        <v>37</v>
      </c>
      <c r="O201" s="156">
        <v>0</v>
      </c>
      <c r="P201" s="156">
        <f t="shared" si="21"/>
        <v>0</v>
      </c>
      <c r="Q201" s="156">
        <v>8.9999999999999998E-4</v>
      </c>
      <c r="R201" s="156">
        <f t="shared" si="22"/>
        <v>3.5999999999999999E-3</v>
      </c>
      <c r="S201" s="156">
        <v>0</v>
      </c>
      <c r="T201" s="157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511</v>
      </c>
      <c r="AT201" s="158" t="s">
        <v>777</v>
      </c>
      <c r="AU201" s="158" t="s">
        <v>87</v>
      </c>
      <c r="AY201" s="18" t="s">
        <v>157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8" t="s">
        <v>87</v>
      </c>
      <c r="BK201" s="160">
        <f t="shared" si="29"/>
        <v>0</v>
      </c>
      <c r="BL201" s="18" t="s">
        <v>220</v>
      </c>
      <c r="BM201" s="158" t="s">
        <v>5937</v>
      </c>
    </row>
    <row r="202" spans="1:65" s="2" customFormat="1" ht="24.2" customHeight="1" x14ac:dyDescent="0.2">
      <c r="A202" s="30"/>
      <c r="B202" s="147"/>
      <c r="C202" s="148" t="s">
        <v>663</v>
      </c>
      <c r="D202" s="148" t="s">
        <v>159</v>
      </c>
      <c r="E202" s="149" t="s">
        <v>5938</v>
      </c>
      <c r="F202" s="150" t="s">
        <v>5939</v>
      </c>
      <c r="G202" s="151" t="s">
        <v>205</v>
      </c>
      <c r="H202" s="152">
        <v>4</v>
      </c>
      <c r="I202" s="152"/>
      <c r="J202" s="152">
        <f t="shared" si="20"/>
        <v>0</v>
      </c>
      <c r="K202" s="153"/>
      <c r="L202" s="31"/>
      <c r="M202" s="154" t="s">
        <v>1</v>
      </c>
      <c r="N202" s="155" t="s">
        <v>37</v>
      </c>
      <c r="O202" s="156">
        <v>0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220</v>
      </c>
      <c r="AT202" s="158" t="s">
        <v>159</v>
      </c>
      <c r="AU202" s="158" t="s">
        <v>87</v>
      </c>
      <c r="AY202" s="18" t="s">
        <v>157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8" t="s">
        <v>87</v>
      </c>
      <c r="BK202" s="160">
        <f t="shared" si="29"/>
        <v>0</v>
      </c>
      <c r="BL202" s="18" t="s">
        <v>220</v>
      </c>
      <c r="BM202" s="158" t="s">
        <v>5940</v>
      </c>
    </row>
    <row r="203" spans="1:65" s="2" customFormat="1" ht="36" x14ac:dyDescent="0.2">
      <c r="A203" s="30"/>
      <c r="B203" s="147"/>
      <c r="C203" s="193" t="s">
        <v>669</v>
      </c>
      <c r="D203" s="193" t="s">
        <v>777</v>
      </c>
      <c r="E203" s="194" t="s">
        <v>5941</v>
      </c>
      <c r="F203" s="195" t="s">
        <v>8265</v>
      </c>
      <c r="G203" s="196" t="s">
        <v>205</v>
      </c>
      <c r="H203" s="197">
        <v>4</v>
      </c>
      <c r="I203" s="197"/>
      <c r="J203" s="197">
        <f t="shared" si="20"/>
        <v>0</v>
      </c>
      <c r="K203" s="198"/>
      <c r="L203" s="199"/>
      <c r="M203" s="200" t="s">
        <v>1</v>
      </c>
      <c r="N203" s="201" t="s">
        <v>37</v>
      </c>
      <c r="O203" s="156">
        <v>0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511</v>
      </c>
      <c r="AT203" s="158" t="s">
        <v>777</v>
      </c>
      <c r="AU203" s="158" t="s">
        <v>87</v>
      </c>
      <c r="AY203" s="18" t="s">
        <v>157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8" t="s">
        <v>87</v>
      </c>
      <c r="BK203" s="160">
        <f t="shared" si="29"/>
        <v>0</v>
      </c>
      <c r="BL203" s="18" t="s">
        <v>220</v>
      </c>
      <c r="BM203" s="158" t="s">
        <v>5942</v>
      </c>
    </row>
    <row r="204" spans="1:65" s="2" customFormat="1" ht="24.2" customHeight="1" x14ac:dyDescent="0.2">
      <c r="A204" s="30"/>
      <c r="B204" s="147"/>
      <c r="C204" s="193" t="s">
        <v>674</v>
      </c>
      <c r="D204" s="193" t="s">
        <v>777</v>
      </c>
      <c r="E204" s="194" t="s">
        <v>5943</v>
      </c>
      <c r="F204" s="195" t="s">
        <v>8266</v>
      </c>
      <c r="G204" s="196" t="s">
        <v>205</v>
      </c>
      <c r="H204" s="197">
        <v>2</v>
      </c>
      <c r="I204" s="197"/>
      <c r="J204" s="197">
        <f t="shared" si="20"/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 t="shared" si="21"/>
        <v>0</v>
      </c>
      <c r="Q204" s="156">
        <v>5.9999999999999995E-4</v>
      </c>
      <c r="R204" s="156">
        <f t="shared" si="22"/>
        <v>1.1999999999999999E-3</v>
      </c>
      <c r="S204" s="156">
        <v>0</v>
      </c>
      <c r="T204" s="157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511</v>
      </c>
      <c r="AT204" s="158" t="s">
        <v>777</v>
      </c>
      <c r="AU204" s="158" t="s">
        <v>87</v>
      </c>
      <c r="AY204" s="18" t="s">
        <v>157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8" t="s">
        <v>87</v>
      </c>
      <c r="BK204" s="160">
        <f t="shared" si="29"/>
        <v>0</v>
      </c>
      <c r="BL204" s="18" t="s">
        <v>220</v>
      </c>
      <c r="BM204" s="158" t="s">
        <v>5944</v>
      </c>
    </row>
    <row r="205" spans="1:65" s="2" customFormat="1" ht="24.2" customHeight="1" x14ac:dyDescent="0.2">
      <c r="A205" s="30"/>
      <c r="B205" s="147"/>
      <c r="C205" s="148" t="s">
        <v>710</v>
      </c>
      <c r="D205" s="148" t="s">
        <v>159</v>
      </c>
      <c r="E205" s="149" t="s">
        <v>5945</v>
      </c>
      <c r="F205" s="150" t="s">
        <v>5946</v>
      </c>
      <c r="G205" s="151" t="s">
        <v>205</v>
      </c>
      <c r="H205" s="152">
        <v>4</v>
      </c>
      <c r="I205" s="152"/>
      <c r="J205" s="152">
        <f t="shared" si="20"/>
        <v>0</v>
      </c>
      <c r="K205" s="153"/>
      <c r="L205" s="31"/>
      <c r="M205" s="154" t="s">
        <v>1</v>
      </c>
      <c r="N205" s="155" t="s">
        <v>37</v>
      </c>
      <c r="O205" s="156">
        <v>0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220</v>
      </c>
      <c r="AT205" s="158" t="s">
        <v>159</v>
      </c>
      <c r="AU205" s="158" t="s">
        <v>87</v>
      </c>
      <c r="AY205" s="18" t="s">
        <v>157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8" t="s">
        <v>87</v>
      </c>
      <c r="BK205" s="160">
        <f t="shared" si="29"/>
        <v>0</v>
      </c>
      <c r="BL205" s="18" t="s">
        <v>220</v>
      </c>
      <c r="BM205" s="158" t="s">
        <v>5947</v>
      </c>
    </row>
    <row r="206" spans="1:65" s="2" customFormat="1" ht="33.75" customHeight="1" x14ac:dyDescent="0.2">
      <c r="A206" s="30"/>
      <c r="B206" s="147"/>
      <c r="C206" s="193" t="s">
        <v>720</v>
      </c>
      <c r="D206" s="193" t="s">
        <v>777</v>
      </c>
      <c r="E206" s="194" t="s">
        <v>5948</v>
      </c>
      <c r="F206" s="195" t="s">
        <v>8267</v>
      </c>
      <c r="G206" s="196" t="s">
        <v>205</v>
      </c>
      <c r="H206" s="197">
        <v>4</v>
      </c>
      <c r="I206" s="197"/>
      <c r="J206" s="197">
        <f t="shared" si="20"/>
        <v>0</v>
      </c>
      <c r="K206" s="198"/>
      <c r="L206" s="199"/>
      <c r="M206" s="200" t="s">
        <v>1</v>
      </c>
      <c r="N206" s="201" t="s">
        <v>37</v>
      </c>
      <c r="O206" s="156">
        <v>0</v>
      </c>
      <c r="P206" s="156">
        <f t="shared" si="21"/>
        <v>0</v>
      </c>
      <c r="Q206" s="156">
        <v>1.3350000000000001E-2</v>
      </c>
      <c r="R206" s="156">
        <f t="shared" si="22"/>
        <v>5.3400000000000003E-2</v>
      </c>
      <c r="S206" s="156">
        <v>0</v>
      </c>
      <c r="T206" s="157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511</v>
      </c>
      <c r="AT206" s="158" t="s">
        <v>777</v>
      </c>
      <c r="AU206" s="158" t="s">
        <v>87</v>
      </c>
      <c r="AY206" s="18" t="s">
        <v>157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8" t="s">
        <v>87</v>
      </c>
      <c r="BK206" s="160">
        <f t="shared" si="29"/>
        <v>0</v>
      </c>
      <c r="BL206" s="18" t="s">
        <v>220</v>
      </c>
      <c r="BM206" s="158" t="s">
        <v>5949</v>
      </c>
    </row>
    <row r="207" spans="1:65" s="2" customFormat="1" ht="24.2" customHeight="1" x14ac:dyDescent="0.2">
      <c r="A207" s="30"/>
      <c r="B207" s="147"/>
      <c r="C207" s="193" t="s">
        <v>724</v>
      </c>
      <c r="D207" s="193" t="s">
        <v>777</v>
      </c>
      <c r="E207" s="194" t="s">
        <v>5943</v>
      </c>
      <c r="F207" s="195" t="s">
        <v>8266</v>
      </c>
      <c r="G207" s="196" t="s">
        <v>205</v>
      </c>
      <c r="H207" s="197">
        <v>4</v>
      </c>
      <c r="I207" s="197"/>
      <c r="J207" s="197">
        <f t="shared" si="20"/>
        <v>0</v>
      </c>
      <c r="K207" s="198"/>
      <c r="L207" s="199"/>
      <c r="M207" s="200" t="s">
        <v>1</v>
      </c>
      <c r="N207" s="201" t="s">
        <v>37</v>
      </c>
      <c r="O207" s="156">
        <v>0</v>
      </c>
      <c r="P207" s="156">
        <f t="shared" si="21"/>
        <v>0</v>
      </c>
      <c r="Q207" s="156">
        <v>5.9999999999999995E-4</v>
      </c>
      <c r="R207" s="156">
        <f t="shared" si="22"/>
        <v>2.3999999999999998E-3</v>
      </c>
      <c r="S207" s="156">
        <v>0</v>
      </c>
      <c r="T207" s="157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511</v>
      </c>
      <c r="AT207" s="158" t="s">
        <v>777</v>
      </c>
      <c r="AU207" s="158" t="s">
        <v>87</v>
      </c>
      <c r="AY207" s="18" t="s">
        <v>157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8" t="s">
        <v>87</v>
      </c>
      <c r="BK207" s="160">
        <f t="shared" si="29"/>
        <v>0</v>
      </c>
      <c r="BL207" s="18" t="s">
        <v>220</v>
      </c>
      <c r="BM207" s="158" t="s">
        <v>5950</v>
      </c>
    </row>
    <row r="208" spans="1:65" s="2" customFormat="1" ht="24.2" customHeight="1" x14ac:dyDescent="0.2">
      <c r="A208" s="30"/>
      <c r="B208" s="147"/>
      <c r="C208" s="148" t="s">
        <v>762</v>
      </c>
      <c r="D208" s="148" t="s">
        <v>159</v>
      </c>
      <c r="E208" s="149" t="s">
        <v>5951</v>
      </c>
      <c r="F208" s="150" t="s">
        <v>5952</v>
      </c>
      <c r="G208" s="151" t="s">
        <v>205</v>
      </c>
      <c r="H208" s="152">
        <v>5</v>
      </c>
      <c r="I208" s="152"/>
      <c r="J208" s="152">
        <f t="shared" si="20"/>
        <v>0</v>
      </c>
      <c r="K208" s="153"/>
      <c r="L208" s="31"/>
      <c r="M208" s="154" t="s">
        <v>1</v>
      </c>
      <c r="N208" s="155" t="s">
        <v>37</v>
      </c>
      <c r="O208" s="156">
        <v>0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220</v>
      </c>
      <c r="AT208" s="158" t="s">
        <v>159</v>
      </c>
      <c r="AU208" s="158" t="s">
        <v>87</v>
      </c>
      <c r="AY208" s="18" t="s">
        <v>157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8" t="s">
        <v>87</v>
      </c>
      <c r="BK208" s="160">
        <f t="shared" si="29"/>
        <v>0</v>
      </c>
      <c r="BL208" s="18" t="s">
        <v>220</v>
      </c>
      <c r="BM208" s="158" t="s">
        <v>5953</v>
      </c>
    </row>
    <row r="209" spans="1:65" s="2" customFormat="1" ht="36.75" customHeight="1" x14ac:dyDescent="0.2">
      <c r="A209" s="30"/>
      <c r="B209" s="147"/>
      <c r="C209" s="193" t="s">
        <v>768</v>
      </c>
      <c r="D209" s="193" t="s">
        <v>777</v>
      </c>
      <c r="E209" s="194" t="s">
        <v>5954</v>
      </c>
      <c r="F209" s="195" t="s">
        <v>8268</v>
      </c>
      <c r="G209" s="196" t="s">
        <v>205</v>
      </c>
      <c r="H209" s="197">
        <v>5</v>
      </c>
      <c r="I209" s="197"/>
      <c r="J209" s="197">
        <f t="shared" si="20"/>
        <v>0</v>
      </c>
      <c r="K209" s="198"/>
      <c r="L209" s="199"/>
      <c r="M209" s="200" t="s">
        <v>1</v>
      </c>
      <c r="N209" s="201" t="s">
        <v>37</v>
      </c>
      <c r="O209" s="156">
        <v>0</v>
      </c>
      <c r="P209" s="156">
        <f t="shared" si="21"/>
        <v>0</v>
      </c>
      <c r="Q209" s="156">
        <v>9.8499999999999994E-3</v>
      </c>
      <c r="R209" s="156">
        <f t="shared" si="22"/>
        <v>4.9249999999999995E-2</v>
      </c>
      <c r="S209" s="156">
        <v>0</v>
      </c>
      <c r="T209" s="157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511</v>
      </c>
      <c r="AT209" s="158" t="s">
        <v>777</v>
      </c>
      <c r="AU209" s="158" t="s">
        <v>87</v>
      </c>
      <c r="AY209" s="18" t="s">
        <v>157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8" t="s">
        <v>87</v>
      </c>
      <c r="BK209" s="160">
        <f t="shared" si="29"/>
        <v>0</v>
      </c>
      <c r="BL209" s="18" t="s">
        <v>220</v>
      </c>
      <c r="BM209" s="158" t="s">
        <v>5955</v>
      </c>
    </row>
    <row r="210" spans="1:65" s="2" customFormat="1" ht="24.2" customHeight="1" x14ac:dyDescent="0.2">
      <c r="A210" s="30"/>
      <c r="B210" s="147"/>
      <c r="C210" s="193" t="s">
        <v>773</v>
      </c>
      <c r="D210" s="193" t="s">
        <v>777</v>
      </c>
      <c r="E210" s="194" t="s">
        <v>5943</v>
      </c>
      <c r="F210" s="195" t="s">
        <v>8266</v>
      </c>
      <c r="G210" s="196" t="s">
        <v>205</v>
      </c>
      <c r="H210" s="197">
        <v>5</v>
      </c>
      <c r="I210" s="197"/>
      <c r="J210" s="197">
        <f t="shared" si="20"/>
        <v>0</v>
      </c>
      <c r="K210" s="198"/>
      <c r="L210" s="199"/>
      <c r="M210" s="200" t="s">
        <v>1</v>
      </c>
      <c r="N210" s="201" t="s">
        <v>37</v>
      </c>
      <c r="O210" s="156">
        <v>0</v>
      </c>
      <c r="P210" s="156">
        <f t="shared" si="21"/>
        <v>0</v>
      </c>
      <c r="Q210" s="156">
        <v>5.9999999999999995E-4</v>
      </c>
      <c r="R210" s="156">
        <f t="shared" si="22"/>
        <v>2.9999999999999996E-3</v>
      </c>
      <c r="S210" s="156">
        <v>0</v>
      </c>
      <c r="T210" s="157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8" t="s">
        <v>511</v>
      </c>
      <c r="AT210" s="158" t="s">
        <v>777</v>
      </c>
      <c r="AU210" s="158" t="s">
        <v>87</v>
      </c>
      <c r="AY210" s="18" t="s">
        <v>157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8" t="s">
        <v>87</v>
      </c>
      <c r="BK210" s="160">
        <f t="shared" si="29"/>
        <v>0</v>
      </c>
      <c r="BL210" s="18" t="s">
        <v>220</v>
      </c>
      <c r="BM210" s="158" t="s">
        <v>5956</v>
      </c>
    </row>
    <row r="211" spans="1:65" s="2" customFormat="1" ht="24.2" customHeight="1" x14ac:dyDescent="0.2">
      <c r="A211" s="30"/>
      <c r="B211" s="147"/>
      <c r="C211" s="148" t="s">
        <v>1809</v>
      </c>
      <c r="D211" s="148" t="s">
        <v>159</v>
      </c>
      <c r="E211" s="149" t="s">
        <v>5957</v>
      </c>
      <c r="F211" s="150" t="s">
        <v>5958</v>
      </c>
      <c r="G211" s="151" t="s">
        <v>205</v>
      </c>
      <c r="H211" s="152">
        <v>1</v>
      </c>
      <c r="I211" s="152"/>
      <c r="J211" s="152">
        <f t="shared" si="20"/>
        <v>0</v>
      </c>
      <c r="K211" s="153"/>
      <c r="L211" s="31"/>
      <c r="M211" s="154" t="s">
        <v>1</v>
      </c>
      <c r="N211" s="155" t="s">
        <v>37</v>
      </c>
      <c r="O211" s="156">
        <v>0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220</v>
      </c>
      <c r="AT211" s="158" t="s">
        <v>159</v>
      </c>
      <c r="AU211" s="158" t="s">
        <v>87</v>
      </c>
      <c r="AY211" s="18" t="s">
        <v>157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8" t="s">
        <v>87</v>
      </c>
      <c r="BK211" s="160">
        <f t="shared" si="29"/>
        <v>0</v>
      </c>
      <c r="BL211" s="18" t="s">
        <v>220</v>
      </c>
      <c r="BM211" s="158" t="s">
        <v>5959</v>
      </c>
    </row>
    <row r="212" spans="1:65" s="2" customFormat="1" ht="36" customHeight="1" x14ac:dyDescent="0.2">
      <c r="A212" s="30"/>
      <c r="B212" s="147"/>
      <c r="C212" s="193" t="s">
        <v>1812</v>
      </c>
      <c r="D212" s="193" t="s">
        <v>777</v>
      </c>
      <c r="E212" s="194" t="s">
        <v>5960</v>
      </c>
      <c r="F212" s="195" t="s">
        <v>8269</v>
      </c>
      <c r="G212" s="196" t="s">
        <v>205</v>
      </c>
      <c r="H212" s="197">
        <v>1</v>
      </c>
      <c r="I212" s="197"/>
      <c r="J212" s="197">
        <f t="shared" si="20"/>
        <v>0</v>
      </c>
      <c r="K212" s="198"/>
      <c r="L212" s="199"/>
      <c r="M212" s="200" t="s">
        <v>1</v>
      </c>
      <c r="N212" s="201" t="s">
        <v>37</v>
      </c>
      <c r="O212" s="156">
        <v>0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511</v>
      </c>
      <c r="AT212" s="158" t="s">
        <v>777</v>
      </c>
      <c r="AU212" s="158" t="s">
        <v>87</v>
      </c>
      <c r="AY212" s="18" t="s">
        <v>157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8" t="s">
        <v>87</v>
      </c>
      <c r="BK212" s="160">
        <f t="shared" si="29"/>
        <v>0</v>
      </c>
      <c r="BL212" s="18" t="s">
        <v>220</v>
      </c>
      <c r="BM212" s="158" t="s">
        <v>5961</v>
      </c>
    </row>
    <row r="213" spans="1:65" s="2" customFormat="1" ht="24.2" customHeight="1" x14ac:dyDescent="0.2">
      <c r="A213" s="30"/>
      <c r="B213" s="147"/>
      <c r="C213" s="148" t="s">
        <v>232</v>
      </c>
      <c r="D213" s="148" t="s">
        <v>159</v>
      </c>
      <c r="E213" s="149" t="s">
        <v>5962</v>
      </c>
      <c r="F213" s="150" t="s">
        <v>5963</v>
      </c>
      <c r="G213" s="151" t="s">
        <v>205</v>
      </c>
      <c r="H213" s="152">
        <v>1</v>
      </c>
      <c r="I213" s="152"/>
      <c r="J213" s="152">
        <f t="shared" si="20"/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220</v>
      </c>
      <c r="AT213" s="158" t="s">
        <v>159</v>
      </c>
      <c r="AU213" s="158" t="s">
        <v>87</v>
      </c>
      <c r="AY213" s="18" t="s">
        <v>157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8" t="s">
        <v>87</v>
      </c>
      <c r="BK213" s="160">
        <f t="shared" si="29"/>
        <v>0</v>
      </c>
      <c r="BL213" s="18" t="s">
        <v>220</v>
      </c>
      <c r="BM213" s="158" t="s">
        <v>5964</v>
      </c>
    </row>
    <row r="214" spans="1:65" s="2" customFormat="1" ht="36.75" customHeight="1" x14ac:dyDescent="0.2">
      <c r="A214" s="30"/>
      <c r="B214" s="147"/>
      <c r="C214" s="193" t="s">
        <v>2062</v>
      </c>
      <c r="D214" s="193" t="s">
        <v>777</v>
      </c>
      <c r="E214" s="194" t="s">
        <v>5965</v>
      </c>
      <c r="F214" s="195" t="s">
        <v>8270</v>
      </c>
      <c r="G214" s="196" t="s">
        <v>205</v>
      </c>
      <c r="H214" s="197">
        <v>1</v>
      </c>
      <c r="I214" s="197"/>
      <c r="J214" s="197">
        <f t="shared" si="20"/>
        <v>0</v>
      </c>
      <c r="K214" s="198"/>
      <c r="L214" s="199"/>
      <c r="M214" s="200" t="s">
        <v>1</v>
      </c>
      <c r="N214" s="201" t="s">
        <v>37</v>
      </c>
      <c r="O214" s="156">
        <v>0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8" t="s">
        <v>511</v>
      </c>
      <c r="AT214" s="158" t="s">
        <v>777</v>
      </c>
      <c r="AU214" s="158" t="s">
        <v>87</v>
      </c>
      <c r="AY214" s="18" t="s">
        <v>157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8" t="s">
        <v>87</v>
      </c>
      <c r="BK214" s="160">
        <f t="shared" si="29"/>
        <v>0</v>
      </c>
      <c r="BL214" s="18" t="s">
        <v>220</v>
      </c>
      <c r="BM214" s="158" t="s">
        <v>5966</v>
      </c>
    </row>
    <row r="215" spans="1:65" s="2" customFormat="1" ht="24.2" customHeight="1" x14ac:dyDescent="0.2">
      <c r="A215" s="30"/>
      <c r="B215" s="147"/>
      <c r="C215" s="193" t="s">
        <v>2075</v>
      </c>
      <c r="D215" s="193" t="s">
        <v>777</v>
      </c>
      <c r="E215" s="194" t="s">
        <v>5943</v>
      </c>
      <c r="F215" s="195" t="s">
        <v>8266</v>
      </c>
      <c r="G215" s="196" t="s">
        <v>205</v>
      </c>
      <c r="H215" s="197">
        <v>1</v>
      </c>
      <c r="I215" s="197"/>
      <c r="J215" s="197">
        <f t="shared" si="20"/>
        <v>0</v>
      </c>
      <c r="K215" s="198"/>
      <c r="L215" s="199"/>
      <c r="M215" s="200" t="s">
        <v>1</v>
      </c>
      <c r="N215" s="201" t="s">
        <v>37</v>
      </c>
      <c r="O215" s="156">
        <v>0</v>
      </c>
      <c r="P215" s="156">
        <f t="shared" si="21"/>
        <v>0</v>
      </c>
      <c r="Q215" s="156">
        <v>5.9999999999999995E-4</v>
      </c>
      <c r="R215" s="156">
        <f t="shared" si="22"/>
        <v>5.9999999999999995E-4</v>
      </c>
      <c r="S215" s="156">
        <v>0</v>
      </c>
      <c r="T215" s="15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511</v>
      </c>
      <c r="AT215" s="158" t="s">
        <v>777</v>
      </c>
      <c r="AU215" s="158" t="s">
        <v>87</v>
      </c>
      <c r="AY215" s="18" t="s">
        <v>157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8" t="s">
        <v>87</v>
      </c>
      <c r="BK215" s="160">
        <f t="shared" si="29"/>
        <v>0</v>
      </c>
      <c r="BL215" s="18" t="s">
        <v>220</v>
      </c>
      <c r="BM215" s="158" t="s">
        <v>5967</v>
      </c>
    </row>
    <row r="216" spans="1:65" s="2" customFormat="1" ht="14.45" customHeight="1" x14ac:dyDescent="0.2">
      <c r="A216" s="30"/>
      <c r="B216" s="147"/>
      <c r="C216" s="148" t="s">
        <v>750</v>
      </c>
      <c r="D216" s="148" t="s">
        <v>159</v>
      </c>
      <c r="E216" s="149" t="s">
        <v>5968</v>
      </c>
      <c r="F216" s="150" t="s">
        <v>5969</v>
      </c>
      <c r="G216" s="151" t="s">
        <v>205</v>
      </c>
      <c r="H216" s="152">
        <v>4</v>
      </c>
      <c r="I216" s="152"/>
      <c r="J216" s="152">
        <f t="shared" si="20"/>
        <v>0</v>
      </c>
      <c r="K216" s="153"/>
      <c r="L216" s="31"/>
      <c r="M216" s="154" t="s">
        <v>1</v>
      </c>
      <c r="N216" s="155" t="s">
        <v>37</v>
      </c>
      <c r="O216" s="156">
        <v>0</v>
      </c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8" t="s">
        <v>87</v>
      </c>
      <c r="BK216" s="160">
        <f t="shared" si="29"/>
        <v>0</v>
      </c>
      <c r="BL216" s="18" t="s">
        <v>220</v>
      </c>
      <c r="BM216" s="158" t="s">
        <v>5970</v>
      </c>
    </row>
    <row r="217" spans="1:65" s="2" customFormat="1" ht="37.9" customHeight="1" x14ac:dyDescent="0.2">
      <c r="A217" s="30"/>
      <c r="B217" s="147"/>
      <c r="C217" s="193" t="s">
        <v>754</v>
      </c>
      <c r="D217" s="193" t="s">
        <v>777</v>
      </c>
      <c r="E217" s="194" t="s">
        <v>5971</v>
      </c>
      <c r="F217" s="195" t="s">
        <v>8271</v>
      </c>
      <c r="G217" s="196" t="s">
        <v>205</v>
      </c>
      <c r="H217" s="197">
        <v>4</v>
      </c>
      <c r="I217" s="197"/>
      <c r="J217" s="197">
        <f t="shared" si="20"/>
        <v>0</v>
      </c>
      <c r="K217" s="198"/>
      <c r="L217" s="199"/>
      <c r="M217" s="200" t="s">
        <v>1</v>
      </c>
      <c r="N217" s="201" t="s">
        <v>37</v>
      </c>
      <c r="O217" s="156">
        <v>0</v>
      </c>
      <c r="P217" s="156">
        <f t="shared" si="21"/>
        <v>0</v>
      </c>
      <c r="Q217" s="156">
        <v>8.5000000000000006E-3</v>
      </c>
      <c r="R217" s="156">
        <f t="shared" si="22"/>
        <v>3.4000000000000002E-2</v>
      </c>
      <c r="S217" s="156">
        <v>0</v>
      </c>
      <c r="T217" s="15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511</v>
      </c>
      <c r="AT217" s="158" t="s">
        <v>777</v>
      </c>
      <c r="AU217" s="158" t="s">
        <v>87</v>
      </c>
      <c r="AY217" s="18" t="s">
        <v>157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8" t="s">
        <v>87</v>
      </c>
      <c r="BK217" s="160">
        <f t="shared" si="29"/>
        <v>0</v>
      </c>
      <c r="BL217" s="18" t="s">
        <v>220</v>
      </c>
      <c r="BM217" s="158" t="s">
        <v>5972</v>
      </c>
    </row>
    <row r="218" spans="1:65" s="2" customFormat="1" ht="24.2" customHeight="1" x14ac:dyDescent="0.2">
      <c r="A218" s="30"/>
      <c r="B218" s="147"/>
      <c r="C218" s="148" t="s">
        <v>645</v>
      </c>
      <c r="D218" s="148" t="s">
        <v>159</v>
      </c>
      <c r="E218" s="149" t="s">
        <v>5973</v>
      </c>
      <c r="F218" s="150" t="s">
        <v>547</v>
      </c>
      <c r="G218" s="151" t="s">
        <v>539</v>
      </c>
      <c r="H218" s="152">
        <v>1</v>
      </c>
      <c r="I218" s="152"/>
      <c r="J218" s="152">
        <f t="shared" si="20"/>
        <v>0</v>
      </c>
      <c r="K218" s="153"/>
      <c r="L218" s="31"/>
      <c r="M218" s="154" t="s">
        <v>1</v>
      </c>
      <c r="N218" s="155" t="s">
        <v>37</v>
      </c>
      <c r="O218" s="156">
        <v>0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220</v>
      </c>
      <c r="AT218" s="158" t="s">
        <v>159</v>
      </c>
      <c r="AU218" s="158" t="s">
        <v>87</v>
      </c>
      <c r="AY218" s="18" t="s">
        <v>157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8" t="s">
        <v>87</v>
      </c>
      <c r="BK218" s="160">
        <f t="shared" si="29"/>
        <v>0</v>
      </c>
      <c r="BL218" s="18" t="s">
        <v>220</v>
      </c>
      <c r="BM218" s="158" t="s">
        <v>5974</v>
      </c>
    </row>
    <row r="219" spans="1:65" s="2" customFormat="1" ht="24.2" customHeight="1" x14ac:dyDescent="0.2">
      <c r="A219" s="30"/>
      <c r="B219" s="147"/>
      <c r="C219" s="148" t="s">
        <v>781</v>
      </c>
      <c r="D219" s="148" t="s">
        <v>159</v>
      </c>
      <c r="E219" s="149" t="s">
        <v>5975</v>
      </c>
      <c r="F219" s="150" t="s">
        <v>5976</v>
      </c>
      <c r="G219" s="151" t="s">
        <v>205</v>
      </c>
      <c r="H219" s="152">
        <v>5</v>
      </c>
      <c r="I219" s="152"/>
      <c r="J219" s="152">
        <f t="shared" si="20"/>
        <v>0</v>
      </c>
      <c r="K219" s="153"/>
      <c r="L219" s="31"/>
      <c r="M219" s="154" t="s">
        <v>1</v>
      </c>
      <c r="N219" s="155" t="s">
        <v>37</v>
      </c>
      <c r="O219" s="156">
        <v>0</v>
      </c>
      <c r="P219" s="156">
        <f t="shared" si="21"/>
        <v>0</v>
      </c>
      <c r="Q219" s="156">
        <v>1.7000000000000001E-4</v>
      </c>
      <c r="R219" s="156">
        <f t="shared" si="22"/>
        <v>8.5000000000000006E-4</v>
      </c>
      <c r="S219" s="156">
        <v>0</v>
      </c>
      <c r="T219" s="157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220</v>
      </c>
      <c r="AT219" s="158" t="s">
        <v>159</v>
      </c>
      <c r="AU219" s="158" t="s">
        <v>87</v>
      </c>
      <c r="AY219" s="18" t="s">
        <v>157</v>
      </c>
      <c r="BE219" s="159">
        <f t="shared" si="24"/>
        <v>0</v>
      </c>
      <c r="BF219" s="159">
        <f t="shared" si="25"/>
        <v>0</v>
      </c>
      <c r="BG219" s="159">
        <f t="shared" si="26"/>
        <v>0</v>
      </c>
      <c r="BH219" s="159">
        <f t="shared" si="27"/>
        <v>0</v>
      </c>
      <c r="BI219" s="159">
        <f t="shared" si="28"/>
        <v>0</v>
      </c>
      <c r="BJ219" s="18" t="s">
        <v>87</v>
      </c>
      <c r="BK219" s="160">
        <f t="shared" si="29"/>
        <v>0</v>
      </c>
      <c r="BL219" s="18" t="s">
        <v>220</v>
      </c>
      <c r="BM219" s="158" t="s">
        <v>5977</v>
      </c>
    </row>
    <row r="220" spans="1:65" s="2" customFormat="1" ht="24.2" customHeight="1" x14ac:dyDescent="0.2">
      <c r="A220" s="30"/>
      <c r="B220" s="147"/>
      <c r="C220" s="193" t="s">
        <v>790</v>
      </c>
      <c r="D220" s="193" t="s">
        <v>777</v>
      </c>
      <c r="E220" s="194" t="s">
        <v>5978</v>
      </c>
      <c r="F220" s="195" t="s">
        <v>8272</v>
      </c>
      <c r="G220" s="196" t="s">
        <v>205</v>
      </c>
      <c r="H220" s="197">
        <v>5</v>
      </c>
      <c r="I220" s="197"/>
      <c r="J220" s="197">
        <f t="shared" si="20"/>
        <v>0</v>
      </c>
      <c r="K220" s="198"/>
      <c r="L220" s="199"/>
      <c r="M220" s="200" t="s">
        <v>1</v>
      </c>
      <c r="N220" s="201" t="s">
        <v>37</v>
      </c>
      <c r="O220" s="156">
        <v>0</v>
      </c>
      <c r="P220" s="156">
        <f t="shared" si="21"/>
        <v>0</v>
      </c>
      <c r="Q220" s="156">
        <v>8.6E-3</v>
      </c>
      <c r="R220" s="156">
        <f t="shared" si="22"/>
        <v>4.2999999999999997E-2</v>
      </c>
      <c r="S220" s="156">
        <v>0</v>
      </c>
      <c r="T220" s="157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511</v>
      </c>
      <c r="AT220" s="158" t="s">
        <v>777</v>
      </c>
      <c r="AU220" s="158" t="s">
        <v>87</v>
      </c>
      <c r="AY220" s="18" t="s">
        <v>157</v>
      </c>
      <c r="BE220" s="159">
        <f t="shared" si="24"/>
        <v>0</v>
      </c>
      <c r="BF220" s="159">
        <f t="shared" si="25"/>
        <v>0</v>
      </c>
      <c r="BG220" s="159">
        <f t="shared" si="26"/>
        <v>0</v>
      </c>
      <c r="BH220" s="159">
        <f t="shared" si="27"/>
        <v>0</v>
      </c>
      <c r="BI220" s="159">
        <f t="shared" si="28"/>
        <v>0</v>
      </c>
      <c r="BJ220" s="18" t="s">
        <v>87</v>
      </c>
      <c r="BK220" s="160">
        <f t="shared" si="29"/>
        <v>0</v>
      </c>
      <c r="BL220" s="18" t="s">
        <v>220</v>
      </c>
      <c r="BM220" s="158" t="s">
        <v>5979</v>
      </c>
    </row>
    <row r="221" spans="1:65" s="2" customFormat="1" ht="24.2" customHeight="1" x14ac:dyDescent="0.2">
      <c r="A221" s="30"/>
      <c r="B221" s="147"/>
      <c r="C221" s="148" t="s">
        <v>1818</v>
      </c>
      <c r="D221" s="148" t="s">
        <v>159</v>
      </c>
      <c r="E221" s="149" t="s">
        <v>5980</v>
      </c>
      <c r="F221" s="150" t="s">
        <v>5981</v>
      </c>
      <c r="G221" s="151" t="s">
        <v>205</v>
      </c>
      <c r="H221" s="152">
        <v>1</v>
      </c>
      <c r="I221" s="152"/>
      <c r="J221" s="152">
        <f t="shared" si="20"/>
        <v>0</v>
      </c>
      <c r="K221" s="153"/>
      <c r="L221" s="31"/>
      <c r="M221" s="154" t="s">
        <v>1</v>
      </c>
      <c r="N221" s="155" t="s">
        <v>37</v>
      </c>
      <c r="O221" s="156">
        <v>0</v>
      </c>
      <c r="P221" s="156">
        <f t="shared" si="21"/>
        <v>0</v>
      </c>
      <c r="Q221" s="156">
        <v>7.7999999999999999E-4</v>
      </c>
      <c r="R221" s="156">
        <f t="shared" si="22"/>
        <v>7.7999999999999999E-4</v>
      </c>
      <c r="S221" s="156">
        <v>0</v>
      </c>
      <c r="T221" s="157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220</v>
      </c>
      <c r="AT221" s="158" t="s">
        <v>159</v>
      </c>
      <c r="AU221" s="158" t="s">
        <v>87</v>
      </c>
      <c r="AY221" s="18" t="s">
        <v>157</v>
      </c>
      <c r="BE221" s="159">
        <f t="shared" si="24"/>
        <v>0</v>
      </c>
      <c r="BF221" s="159">
        <f t="shared" si="25"/>
        <v>0</v>
      </c>
      <c r="BG221" s="159">
        <f t="shared" si="26"/>
        <v>0</v>
      </c>
      <c r="BH221" s="159">
        <f t="shared" si="27"/>
        <v>0</v>
      </c>
      <c r="BI221" s="159">
        <f t="shared" si="28"/>
        <v>0</v>
      </c>
      <c r="BJ221" s="18" t="s">
        <v>87</v>
      </c>
      <c r="BK221" s="160">
        <f t="shared" si="29"/>
        <v>0</v>
      </c>
      <c r="BL221" s="18" t="s">
        <v>220</v>
      </c>
      <c r="BM221" s="158" t="s">
        <v>5982</v>
      </c>
    </row>
    <row r="222" spans="1:65" s="2" customFormat="1" ht="24.2" customHeight="1" x14ac:dyDescent="0.2">
      <c r="A222" s="30"/>
      <c r="B222" s="147"/>
      <c r="C222" s="193" t="s">
        <v>1916</v>
      </c>
      <c r="D222" s="193" t="s">
        <v>777</v>
      </c>
      <c r="E222" s="194" t="s">
        <v>5983</v>
      </c>
      <c r="F222" s="195" t="s">
        <v>8273</v>
      </c>
      <c r="G222" s="196" t="s">
        <v>205</v>
      </c>
      <c r="H222" s="197">
        <v>1</v>
      </c>
      <c r="I222" s="197"/>
      <c r="J222" s="197">
        <f t="shared" si="20"/>
        <v>0</v>
      </c>
      <c r="K222" s="198"/>
      <c r="L222" s="199"/>
      <c r="M222" s="200" t="s">
        <v>1</v>
      </c>
      <c r="N222" s="201" t="s">
        <v>37</v>
      </c>
      <c r="O222" s="156">
        <v>0</v>
      </c>
      <c r="P222" s="156">
        <f t="shared" si="21"/>
        <v>0</v>
      </c>
      <c r="Q222" s="156">
        <v>2.9000000000000001E-2</v>
      </c>
      <c r="R222" s="156">
        <f t="shared" si="22"/>
        <v>2.9000000000000001E-2</v>
      </c>
      <c r="S222" s="156">
        <v>0</v>
      </c>
      <c r="T222" s="157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511</v>
      </c>
      <c r="AT222" s="158" t="s">
        <v>777</v>
      </c>
      <c r="AU222" s="158" t="s">
        <v>87</v>
      </c>
      <c r="AY222" s="18" t="s">
        <v>157</v>
      </c>
      <c r="BE222" s="159">
        <f t="shared" si="24"/>
        <v>0</v>
      </c>
      <c r="BF222" s="159">
        <f t="shared" si="25"/>
        <v>0</v>
      </c>
      <c r="BG222" s="159">
        <f t="shared" si="26"/>
        <v>0</v>
      </c>
      <c r="BH222" s="159">
        <f t="shared" si="27"/>
        <v>0</v>
      </c>
      <c r="BI222" s="159">
        <f t="shared" si="28"/>
        <v>0</v>
      </c>
      <c r="BJ222" s="18" t="s">
        <v>87</v>
      </c>
      <c r="BK222" s="160">
        <f t="shared" si="29"/>
        <v>0</v>
      </c>
      <c r="BL222" s="18" t="s">
        <v>220</v>
      </c>
      <c r="BM222" s="158" t="s">
        <v>5984</v>
      </c>
    </row>
    <row r="223" spans="1:65" s="2" customFormat="1" ht="14.45" customHeight="1" x14ac:dyDescent="0.2">
      <c r="A223" s="30"/>
      <c r="B223" s="147"/>
      <c r="C223" s="148" t="s">
        <v>699</v>
      </c>
      <c r="D223" s="148" t="s">
        <v>159</v>
      </c>
      <c r="E223" s="149" t="s">
        <v>5985</v>
      </c>
      <c r="F223" s="150" t="s">
        <v>5986</v>
      </c>
      <c r="G223" s="151" t="s">
        <v>205</v>
      </c>
      <c r="H223" s="152">
        <v>4</v>
      </c>
      <c r="I223" s="152"/>
      <c r="J223" s="152">
        <f t="shared" si="20"/>
        <v>0</v>
      </c>
      <c r="K223" s="153"/>
      <c r="L223" s="31"/>
      <c r="M223" s="154" t="s">
        <v>1</v>
      </c>
      <c r="N223" s="155" t="s">
        <v>37</v>
      </c>
      <c r="O223" s="156">
        <v>0</v>
      </c>
      <c r="P223" s="156">
        <f t="shared" si="21"/>
        <v>0</v>
      </c>
      <c r="Q223" s="156">
        <v>0</v>
      </c>
      <c r="R223" s="156">
        <f t="shared" si="22"/>
        <v>0</v>
      </c>
      <c r="S223" s="156">
        <v>0</v>
      </c>
      <c r="T223" s="157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220</v>
      </c>
      <c r="AT223" s="158" t="s">
        <v>159</v>
      </c>
      <c r="AU223" s="158" t="s">
        <v>87</v>
      </c>
      <c r="AY223" s="18" t="s">
        <v>157</v>
      </c>
      <c r="BE223" s="159">
        <f t="shared" si="24"/>
        <v>0</v>
      </c>
      <c r="BF223" s="159">
        <f t="shared" si="25"/>
        <v>0</v>
      </c>
      <c r="BG223" s="159">
        <f t="shared" si="26"/>
        <v>0</v>
      </c>
      <c r="BH223" s="159">
        <f t="shared" si="27"/>
        <v>0</v>
      </c>
      <c r="BI223" s="159">
        <f t="shared" si="28"/>
        <v>0</v>
      </c>
      <c r="BJ223" s="18" t="s">
        <v>87</v>
      </c>
      <c r="BK223" s="160">
        <f t="shared" si="29"/>
        <v>0</v>
      </c>
      <c r="BL223" s="18" t="s">
        <v>220</v>
      </c>
      <c r="BM223" s="158" t="s">
        <v>5987</v>
      </c>
    </row>
    <row r="224" spans="1:65" s="2" customFormat="1" ht="14.45" customHeight="1" x14ac:dyDescent="0.2">
      <c r="A224" s="30"/>
      <c r="B224" s="147"/>
      <c r="C224" s="193" t="s">
        <v>704</v>
      </c>
      <c r="D224" s="193" t="s">
        <v>777</v>
      </c>
      <c r="E224" s="194" t="s">
        <v>5988</v>
      </c>
      <c r="F224" s="195" t="s">
        <v>8274</v>
      </c>
      <c r="G224" s="196" t="s">
        <v>205</v>
      </c>
      <c r="H224" s="197">
        <v>4</v>
      </c>
      <c r="I224" s="197"/>
      <c r="J224" s="197">
        <f t="shared" si="20"/>
        <v>0</v>
      </c>
      <c r="K224" s="198"/>
      <c r="L224" s="199"/>
      <c r="M224" s="200" t="s">
        <v>1</v>
      </c>
      <c r="N224" s="201" t="s">
        <v>37</v>
      </c>
      <c r="O224" s="156">
        <v>0</v>
      </c>
      <c r="P224" s="156">
        <f t="shared" si="21"/>
        <v>0</v>
      </c>
      <c r="Q224" s="156">
        <v>1.6999999999999999E-3</v>
      </c>
      <c r="R224" s="156">
        <f t="shared" si="22"/>
        <v>6.7999999999999996E-3</v>
      </c>
      <c r="S224" s="156">
        <v>0</v>
      </c>
      <c r="T224" s="157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511</v>
      </c>
      <c r="AT224" s="158" t="s">
        <v>777</v>
      </c>
      <c r="AU224" s="158" t="s">
        <v>87</v>
      </c>
      <c r="AY224" s="18" t="s">
        <v>157</v>
      </c>
      <c r="BE224" s="159">
        <f t="shared" si="24"/>
        <v>0</v>
      </c>
      <c r="BF224" s="159">
        <f t="shared" si="25"/>
        <v>0</v>
      </c>
      <c r="BG224" s="159">
        <f t="shared" si="26"/>
        <v>0</v>
      </c>
      <c r="BH224" s="159">
        <f t="shared" si="27"/>
        <v>0</v>
      </c>
      <c r="BI224" s="159">
        <f t="shared" si="28"/>
        <v>0</v>
      </c>
      <c r="BJ224" s="18" t="s">
        <v>87</v>
      </c>
      <c r="BK224" s="160">
        <f t="shared" si="29"/>
        <v>0</v>
      </c>
      <c r="BL224" s="18" t="s">
        <v>220</v>
      </c>
      <c r="BM224" s="158" t="s">
        <v>5989</v>
      </c>
    </row>
    <row r="225" spans="1:65" s="2" customFormat="1" ht="24.2" customHeight="1" x14ac:dyDescent="0.2">
      <c r="A225" s="30"/>
      <c r="B225" s="147"/>
      <c r="C225" s="148" t="s">
        <v>2080</v>
      </c>
      <c r="D225" s="148" t="s">
        <v>159</v>
      </c>
      <c r="E225" s="149" t="s">
        <v>5990</v>
      </c>
      <c r="F225" s="150" t="s">
        <v>5991</v>
      </c>
      <c r="G225" s="151" t="s">
        <v>205</v>
      </c>
      <c r="H225" s="152">
        <v>1</v>
      </c>
      <c r="I225" s="152"/>
      <c r="J225" s="152">
        <f t="shared" ref="J225:J251" si="30">ROUND(I225*H225,3)</f>
        <v>0</v>
      </c>
      <c r="K225" s="153"/>
      <c r="L225" s="31"/>
      <c r="M225" s="154" t="s">
        <v>1</v>
      </c>
      <c r="N225" s="155" t="s">
        <v>37</v>
      </c>
      <c r="O225" s="156">
        <v>0</v>
      </c>
      <c r="P225" s="156">
        <f t="shared" ref="P225:P251" si="31">O225*H225</f>
        <v>0</v>
      </c>
      <c r="Q225" s="156">
        <v>2.7999999999999998E-4</v>
      </c>
      <c r="R225" s="156">
        <f t="shared" ref="R225:R251" si="32">Q225*H225</f>
        <v>2.7999999999999998E-4</v>
      </c>
      <c r="S225" s="156">
        <v>0</v>
      </c>
      <c r="T225" s="157">
        <f t="shared" ref="T225:T251" si="33"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220</v>
      </c>
      <c r="AT225" s="158" t="s">
        <v>159</v>
      </c>
      <c r="AU225" s="158" t="s">
        <v>87</v>
      </c>
      <c r="AY225" s="18" t="s">
        <v>157</v>
      </c>
      <c r="BE225" s="159">
        <f t="shared" ref="BE225:BE251" si="34">IF(N225="základná",J225,0)</f>
        <v>0</v>
      </c>
      <c r="BF225" s="159">
        <f t="shared" ref="BF225:BF251" si="35">IF(N225="znížená",J225,0)</f>
        <v>0</v>
      </c>
      <c r="BG225" s="159">
        <f t="shared" ref="BG225:BG251" si="36">IF(N225="zákl. prenesená",J225,0)</f>
        <v>0</v>
      </c>
      <c r="BH225" s="159">
        <f t="shared" ref="BH225:BH251" si="37">IF(N225="zníž. prenesená",J225,0)</f>
        <v>0</v>
      </c>
      <c r="BI225" s="159">
        <f t="shared" ref="BI225:BI251" si="38">IF(N225="nulová",J225,0)</f>
        <v>0</v>
      </c>
      <c r="BJ225" s="18" t="s">
        <v>87</v>
      </c>
      <c r="BK225" s="160">
        <f t="shared" ref="BK225:BK251" si="39">ROUND(I225*H225,3)</f>
        <v>0</v>
      </c>
      <c r="BL225" s="18" t="s">
        <v>220</v>
      </c>
      <c r="BM225" s="158" t="s">
        <v>5992</v>
      </c>
    </row>
    <row r="226" spans="1:65" s="2" customFormat="1" ht="24.2" customHeight="1" x14ac:dyDescent="0.2">
      <c r="A226" s="30"/>
      <c r="B226" s="147"/>
      <c r="C226" s="193" t="s">
        <v>2085</v>
      </c>
      <c r="D226" s="193" t="s">
        <v>777</v>
      </c>
      <c r="E226" s="194" t="s">
        <v>5993</v>
      </c>
      <c r="F226" s="195" t="s">
        <v>8275</v>
      </c>
      <c r="G226" s="196" t="s">
        <v>205</v>
      </c>
      <c r="H226" s="197">
        <v>1</v>
      </c>
      <c r="I226" s="197"/>
      <c r="J226" s="197">
        <f t="shared" si="30"/>
        <v>0</v>
      </c>
      <c r="K226" s="198"/>
      <c r="L226" s="199"/>
      <c r="M226" s="200" t="s">
        <v>1</v>
      </c>
      <c r="N226" s="201" t="s">
        <v>37</v>
      </c>
      <c r="O226" s="156">
        <v>0</v>
      </c>
      <c r="P226" s="156">
        <f t="shared" si="31"/>
        <v>0</v>
      </c>
      <c r="Q226" s="156">
        <v>1.5299999999999999E-3</v>
      </c>
      <c r="R226" s="156">
        <f t="shared" si="32"/>
        <v>1.5299999999999999E-3</v>
      </c>
      <c r="S226" s="156">
        <v>0</v>
      </c>
      <c r="T226" s="157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8" t="s">
        <v>511</v>
      </c>
      <c r="AT226" s="158" t="s">
        <v>777</v>
      </c>
      <c r="AU226" s="158" t="s">
        <v>87</v>
      </c>
      <c r="AY226" s="18" t="s">
        <v>157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8" t="s">
        <v>87</v>
      </c>
      <c r="BK226" s="160">
        <f t="shared" si="39"/>
        <v>0</v>
      </c>
      <c r="BL226" s="18" t="s">
        <v>220</v>
      </c>
      <c r="BM226" s="158" t="s">
        <v>5994</v>
      </c>
    </row>
    <row r="227" spans="1:65" s="2" customFormat="1" ht="24.2" customHeight="1" x14ac:dyDescent="0.2">
      <c r="A227" s="30"/>
      <c r="B227" s="147"/>
      <c r="C227" s="193" t="s">
        <v>2090</v>
      </c>
      <c r="D227" s="193" t="s">
        <v>777</v>
      </c>
      <c r="E227" s="194" t="s">
        <v>5995</v>
      </c>
      <c r="F227" s="195" t="s">
        <v>8276</v>
      </c>
      <c r="G227" s="196" t="s">
        <v>205</v>
      </c>
      <c r="H227" s="197">
        <v>1</v>
      </c>
      <c r="I227" s="197"/>
      <c r="J227" s="197">
        <f t="shared" si="30"/>
        <v>0</v>
      </c>
      <c r="K227" s="198"/>
      <c r="L227" s="199"/>
      <c r="M227" s="200" t="s">
        <v>1</v>
      </c>
      <c r="N227" s="201" t="s">
        <v>37</v>
      </c>
      <c r="O227" s="156">
        <v>0</v>
      </c>
      <c r="P227" s="156">
        <f t="shared" si="31"/>
        <v>0</v>
      </c>
      <c r="Q227" s="156">
        <v>1.5299999999999999E-3</v>
      </c>
      <c r="R227" s="156">
        <f t="shared" si="32"/>
        <v>1.5299999999999999E-3</v>
      </c>
      <c r="S227" s="156">
        <v>0</v>
      </c>
      <c r="T227" s="157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8" t="s">
        <v>511</v>
      </c>
      <c r="AT227" s="158" t="s">
        <v>777</v>
      </c>
      <c r="AU227" s="158" t="s">
        <v>87</v>
      </c>
      <c r="AY227" s="18" t="s">
        <v>157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8" t="s">
        <v>87</v>
      </c>
      <c r="BK227" s="160">
        <f t="shared" si="39"/>
        <v>0</v>
      </c>
      <c r="BL227" s="18" t="s">
        <v>220</v>
      </c>
      <c r="BM227" s="158" t="s">
        <v>5996</v>
      </c>
    </row>
    <row r="228" spans="1:65" s="2" customFormat="1" ht="24.2" customHeight="1" x14ac:dyDescent="0.2">
      <c r="A228" s="30"/>
      <c r="B228" s="147"/>
      <c r="C228" s="148" t="s">
        <v>654</v>
      </c>
      <c r="D228" s="148" t="s">
        <v>159</v>
      </c>
      <c r="E228" s="149" t="s">
        <v>5997</v>
      </c>
      <c r="F228" s="150" t="s">
        <v>5998</v>
      </c>
      <c r="G228" s="151" t="s">
        <v>539</v>
      </c>
      <c r="H228" s="152">
        <v>1</v>
      </c>
      <c r="I228" s="152"/>
      <c r="J228" s="152">
        <f t="shared" si="30"/>
        <v>0</v>
      </c>
      <c r="K228" s="153"/>
      <c r="L228" s="31"/>
      <c r="M228" s="154" t="s">
        <v>1</v>
      </c>
      <c r="N228" s="155" t="s">
        <v>37</v>
      </c>
      <c r="O228" s="156">
        <v>0</v>
      </c>
      <c r="P228" s="156">
        <f t="shared" si="31"/>
        <v>0</v>
      </c>
      <c r="Q228" s="156">
        <v>0</v>
      </c>
      <c r="R228" s="156">
        <f t="shared" si="32"/>
        <v>0</v>
      </c>
      <c r="S228" s="156">
        <v>0</v>
      </c>
      <c r="T228" s="157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220</v>
      </c>
      <c r="AT228" s="158" t="s">
        <v>159</v>
      </c>
      <c r="AU228" s="158" t="s">
        <v>87</v>
      </c>
      <c r="AY228" s="18" t="s">
        <v>157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8" t="s">
        <v>87</v>
      </c>
      <c r="BK228" s="160">
        <f t="shared" si="39"/>
        <v>0</v>
      </c>
      <c r="BL228" s="18" t="s">
        <v>220</v>
      </c>
      <c r="BM228" s="158" t="s">
        <v>5999</v>
      </c>
    </row>
    <row r="229" spans="1:65" s="2" customFormat="1" ht="24.2" customHeight="1" x14ac:dyDescent="0.2">
      <c r="A229" s="30"/>
      <c r="B229" s="147"/>
      <c r="C229" s="148" t="s">
        <v>796</v>
      </c>
      <c r="D229" s="148" t="s">
        <v>159</v>
      </c>
      <c r="E229" s="149" t="s">
        <v>6000</v>
      </c>
      <c r="F229" s="150" t="s">
        <v>6001</v>
      </c>
      <c r="G229" s="151" t="s">
        <v>205</v>
      </c>
      <c r="H229" s="152">
        <v>1</v>
      </c>
      <c r="I229" s="152"/>
      <c r="J229" s="152">
        <f t="shared" si="30"/>
        <v>0</v>
      </c>
      <c r="K229" s="153"/>
      <c r="L229" s="31"/>
      <c r="M229" s="154" t="s">
        <v>1</v>
      </c>
      <c r="N229" s="155" t="s">
        <v>37</v>
      </c>
      <c r="O229" s="156">
        <v>0</v>
      </c>
      <c r="P229" s="156">
        <f t="shared" si="31"/>
        <v>0</v>
      </c>
      <c r="Q229" s="156">
        <v>1.06E-3</v>
      </c>
      <c r="R229" s="156">
        <f t="shared" si="32"/>
        <v>1.06E-3</v>
      </c>
      <c r="S229" s="156">
        <v>0</v>
      </c>
      <c r="T229" s="157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220</v>
      </c>
      <c r="AT229" s="158" t="s">
        <v>159</v>
      </c>
      <c r="AU229" s="158" t="s">
        <v>87</v>
      </c>
      <c r="AY229" s="18" t="s">
        <v>157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8" t="s">
        <v>87</v>
      </c>
      <c r="BK229" s="160">
        <f t="shared" si="39"/>
        <v>0</v>
      </c>
      <c r="BL229" s="18" t="s">
        <v>220</v>
      </c>
      <c r="BM229" s="158" t="s">
        <v>6002</v>
      </c>
    </row>
    <row r="230" spans="1:65" s="2" customFormat="1" ht="14.45" customHeight="1" x14ac:dyDescent="0.2">
      <c r="A230" s="30"/>
      <c r="B230" s="147"/>
      <c r="C230" s="193" t="s">
        <v>802</v>
      </c>
      <c r="D230" s="193" t="s">
        <v>777</v>
      </c>
      <c r="E230" s="194" t="s">
        <v>6003</v>
      </c>
      <c r="F230" s="195" t="s">
        <v>8277</v>
      </c>
      <c r="G230" s="196" t="s">
        <v>205</v>
      </c>
      <c r="H230" s="197">
        <v>1</v>
      </c>
      <c r="I230" s="197"/>
      <c r="J230" s="197">
        <f t="shared" si="30"/>
        <v>0</v>
      </c>
      <c r="K230" s="198"/>
      <c r="L230" s="199"/>
      <c r="M230" s="200" t="s">
        <v>1</v>
      </c>
      <c r="N230" s="201" t="s">
        <v>37</v>
      </c>
      <c r="O230" s="156">
        <v>0</v>
      </c>
      <c r="P230" s="156">
        <f t="shared" si="31"/>
        <v>0</v>
      </c>
      <c r="Q230" s="156">
        <v>3.9100000000000003E-2</v>
      </c>
      <c r="R230" s="156">
        <f t="shared" si="32"/>
        <v>3.9100000000000003E-2</v>
      </c>
      <c r="S230" s="156">
        <v>0</v>
      </c>
      <c r="T230" s="157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8" t="s">
        <v>511</v>
      </c>
      <c r="AT230" s="158" t="s">
        <v>777</v>
      </c>
      <c r="AU230" s="158" t="s">
        <v>87</v>
      </c>
      <c r="AY230" s="18" t="s">
        <v>157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8" t="s">
        <v>87</v>
      </c>
      <c r="BK230" s="160">
        <f t="shared" si="39"/>
        <v>0</v>
      </c>
      <c r="BL230" s="18" t="s">
        <v>220</v>
      </c>
      <c r="BM230" s="158" t="s">
        <v>6004</v>
      </c>
    </row>
    <row r="231" spans="1:65" s="2" customFormat="1" ht="24.2" customHeight="1" x14ac:dyDescent="0.2">
      <c r="A231" s="30"/>
      <c r="B231" s="147"/>
      <c r="C231" s="148" t="s">
        <v>808</v>
      </c>
      <c r="D231" s="148" t="s">
        <v>159</v>
      </c>
      <c r="E231" s="149" t="s">
        <v>6005</v>
      </c>
      <c r="F231" s="150" t="s">
        <v>6006</v>
      </c>
      <c r="G231" s="151" t="s">
        <v>205</v>
      </c>
      <c r="H231" s="152">
        <v>1</v>
      </c>
      <c r="I231" s="152"/>
      <c r="J231" s="152">
        <f t="shared" si="30"/>
        <v>0</v>
      </c>
      <c r="K231" s="153"/>
      <c r="L231" s="31"/>
      <c r="M231" s="154" t="s">
        <v>1</v>
      </c>
      <c r="N231" s="155" t="s">
        <v>37</v>
      </c>
      <c r="O231" s="156">
        <v>0</v>
      </c>
      <c r="P231" s="156">
        <f t="shared" si="31"/>
        <v>0</v>
      </c>
      <c r="Q231" s="156">
        <v>1.06E-3</v>
      </c>
      <c r="R231" s="156">
        <f t="shared" si="32"/>
        <v>1.06E-3</v>
      </c>
      <c r="S231" s="156">
        <v>0</v>
      </c>
      <c r="T231" s="157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8" t="s">
        <v>220</v>
      </c>
      <c r="AT231" s="158" t="s">
        <v>159</v>
      </c>
      <c r="AU231" s="158" t="s">
        <v>87</v>
      </c>
      <c r="AY231" s="18" t="s">
        <v>157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8" t="s">
        <v>87</v>
      </c>
      <c r="BK231" s="160">
        <f t="shared" si="39"/>
        <v>0</v>
      </c>
      <c r="BL231" s="18" t="s">
        <v>220</v>
      </c>
      <c r="BM231" s="158" t="s">
        <v>6007</v>
      </c>
    </row>
    <row r="232" spans="1:65" s="2" customFormat="1" ht="14.45" customHeight="1" x14ac:dyDescent="0.2">
      <c r="A232" s="30"/>
      <c r="B232" s="147"/>
      <c r="C232" s="193" t="s">
        <v>817</v>
      </c>
      <c r="D232" s="193" t="s">
        <v>777</v>
      </c>
      <c r="E232" s="194" t="s">
        <v>6008</v>
      </c>
      <c r="F232" s="195" t="s">
        <v>8278</v>
      </c>
      <c r="G232" s="196" t="s">
        <v>205</v>
      </c>
      <c r="H232" s="197">
        <v>1</v>
      </c>
      <c r="I232" s="197"/>
      <c r="J232" s="197">
        <f t="shared" si="30"/>
        <v>0</v>
      </c>
      <c r="K232" s="198"/>
      <c r="L232" s="199"/>
      <c r="M232" s="200" t="s">
        <v>1</v>
      </c>
      <c r="N232" s="201" t="s">
        <v>37</v>
      </c>
      <c r="O232" s="156">
        <v>0</v>
      </c>
      <c r="P232" s="156">
        <f t="shared" si="31"/>
        <v>0</v>
      </c>
      <c r="Q232" s="156">
        <v>5.6300000000000003E-2</v>
      </c>
      <c r="R232" s="156">
        <f t="shared" si="32"/>
        <v>5.6300000000000003E-2</v>
      </c>
      <c r="S232" s="156">
        <v>0</v>
      </c>
      <c r="T232" s="157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511</v>
      </c>
      <c r="AT232" s="158" t="s">
        <v>777</v>
      </c>
      <c r="AU232" s="158" t="s">
        <v>87</v>
      </c>
      <c r="AY232" s="18" t="s">
        <v>157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8" t="s">
        <v>87</v>
      </c>
      <c r="BK232" s="160">
        <f t="shared" si="39"/>
        <v>0</v>
      </c>
      <c r="BL232" s="18" t="s">
        <v>220</v>
      </c>
      <c r="BM232" s="158" t="s">
        <v>6009</v>
      </c>
    </row>
    <row r="233" spans="1:65" s="2" customFormat="1" ht="37.9" customHeight="1" x14ac:dyDescent="0.2">
      <c r="A233" s="30"/>
      <c r="B233" s="147"/>
      <c r="C233" s="148" t="s">
        <v>1782</v>
      </c>
      <c r="D233" s="148" t="s">
        <v>159</v>
      </c>
      <c r="E233" s="149" t="s">
        <v>6010</v>
      </c>
      <c r="F233" s="150" t="s">
        <v>6011</v>
      </c>
      <c r="G233" s="151" t="s">
        <v>218</v>
      </c>
      <c r="H233" s="152">
        <v>0.71299999999999997</v>
      </c>
      <c r="I233" s="152"/>
      <c r="J233" s="152">
        <f t="shared" si="30"/>
        <v>0</v>
      </c>
      <c r="K233" s="153"/>
      <c r="L233" s="31"/>
      <c r="M233" s="154" t="s">
        <v>1</v>
      </c>
      <c r="N233" s="155" t="s">
        <v>37</v>
      </c>
      <c r="O233" s="156">
        <v>0</v>
      </c>
      <c r="P233" s="156">
        <f t="shared" si="31"/>
        <v>0</v>
      </c>
      <c r="Q233" s="156">
        <v>0</v>
      </c>
      <c r="R233" s="156">
        <f t="shared" si="32"/>
        <v>0</v>
      </c>
      <c r="S233" s="156">
        <v>0</v>
      </c>
      <c r="T233" s="157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220</v>
      </c>
      <c r="AT233" s="158" t="s">
        <v>159</v>
      </c>
      <c r="AU233" s="158" t="s">
        <v>87</v>
      </c>
      <c r="AY233" s="18" t="s">
        <v>157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8" t="s">
        <v>87</v>
      </c>
      <c r="BK233" s="160">
        <f t="shared" si="39"/>
        <v>0</v>
      </c>
      <c r="BL233" s="18" t="s">
        <v>220</v>
      </c>
      <c r="BM233" s="158" t="s">
        <v>6012</v>
      </c>
    </row>
    <row r="234" spans="1:65" s="2" customFormat="1" ht="14.45" customHeight="1" x14ac:dyDescent="0.2">
      <c r="A234" s="30"/>
      <c r="B234" s="147"/>
      <c r="C234" s="148" t="s">
        <v>1800</v>
      </c>
      <c r="D234" s="148" t="s">
        <v>159</v>
      </c>
      <c r="E234" s="149" t="s">
        <v>6013</v>
      </c>
      <c r="F234" s="150" t="s">
        <v>6014</v>
      </c>
      <c r="G234" s="151" t="s">
        <v>205</v>
      </c>
      <c r="H234" s="152">
        <v>10</v>
      </c>
      <c r="I234" s="152"/>
      <c r="J234" s="152">
        <f t="shared" si="30"/>
        <v>0</v>
      </c>
      <c r="K234" s="153"/>
      <c r="L234" s="31"/>
      <c r="M234" s="154" t="s">
        <v>1</v>
      </c>
      <c r="N234" s="155" t="s">
        <v>37</v>
      </c>
      <c r="O234" s="156">
        <v>0</v>
      </c>
      <c r="P234" s="156">
        <f t="shared" si="31"/>
        <v>0</v>
      </c>
      <c r="Q234" s="156">
        <v>8.0000000000000007E-5</v>
      </c>
      <c r="R234" s="156">
        <f t="shared" si="32"/>
        <v>8.0000000000000004E-4</v>
      </c>
      <c r="S234" s="156">
        <v>0</v>
      </c>
      <c r="T234" s="157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220</v>
      </c>
      <c r="AT234" s="158" t="s">
        <v>159</v>
      </c>
      <c r="AU234" s="158" t="s">
        <v>87</v>
      </c>
      <c r="AY234" s="18" t="s">
        <v>157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8" t="s">
        <v>87</v>
      </c>
      <c r="BK234" s="160">
        <f t="shared" si="39"/>
        <v>0</v>
      </c>
      <c r="BL234" s="18" t="s">
        <v>220</v>
      </c>
      <c r="BM234" s="158" t="s">
        <v>6015</v>
      </c>
    </row>
    <row r="235" spans="1:65" s="2" customFormat="1" ht="24.2" customHeight="1" x14ac:dyDescent="0.2">
      <c r="A235" s="30"/>
      <c r="B235" s="147"/>
      <c r="C235" s="193" t="s">
        <v>1804</v>
      </c>
      <c r="D235" s="193" t="s">
        <v>777</v>
      </c>
      <c r="E235" s="194" t="s">
        <v>6016</v>
      </c>
      <c r="F235" s="195" t="s">
        <v>8279</v>
      </c>
      <c r="G235" s="196" t="s">
        <v>205</v>
      </c>
      <c r="H235" s="197">
        <v>10</v>
      </c>
      <c r="I235" s="197"/>
      <c r="J235" s="197">
        <f t="shared" si="30"/>
        <v>0</v>
      </c>
      <c r="K235" s="198"/>
      <c r="L235" s="199"/>
      <c r="M235" s="200" t="s">
        <v>1</v>
      </c>
      <c r="N235" s="201" t="s">
        <v>37</v>
      </c>
      <c r="O235" s="156">
        <v>0</v>
      </c>
      <c r="P235" s="156">
        <f t="shared" si="31"/>
        <v>0</v>
      </c>
      <c r="Q235" s="156">
        <v>1.4999999999999999E-2</v>
      </c>
      <c r="R235" s="156">
        <f t="shared" si="32"/>
        <v>0.15</v>
      </c>
      <c r="S235" s="156">
        <v>0</v>
      </c>
      <c r="T235" s="157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511</v>
      </c>
      <c r="AT235" s="158" t="s">
        <v>777</v>
      </c>
      <c r="AU235" s="158" t="s">
        <v>87</v>
      </c>
      <c r="AY235" s="18" t="s">
        <v>157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8" t="s">
        <v>87</v>
      </c>
      <c r="BK235" s="160">
        <f t="shared" si="39"/>
        <v>0</v>
      </c>
      <c r="BL235" s="18" t="s">
        <v>220</v>
      </c>
      <c r="BM235" s="158" t="s">
        <v>6017</v>
      </c>
    </row>
    <row r="236" spans="1:65" s="2" customFormat="1" ht="24.2" customHeight="1" x14ac:dyDescent="0.2">
      <c r="A236" s="30"/>
      <c r="B236" s="147"/>
      <c r="C236" s="148" t="s">
        <v>2097</v>
      </c>
      <c r="D236" s="148" t="s">
        <v>159</v>
      </c>
      <c r="E236" s="149" t="s">
        <v>6018</v>
      </c>
      <c r="F236" s="150" t="s">
        <v>6019</v>
      </c>
      <c r="G236" s="151" t="s">
        <v>205</v>
      </c>
      <c r="H236" s="152">
        <v>1</v>
      </c>
      <c r="I236" s="152"/>
      <c r="J236" s="152">
        <f t="shared" si="30"/>
        <v>0</v>
      </c>
      <c r="K236" s="153"/>
      <c r="L236" s="31"/>
      <c r="M236" s="154" t="s">
        <v>1</v>
      </c>
      <c r="N236" s="155" t="s">
        <v>37</v>
      </c>
      <c r="O236" s="156">
        <v>0</v>
      </c>
      <c r="P236" s="156">
        <f t="shared" si="31"/>
        <v>0</v>
      </c>
      <c r="Q236" s="156">
        <v>0</v>
      </c>
      <c r="R236" s="156">
        <f t="shared" si="32"/>
        <v>0</v>
      </c>
      <c r="S236" s="156">
        <v>0</v>
      </c>
      <c r="T236" s="157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58" t="s">
        <v>220</v>
      </c>
      <c r="AT236" s="158" t="s">
        <v>159</v>
      </c>
      <c r="AU236" s="158" t="s">
        <v>87</v>
      </c>
      <c r="AY236" s="18" t="s">
        <v>157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8" t="s">
        <v>87</v>
      </c>
      <c r="BK236" s="160">
        <f t="shared" si="39"/>
        <v>0</v>
      </c>
      <c r="BL236" s="18" t="s">
        <v>220</v>
      </c>
      <c r="BM236" s="158" t="s">
        <v>6020</v>
      </c>
    </row>
    <row r="237" spans="1:65" s="2" customFormat="1" ht="32.25" customHeight="1" x14ac:dyDescent="0.2">
      <c r="A237" s="30"/>
      <c r="B237" s="147"/>
      <c r="C237" s="193" t="s">
        <v>2102</v>
      </c>
      <c r="D237" s="193" t="s">
        <v>777</v>
      </c>
      <c r="E237" s="194" t="s">
        <v>6021</v>
      </c>
      <c r="F237" s="195" t="s">
        <v>8280</v>
      </c>
      <c r="G237" s="196" t="s">
        <v>205</v>
      </c>
      <c r="H237" s="197">
        <v>1</v>
      </c>
      <c r="I237" s="197"/>
      <c r="J237" s="197">
        <f t="shared" si="30"/>
        <v>0</v>
      </c>
      <c r="K237" s="198"/>
      <c r="L237" s="199"/>
      <c r="M237" s="200" t="s">
        <v>1</v>
      </c>
      <c r="N237" s="201" t="s">
        <v>37</v>
      </c>
      <c r="O237" s="156">
        <v>0</v>
      </c>
      <c r="P237" s="156">
        <f t="shared" si="31"/>
        <v>0</v>
      </c>
      <c r="Q237" s="156">
        <v>1.49E-3</v>
      </c>
      <c r="R237" s="156">
        <f t="shared" si="32"/>
        <v>1.49E-3</v>
      </c>
      <c r="S237" s="156">
        <v>0</v>
      </c>
      <c r="T237" s="157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8" t="s">
        <v>511</v>
      </c>
      <c r="AT237" s="158" t="s">
        <v>777</v>
      </c>
      <c r="AU237" s="158" t="s">
        <v>87</v>
      </c>
      <c r="AY237" s="18" t="s">
        <v>157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8" t="s">
        <v>87</v>
      </c>
      <c r="BK237" s="160">
        <f t="shared" si="39"/>
        <v>0</v>
      </c>
      <c r="BL237" s="18" t="s">
        <v>220</v>
      </c>
      <c r="BM237" s="158" t="s">
        <v>6022</v>
      </c>
    </row>
    <row r="238" spans="1:65" s="2" customFormat="1" ht="24.2" customHeight="1" x14ac:dyDescent="0.2">
      <c r="A238" s="30"/>
      <c r="B238" s="147"/>
      <c r="C238" s="148" t="s">
        <v>1787</v>
      </c>
      <c r="D238" s="148" t="s">
        <v>159</v>
      </c>
      <c r="E238" s="149" t="s">
        <v>6023</v>
      </c>
      <c r="F238" s="150" t="s">
        <v>6024</v>
      </c>
      <c r="G238" s="151" t="s">
        <v>205</v>
      </c>
      <c r="H238" s="152">
        <v>5</v>
      </c>
      <c r="I238" s="152"/>
      <c r="J238" s="152">
        <f t="shared" si="30"/>
        <v>0</v>
      </c>
      <c r="K238" s="153"/>
      <c r="L238" s="31"/>
      <c r="M238" s="154" t="s">
        <v>1</v>
      </c>
      <c r="N238" s="155" t="s">
        <v>37</v>
      </c>
      <c r="O238" s="156">
        <v>0</v>
      </c>
      <c r="P238" s="156">
        <f t="shared" si="31"/>
        <v>0</v>
      </c>
      <c r="Q238" s="156">
        <v>1E-4</v>
      </c>
      <c r="R238" s="156">
        <f t="shared" si="32"/>
        <v>5.0000000000000001E-4</v>
      </c>
      <c r="S238" s="156">
        <v>0</v>
      </c>
      <c r="T238" s="157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8" t="s">
        <v>220</v>
      </c>
      <c r="AT238" s="158" t="s">
        <v>159</v>
      </c>
      <c r="AU238" s="158" t="s">
        <v>87</v>
      </c>
      <c r="AY238" s="18" t="s">
        <v>157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8" t="s">
        <v>87</v>
      </c>
      <c r="BK238" s="160">
        <f t="shared" si="39"/>
        <v>0</v>
      </c>
      <c r="BL238" s="18" t="s">
        <v>220</v>
      </c>
      <c r="BM238" s="158" t="s">
        <v>6025</v>
      </c>
    </row>
    <row r="239" spans="1:65" s="2" customFormat="1" ht="24.2" customHeight="1" x14ac:dyDescent="0.2">
      <c r="A239" s="30"/>
      <c r="B239" s="147"/>
      <c r="C239" s="193" t="s">
        <v>1794</v>
      </c>
      <c r="D239" s="193" t="s">
        <v>777</v>
      </c>
      <c r="E239" s="194" t="s">
        <v>6026</v>
      </c>
      <c r="F239" s="195" t="s">
        <v>8281</v>
      </c>
      <c r="G239" s="196" t="s">
        <v>205</v>
      </c>
      <c r="H239" s="197">
        <v>5</v>
      </c>
      <c r="I239" s="197"/>
      <c r="J239" s="197">
        <f t="shared" si="30"/>
        <v>0</v>
      </c>
      <c r="K239" s="198"/>
      <c r="L239" s="199"/>
      <c r="M239" s="200" t="s">
        <v>1</v>
      </c>
      <c r="N239" s="201" t="s">
        <v>37</v>
      </c>
      <c r="O239" s="156">
        <v>0</v>
      </c>
      <c r="P239" s="156">
        <f t="shared" si="31"/>
        <v>0</v>
      </c>
      <c r="Q239" s="156">
        <v>1.6999999999999999E-3</v>
      </c>
      <c r="R239" s="156">
        <f t="shared" si="32"/>
        <v>8.4999999999999989E-3</v>
      </c>
      <c r="S239" s="156">
        <v>0</v>
      </c>
      <c r="T239" s="157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511</v>
      </c>
      <c r="AT239" s="158" t="s">
        <v>777</v>
      </c>
      <c r="AU239" s="158" t="s">
        <v>87</v>
      </c>
      <c r="AY239" s="18" t="s">
        <v>157</v>
      </c>
      <c r="BE239" s="159">
        <f t="shared" si="34"/>
        <v>0</v>
      </c>
      <c r="BF239" s="159">
        <f t="shared" si="35"/>
        <v>0</v>
      </c>
      <c r="BG239" s="159">
        <f t="shared" si="36"/>
        <v>0</v>
      </c>
      <c r="BH239" s="159">
        <f t="shared" si="37"/>
        <v>0</v>
      </c>
      <c r="BI239" s="159">
        <f t="shared" si="38"/>
        <v>0</v>
      </c>
      <c r="BJ239" s="18" t="s">
        <v>87</v>
      </c>
      <c r="BK239" s="160">
        <f t="shared" si="39"/>
        <v>0</v>
      </c>
      <c r="BL239" s="18" t="s">
        <v>220</v>
      </c>
      <c r="BM239" s="158" t="s">
        <v>6027</v>
      </c>
    </row>
    <row r="240" spans="1:65" s="2" customFormat="1" ht="14.45" customHeight="1" x14ac:dyDescent="0.2">
      <c r="A240" s="30"/>
      <c r="B240" s="147"/>
      <c r="C240" s="148" t="s">
        <v>1971</v>
      </c>
      <c r="D240" s="148" t="s">
        <v>159</v>
      </c>
      <c r="E240" s="149" t="s">
        <v>6028</v>
      </c>
      <c r="F240" s="150" t="s">
        <v>6029</v>
      </c>
      <c r="G240" s="151" t="s">
        <v>205</v>
      </c>
      <c r="H240" s="152">
        <v>1</v>
      </c>
      <c r="I240" s="152"/>
      <c r="J240" s="152">
        <f t="shared" si="30"/>
        <v>0</v>
      </c>
      <c r="K240" s="153"/>
      <c r="L240" s="31"/>
      <c r="M240" s="154" t="s">
        <v>1</v>
      </c>
      <c r="N240" s="155" t="s">
        <v>37</v>
      </c>
      <c r="O240" s="156">
        <v>0</v>
      </c>
      <c r="P240" s="156">
        <f t="shared" si="31"/>
        <v>0</v>
      </c>
      <c r="Q240" s="156">
        <v>0</v>
      </c>
      <c r="R240" s="156">
        <f t="shared" si="32"/>
        <v>0</v>
      </c>
      <c r="S240" s="156">
        <v>0</v>
      </c>
      <c r="T240" s="157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220</v>
      </c>
      <c r="AT240" s="158" t="s">
        <v>159</v>
      </c>
      <c r="AU240" s="158" t="s">
        <v>87</v>
      </c>
      <c r="AY240" s="18" t="s">
        <v>157</v>
      </c>
      <c r="BE240" s="159">
        <f t="shared" si="34"/>
        <v>0</v>
      </c>
      <c r="BF240" s="159">
        <f t="shared" si="35"/>
        <v>0</v>
      </c>
      <c r="BG240" s="159">
        <f t="shared" si="36"/>
        <v>0</v>
      </c>
      <c r="BH240" s="159">
        <f t="shared" si="37"/>
        <v>0</v>
      </c>
      <c r="BI240" s="159">
        <f t="shared" si="38"/>
        <v>0</v>
      </c>
      <c r="BJ240" s="18" t="s">
        <v>87</v>
      </c>
      <c r="BK240" s="160">
        <f t="shared" si="39"/>
        <v>0</v>
      </c>
      <c r="BL240" s="18" t="s">
        <v>220</v>
      </c>
      <c r="BM240" s="158" t="s">
        <v>6030</v>
      </c>
    </row>
    <row r="241" spans="1:65" s="2" customFormat="1" ht="24.2" customHeight="1" x14ac:dyDescent="0.2">
      <c r="A241" s="30"/>
      <c r="B241" s="147"/>
      <c r="C241" s="193" t="s">
        <v>1975</v>
      </c>
      <c r="D241" s="193" t="s">
        <v>777</v>
      </c>
      <c r="E241" s="194" t="s">
        <v>6031</v>
      </c>
      <c r="F241" s="195" t="s">
        <v>8282</v>
      </c>
      <c r="G241" s="196" t="s">
        <v>205</v>
      </c>
      <c r="H241" s="197">
        <v>1</v>
      </c>
      <c r="I241" s="197"/>
      <c r="J241" s="197">
        <f t="shared" si="30"/>
        <v>0</v>
      </c>
      <c r="K241" s="198"/>
      <c r="L241" s="199"/>
      <c r="M241" s="200" t="s">
        <v>1</v>
      </c>
      <c r="N241" s="201" t="s">
        <v>37</v>
      </c>
      <c r="O241" s="156">
        <v>0</v>
      </c>
      <c r="P241" s="156">
        <f t="shared" si="31"/>
        <v>0</v>
      </c>
      <c r="Q241" s="156">
        <v>5.9999999999999995E-4</v>
      </c>
      <c r="R241" s="156">
        <f t="shared" si="32"/>
        <v>5.9999999999999995E-4</v>
      </c>
      <c r="S241" s="156">
        <v>0</v>
      </c>
      <c r="T241" s="157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8" t="s">
        <v>511</v>
      </c>
      <c r="AT241" s="158" t="s">
        <v>777</v>
      </c>
      <c r="AU241" s="158" t="s">
        <v>87</v>
      </c>
      <c r="AY241" s="18" t="s">
        <v>157</v>
      </c>
      <c r="BE241" s="159">
        <f t="shared" si="34"/>
        <v>0</v>
      </c>
      <c r="BF241" s="159">
        <f t="shared" si="35"/>
        <v>0</v>
      </c>
      <c r="BG241" s="159">
        <f t="shared" si="36"/>
        <v>0</v>
      </c>
      <c r="BH241" s="159">
        <f t="shared" si="37"/>
        <v>0</v>
      </c>
      <c r="BI241" s="159">
        <f t="shared" si="38"/>
        <v>0</v>
      </c>
      <c r="BJ241" s="18" t="s">
        <v>87</v>
      </c>
      <c r="BK241" s="160">
        <f t="shared" si="39"/>
        <v>0</v>
      </c>
      <c r="BL241" s="18" t="s">
        <v>220</v>
      </c>
      <c r="BM241" s="158" t="s">
        <v>6032</v>
      </c>
    </row>
    <row r="242" spans="1:65" s="2" customFormat="1" ht="24.2" customHeight="1" x14ac:dyDescent="0.2">
      <c r="A242" s="30"/>
      <c r="B242" s="147"/>
      <c r="C242" s="148" t="s">
        <v>2111</v>
      </c>
      <c r="D242" s="148" t="s">
        <v>159</v>
      </c>
      <c r="E242" s="149" t="s">
        <v>6033</v>
      </c>
      <c r="F242" s="150" t="s">
        <v>6034</v>
      </c>
      <c r="G242" s="151" t="s">
        <v>205</v>
      </c>
      <c r="H242" s="152">
        <v>6</v>
      </c>
      <c r="I242" s="152"/>
      <c r="J242" s="152">
        <f t="shared" si="30"/>
        <v>0</v>
      </c>
      <c r="K242" s="153"/>
      <c r="L242" s="31"/>
      <c r="M242" s="154" t="s">
        <v>1</v>
      </c>
      <c r="N242" s="155" t="s">
        <v>37</v>
      </c>
      <c r="O242" s="156">
        <v>0</v>
      </c>
      <c r="P242" s="156">
        <f t="shared" si="31"/>
        <v>0</v>
      </c>
      <c r="Q242" s="156">
        <v>0</v>
      </c>
      <c r="R242" s="156">
        <f t="shared" si="32"/>
        <v>0</v>
      </c>
      <c r="S242" s="156">
        <v>0</v>
      </c>
      <c r="T242" s="157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8" t="s">
        <v>220</v>
      </c>
      <c r="AT242" s="158" t="s">
        <v>159</v>
      </c>
      <c r="AU242" s="158" t="s">
        <v>87</v>
      </c>
      <c r="AY242" s="18" t="s">
        <v>157</v>
      </c>
      <c r="BE242" s="159">
        <f t="shared" si="34"/>
        <v>0</v>
      </c>
      <c r="BF242" s="159">
        <f t="shared" si="35"/>
        <v>0</v>
      </c>
      <c r="BG242" s="159">
        <f t="shared" si="36"/>
        <v>0</v>
      </c>
      <c r="BH242" s="159">
        <f t="shared" si="37"/>
        <v>0</v>
      </c>
      <c r="BI242" s="159">
        <f t="shared" si="38"/>
        <v>0</v>
      </c>
      <c r="BJ242" s="18" t="s">
        <v>87</v>
      </c>
      <c r="BK242" s="160">
        <f t="shared" si="39"/>
        <v>0</v>
      </c>
      <c r="BL242" s="18" t="s">
        <v>220</v>
      </c>
      <c r="BM242" s="158" t="s">
        <v>6035</v>
      </c>
    </row>
    <row r="243" spans="1:65" s="2" customFormat="1" ht="14.45" customHeight="1" x14ac:dyDescent="0.2">
      <c r="A243" s="30"/>
      <c r="B243" s="147"/>
      <c r="C243" s="193" t="s">
        <v>2118</v>
      </c>
      <c r="D243" s="193" t="s">
        <v>777</v>
      </c>
      <c r="E243" s="194" t="s">
        <v>6036</v>
      </c>
      <c r="F243" s="195" t="s">
        <v>6037</v>
      </c>
      <c r="G243" s="196" t="s">
        <v>205</v>
      </c>
      <c r="H243" s="197">
        <v>1</v>
      </c>
      <c r="I243" s="197"/>
      <c r="J243" s="197">
        <f t="shared" si="30"/>
        <v>0</v>
      </c>
      <c r="K243" s="198"/>
      <c r="L243" s="199"/>
      <c r="M243" s="200" t="s">
        <v>1</v>
      </c>
      <c r="N243" s="201" t="s">
        <v>37</v>
      </c>
      <c r="O243" s="156">
        <v>0</v>
      </c>
      <c r="P243" s="156">
        <f t="shared" si="31"/>
        <v>0</v>
      </c>
      <c r="Q243" s="156">
        <v>2.7999999999999998E-4</v>
      </c>
      <c r="R243" s="156">
        <f t="shared" si="32"/>
        <v>2.7999999999999998E-4</v>
      </c>
      <c r="S243" s="156">
        <v>0</v>
      </c>
      <c r="T243" s="157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8" t="s">
        <v>511</v>
      </c>
      <c r="AT243" s="158" t="s">
        <v>777</v>
      </c>
      <c r="AU243" s="158" t="s">
        <v>87</v>
      </c>
      <c r="AY243" s="18" t="s">
        <v>157</v>
      </c>
      <c r="BE243" s="159">
        <f t="shared" si="34"/>
        <v>0</v>
      </c>
      <c r="BF243" s="159">
        <f t="shared" si="35"/>
        <v>0</v>
      </c>
      <c r="BG243" s="159">
        <f t="shared" si="36"/>
        <v>0</v>
      </c>
      <c r="BH243" s="159">
        <f t="shared" si="37"/>
        <v>0</v>
      </c>
      <c r="BI243" s="159">
        <f t="shared" si="38"/>
        <v>0</v>
      </c>
      <c r="BJ243" s="18" t="s">
        <v>87</v>
      </c>
      <c r="BK243" s="160">
        <f t="shared" si="39"/>
        <v>0</v>
      </c>
      <c r="BL243" s="18" t="s">
        <v>220</v>
      </c>
      <c r="BM243" s="158" t="s">
        <v>6038</v>
      </c>
    </row>
    <row r="244" spans="1:65" s="2" customFormat="1" ht="24.2" customHeight="1" x14ac:dyDescent="0.2">
      <c r="A244" s="30"/>
      <c r="B244" s="147"/>
      <c r="C244" s="193" t="s">
        <v>2122</v>
      </c>
      <c r="D244" s="193" t="s">
        <v>777</v>
      </c>
      <c r="E244" s="194" t="s">
        <v>6039</v>
      </c>
      <c r="F244" s="195" t="s">
        <v>6040</v>
      </c>
      <c r="G244" s="196" t="s">
        <v>205</v>
      </c>
      <c r="H244" s="197">
        <v>5</v>
      </c>
      <c r="I244" s="197"/>
      <c r="J244" s="197">
        <f t="shared" si="30"/>
        <v>0</v>
      </c>
      <c r="K244" s="198"/>
      <c r="L244" s="199"/>
      <c r="M244" s="200" t="s">
        <v>1</v>
      </c>
      <c r="N244" s="201" t="s">
        <v>37</v>
      </c>
      <c r="O244" s="156">
        <v>0</v>
      </c>
      <c r="P244" s="156">
        <f t="shared" si="31"/>
        <v>0</v>
      </c>
      <c r="Q244" s="156">
        <v>3.5000000000000001E-3</v>
      </c>
      <c r="R244" s="156">
        <f t="shared" si="32"/>
        <v>1.7500000000000002E-2</v>
      </c>
      <c r="S244" s="156">
        <v>0</v>
      </c>
      <c r="T244" s="157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511</v>
      </c>
      <c r="AT244" s="158" t="s">
        <v>777</v>
      </c>
      <c r="AU244" s="158" t="s">
        <v>87</v>
      </c>
      <c r="AY244" s="18" t="s">
        <v>157</v>
      </c>
      <c r="BE244" s="159">
        <f t="shared" si="34"/>
        <v>0</v>
      </c>
      <c r="BF244" s="159">
        <f t="shared" si="35"/>
        <v>0</v>
      </c>
      <c r="BG244" s="159">
        <f t="shared" si="36"/>
        <v>0</v>
      </c>
      <c r="BH244" s="159">
        <f t="shared" si="37"/>
        <v>0</v>
      </c>
      <c r="BI244" s="159">
        <f t="shared" si="38"/>
        <v>0</v>
      </c>
      <c r="BJ244" s="18" t="s">
        <v>87</v>
      </c>
      <c r="BK244" s="160">
        <f t="shared" si="39"/>
        <v>0</v>
      </c>
      <c r="BL244" s="18" t="s">
        <v>220</v>
      </c>
      <c r="BM244" s="158" t="s">
        <v>6041</v>
      </c>
    </row>
    <row r="245" spans="1:65" s="2" customFormat="1" ht="24.2" customHeight="1" x14ac:dyDescent="0.2">
      <c r="A245" s="30"/>
      <c r="B245" s="147"/>
      <c r="C245" s="148" t="s">
        <v>2130</v>
      </c>
      <c r="D245" s="148" t="s">
        <v>159</v>
      </c>
      <c r="E245" s="149" t="s">
        <v>6042</v>
      </c>
      <c r="F245" s="150" t="s">
        <v>6043</v>
      </c>
      <c r="G245" s="151" t="s">
        <v>205</v>
      </c>
      <c r="H245" s="152">
        <v>5</v>
      </c>
      <c r="I245" s="152"/>
      <c r="J245" s="152">
        <f t="shared" si="30"/>
        <v>0</v>
      </c>
      <c r="K245" s="153"/>
      <c r="L245" s="31"/>
      <c r="M245" s="154" t="s">
        <v>1</v>
      </c>
      <c r="N245" s="155" t="s">
        <v>37</v>
      </c>
      <c r="O245" s="156">
        <v>0</v>
      </c>
      <c r="P245" s="156">
        <f t="shared" si="31"/>
        <v>0</v>
      </c>
      <c r="Q245" s="156">
        <v>0</v>
      </c>
      <c r="R245" s="156">
        <f t="shared" si="32"/>
        <v>0</v>
      </c>
      <c r="S245" s="156">
        <v>0</v>
      </c>
      <c r="T245" s="157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220</v>
      </c>
      <c r="AT245" s="158" t="s">
        <v>159</v>
      </c>
      <c r="AU245" s="158" t="s">
        <v>87</v>
      </c>
      <c r="AY245" s="18" t="s">
        <v>157</v>
      </c>
      <c r="BE245" s="159">
        <f t="shared" si="34"/>
        <v>0</v>
      </c>
      <c r="BF245" s="159">
        <f t="shared" si="35"/>
        <v>0</v>
      </c>
      <c r="BG245" s="159">
        <f t="shared" si="36"/>
        <v>0</v>
      </c>
      <c r="BH245" s="159">
        <f t="shared" si="37"/>
        <v>0</v>
      </c>
      <c r="BI245" s="159">
        <f t="shared" si="38"/>
        <v>0</v>
      </c>
      <c r="BJ245" s="18" t="s">
        <v>87</v>
      </c>
      <c r="BK245" s="160">
        <f t="shared" si="39"/>
        <v>0</v>
      </c>
      <c r="BL245" s="18" t="s">
        <v>220</v>
      </c>
      <c r="BM245" s="158" t="s">
        <v>6044</v>
      </c>
    </row>
    <row r="246" spans="1:65" s="2" customFormat="1" ht="37.9" customHeight="1" x14ac:dyDescent="0.2">
      <c r="A246" s="30"/>
      <c r="B246" s="147"/>
      <c r="C246" s="193" t="s">
        <v>2136</v>
      </c>
      <c r="D246" s="193" t="s">
        <v>777</v>
      </c>
      <c r="E246" s="194" t="s">
        <v>6045</v>
      </c>
      <c r="F246" s="195" t="s">
        <v>8283</v>
      </c>
      <c r="G246" s="196" t="s">
        <v>205</v>
      </c>
      <c r="H246" s="197">
        <v>5</v>
      </c>
      <c r="I246" s="197"/>
      <c r="J246" s="197">
        <f t="shared" si="30"/>
        <v>0</v>
      </c>
      <c r="K246" s="198"/>
      <c r="L246" s="199"/>
      <c r="M246" s="200" t="s">
        <v>1</v>
      </c>
      <c r="N246" s="201" t="s">
        <v>37</v>
      </c>
      <c r="O246" s="156">
        <v>0</v>
      </c>
      <c r="P246" s="156">
        <f t="shared" si="31"/>
        <v>0</v>
      </c>
      <c r="Q246" s="156">
        <v>0</v>
      </c>
      <c r="R246" s="156">
        <f t="shared" si="32"/>
        <v>0</v>
      </c>
      <c r="S246" s="156">
        <v>0</v>
      </c>
      <c r="T246" s="157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58" t="s">
        <v>511</v>
      </c>
      <c r="AT246" s="158" t="s">
        <v>777</v>
      </c>
      <c r="AU246" s="158" t="s">
        <v>87</v>
      </c>
      <c r="AY246" s="18" t="s">
        <v>157</v>
      </c>
      <c r="BE246" s="159">
        <f t="shared" si="34"/>
        <v>0</v>
      </c>
      <c r="BF246" s="159">
        <f t="shared" si="35"/>
        <v>0</v>
      </c>
      <c r="BG246" s="159">
        <f t="shared" si="36"/>
        <v>0</v>
      </c>
      <c r="BH246" s="159">
        <f t="shared" si="37"/>
        <v>0</v>
      </c>
      <c r="BI246" s="159">
        <f t="shared" si="38"/>
        <v>0</v>
      </c>
      <c r="BJ246" s="18" t="s">
        <v>87</v>
      </c>
      <c r="BK246" s="160">
        <f t="shared" si="39"/>
        <v>0</v>
      </c>
      <c r="BL246" s="18" t="s">
        <v>220</v>
      </c>
      <c r="BM246" s="158" t="s">
        <v>6046</v>
      </c>
    </row>
    <row r="247" spans="1:65" s="2" customFormat="1" ht="24.2" customHeight="1" x14ac:dyDescent="0.2">
      <c r="A247" s="30"/>
      <c r="B247" s="147"/>
      <c r="C247" s="148" t="s">
        <v>2142</v>
      </c>
      <c r="D247" s="148" t="s">
        <v>159</v>
      </c>
      <c r="E247" s="149" t="s">
        <v>6047</v>
      </c>
      <c r="F247" s="150" t="s">
        <v>6048</v>
      </c>
      <c r="G247" s="151" t="s">
        <v>205</v>
      </c>
      <c r="H247" s="152">
        <v>1</v>
      </c>
      <c r="I247" s="152"/>
      <c r="J247" s="152">
        <f t="shared" si="30"/>
        <v>0</v>
      </c>
      <c r="K247" s="153"/>
      <c r="L247" s="31"/>
      <c r="M247" s="154" t="s">
        <v>1</v>
      </c>
      <c r="N247" s="155" t="s">
        <v>37</v>
      </c>
      <c r="O247" s="156">
        <v>0</v>
      </c>
      <c r="P247" s="156">
        <f t="shared" si="31"/>
        <v>0</v>
      </c>
      <c r="Q247" s="156">
        <v>0</v>
      </c>
      <c r="R247" s="156">
        <f t="shared" si="32"/>
        <v>0</v>
      </c>
      <c r="S247" s="156">
        <v>0</v>
      </c>
      <c r="T247" s="157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58" t="s">
        <v>220</v>
      </c>
      <c r="AT247" s="158" t="s">
        <v>159</v>
      </c>
      <c r="AU247" s="158" t="s">
        <v>87</v>
      </c>
      <c r="AY247" s="18" t="s">
        <v>157</v>
      </c>
      <c r="BE247" s="159">
        <f t="shared" si="34"/>
        <v>0</v>
      </c>
      <c r="BF247" s="159">
        <f t="shared" si="35"/>
        <v>0</v>
      </c>
      <c r="BG247" s="159">
        <f t="shared" si="36"/>
        <v>0</v>
      </c>
      <c r="BH247" s="159">
        <f t="shared" si="37"/>
        <v>0</v>
      </c>
      <c r="BI247" s="159">
        <f t="shared" si="38"/>
        <v>0</v>
      </c>
      <c r="BJ247" s="18" t="s">
        <v>87</v>
      </c>
      <c r="BK247" s="160">
        <f t="shared" si="39"/>
        <v>0</v>
      </c>
      <c r="BL247" s="18" t="s">
        <v>220</v>
      </c>
      <c r="BM247" s="158" t="s">
        <v>6049</v>
      </c>
    </row>
    <row r="248" spans="1:65" s="2" customFormat="1" ht="24.2" customHeight="1" x14ac:dyDescent="0.2">
      <c r="A248" s="30"/>
      <c r="B248" s="147"/>
      <c r="C248" s="193" t="s">
        <v>2147</v>
      </c>
      <c r="D248" s="193" t="s">
        <v>777</v>
      </c>
      <c r="E248" s="194" t="s">
        <v>6050</v>
      </c>
      <c r="F248" s="195" t="s">
        <v>6051</v>
      </c>
      <c r="G248" s="196" t="s">
        <v>205</v>
      </c>
      <c r="H248" s="197">
        <v>1</v>
      </c>
      <c r="I248" s="197"/>
      <c r="J248" s="197">
        <f t="shared" si="30"/>
        <v>0</v>
      </c>
      <c r="K248" s="198"/>
      <c r="L248" s="199"/>
      <c r="M248" s="200" t="s">
        <v>1</v>
      </c>
      <c r="N248" s="201" t="s">
        <v>37</v>
      </c>
      <c r="O248" s="156">
        <v>0</v>
      </c>
      <c r="P248" s="156">
        <f t="shared" si="31"/>
        <v>0</v>
      </c>
      <c r="Q248" s="156">
        <v>2.4000000000000001E-4</v>
      </c>
      <c r="R248" s="156">
        <f t="shared" si="32"/>
        <v>2.4000000000000001E-4</v>
      </c>
      <c r="S248" s="156">
        <v>0</v>
      </c>
      <c r="T248" s="157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58" t="s">
        <v>511</v>
      </c>
      <c r="AT248" s="158" t="s">
        <v>777</v>
      </c>
      <c r="AU248" s="158" t="s">
        <v>87</v>
      </c>
      <c r="AY248" s="18" t="s">
        <v>157</v>
      </c>
      <c r="BE248" s="159">
        <f t="shared" si="34"/>
        <v>0</v>
      </c>
      <c r="BF248" s="159">
        <f t="shared" si="35"/>
        <v>0</v>
      </c>
      <c r="BG248" s="159">
        <f t="shared" si="36"/>
        <v>0</v>
      </c>
      <c r="BH248" s="159">
        <f t="shared" si="37"/>
        <v>0</v>
      </c>
      <c r="BI248" s="159">
        <f t="shared" si="38"/>
        <v>0</v>
      </c>
      <c r="BJ248" s="18" t="s">
        <v>87</v>
      </c>
      <c r="BK248" s="160">
        <f t="shared" si="39"/>
        <v>0</v>
      </c>
      <c r="BL248" s="18" t="s">
        <v>220</v>
      </c>
      <c r="BM248" s="158" t="s">
        <v>6052</v>
      </c>
    </row>
    <row r="249" spans="1:65" s="2" customFormat="1" ht="24.2" customHeight="1" x14ac:dyDescent="0.2">
      <c r="A249" s="30"/>
      <c r="B249" s="147"/>
      <c r="C249" s="148" t="s">
        <v>2162</v>
      </c>
      <c r="D249" s="148" t="s">
        <v>159</v>
      </c>
      <c r="E249" s="149" t="s">
        <v>6053</v>
      </c>
      <c r="F249" s="150" t="s">
        <v>6054</v>
      </c>
      <c r="G249" s="151" t="s">
        <v>205</v>
      </c>
      <c r="H249" s="152">
        <v>2</v>
      </c>
      <c r="I249" s="152"/>
      <c r="J249" s="152">
        <f t="shared" si="30"/>
        <v>0</v>
      </c>
      <c r="K249" s="153"/>
      <c r="L249" s="31"/>
      <c r="M249" s="154" t="s">
        <v>1</v>
      </c>
      <c r="N249" s="155" t="s">
        <v>37</v>
      </c>
      <c r="O249" s="156">
        <v>0</v>
      </c>
      <c r="P249" s="156">
        <f t="shared" si="31"/>
        <v>0</v>
      </c>
      <c r="Q249" s="156">
        <v>0</v>
      </c>
      <c r="R249" s="156">
        <f t="shared" si="32"/>
        <v>0</v>
      </c>
      <c r="S249" s="156">
        <v>0</v>
      </c>
      <c r="T249" s="157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8" t="s">
        <v>220</v>
      </c>
      <c r="AT249" s="158" t="s">
        <v>159</v>
      </c>
      <c r="AU249" s="158" t="s">
        <v>87</v>
      </c>
      <c r="AY249" s="18" t="s">
        <v>157</v>
      </c>
      <c r="BE249" s="159">
        <f t="shared" si="34"/>
        <v>0</v>
      </c>
      <c r="BF249" s="159">
        <f t="shared" si="35"/>
        <v>0</v>
      </c>
      <c r="BG249" s="159">
        <f t="shared" si="36"/>
        <v>0</v>
      </c>
      <c r="BH249" s="159">
        <f t="shared" si="37"/>
        <v>0</v>
      </c>
      <c r="BI249" s="159">
        <f t="shared" si="38"/>
        <v>0</v>
      </c>
      <c r="BJ249" s="18" t="s">
        <v>87</v>
      </c>
      <c r="BK249" s="160">
        <f t="shared" si="39"/>
        <v>0</v>
      </c>
      <c r="BL249" s="18" t="s">
        <v>220</v>
      </c>
      <c r="BM249" s="158" t="s">
        <v>6055</v>
      </c>
    </row>
    <row r="250" spans="1:65" s="2" customFormat="1" ht="24.2" customHeight="1" x14ac:dyDescent="0.2">
      <c r="A250" s="30"/>
      <c r="B250" s="147"/>
      <c r="C250" s="193" t="s">
        <v>2166</v>
      </c>
      <c r="D250" s="193" t="s">
        <v>777</v>
      </c>
      <c r="E250" s="194" t="s">
        <v>6056</v>
      </c>
      <c r="F250" s="195" t="s">
        <v>8284</v>
      </c>
      <c r="G250" s="196" t="s">
        <v>205</v>
      </c>
      <c r="H250" s="197">
        <v>2</v>
      </c>
      <c r="I250" s="197"/>
      <c r="J250" s="197">
        <f t="shared" si="30"/>
        <v>0</v>
      </c>
      <c r="K250" s="198"/>
      <c r="L250" s="199"/>
      <c r="M250" s="200" t="s">
        <v>1</v>
      </c>
      <c r="N250" s="201" t="s">
        <v>37</v>
      </c>
      <c r="O250" s="156">
        <v>0</v>
      </c>
      <c r="P250" s="156">
        <f t="shared" si="31"/>
        <v>0</v>
      </c>
      <c r="Q250" s="156">
        <v>8.9999999999999998E-4</v>
      </c>
      <c r="R250" s="156">
        <f t="shared" si="32"/>
        <v>1.8E-3</v>
      </c>
      <c r="S250" s="156">
        <v>0</v>
      </c>
      <c r="T250" s="157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511</v>
      </c>
      <c r="AT250" s="158" t="s">
        <v>777</v>
      </c>
      <c r="AU250" s="158" t="s">
        <v>87</v>
      </c>
      <c r="AY250" s="18" t="s">
        <v>157</v>
      </c>
      <c r="BE250" s="159">
        <f t="shared" si="34"/>
        <v>0</v>
      </c>
      <c r="BF250" s="159">
        <f t="shared" si="35"/>
        <v>0</v>
      </c>
      <c r="BG250" s="159">
        <f t="shared" si="36"/>
        <v>0</v>
      </c>
      <c r="BH250" s="159">
        <f t="shared" si="37"/>
        <v>0</v>
      </c>
      <c r="BI250" s="159">
        <f t="shared" si="38"/>
        <v>0</v>
      </c>
      <c r="BJ250" s="18" t="s">
        <v>87</v>
      </c>
      <c r="BK250" s="160">
        <f t="shared" si="39"/>
        <v>0</v>
      </c>
      <c r="BL250" s="18" t="s">
        <v>220</v>
      </c>
      <c r="BM250" s="158" t="s">
        <v>6057</v>
      </c>
    </row>
    <row r="251" spans="1:65" s="2" customFormat="1" ht="24.2" customHeight="1" x14ac:dyDescent="0.2">
      <c r="A251" s="30"/>
      <c r="B251" s="147"/>
      <c r="C251" s="148" t="s">
        <v>2186</v>
      </c>
      <c r="D251" s="148" t="s">
        <v>159</v>
      </c>
      <c r="E251" s="149" t="s">
        <v>6058</v>
      </c>
      <c r="F251" s="150" t="s">
        <v>6059</v>
      </c>
      <c r="G251" s="151" t="s">
        <v>218</v>
      </c>
      <c r="H251" s="152">
        <v>0.52100000000000002</v>
      </c>
      <c r="I251" s="152"/>
      <c r="J251" s="152">
        <f t="shared" si="30"/>
        <v>0</v>
      </c>
      <c r="K251" s="153"/>
      <c r="L251" s="31"/>
      <c r="M251" s="154" t="s">
        <v>1</v>
      </c>
      <c r="N251" s="155" t="s">
        <v>37</v>
      </c>
      <c r="O251" s="156">
        <v>0</v>
      </c>
      <c r="P251" s="156">
        <f t="shared" si="31"/>
        <v>0</v>
      </c>
      <c r="Q251" s="156">
        <v>0</v>
      </c>
      <c r="R251" s="156">
        <f t="shared" si="32"/>
        <v>0</v>
      </c>
      <c r="S251" s="156">
        <v>0</v>
      </c>
      <c r="T251" s="157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220</v>
      </c>
      <c r="AT251" s="158" t="s">
        <v>159</v>
      </c>
      <c r="AU251" s="158" t="s">
        <v>87</v>
      </c>
      <c r="AY251" s="18" t="s">
        <v>157</v>
      </c>
      <c r="BE251" s="159">
        <f t="shared" si="34"/>
        <v>0</v>
      </c>
      <c r="BF251" s="159">
        <f t="shared" si="35"/>
        <v>0</v>
      </c>
      <c r="BG251" s="159">
        <f t="shared" si="36"/>
        <v>0</v>
      </c>
      <c r="BH251" s="159">
        <f t="shared" si="37"/>
        <v>0</v>
      </c>
      <c r="BI251" s="159">
        <f t="shared" si="38"/>
        <v>0</v>
      </c>
      <c r="BJ251" s="18" t="s">
        <v>87</v>
      </c>
      <c r="BK251" s="160">
        <f t="shared" si="39"/>
        <v>0</v>
      </c>
      <c r="BL251" s="18" t="s">
        <v>220</v>
      </c>
      <c r="BM251" s="158" t="s">
        <v>6060</v>
      </c>
    </row>
    <row r="252" spans="1:65" s="12" customFormat="1" ht="22.9" customHeight="1" x14ac:dyDescent="0.2">
      <c r="B252" s="135"/>
      <c r="D252" s="136" t="s">
        <v>70</v>
      </c>
      <c r="E252" s="145" t="s">
        <v>630</v>
      </c>
      <c r="F252" s="145" t="s">
        <v>6061</v>
      </c>
      <c r="J252" s="146">
        <f>BK252</f>
        <v>0</v>
      </c>
      <c r="L252" s="135"/>
      <c r="M252" s="139"/>
      <c r="N252" s="140"/>
      <c r="O252" s="140"/>
      <c r="P252" s="141">
        <f>SUM(P253:P254)</f>
        <v>0</v>
      </c>
      <c r="Q252" s="140"/>
      <c r="R252" s="141">
        <f>SUM(R253:R254)</f>
        <v>8.9200000000000008E-3</v>
      </c>
      <c r="S252" s="140"/>
      <c r="T252" s="142">
        <f>SUM(T253:T254)</f>
        <v>0</v>
      </c>
      <c r="AR252" s="136" t="s">
        <v>87</v>
      </c>
      <c r="AT252" s="143" t="s">
        <v>70</v>
      </c>
      <c r="AU252" s="143" t="s">
        <v>79</v>
      </c>
      <c r="AY252" s="136" t="s">
        <v>157</v>
      </c>
      <c r="BK252" s="144">
        <f>SUM(BK253:BK254)</f>
        <v>0</v>
      </c>
    </row>
    <row r="253" spans="1:65" s="2" customFormat="1" ht="14.45" customHeight="1" x14ac:dyDescent="0.2">
      <c r="A253" s="30"/>
      <c r="B253" s="147"/>
      <c r="C253" s="148" t="s">
        <v>2190</v>
      </c>
      <c r="D253" s="148" t="s">
        <v>159</v>
      </c>
      <c r="E253" s="149" t="s">
        <v>6062</v>
      </c>
      <c r="F253" s="150" t="s">
        <v>6063</v>
      </c>
      <c r="G253" s="151" t="s">
        <v>205</v>
      </c>
      <c r="H253" s="152">
        <v>2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0</v>
      </c>
      <c r="P253" s="156">
        <f>O253*H253</f>
        <v>0</v>
      </c>
      <c r="Q253" s="156">
        <v>1.1199999999999999E-3</v>
      </c>
      <c r="R253" s="156">
        <f>Q253*H253</f>
        <v>2.2399999999999998E-3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220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220</v>
      </c>
      <c r="BM253" s="158" t="s">
        <v>6064</v>
      </c>
    </row>
    <row r="254" spans="1:65" s="2" customFormat="1" ht="14.45" customHeight="1" x14ac:dyDescent="0.2">
      <c r="A254" s="30"/>
      <c r="B254" s="147"/>
      <c r="C254" s="148" t="s">
        <v>2193</v>
      </c>
      <c r="D254" s="148" t="s">
        <v>159</v>
      </c>
      <c r="E254" s="149" t="s">
        <v>6065</v>
      </c>
      <c r="F254" s="150" t="s">
        <v>6066</v>
      </c>
      <c r="G254" s="151" t="s">
        <v>205</v>
      </c>
      <c r="H254" s="152">
        <v>4</v>
      </c>
      <c r="I254" s="152"/>
      <c r="J254" s="152">
        <f>ROUND(I254*H254,3)</f>
        <v>0</v>
      </c>
      <c r="K254" s="153"/>
      <c r="L254" s="31"/>
      <c r="M254" s="161" t="s">
        <v>1</v>
      </c>
      <c r="N254" s="162" t="s">
        <v>37</v>
      </c>
      <c r="O254" s="163">
        <v>0</v>
      </c>
      <c r="P254" s="163">
        <f>O254*H254</f>
        <v>0</v>
      </c>
      <c r="Q254" s="163">
        <v>1.67E-3</v>
      </c>
      <c r="R254" s="163">
        <f>Q254*H254</f>
        <v>6.6800000000000002E-3</v>
      </c>
      <c r="S254" s="163">
        <v>0</v>
      </c>
      <c r="T254" s="164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8" t="s">
        <v>220</v>
      </c>
      <c r="AT254" s="158" t="s">
        <v>159</v>
      </c>
      <c r="AU254" s="158" t="s">
        <v>87</v>
      </c>
      <c r="AY254" s="18" t="s">
        <v>157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8" t="s">
        <v>87</v>
      </c>
      <c r="BK254" s="160">
        <f>ROUND(I254*H254,3)</f>
        <v>0</v>
      </c>
      <c r="BL254" s="18" t="s">
        <v>220</v>
      </c>
      <c r="BM254" s="158" t="s">
        <v>6067</v>
      </c>
    </row>
    <row r="255" spans="1:65" s="2" customFormat="1" ht="6.95" customHeight="1" x14ac:dyDescent="0.2">
      <c r="A255" s="30"/>
      <c r="B255" s="45"/>
      <c r="C255" s="46"/>
      <c r="D255" s="46"/>
      <c r="E255" s="46"/>
      <c r="F255" s="46"/>
      <c r="G255" s="46"/>
      <c r="H255" s="46"/>
      <c r="I255" s="46"/>
      <c r="J255" s="46"/>
      <c r="K255" s="46"/>
      <c r="L255" s="31"/>
      <c r="M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</row>
  </sheetData>
  <autoFilter ref="C127:K254"/>
  <mergeCells count="11">
    <mergeCell ref="L2:V2"/>
    <mergeCell ref="E87:H87"/>
    <mergeCell ref="E89:H89"/>
    <mergeCell ref="E116:H116"/>
    <mergeCell ref="E118:H118"/>
    <mergeCell ref="E120:H120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9"/>
  <sheetViews>
    <sheetView showGridLines="0" tabSelected="1" topLeftCell="A131" workbookViewId="0">
      <selection activeCell="I155" sqref="I15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117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11" t="s">
        <v>6068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ROUND((SUM(BE128:BE178)),  2)</f>
        <v>0</v>
      </c>
      <c r="G33" s="30"/>
      <c r="H33" s="30"/>
      <c r="I33" s="104">
        <v>0.2</v>
      </c>
      <c r="J33" s="103">
        <f>ROUND(((SUM(BE128:BE178))*I33),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ROUND((SUM(BF128:BF178)),  2)</f>
        <v>0</v>
      </c>
      <c r="G34" s="30"/>
      <c r="H34" s="30"/>
      <c r="I34" s="104">
        <v>0.2</v>
      </c>
      <c r="J34" s="103">
        <f>ROUND(((SUM(BF128:BF178))*I34),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ROUND((SUM(BG128:BG178)),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ROUND((SUM(BH128:BH178)),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ROUND((SUM(BI128:BI178)),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11" t="str">
        <f>E9</f>
        <v>SO05 - SO05  Oprava strechy a zateplenie medzistrešného priestoru haly B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1:31" s="10" customFormat="1" ht="19.899999999999999" customHeight="1" x14ac:dyDescent="0.2">
      <c r="B98" s="120"/>
      <c r="D98" s="121" t="s">
        <v>246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 x14ac:dyDescent="0.2">
      <c r="B99" s="120"/>
      <c r="D99" s="121" t="s">
        <v>828</v>
      </c>
      <c r="E99" s="122"/>
      <c r="F99" s="122"/>
      <c r="G99" s="122"/>
      <c r="H99" s="122"/>
      <c r="I99" s="122"/>
      <c r="J99" s="123">
        <f>J137</f>
        <v>0</v>
      </c>
      <c r="L99" s="120"/>
    </row>
    <row r="100" spans="1:31" s="9" customFormat="1" ht="24.95" customHeight="1" x14ac:dyDescent="0.2">
      <c r="B100" s="116"/>
      <c r="D100" s="117" t="s">
        <v>247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31" s="10" customFormat="1" ht="19.899999999999999" customHeight="1" x14ac:dyDescent="0.2">
      <c r="B101" s="120"/>
      <c r="D101" s="121" t="s">
        <v>6069</v>
      </c>
      <c r="E101" s="122"/>
      <c r="F101" s="122"/>
      <c r="G101" s="122"/>
      <c r="H101" s="122"/>
      <c r="I101" s="122"/>
      <c r="J101" s="123">
        <f>J140</f>
        <v>0</v>
      </c>
      <c r="L101" s="120"/>
    </row>
    <row r="102" spans="1:31" s="10" customFormat="1" ht="19.899999999999999" customHeight="1" x14ac:dyDescent="0.2">
      <c r="B102" s="120"/>
      <c r="D102" s="121" t="s">
        <v>248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1:31" s="10" customFormat="1" ht="19.899999999999999" customHeight="1" x14ac:dyDescent="0.2">
      <c r="B103" s="120"/>
      <c r="D103" s="121" t="s">
        <v>257</v>
      </c>
      <c r="E103" s="122"/>
      <c r="F103" s="122"/>
      <c r="G103" s="122"/>
      <c r="H103" s="122"/>
      <c r="I103" s="122"/>
      <c r="J103" s="123">
        <f>J150</f>
        <v>0</v>
      </c>
      <c r="L103" s="120"/>
    </row>
    <row r="104" spans="1:31" s="10" customFormat="1" ht="19.899999999999999" customHeight="1" x14ac:dyDescent="0.2">
      <c r="B104" s="120"/>
      <c r="D104" s="121" t="s">
        <v>6070</v>
      </c>
      <c r="E104" s="122"/>
      <c r="F104" s="122"/>
      <c r="G104" s="122"/>
      <c r="H104" s="122"/>
      <c r="I104" s="122"/>
      <c r="J104" s="123">
        <f>J153</f>
        <v>0</v>
      </c>
      <c r="L104" s="120"/>
    </row>
    <row r="105" spans="1:31" s="10" customFormat="1" ht="19.899999999999999" customHeight="1" x14ac:dyDescent="0.2">
      <c r="B105" s="120"/>
      <c r="D105" s="121" t="s">
        <v>840</v>
      </c>
      <c r="E105" s="122"/>
      <c r="F105" s="122"/>
      <c r="G105" s="122"/>
      <c r="H105" s="122"/>
      <c r="I105" s="122"/>
      <c r="J105" s="123">
        <f>J170</f>
        <v>0</v>
      </c>
      <c r="L105" s="120"/>
    </row>
    <row r="106" spans="1:31" s="9" customFormat="1" ht="24.95" customHeight="1" x14ac:dyDescent="0.2">
      <c r="B106" s="116"/>
      <c r="D106" s="117" t="s">
        <v>259</v>
      </c>
      <c r="E106" s="118"/>
      <c r="F106" s="118"/>
      <c r="G106" s="118"/>
      <c r="H106" s="118"/>
      <c r="I106" s="118"/>
      <c r="J106" s="119">
        <f>J174</f>
        <v>0</v>
      </c>
      <c r="L106" s="116"/>
    </row>
    <row r="107" spans="1:31" s="10" customFormat="1" ht="19.899999999999999" customHeight="1" x14ac:dyDescent="0.2">
      <c r="B107" s="120"/>
      <c r="D107" s="121" t="s">
        <v>260</v>
      </c>
      <c r="E107" s="122"/>
      <c r="F107" s="122"/>
      <c r="G107" s="122"/>
      <c r="H107" s="122"/>
      <c r="I107" s="122"/>
      <c r="J107" s="123">
        <f>J175</f>
        <v>0</v>
      </c>
      <c r="L107" s="120"/>
    </row>
    <row r="108" spans="1:31" s="9" customFormat="1" ht="24.95" customHeight="1" x14ac:dyDescent="0.2">
      <c r="B108" s="116"/>
      <c r="D108" s="117" t="s">
        <v>262</v>
      </c>
      <c r="E108" s="118"/>
      <c r="F108" s="118"/>
      <c r="G108" s="118"/>
      <c r="H108" s="118"/>
      <c r="I108" s="118"/>
      <c r="J108" s="119">
        <f>J177</f>
        <v>0</v>
      </c>
      <c r="L108" s="116"/>
    </row>
    <row r="109" spans="1:31" s="2" customFormat="1" ht="21.7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 x14ac:dyDescent="0.2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 x14ac:dyDescent="0.2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 x14ac:dyDescent="0.2">
      <c r="A115" s="30"/>
      <c r="B115" s="31"/>
      <c r="C115" s="22" t="s">
        <v>143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 x14ac:dyDescent="0.2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 x14ac:dyDescent="0.2">
      <c r="A118" s="30"/>
      <c r="B118" s="31"/>
      <c r="C118" s="30"/>
      <c r="D118" s="30"/>
      <c r="E118" s="246" t="str">
        <f>E7</f>
        <v>Rev., rek.a vyb.existujúcej šp. infrašt. a jej príslušenstva - Zimný štadión Banská Bystrica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 x14ac:dyDescent="0.2">
      <c r="A119" s="30"/>
      <c r="B119" s="31"/>
      <c r="C119" s="27" t="s">
        <v>131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24.75" customHeight="1" x14ac:dyDescent="0.2">
      <c r="A120" s="30"/>
      <c r="B120" s="31"/>
      <c r="C120" s="30"/>
      <c r="D120" s="30"/>
      <c r="E120" s="211" t="str">
        <f>E9</f>
        <v>SO05 - SO05  Oprava strechy a zateplenie medzistrešného priestoru haly B</v>
      </c>
      <c r="F120" s="248"/>
      <c r="G120" s="248"/>
      <c r="H120" s="248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 x14ac:dyDescent="0.2">
      <c r="A122" s="30"/>
      <c r="B122" s="31"/>
      <c r="C122" s="27" t="s">
        <v>15</v>
      </c>
      <c r="D122" s="30"/>
      <c r="E122" s="30"/>
      <c r="F122" s="25" t="str">
        <f>F12</f>
        <v>parc.č.4212, k.ú.Banská Bystrica</v>
      </c>
      <c r="G122" s="30"/>
      <c r="H122" s="30"/>
      <c r="I122" s="27" t="s">
        <v>17</v>
      </c>
      <c r="J122" s="53">
        <f>IF(J12="","",J12)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18</v>
      </c>
      <c r="D124" s="30"/>
      <c r="E124" s="30"/>
      <c r="F124" s="25" t="str">
        <f>E15</f>
        <v>MBB, a.s.</v>
      </c>
      <c r="G124" s="30"/>
      <c r="H124" s="30"/>
      <c r="I124" s="27" t="s">
        <v>24</v>
      </c>
      <c r="J124" s="28" t="str">
        <f>E21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 x14ac:dyDescent="0.2">
      <c r="A125" s="30"/>
      <c r="B125" s="31"/>
      <c r="C125" s="27" t="s">
        <v>22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28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 x14ac:dyDescent="0.2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 x14ac:dyDescent="0.25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P129+P139+P174+P177</f>
        <v>0</v>
      </c>
      <c r="Q128" s="64"/>
      <c r="R128" s="132">
        <f>R129+R139+R174+R177</f>
        <v>0</v>
      </c>
      <c r="S128" s="64"/>
      <c r="T128" s="133">
        <f>T129+T139+T174+T177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BK129+BK139+BK174+BK177</f>
        <v>0</v>
      </c>
    </row>
    <row r="129" spans="1:65" s="12" customFormat="1" ht="25.9" customHeight="1" x14ac:dyDescent="0.2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P130+P137</f>
        <v>0</v>
      </c>
      <c r="Q129" s="140"/>
      <c r="R129" s="141">
        <f>R130+R137</f>
        <v>0</v>
      </c>
      <c r="S129" s="140"/>
      <c r="T129" s="142">
        <f>T130+T137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BK130+BK137</f>
        <v>0</v>
      </c>
    </row>
    <row r="130" spans="1:65" s="12" customFormat="1" ht="22.9" customHeight="1" x14ac:dyDescent="0.2">
      <c r="B130" s="135"/>
      <c r="D130" s="136" t="s">
        <v>70</v>
      </c>
      <c r="E130" s="145" t="s">
        <v>178</v>
      </c>
      <c r="F130" s="145" t="s">
        <v>276</v>
      </c>
      <c r="J130" s="146">
        <f>BK130</f>
        <v>0</v>
      </c>
      <c r="L130" s="135"/>
      <c r="M130" s="139"/>
      <c r="N130" s="140"/>
      <c r="O130" s="140"/>
      <c r="P130" s="141">
        <f>SUM(P131:P136)</f>
        <v>0</v>
      </c>
      <c r="Q130" s="140"/>
      <c r="R130" s="141">
        <f>SUM(R131:R136)</f>
        <v>0</v>
      </c>
      <c r="S130" s="140"/>
      <c r="T130" s="142">
        <f>SUM(T131:T136)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SUM(BK131:BK136)</f>
        <v>0</v>
      </c>
    </row>
    <row r="131" spans="1:65" s="2" customFormat="1" ht="24.2" customHeight="1" x14ac:dyDescent="0.2">
      <c r="A131" s="30"/>
      <c r="B131" s="147"/>
      <c r="C131" s="148" t="s">
        <v>79</v>
      </c>
      <c r="D131" s="148" t="s">
        <v>159</v>
      </c>
      <c r="E131" s="149" t="s">
        <v>6071</v>
      </c>
      <c r="F131" s="150" t="s">
        <v>6072</v>
      </c>
      <c r="G131" s="151" t="s">
        <v>168</v>
      </c>
      <c r="H131" s="152">
        <v>3300</v>
      </c>
      <c r="I131" s="152"/>
      <c r="J131" s="152">
        <f t="shared" ref="J131:J136" si="0"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 t="shared" ref="P131:P136" si="1">O131*H131</f>
        <v>0</v>
      </c>
      <c r="Q131" s="156">
        <v>0</v>
      </c>
      <c r="R131" s="156">
        <f t="shared" ref="R131:R136" si="2">Q131*H131</f>
        <v>0</v>
      </c>
      <c r="S131" s="156">
        <v>0</v>
      </c>
      <c r="T131" s="157">
        <f t="shared" ref="T131:T136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 t="shared" ref="BE131:BE136" si="4">IF(N131="základná",J131,0)</f>
        <v>0</v>
      </c>
      <c r="BF131" s="159">
        <f t="shared" ref="BF131:BF136" si="5">IF(N131="znížená",J131,0)</f>
        <v>0</v>
      </c>
      <c r="BG131" s="159">
        <f t="shared" ref="BG131:BG136" si="6">IF(N131="zákl. prenesená",J131,0)</f>
        <v>0</v>
      </c>
      <c r="BH131" s="159">
        <f t="shared" ref="BH131:BH136" si="7">IF(N131="zníž. prenesená",J131,0)</f>
        <v>0</v>
      </c>
      <c r="BI131" s="159">
        <f t="shared" ref="BI131:BI136" si="8">IF(N131="nulová",J131,0)</f>
        <v>0</v>
      </c>
      <c r="BJ131" s="18" t="s">
        <v>87</v>
      </c>
      <c r="BK131" s="160">
        <f t="shared" ref="BK131:BK136" si="9">ROUND(I131*H131,3)</f>
        <v>0</v>
      </c>
      <c r="BL131" s="18" t="s">
        <v>162</v>
      </c>
      <c r="BM131" s="158" t="s">
        <v>6073</v>
      </c>
    </row>
    <row r="132" spans="1:65" s="2" customFormat="1" ht="14.45" customHeight="1" x14ac:dyDescent="0.2">
      <c r="A132" s="30"/>
      <c r="B132" s="147"/>
      <c r="C132" s="148" t="s">
        <v>87</v>
      </c>
      <c r="D132" s="148" t="s">
        <v>159</v>
      </c>
      <c r="E132" s="149" t="s">
        <v>216</v>
      </c>
      <c r="F132" s="150" t="s">
        <v>443</v>
      </c>
      <c r="G132" s="151" t="s">
        <v>218</v>
      </c>
      <c r="H132" s="152">
        <v>11.087999999999999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87</v>
      </c>
      <c r="BK132" s="160">
        <f t="shared" si="9"/>
        <v>0</v>
      </c>
      <c r="BL132" s="18" t="s">
        <v>162</v>
      </c>
      <c r="BM132" s="158" t="s">
        <v>6074</v>
      </c>
    </row>
    <row r="133" spans="1:65" s="2" customFormat="1" ht="24.2" customHeight="1" x14ac:dyDescent="0.2">
      <c r="A133" s="30"/>
      <c r="B133" s="147"/>
      <c r="C133" s="148" t="s">
        <v>92</v>
      </c>
      <c r="D133" s="148" t="s">
        <v>159</v>
      </c>
      <c r="E133" s="149" t="s">
        <v>445</v>
      </c>
      <c r="F133" s="150" t="s">
        <v>446</v>
      </c>
      <c r="G133" s="151" t="s">
        <v>218</v>
      </c>
      <c r="H133" s="152">
        <v>110.88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162</v>
      </c>
      <c r="AT133" s="158" t="s">
        <v>159</v>
      </c>
      <c r="AU133" s="158" t="s">
        <v>87</v>
      </c>
      <c r="AY133" s="18" t="s">
        <v>157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87</v>
      </c>
      <c r="BK133" s="160">
        <f t="shared" si="9"/>
        <v>0</v>
      </c>
      <c r="BL133" s="18" t="s">
        <v>162</v>
      </c>
      <c r="BM133" s="158" t="s">
        <v>6075</v>
      </c>
    </row>
    <row r="134" spans="1:65" s="2" customFormat="1" ht="24.2" customHeight="1" x14ac:dyDescent="0.2">
      <c r="A134" s="30"/>
      <c r="B134" s="147"/>
      <c r="C134" s="148" t="s">
        <v>162</v>
      </c>
      <c r="D134" s="148" t="s">
        <v>159</v>
      </c>
      <c r="E134" s="149" t="s">
        <v>221</v>
      </c>
      <c r="F134" s="150" t="s">
        <v>222</v>
      </c>
      <c r="G134" s="151" t="s">
        <v>218</v>
      </c>
      <c r="H134" s="152">
        <v>11.087999999999999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37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162</v>
      </c>
      <c r="AT134" s="158" t="s">
        <v>159</v>
      </c>
      <c r="AU134" s="158" t="s">
        <v>87</v>
      </c>
      <c r="AY134" s="18" t="s">
        <v>157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87</v>
      </c>
      <c r="BK134" s="160">
        <f t="shared" si="9"/>
        <v>0</v>
      </c>
      <c r="BL134" s="18" t="s">
        <v>162</v>
      </c>
      <c r="BM134" s="158" t="s">
        <v>6076</v>
      </c>
    </row>
    <row r="135" spans="1:65" s="2" customFormat="1" ht="24.2" customHeight="1" x14ac:dyDescent="0.2">
      <c r="A135" s="30"/>
      <c r="B135" s="147"/>
      <c r="C135" s="148" t="s">
        <v>174</v>
      </c>
      <c r="D135" s="148" t="s">
        <v>159</v>
      </c>
      <c r="E135" s="149" t="s">
        <v>225</v>
      </c>
      <c r="F135" s="150" t="s">
        <v>226</v>
      </c>
      <c r="G135" s="151" t="s">
        <v>218</v>
      </c>
      <c r="H135" s="152">
        <v>110.88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87</v>
      </c>
      <c r="BK135" s="160">
        <f t="shared" si="9"/>
        <v>0</v>
      </c>
      <c r="BL135" s="18" t="s">
        <v>162</v>
      </c>
      <c r="BM135" s="158" t="s">
        <v>6077</v>
      </c>
    </row>
    <row r="136" spans="1:65" s="2" customFormat="1" ht="24.2" customHeight="1" x14ac:dyDescent="0.2">
      <c r="A136" s="30"/>
      <c r="B136" s="147"/>
      <c r="C136" s="148" t="s">
        <v>164</v>
      </c>
      <c r="D136" s="148" t="s">
        <v>159</v>
      </c>
      <c r="E136" s="149" t="s">
        <v>490</v>
      </c>
      <c r="F136" s="150" t="s">
        <v>491</v>
      </c>
      <c r="G136" s="151" t="s">
        <v>218</v>
      </c>
      <c r="H136" s="152">
        <v>11.087999999999999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37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162</v>
      </c>
      <c r="AT136" s="158" t="s">
        <v>159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162</v>
      </c>
      <c r="BM136" s="158" t="s">
        <v>6078</v>
      </c>
    </row>
    <row r="137" spans="1:65" s="12" customFormat="1" ht="22.9" customHeight="1" x14ac:dyDescent="0.2">
      <c r="B137" s="135"/>
      <c r="D137" s="136" t="s">
        <v>70</v>
      </c>
      <c r="E137" s="145" t="s">
        <v>232</v>
      </c>
      <c r="F137" s="145" t="s">
        <v>2394</v>
      </c>
      <c r="J137" s="146">
        <f>BK137</f>
        <v>0</v>
      </c>
      <c r="L137" s="135"/>
      <c r="M137" s="139"/>
      <c r="N137" s="140"/>
      <c r="O137" s="140"/>
      <c r="P137" s="141">
        <f>P138</f>
        <v>0</v>
      </c>
      <c r="Q137" s="140"/>
      <c r="R137" s="141">
        <f>R138</f>
        <v>0</v>
      </c>
      <c r="S137" s="140"/>
      <c r="T137" s="142">
        <f>T138</f>
        <v>0</v>
      </c>
      <c r="AR137" s="136" t="s">
        <v>79</v>
      </c>
      <c r="AT137" s="143" t="s">
        <v>70</v>
      </c>
      <c r="AU137" s="143" t="s">
        <v>79</v>
      </c>
      <c r="AY137" s="136" t="s">
        <v>157</v>
      </c>
      <c r="BK137" s="144">
        <f>BK138</f>
        <v>0</v>
      </c>
    </row>
    <row r="138" spans="1:65" s="2" customFormat="1" ht="24.2" customHeight="1" x14ac:dyDescent="0.2">
      <c r="A138" s="30"/>
      <c r="B138" s="147"/>
      <c r="C138" s="148" t="s">
        <v>183</v>
      </c>
      <c r="D138" s="148" t="s">
        <v>159</v>
      </c>
      <c r="E138" s="149" t="s">
        <v>4904</v>
      </c>
      <c r="F138" s="150" t="s">
        <v>4905</v>
      </c>
      <c r="G138" s="151" t="s">
        <v>218</v>
      </c>
      <c r="H138" s="152">
        <v>0.16500000000000001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6079</v>
      </c>
    </row>
    <row r="139" spans="1:65" s="12" customFormat="1" ht="25.9" customHeight="1" x14ac:dyDescent="0.2">
      <c r="B139" s="135"/>
      <c r="D139" s="136" t="s">
        <v>70</v>
      </c>
      <c r="E139" s="137" t="s">
        <v>502</v>
      </c>
      <c r="F139" s="137" t="s">
        <v>503</v>
      </c>
      <c r="J139" s="138">
        <f>BK139</f>
        <v>0</v>
      </c>
      <c r="L139" s="135"/>
      <c r="M139" s="139"/>
      <c r="N139" s="140"/>
      <c r="O139" s="140"/>
      <c r="P139" s="141">
        <f>P140+P145+P150+P153+P170</f>
        <v>0</v>
      </c>
      <c r="Q139" s="140"/>
      <c r="R139" s="141">
        <f>R140+R145+R150+R153+R170</f>
        <v>0</v>
      </c>
      <c r="S139" s="140"/>
      <c r="T139" s="142">
        <f>T140+T145+T150+T153+T170</f>
        <v>0</v>
      </c>
      <c r="AR139" s="136" t="s">
        <v>87</v>
      </c>
      <c r="AT139" s="143" t="s">
        <v>70</v>
      </c>
      <c r="AU139" s="143" t="s">
        <v>71</v>
      </c>
      <c r="AY139" s="136" t="s">
        <v>157</v>
      </c>
      <c r="BK139" s="144">
        <f>BK140+BK145+BK150+BK153+BK170</f>
        <v>0</v>
      </c>
    </row>
    <row r="140" spans="1:65" s="12" customFormat="1" ht="22.9" customHeight="1" x14ac:dyDescent="0.2">
      <c r="B140" s="135"/>
      <c r="D140" s="136" t="s">
        <v>70</v>
      </c>
      <c r="E140" s="145" t="s">
        <v>6080</v>
      </c>
      <c r="F140" s="145" t="s">
        <v>6081</v>
      </c>
      <c r="J140" s="146">
        <f>BK140</f>
        <v>0</v>
      </c>
      <c r="L140" s="135"/>
      <c r="M140" s="139"/>
      <c r="N140" s="140"/>
      <c r="O140" s="140"/>
      <c r="P140" s="141">
        <f>SUM(P141:P144)</f>
        <v>0</v>
      </c>
      <c r="Q140" s="140"/>
      <c r="R140" s="141">
        <f>SUM(R141:R144)</f>
        <v>0</v>
      </c>
      <c r="S140" s="140"/>
      <c r="T140" s="142">
        <f>SUM(T141:T144)</f>
        <v>0</v>
      </c>
      <c r="AR140" s="136" t="s">
        <v>79</v>
      </c>
      <c r="AT140" s="143" t="s">
        <v>70</v>
      </c>
      <c r="AU140" s="143" t="s">
        <v>79</v>
      </c>
      <c r="AY140" s="136" t="s">
        <v>157</v>
      </c>
      <c r="BK140" s="144">
        <f>SUM(BK141:BK144)</f>
        <v>0</v>
      </c>
    </row>
    <row r="141" spans="1:65" s="2" customFormat="1" ht="24.2" customHeight="1" x14ac:dyDescent="0.2">
      <c r="A141" s="30"/>
      <c r="B141" s="147"/>
      <c r="C141" s="148" t="s">
        <v>187</v>
      </c>
      <c r="D141" s="148" t="s">
        <v>159</v>
      </c>
      <c r="E141" s="149" t="s">
        <v>6082</v>
      </c>
      <c r="F141" s="150" t="s">
        <v>6083</v>
      </c>
      <c r="G141" s="151" t="s">
        <v>205</v>
      </c>
      <c r="H141" s="152">
        <v>10</v>
      </c>
      <c r="I141" s="152"/>
      <c r="J141" s="152">
        <f>ROUND(I141*H141,3)</f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162</v>
      </c>
      <c r="AT141" s="158" t="s">
        <v>159</v>
      </c>
      <c r="AU141" s="158" t="s">
        <v>87</v>
      </c>
      <c r="AY141" s="18" t="s">
        <v>157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8" t="s">
        <v>87</v>
      </c>
      <c r="BK141" s="160">
        <f>ROUND(I141*H141,3)</f>
        <v>0</v>
      </c>
      <c r="BL141" s="18" t="s">
        <v>162</v>
      </c>
      <c r="BM141" s="158" t="s">
        <v>6084</v>
      </c>
    </row>
    <row r="142" spans="1:65" s="2" customFormat="1" ht="24.2" customHeight="1" x14ac:dyDescent="0.2">
      <c r="A142" s="30"/>
      <c r="B142" s="147"/>
      <c r="C142" s="193" t="s">
        <v>178</v>
      </c>
      <c r="D142" s="193" t="s">
        <v>777</v>
      </c>
      <c r="E142" s="194" t="s">
        <v>6085</v>
      </c>
      <c r="F142" s="195" t="s">
        <v>6086</v>
      </c>
      <c r="G142" s="196" t="s">
        <v>205</v>
      </c>
      <c r="H142" s="197">
        <v>10</v>
      </c>
      <c r="I142" s="197"/>
      <c r="J142" s="197">
        <f>ROUND(I142*H142,3)</f>
        <v>0</v>
      </c>
      <c r="K142" s="198"/>
      <c r="L142" s="199"/>
      <c r="M142" s="200" t="s">
        <v>1</v>
      </c>
      <c r="N142" s="201" t="s">
        <v>37</v>
      </c>
      <c r="O142" s="156">
        <v>0</v>
      </c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187</v>
      </c>
      <c r="AT142" s="158" t="s">
        <v>777</v>
      </c>
      <c r="AU142" s="158" t="s">
        <v>87</v>
      </c>
      <c r="AY142" s="18" t="s">
        <v>157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87</v>
      </c>
      <c r="BK142" s="160">
        <f>ROUND(I142*H142,3)</f>
        <v>0</v>
      </c>
      <c r="BL142" s="18" t="s">
        <v>162</v>
      </c>
      <c r="BM142" s="158" t="s">
        <v>6087</v>
      </c>
    </row>
    <row r="143" spans="1:65" s="2" customFormat="1" ht="24.2" customHeight="1" x14ac:dyDescent="0.2">
      <c r="A143" s="30"/>
      <c r="B143" s="147"/>
      <c r="C143" s="148" t="s">
        <v>194</v>
      </c>
      <c r="D143" s="148" t="s">
        <v>159</v>
      </c>
      <c r="E143" s="149" t="s">
        <v>6088</v>
      </c>
      <c r="F143" s="150" t="s">
        <v>6089</v>
      </c>
      <c r="G143" s="151" t="s">
        <v>205</v>
      </c>
      <c r="H143" s="152">
        <v>6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6090</v>
      </c>
    </row>
    <row r="144" spans="1:65" s="2" customFormat="1" ht="24.2" customHeight="1" x14ac:dyDescent="0.2">
      <c r="A144" s="30"/>
      <c r="B144" s="147"/>
      <c r="C144" s="148" t="s">
        <v>198</v>
      </c>
      <c r="D144" s="148" t="s">
        <v>159</v>
      </c>
      <c r="E144" s="149" t="s">
        <v>6091</v>
      </c>
      <c r="F144" s="150" t="s">
        <v>4048</v>
      </c>
      <c r="G144" s="151" t="s">
        <v>514</v>
      </c>
      <c r="H144" s="152">
        <v>1.623</v>
      </c>
      <c r="I144" s="152"/>
      <c r="J144" s="152">
        <f>ROUND(I144*H144,3)</f>
        <v>0</v>
      </c>
      <c r="K144" s="153"/>
      <c r="L144" s="31"/>
      <c r="M144" s="154" t="s">
        <v>1</v>
      </c>
      <c r="N144" s="155" t="s">
        <v>37</v>
      </c>
      <c r="O144" s="156">
        <v>0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162</v>
      </c>
      <c r="AT144" s="158" t="s">
        <v>159</v>
      </c>
      <c r="AU144" s="158" t="s">
        <v>87</v>
      </c>
      <c r="AY144" s="18" t="s">
        <v>157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87</v>
      </c>
      <c r="BK144" s="160">
        <f>ROUND(I144*H144,3)</f>
        <v>0</v>
      </c>
      <c r="BL144" s="18" t="s">
        <v>162</v>
      </c>
      <c r="BM144" s="158" t="s">
        <v>6092</v>
      </c>
    </row>
    <row r="145" spans="1:65" s="12" customFormat="1" ht="22.9" customHeight="1" x14ac:dyDescent="0.2">
      <c r="B145" s="135"/>
      <c r="D145" s="136" t="s">
        <v>70</v>
      </c>
      <c r="E145" s="145" t="s">
        <v>504</v>
      </c>
      <c r="F145" s="145" t="s">
        <v>505</v>
      </c>
      <c r="J145" s="146">
        <f>SUM(J146:J149)</f>
        <v>0</v>
      </c>
      <c r="L145" s="135"/>
      <c r="M145" s="139"/>
      <c r="N145" s="140"/>
      <c r="O145" s="140"/>
      <c r="P145" s="141">
        <f>SUM(P146:P149)</f>
        <v>0</v>
      </c>
      <c r="Q145" s="140"/>
      <c r="R145" s="141">
        <f>SUM(R146:R149)</f>
        <v>0</v>
      </c>
      <c r="S145" s="140"/>
      <c r="T145" s="142">
        <f>SUM(T146:T149)</f>
        <v>0</v>
      </c>
      <c r="AR145" s="136" t="s">
        <v>87</v>
      </c>
      <c r="AT145" s="143" t="s">
        <v>70</v>
      </c>
      <c r="AU145" s="143" t="s">
        <v>79</v>
      </c>
      <c r="AY145" s="136" t="s">
        <v>157</v>
      </c>
      <c r="BK145" s="144">
        <f>SUM(BK146:BK149)</f>
        <v>0</v>
      </c>
    </row>
    <row r="146" spans="1:65" s="2" customFormat="1" ht="37.9" customHeight="1" x14ac:dyDescent="0.2">
      <c r="A146" s="30"/>
      <c r="B146" s="147"/>
      <c r="C146" s="148" t="s">
        <v>202</v>
      </c>
      <c r="D146" s="148" t="s">
        <v>159</v>
      </c>
      <c r="E146" s="149" t="s">
        <v>507</v>
      </c>
      <c r="F146" s="150" t="s">
        <v>6093</v>
      </c>
      <c r="G146" s="151" t="s">
        <v>168</v>
      </c>
      <c r="H146" s="152">
        <v>3300</v>
      </c>
      <c r="I146" s="152"/>
      <c r="J146" s="152">
        <f>ROUND(I146*H146,3)</f>
        <v>0</v>
      </c>
      <c r="K146" s="153"/>
      <c r="L146" s="31"/>
      <c r="M146" s="154" t="s">
        <v>1</v>
      </c>
      <c r="N146" s="155" t="s">
        <v>37</v>
      </c>
      <c r="O146" s="156">
        <v>0</v>
      </c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220</v>
      </c>
      <c r="AT146" s="158" t="s">
        <v>159</v>
      </c>
      <c r="AU146" s="158" t="s">
        <v>87</v>
      </c>
      <c r="AY146" s="18" t="s">
        <v>157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87</v>
      </c>
      <c r="BK146" s="160">
        <f>ROUND(I146*H146,3)</f>
        <v>0</v>
      </c>
      <c r="BL146" s="18" t="s">
        <v>220</v>
      </c>
      <c r="BM146" s="158" t="s">
        <v>6094</v>
      </c>
    </row>
    <row r="147" spans="1:65" s="2" customFormat="1" ht="62.65" customHeight="1" x14ac:dyDescent="0.2">
      <c r="A147" s="30"/>
      <c r="B147" s="147"/>
      <c r="C147" s="148" t="s">
        <v>207</v>
      </c>
      <c r="D147" s="148" t="s">
        <v>159</v>
      </c>
      <c r="E147" s="149" t="s">
        <v>6095</v>
      </c>
      <c r="F147" s="150" t="s">
        <v>8329</v>
      </c>
      <c r="G147" s="151" t="s">
        <v>168</v>
      </c>
      <c r="H147" s="152">
        <v>3300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220</v>
      </c>
      <c r="BM147" s="158" t="s">
        <v>6096</v>
      </c>
    </row>
    <row r="148" spans="1:65" s="2" customFormat="1" ht="62.65" customHeight="1" x14ac:dyDescent="0.2">
      <c r="A148" s="206"/>
      <c r="B148" s="147"/>
      <c r="C148" s="148" t="s">
        <v>8328</v>
      </c>
      <c r="D148" s="148" t="s">
        <v>159</v>
      </c>
      <c r="E148" s="149" t="s">
        <v>8330</v>
      </c>
      <c r="F148" s="150" t="s">
        <v>8331</v>
      </c>
      <c r="G148" s="151" t="s">
        <v>168</v>
      </c>
      <c r="H148" s="152">
        <v>3300</v>
      </c>
      <c r="I148" s="152"/>
      <c r="J148" s="152">
        <f>ROUND(I148*H148,3)</f>
        <v>0</v>
      </c>
      <c r="K148" s="153"/>
      <c r="L148" s="31"/>
      <c r="M148" s="154"/>
      <c r="N148" s="155"/>
      <c r="O148" s="156"/>
      <c r="P148" s="156"/>
      <c r="Q148" s="156"/>
      <c r="R148" s="156"/>
      <c r="S148" s="156"/>
      <c r="T148" s="157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R148" s="158"/>
      <c r="AT148" s="158"/>
      <c r="AU148" s="158"/>
      <c r="AY148" s="18"/>
      <c r="BE148" s="159"/>
      <c r="BF148" s="159"/>
      <c r="BG148" s="159"/>
      <c r="BH148" s="159"/>
      <c r="BI148" s="159"/>
      <c r="BJ148" s="18"/>
      <c r="BK148" s="160">
        <f>ROUND(I148*H148,3)</f>
        <v>0</v>
      </c>
      <c r="BL148" s="18"/>
      <c r="BM148" s="158"/>
    </row>
    <row r="149" spans="1:65" s="2" customFormat="1" ht="45" customHeight="1" x14ac:dyDescent="0.2">
      <c r="A149" s="30"/>
      <c r="B149" s="147"/>
      <c r="C149" s="193" t="s">
        <v>211</v>
      </c>
      <c r="D149" s="193" t="s">
        <v>777</v>
      </c>
      <c r="E149" s="194" t="s">
        <v>6097</v>
      </c>
      <c r="F149" s="195" t="s">
        <v>8285</v>
      </c>
      <c r="G149" s="196" t="s">
        <v>757</v>
      </c>
      <c r="H149" s="197">
        <v>17550</v>
      </c>
      <c r="I149" s="197"/>
      <c r="J149" s="197">
        <f>ROUND(I149*H149,3)</f>
        <v>0</v>
      </c>
      <c r="K149" s="198"/>
      <c r="L149" s="199"/>
      <c r="M149" s="200" t="s">
        <v>1</v>
      </c>
      <c r="N149" s="201" t="s">
        <v>37</v>
      </c>
      <c r="O149" s="156">
        <v>0</v>
      </c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511</v>
      </c>
      <c r="AT149" s="158" t="s">
        <v>777</v>
      </c>
      <c r="AU149" s="158" t="s">
        <v>87</v>
      </c>
      <c r="AY149" s="18" t="s">
        <v>157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87</v>
      </c>
      <c r="BK149" s="160">
        <f>ROUND(I149*H149,3)</f>
        <v>0</v>
      </c>
      <c r="BL149" s="18" t="s">
        <v>220</v>
      </c>
      <c r="BM149" s="158" t="s">
        <v>6098</v>
      </c>
    </row>
    <row r="150" spans="1:65" s="12" customFormat="1" ht="22.9" customHeight="1" x14ac:dyDescent="0.2">
      <c r="B150" s="135"/>
      <c r="D150" s="136" t="s">
        <v>70</v>
      </c>
      <c r="E150" s="145" t="s">
        <v>743</v>
      </c>
      <c r="F150" s="145" t="s">
        <v>744</v>
      </c>
      <c r="J150" s="146">
        <f>BK150</f>
        <v>0</v>
      </c>
      <c r="L150" s="135"/>
      <c r="M150" s="139"/>
      <c r="N150" s="140"/>
      <c r="O150" s="140"/>
      <c r="P150" s="141">
        <f>SUM(P151:P152)</f>
        <v>0</v>
      </c>
      <c r="Q150" s="140"/>
      <c r="R150" s="141">
        <f>SUM(R151:R152)</f>
        <v>0</v>
      </c>
      <c r="S150" s="140"/>
      <c r="T150" s="142">
        <f>SUM(T151:T152)</f>
        <v>0</v>
      </c>
      <c r="AR150" s="136" t="s">
        <v>87</v>
      </c>
      <c r="AT150" s="143" t="s">
        <v>70</v>
      </c>
      <c r="AU150" s="143" t="s">
        <v>79</v>
      </c>
      <c r="AY150" s="136" t="s">
        <v>157</v>
      </c>
      <c r="BK150" s="144">
        <f>SUM(BK151:BK152)</f>
        <v>0</v>
      </c>
    </row>
    <row r="151" spans="1:65" s="2" customFormat="1" ht="37.9" customHeight="1" x14ac:dyDescent="0.2">
      <c r="A151" s="30"/>
      <c r="B151" s="147"/>
      <c r="C151" s="148" t="s">
        <v>215</v>
      </c>
      <c r="D151" s="148" t="s">
        <v>159</v>
      </c>
      <c r="E151" s="149" t="s">
        <v>6099</v>
      </c>
      <c r="F151" s="150" t="s">
        <v>6100</v>
      </c>
      <c r="G151" s="151" t="s">
        <v>205</v>
      </c>
      <c r="H151" s="152">
        <v>3</v>
      </c>
      <c r="I151" s="152"/>
      <c r="J151" s="152">
        <f>ROUND(I151*H151,3)</f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8" t="s">
        <v>87</v>
      </c>
      <c r="BK151" s="160">
        <f>ROUND(I151*H151,3)</f>
        <v>0</v>
      </c>
      <c r="BL151" s="18" t="s">
        <v>220</v>
      </c>
      <c r="BM151" s="158" t="s">
        <v>6101</v>
      </c>
    </row>
    <row r="152" spans="1:65" s="2" customFormat="1" ht="24.2" customHeight="1" x14ac:dyDescent="0.2">
      <c r="A152" s="30"/>
      <c r="B152" s="147"/>
      <c r="C152" s="148" t="s">
        <v>220</v>
      </c>
      <c r="D152" s="148" t="s">
        <v>159</v>
      </c>
      <c r="E152" s="149" t="s">
        <v>763</v>
      </c>
      <c r="F152" s="150" t="s">
        <v>764</v>
      </c>
      <c r="G152" s="151" t="s">
        <v>514</v>
      </c>
      <c r="H152" s="152">
        <v>1.1000000000000001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220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220</v>
      </c>
      <c r="BM152" s="158" t="s">
        <v>6102</v>
      </c>
    </row>
    <row r="153" spans="1:65" s="12" customFormat="1" ht="22.9" customHeight="1" x14ac:dyDescent="0.2">
      <c r="B153" s="135"/>
      <c r="D153" s="136" t="s">
        <v>70</v>
      </c>
      <c r="E153" s="145" t="s">
        <v>4037</v>
      </c>
      <c r="F153" s="145" t="s">
        <v>6103</v>
      </c>
      <c r="J153" s="146">
        <f>BK153</f>
        <v>0</v>
      </c>
      <c r="L153" s="135"/>
      <c r="M153" s="139"/>
      <c r="N153" s="140"/>
      <c r="O153" s="140"/>
      <c r="P153" s="141">
        <f>SUM(P154:P169)</f>
        <v>0</v>
      </c>
      <c r="Q153" s="140"/>
      <c r="R153" s="141">
        <f>SUM(R154:R169)</f>
        <v>0</v>
      </c>
      <c r="S153" s="140"/>
      <c r="T153" s="142">
        <f>SUM(T154:T169)</f>
        <v>0</v>
      </c>
      <c r="AR153" s="136" t="s">
        <v>87</v>
      </c>
      <c r="AT153" s="143" t="s">
        <v>70</v>
      </c>
      <c r="AU153" s="143" t="s">
        <v>79</v>
      </c>
      <c r="AY153" s="136" t="s">
        <v>157</v>
      </c>
      <c r="BK153" s="144">
        <f>SUM(BK154:BK169)</f>
        <v>0</v>
      </c>
    </row>
    <row r="154" spans="1:65" s="2" customFormat="1" ht="24.2" customHeight="1" x14ac:dyDescent="0.2">
      <c r="A154" s="30"/>
      <c r="B154" s="147"/>
      <c r="C154" s="148" t="s">
        <v>224</v>
      </c>
      <c r="D154" s="148" t="s">
        <v>159</v>
      </c>
      <c r="E154" s="149" t="s">
        <v>6104</v>
      </c>
      <c r="F154" s="150" t="s">
        <v>6105</v>
      </c>
      <c r="G154" s="151" t="s">
        <v>205</v>
      </c>
      <c r="H154" s="152">
        <v>4</v>
      </c>
      <c r="I154" s="152"/>
      <c r="J154" s="152">
        <f t="shared" ref="J154:J169" si="10">ROUND(I154*H154,3)</f>
        <v>0</v>
      </c>
      <c r="K154" s="153"/>
      <c r="L154" s="31"/>
      <c r="M154" s="154" t="s">
        <v>1</v>
      </c>
      <c r="N154" s="155" t="s">
        <v>37</v>
      </c>
      <c r="O154" s="156">
        <v>0</v>
      </c>
      <c r="P154" s="156">
        <f t="shared" ref="P154:P169" si="11">O154*H154</f>
        <v>0</v>
      </c>
      <c r="Q154" s="156">
        <v>0</v>
      </c>
      <c r="R154" s="156">
        <f t="shared" ref="R154:R169" si="12">Q154*H154</f>
        <v>0</v>
      </c>
      <c r="S154" s="156">
        <v>0</v>
      </c>
      <c r="T154" s="157">
        <f t="shared" ref="T154:T169" si="13"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220</v>
      </c>
      <c r="AT154" s="158" t="s">
        <v>159</v>
      </c>
      <c r="AU154" s="158" t="s">
        <v>87</v>
      </c>
      <c r="AY154" s="18" t="s">
        <v>157</v>
      </c>
      <c r="BE154" s="159">
        <f t="shared" ref="BE154:BE169" si="14">IF(N154="základná",J154,0)</f>
        <v>0</v>
      </c>
      <c r="BF154" s="159">
        <f t="shared" ref="BF154:BF169" si="15">IF(N154="znížená",J154,0)</f>
        <v>0</v>
      </c>
      <c r="BG154" s="159">
        <f t="shared" ref="BG154:BG169" si="16">IF(N154="zákl. prenesená",J154,0)</f>
        <v>0</v>
      </c>
      <c r="BH154" s="159">
        <f t="shared" ref="BH154:BH169" si="17">IF(N154="zníž. prenesená",J154,0)</f>
        <v>0</v>
      </c>
      <c r="BI154" s="159">
        <f t="shared" ref="BI154:BI169" si="18">IF(N154="nulová",J154,0)</f>
        <v>0</v>
      </c>
      <c r="BJ154" s="18" t="s">
        <v>87</v>
      </c>
      <c r="BK154" s="160">
        <f t="shared" ref="BK154:BK169" si="19">ROUND(I154*H154,3)</f>
        <v>0</v>
      </c>
      <c r="BL154" s="18" t="s">
        <v>220</v>
      </c>
      <c r="BM154" s="158" t="s">
        <v>6106</v>
      </c>
    </row>
    <row r="155" spans="1:65" s="2" customFormat="1" ht="42.75" customHeight="1" x14ac:dyDescent="0.2">
      <c r="A155" s="30"/>
      <c r="B155" s="147"/>
      <c r="C155" s="193" t="s">
        <v>228</v>
      </c>
      <c r="D155" s="193" t="s">
        <v>777</v>
      </c>
      <c r="E155" s="194" t="s">
        <v>6107</v>
      </c>
      <c r="F155" s="195" t="s">
        <v>8288</v>
      </c>
      <c r="G155" s="196" t="s">
        <v>205</v>
      </c>
      <c r="H155" s="197">
        <v>4</v>
      </c>
      <c r="I155" s="197"/>
      <c r="J155" s="197">
        <f t="shared" si="10"/>
        <v>0</v>
      </c>
      <c r="K155" s="198"/>
      <c r="L155" s="199"/>
      <c r="M155" s="200" t="s">
        <v>1</v>
      </c>
      <c r="N155" s="201" t="s">
        <v>37</v>
      </c>
      <c r="O155" s="156">
        <v>0</v>
      </c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511</v>
      </c>
      <c r="AT155" s="158" t="s">
        <v>777</v>
      </c>
      <c r="AU155" s="158" t="s">
        <v>87</v>
      </c>
      <c r="AY155" s="18" t="s">
        <v>157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8" t="s">
        <v>87</v>
      </c>
      <c r="BK155" s="160">
        <f t="shared" si="19"/>
        <v>0</v>
      </c>
      <c r="BL155" s="18" t="s">
        <v>220</v>
      </c>
      <c r="BM155" s="158" t="s">
        <v>6108</v>
      </c>
    </row>
    <row r="156" spans="1:65" s="2" customFormat="1" ht="24.75" customHeight="1" x14ac:dyDescent="0.2">
      <c r="A156" s="30"/>
      <c r="B156" s="147"/>
      <c r="C156" s="193" t="s">
        <v>234</v>
      </c>
      <c r="D156" s="193" t="s">
        <v>777</v>
      </c>
      <c r="E156" s="194" t="s">
        <v>6109</v>
      </c>
      <c r="F156" s="195" t="s">
        <v>8289</v>
      </c>
      <c r="G156" s="196" t="s">
        <v>205</v>
      </c>
      <c r="H156" s="197">
        <v>4</v>
      </c>
      <c r="I156" s="197"/>
      <c r="J156" s="197">
        <f t="shared" si="10"/>
        <v>0</v>
      </c>
      <c r="K156" s="198"/>
      <c r="L156" s="199"/>
      <c r="M156" s="200" t="s">
        <v>1</v>
      </c>
      <c r="N156" s="201" t="s">
        <v>37</v>
      </c>
      <c r="O156" s="156">
        <v>0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511</v>
      </c>
      <c r="AT156" s="158" t="s">
        <v>777</v>
      </c>
      <c r="AU156" s="158" t="s">
        <v>87</v>
      </c>
      <c r="AY156" s="18" t="s">
        <v>157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8" t="s">
        <v>87</v>
      </c>
      <c r="BK156" s="160">
        <f t="shared" si="19"/>
        <v>0</v>
      </c>
      <c r="BL156" s="18" t="s">
        <v>220</v>
      </c>
      <c r="BM156" s="158" t="s">
        <v>6110</v>
      </c>
    </row>
    <row r="157" spans="1:65" s="2" customFormat="1" ht="14.45" customHeight="1" x14ac:dyDescent="0.2">
      <c r="A157" s="30"/>
      <c r="B157" s="147"/>
      <c r="C157" s="193" t="s">
        <v>7</v>
      </c>
      <c r="D157" s="193" t="s">
        <v>777</v>
      </c>
      <c r="E157" s="194" t="s">
        <v>6111</v>
      </c>
      <c r="F157" s="195" t="s">
        <v>8290</v>
      </c>
      <c r="G157" s="196" t="s">
        <v>205</v>
      </c>
      <c r="H157" s="197">
        <v>4</v>
      </c>
      <c r="I157" s="197"/>
      <c r="J157" s="197">
        <f t="shared" si="10"/>
        <v>0</v>
      </c>
      <c r="K157" s="198"/>
      <c r="L157" s="199"/>
      <c r="M157" s="200" t="s">
        <v>1</v>
      </c>
      <c r="N157" s="201" t="s">
        <v>37</v>
      </c>
      <c r="O157" s="156">
        <v>0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511</v>
      </c>
      <c r="AT157" s="158" t="s">
        <v>777</v>
      </c>
      <c r="AU157" s="158" t="s">
        <v>87</v>
      </c>
      <c r="AY157" s="18" t="s">
        <v>157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8" t="s">
        <v>87</v>
      </c>
      <c r="BK157" s="160">
        <f t="shared" si="19"/>
        <v>0</v>
      </c>
      <c r="BL157" s="18" t="s">
        <v>220</v>
      </c>
      <c r="BM157" s="158" t="s">
        <v>6112</v>
      </c>
    </row>
    <row r="158" spans="1:65" s="2" customFormat="1" ht="14.45" customHeight="1" x14ac:dyDescent="0.2">
      <c r="A158" s="30"/>
      <c r="B158" s="147"/>
      <c r="C158" s="193" t="s">
        <v>451</v>
      </c>
      <c r="D158" s="193" t="s">
        <v>777</v>
      </c>
      <c r="E158" s="194" t="s">
        <v>6113</v>
      </c>
      <c r="F158" s="195" t="s">
        <v>8291</v>
      </c>
      <c r="G158" s="196" t="s">
        <v>205</v>
      </c>
      <c r="H158" s="197">
        <v>4</v>
      </c>
      <c r="I158" s="197"/>
      <c r="J158" s="197">
        <f t="shared" si="10"/>
        <v>0</v>
      </c>
      <c r="K158" s="198"/>
      <c r="L158" s="199"/>
      <c r="M158" s="200" t="s">
        <v>1</v>
      </c>
      <c r="N158" s="201" t="s">
        <v>37</v>
      </c>
      <c r="O158" s="156">
        <v>0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511</v>
      </c>
      <c r="AT158" s="158" t="s">
        <v>777</v>
      </c>
      <c r="AU158" s="158" t="s">
        <v>87</v>
      </c>
      <c r="AY158" s="18" t="s">
        <v>157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8" t="s">
        <v>87</v>
      </c>
      <c r="BK158" s="160">
        <f t="shared" si="19"/>
        <v>0</v>
      </c>
      <c r="BL158" s="18" t="s">
        <v>220</v>
      </c>
      <c r="BM158" s="158" t="s">
        <v>6114</v>
      </c>
    </row>
    <row r="159" spans="1:65" s="2" customFormat="1" ht="14.45" customHeight="1" x14ac:dyDescent="0.2">
      <c r="A159" s="30"/>
      <c r="B159" s="147"/>
      <c r="C159" s="193" t="s">
        <v>453</v>
      </c>
      <c r="D159" s="193" t="s">
        <v>777</v>
      </c>
      <c r="E159" s="194" t="s">
        <v>6115</v>
      </c>
      <c r="F159" s="195" t="s">
        <v>8292</v>
      </c>
      <c r="G159" s="196" t="s">
        <v>205</v>
      </c>
      <c r="H159" s="197">
        <v>4</v>
      </c>
      <c r="I159" s="197"/>
      <c r="J159" s="197">
        <f t="shared" si="10"/>
        <v>0</v>
      </c>
      <c r="K159" s="198"/>
      <c r="L159" s="199"/>
      <c r="M159" s="200" t="s">
        <v>1</v>
      </c>
      <c r="N159" s="201" t="s">
        <v>37</v>
      </c>
      <c r="O159" s="156">
        <v>0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511</v>
      </c>
      <c r="AT159" s="158" t="s">
        <v>777</v>
      </c>
      <c r="AU159" s="158" t="s">
        <v>87</v>
      </c>
      <c r="AY159" s="18" t="s">
        <v>157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8" t="s">
        <v>87</v>
      </c>
      <c r="BK159" s="160">
        <f t="shared" si="19"/>
        <v>0</v>
      </c>
      <c r="BL159" s="18" t="s">
        <v>220</v>
      </c>
      <c r="BM159" s="158" t="s">
        <v>6116</v>
      </c>
    </row>
    <row r="160" spans="1:65" s="2" customFormat="1" ht="14.45" customHeight="1" x14ac:dyDescent="0.2">
      <c r="A160" s="30"/>
      <c r="B160" s="147"/>
      <c r="C160" s="193" t="s">
        <v>456</v>
      </c>
      <c r="D160" s="193" t="s">
        <v>777</v>
      </c>
      <c r="E160" s="194" t="s">
        <v>6117</v>
      </c>
      <c r="F160" s="195" t="s">
        <v>8293</v>
      </c>
      <c r="G160" s="196" t="s">
        <v>205</v>
      </c>
      <c r="H160" s="197">
        <v>4</v>
      </c>
      <c r="I160" s="197"/>
      <c r="J160" s="197">
        <f t="shared" si="10"/>
        <v>0</v>
      </c>
      <c r="K160" s="198"/>
      <c r="L160" s="199"/>
      <c r="M160" s="200" t="s">
        <v>1</v>
      </c>
      <c r="N160" s="201" t="s">
        <v>37</v>
      </c>
      <c r="O160" s="156">
        <v>0</v>
      </c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511</v>
      </c>
      <c r="AT160" s="158" t="s">
        <v>777</v>
      </c>
      <c r="AU160" s="158" t="s">
        <v>87</v>
      </c>
      <c r="AY160" s="18" t="s">
        <v>157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8" t="s">
        <v>87</v>
      </c>
      <c r="BK160" s="160">
        <f t="shared" si="19"/>
        <v>0</v>
      </c>
      <c r="BL160" s="18" t="s">
        <v>220</v>
      </c>
      <c r="BM160" s="158" t="s">
        <v>6118</v>
      </c>
    </row>
    <row r="161" spans="1:65" s="2" customFormat="1" ht="14.45" customHeight="1" x14ac:dyDescent="0.2">
      <c r="A161" s="30"/>
      <c r="B161" s="147"/>
      <c r="C161" s="193" t="s">
        <v>460</v>
      </c>
      <c r="D161" s="193" t="s">
        <v>777</v>
      </c>
      <c r="E161" s="194" t="s">
        <v>6119</v>
      </c>
      <c r="F161" s="195" t="s">
        <v>8294</v>
      </c>
      <c r="G161" s="196" t="s">
        <v>205</v>
      </c>
      <c r="H161" s="197">
        <v>1</v>
      </c>
      <c r="I161" s="197"/>
      <c r="J161" s="197">
        <f t="shared" si="10"/>
        <v>0</v>
      </c>
      <c r="K161" s="198"/>
      <c r="L161" s="199"/>
      <c r="M161" s="200" t="s">
        <v>1</v>
      </c>
      <c r="N161" s="201" t="s">
        <v>37</v>
      </c>
      <c r="O161" s="156">
        <v>0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511</v>
      </c>
      <c r="AT161" s="158" t="s">
        <v>777</v>
      </c>
      <c r="AU161" s="158" t="s">
        <v>87</v>
      </c>
      <c r="AY161" s="18" t="s">
        <v>157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8" t="s">
        <v>87</v>
      </c>
      <c r="BK161" s="160">
        <f t="shared" si="19"/>
        <v>0</v>
      </c>
      <c r="BL161" s="18" t="s">
        <v>220</v>
      </c>
      <c r="BM161" s="158" t="s">
        <v>6120</v>
      </c>
    </row>
    <row r="162" spans="1:65" s="2" customFormat="1" ht="14.45" customHeight="1" x14ac:dyDescent="0.2">
      <c r="A162" s="30"/>
      <c r="B162" s="147"/>
      <c r="C162" s="148" t="s">
        <v>464</v>
      </c>
      <c r="D162" s="148" t="s">
        <v>159</v>
      </c>
      <c r="E162" s="149" t="s">
        <v>6121</v>
      </c>
      <c r="F162" s="150" t="s">
        <v>6122</v>
      </c>
      <c r="G162" s="151" t="s">
        <v>205</v>
      </c>
      <c r="H162" s="152">
        <v>4</v>
      </c>
      <c r="I162" s="152"/>
      <c r="J162" s="152">
        <f t="shared" si="10"/>
        <v>0</v>
      </c>
      <c r="K162" s="153"/>
      <c r="L162" s="31"/>
      <c r="M162" s="154" t="s">
        <v>1</v>
      </c>
      <c r="N162" s="155" t="s">
        <v>37</v>
      </c>
      <c r="O162" s="156">
        <v>0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220</v>
      </c>
      <c r="AT162" s="158" t="s">
        <v>159</v>
      </c>
      <c r="AU162" s="158" t="s">
        <v>87</v>
      </c>
      <c r="AY162" s="18" t="s">
        <v>157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8" t="s">
        <v>87</v>
      </c>
      <c r="BK162" s="160">
        <f t="shared" si="19"/>
        <v>0</v>
      </c>
      <c r="BL162" s="18" t="s">
        <v>220</v>
      </c>
      <c r="BM162" s="158" t="s">
        <v>6123</v>
      </c>
    </row>
    <row r="163" spans="1:65" s="2" customFormat="1" ht="14.45" customHeight="1" x14ac:dyDescent="0.2">
      <c r="A163" s="30"/>
      <c r="B163" s="147"/>
      <c r="C163" s="148" t="s">
        <v>470</v>
      </c>
      <c r="D163" s="148" t="s">
        <v>159</v>
      </c>
      <c r="E163" s="149" t="s">
        <v>6124</v>
      </c>
      <c r="F163" s="150" t="s">
        <v>6125</v>
      </c>
      <c r="G163" s="151" t="s">
        <v>196</v>
      </c>
      <c r="H163" s="152">
        <v>2</v>
      </c>
      <c r="I163" s="152"/>
      <c r="J163" s="152">
        <f t="shared" si="10"/>
        <v>0</v>
      </c>
      <c r="K163" s="153"/>
      <c r="L163" s="31"/>
      <c r="M163" s="154" t="s">
        <v>1</v>
      </c>
      <c r="N163" s="155" t="s">
        <v>37</v>
      </c>
      <c r="O163" s="156">
        <v>0</v>
      </c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220</v>
      </c>
      <c r="AT163" s="158" t="s">
        <v>159</v>
      </c>
      <c r="AU163" s="158" t="s">
        <v>87</v>
      </c>
      <c r="AY163" s="18" t="s">
        <v>157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8" t="s">
        <v>87</v>
      </c>
      <c r="BK163" s="160">
        <f t="shared" si="19"/>
        <v>0</v>
      </c>
      <c r="BL163" s="18" t="s">
        <v>220</v>
      </c>
      <c r="BM163" s="158" t="s">
        <v>6126</v>
      </c>
    </row>
    <row r="164" spans="1:65" s="2" customFormat="1" ht="24.2" customHeight="1" x14ac:dyDescent="0.2">
      <c r="A164" s="30"/>
      <c r="B164" s="147"/>
      <c r="C164" s="193" t="s">
        <v>475</v>
      </c>
      <c r="D164" s="193" t="s">
        <v>777</v>
      </c>
      <c r="E164" s="194" t="s">
        <v>6127</v>
      </c>
      <c r="F164" s="195" t="s">
        <v>6128</v>
      </c>
      <c r="G164" s="196" t="s">
        <v>4320</v>
      </c>
      <c r="H164" s="197">
        <v>1</v>
      </c>
      <c r="I164" s="197"/>
      <c r="J164" s="197">
        <f t="shared" si="1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511</v>
      </c>
      <c r="AT164" s="158" t="s">
        <v>777</v>
      </c>
      <c r="AU164" s="158" t="s">
        <v>87</v>
      </c>
      <c r="AY164" s="18" t="s">
        <v>157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8" t="s">
        <v>87</v>
      </c>
      <c r="BK164" s="160">
        <f t="shared" si="19"/>
        <v>0</v>
      </c>
      <c r="BL164" s="18" t="s">
        <v>220</v>
      </c>
      <c r="BM164" s="158" t="s">
        <v>6129</v>
      </c>
    </row>
    <row r="165" spans="1:65" s="2" customFormat="1" ht="14.45" customHeight="1" x14ac:dyDescent="0.2">
      <c r="A165" s="30"/>
      <c r="B165" s="147"/>
      <c r="C165" s="193" t="s">
        <v>484</v>
      </c>
      <c r="D165" s="193" t="s">
        <v>777</v>
      </c>
      <c r="E165" s="194" t="s">
        <v>6130</v>
      </c>
      <c r="F165" s="195" t="s">
        <v>6131</v>
      </c>
      <c r="G165" s="196" t="s">
        <v>757</v>
      </c>
      <c r="H165" s="197">
        <v>5</v>
      </c>
      <c r="I165" s="197"/>
      <c r="J165" s="197">
        <f t="shared" si="10"/>
        <v>0</v>
      </c>
      <c r="K165" s="198"/>
      <c r="L165" s="199"/>
      <c r="M165" s="200" t="s">
        <v>1</v>
      </c>
      <c r="N165" s="201" t="s">
        <v>37</v>
      </c>
      <c r="O165" s="156">
        <v>0</v>
      </c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511</v>
      </c>
      <c r="AT165" s="158" t="s">
        <v>777</v>
      </c>
      <c r="AU165" s="158" t="s">
        <v>87</v>
      </c>
      <c r="AY165" s="18" t="s">
        <v>157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8" t="s">
        <v>87</v>
      </c>
      <c r="BK165" s="160">
        <f t="shared" si="19"/>
        <v>0</v>
      </c>
      <c r="BL165" s="18" t="s">
        <v>220</v>
      </c>
      <c r="BM165" s="158" t="s">
        <v>6132</v>
      </c>
    </row>
    <row r="166" spans="1:65" s="2" customFormat="1" ht="14.45" customHeight="1" x14ac:dyDescent="0.2">
      <c r="A166" s="30"/>
      <c r="B166" s="147"/>
      <c r="C166" s="193" t="s">
        <v>489</v>
      </c>
      <c r="D166" s="193" t="s">
        <v>777</v>
      </c>
      <c r="E166" s="194" t="s">
        <v>6133</v>
      </c>
      <c r="F166" s="195" t="s">
        <v>6134</v>
      </c>
      <c r="G166" s="196" t="s">
        <v>514</v>
      </c>
      <c r="H166" s="197">
        <v>3.6</v>
      </c>
      <c r="I166" s="197"/>
      <c r="J166" s="197">
        <f t="shared" si="10"/>
        <v>0</v>
      </c>
      <c r="K166" s="198"/>
      <c r="L166" s="199"/>
      <c r="M166" s="200" t="s">
        <v>1</v>
      </c>
      <c r="N166" s="201" t="s">
        <v>37</v>
      </c>
      <c r="O166" s="156">
        <v>0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511</v>
      </c>
      <c r="AT166" s="158" t="s">
        <v>777</v>
      </c>
      <c r="AU166" s="158" t="s">
        <v>87</v>
      </c>
      <c r="AY166" s="18" t="s">
        <v>157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8" t="s">
        <v>87</v>
      </c>
      <c r="BK166" s="160">
        <f t="shared" si="19"/>
        <v>0</v>
      </c>
      <c r="BL166" s="18" t="s">
        <v>220</v>
      </c>
      <c r="BM166" s="158" t="s">
        <v>6135</v>
      </c>
    </row>
    <row r="167" spans="1:65" s="2" customFormat="1" ht="14.45" customHeight="1" x14ac:dyDescent="0.2">
      <c r="A167" s="30"/>
      <c r="B167" s="147"/>
      <c r="C167" s="148" t="s">
        <v>498</v>
      </c>
      <c r="D167" s="148" t="s">
        <v>159</v>
      </c>
      <c r="E167" s="149" t="s">
        <v>6136</v>
      </c>
      <c r="F167" s="150" t="s">
        <v>6137</v>
      </c>
      <c r="G167" s="151" t="s">
        <v>514</v>
      </c>
      <c r="H167" s="152">
        <v>3</v>
      </c>
      <c r="I167" s="152"/>
      <c r="J167" s="152">
        <f t="shared" si="10"/>
        <v>0</v>
      </c>
      <c r="K167" s="153"/>
      <c r="L167" s="31"/>
      <c r="M167" s="154" t="s">
        <v>1</v>
      </c>
      <c r="N167" s="155" t="s">
        <v>37</v>
      </c>
      <c r="O167" s="156">
        <v>0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220</v>
      </c>
      <c r="AT167" s="158" t="s">
        <v>159</v>
      </c>
      <c r="AU167" s="158" t="s">
        <v>87</v>
      </c>
      <c r="AY167" s="18" t="s">
        <v>157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8" t="s">
        <v>87</v>
      </c>
      <c r="BK167" s="160">
        <f t="shared" si="19"/>
        <v>0</v>
      </c>
      <c r="BL167" s="18" t="s">
        <v>220</v>
      </c>
      <c r="BM167" s="158" t="s">
        <v>6138</v>
      </c>
    </row>
    <row r="168" spans="1:65" s="2" customFormat="1" ht="14.45" customHeight="1" x14ac:dyDescent="0.2">
      <c r="A168" s="30"/>
      <c r="B168" s="147"/>
      <c r="C168" s="148" t="s">
        <v>506</v>
      </c>
      <c r="D168" s="148" t="s">
        <v>159</v>
      </c>
      <c r="E168" s="149" t="s">
        <v>6139</v>
      </c>
      <c r="F168" s="150" t="s">
        <v>6140</v>
      </c>
      <c r="G168" s="151" t="s">
        <v>514</v>
      </c>
      <c r="H168" s="152">
        <v>10</v>
      </c>
      <c r="I168" s="152"/>
      <c r="J168" s="152">
        <f t="shared" si="10"/>
        <v>0</v>
      </c>
      <c r="K168" s="153"/>
      <c r="L168" s="31"/>
      <c r="M168" s="154" t="s">
        <v>1</v>
      </c>
      <c r="N168" s="155" t="s">
        <v>37</v>
      </c>
      <c r="O168" s="156">
        <v>0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220</v>
      </c>
      <c r="AT168" s="158" t="s">
        <v>159</v>
      </c>
      <c r="AU168" s="158" t="s">
        <v>87</v>
      </c>
      <c r="AY168" s="18" t="s">
        <v>157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8" t="s">
        <v>87</v>
      </c>
      <c r="BK168" s="160">
        <f t="shared" si="19"/>
        <v>0</v>
      </c>
      <c r="BL168" s="18" t="s">
        <v>220</v>
      </c>
      <c r="BM168" s="158" t="s">
        <v>6141</v>
      </c>
    </row>
    <row r="169" spans="1:65" s="2" customFormat="1" ht="24.2" customHeight="1" x14ac:dyDescent="0.2">
      <c r="A169" s="30"/>
      <c r="B169" s="147"/>
      <c r="C169" s="148" t="s">
        <v>511</v>
      </c>
      <c r="D169" s="148" t="s">
        <v>159</v>
      </c>
      <c r="E169" s="149" t="s">
        <v>4047</v>
      </c>
      <c r="F169" s="150" t="s">
        <v>4048</v>
      </c>
      <c r="G169" s="151" t="s">
        <v>514</v>
      </c>
      <c r="H169" s="152">
        <v>1.6319999999999999</v>
      </c>
      <c r="I169" s="152"/>
      <c r="J169" s="152">
        <f t="shared" si="10"/>
        <v>0</v>
      </c>
      <c r="K169" s="153"/>
      <c r="L169" s="31"/>
      <c r="M169" s="154" t="s">
        <v>1</v>
      </c>
      <c r="N169" s="155" t="s">
        <v>37</v>
      </c>
      <c r="O169" s="156">
        <v>0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220</v>
      </c>
      <c r="AT169" s="158" t="s">
        <v>159</v>
      </c>
      <c r="AU169" s="158" t="s">
        <v>87</v>
      </c>
      <c r="AY169" s="18" t="s">
        <v>157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8" t="s">
        <v>87</v>
      </c>
      <c r="BK169" s="160">
        <f t="shared" si="19"/>
        <v>0</v>
      </c>
      <c r="BL169" s="18" t="s">
        <v>220</v>
      </c>
      <c r="BM169" s="158" t="s">
        <v>6142</v>
      </c>
    </row>
    <row r="170" spans="1:65" s="12" customFormat="1" ht="22.9" customHeight="1" x14ac:dyDescent="0.2">
      <c r="B170" s="135"/>
      <c r="D170" s="136" t="s">
        <v>70</v>
      </c>
      <c r="E170" s="145" t="s">
        <v>4272</v>
      </c>
      <c r="F170" s="145" t="s">
        <v>4273</v>
      </c>
      <c r="J170" s="146">
        <f>BK170</f>
        <v>0</v>
      </c>
      <c r="L170" s="135"/>
      <c r="M170" s="139"/>
      <c r="N170" s="140"/>
      <c r="O170" s="140"/>
      <c r="P170" s="141">
        <f>SUM(P171:P173)</f>
        <v>0</v>
      </c>
      <c r="Q170" s="140"/>
      <c r="R170" s="141">
        <f>SUM(R171:R173)</f>
        <v>0</v>
      </c>
      <c r="S170" s="140"/>
      <c r="T170" s="142">
        <f>SUM(T171:T173)</f>
        <v>0</v>
      </c>
      <c r="AR170" s="136" t="s">
        <v>87</v>
      </c>
      <c r="AT170" s="143" t="s">
        <v>70</v>
      </c>
      <c r="AU170" s="143" t="s">
        <v>79</v>
      </c>
      <c r="AY170" s="136" t="s">
        <v>157</v>
      </c>
      <c r="BK170" s="144">
        <f>SUM(BK171:BK173)</f>
        <v>0</v>
      </c>
    </row>
    <row r="171" spans="1:65" s="2" customFormat="1" ht="62.65" customHeight="1" x14ac:dyDescent="0.2">
      <c r="A171" s="30"/>
      <c r="B171" s="147"/>
      <c r="C171" s="148" t="s">
        <v>518</v>
      </c>
      <c r="D171" s="148" t="s">
        <v>159</v>
      </c>
      <c r="E171" s="149" t="s">
        <v>6143</v>
      </c>
      <c r="F171" s="150" t="s">
        <v>6144</v>
      </c>
      <c r="G171" s="151" t="s">
        <v>168</v>
      </c>
      <c r="H171" s="152">
        <v>2600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220</v>
      </c>
      <c r="BM171" s="158" t="s">
        <v>6145</v>
      </c>
    </row>
    <row r="172" spans="1:65" s="2" customFormat="1" ht="24" x14ac:dyDescent="0.2">
      <c r="A172" s="30"/>
      <c r="B172" s="147"/>
      <c r="C172" s="193" t="s">
        <v>522</v>
      </c>
      <c r="D172" s="193" t="s">
        <v>777</v>
      </c>
      <c r="E172" s="194" t="s">
        <v>6146</v>
      </c>
      <c r="F172" s="195" t="s">
        <v>8286</v>
      </c>
      <c r="G172" s="196" t="s">
        <v>168</v>
      </c>
      <c r="H172" s="197">
        <v>2600</v>
      </c>
      <c r="I172" s="197"/>
      <c r="J172" s="197">
        <f>ROUND(I172*H172,3)</f>
        <v>0</v>
      </c>
      <c r="K172" s="198"/>
      <c r="L172" s="199"/>
      <c r="M172" s="200" t="s">
        <v>1</v>
      </c>
      <c r="N172" s="201" t="s">
        <v>37</v>
      </c>
      <c r="O172" s="156">
        <v>0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511</v>
      </c>
      <c r="AT172" s="158" t="s">
        <v>777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220</v>
      </c>
      <c r="BM172" s="158" t="s">
        <v>6147</v>
      </c>
    </row>
    <row r="173" spans="1:65" s="2" customFormat="1" ht="24" x14ac:dyDescent="0.2">
      <c r="A173" s="30"/>
      <c r="B173" s="147"/>
      <c r="C173" s="193" t="s">
        <v>526</v>
      </c>
      <c r="D173" s="193" t="s">
        <v>777</v>
      </c>
      <c r="E173" s="194" t="s">
        <v>6148</v>
      </c>
      <c r="F173" s="195" t="s">
        <v>8287</v>
      </c>
      <c r="G173" s="196" t="s">
        <v>168</v>
      </c>
      <c r="H173" s="197">
        <v>2600</v>
      </c>
      <c r="I173" s="197"/>
      <c r="J173" s="197">
        <f>ROUND(I173*H173,3)</f>
        <v>0</v>
      </c>
      <c r="K173" s="198"/>
      <c r="L173" s="199"/>
      <c r="M173" s="200" t="s">
        <v>1</v>
      </c>
      <c r="N173" s="201" t="s">
        <v>37</v>
      </c>
      <c r="O173" s="156">
        <v>0</v>
      </c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511</v>
      </c>
      <c r="AT173" s="158" t="s">
        <v>777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220</v>
      </c>
      <c r="BM173" s="158" t="s">
        <v>6149</v>
      </c>
    </row>
    <row r="174" spans="1:65" s="12" customFormat="1" ht="25.9" customHeight="1" x14ac:dyDescent="0.2">
      <c r="B174" s="135"/>
      <c r="D174" s="136" t="s">
        <v>70</v>
      </c>
      <c r="E174" s="137" t="s">
        <v>777</v>
      </c>
      <c r="F174" s="137" t="s">
        <v>778</v>
      </c>
      <c r="J174" s="138">
        <f>BK174</f>
        <v>0</v>
      </c>
      <c r="L174" s="135"/>
      <c r="M174" s="139"/>
      <c r="N174" s="140"/>
      <c r="O174" s="140"/>
      <c r="P174" s="141">
        <f>P175</f>
        <v>0</v>
      </c>
      <c r="Q174" s="140"/>
      <c r="R174" s="141">
        <f>R175</f>
        <v>0</v>
      </c>
      <c r="S174" s="140"/>
      <c r="T174" s="142">
        <f>T175</f>
        <v>0</v>
      </c>
      <c r="AR174" s="136" t="s">
        <v>92</v>
      </c>
      <c r="AT174" s="143" t="s">
        <v>70</v>
      </c>
      <c r="AU174" s="143" t="s">
        <v>71</v>
      </c>
      <c r="AY174" s="136" t="s">
        <v>157</v>
      </c>
      <c r="BK174" s="144">
        <f>BK175</f>
        <v>0</v>
      </c>
    </row>
    <row r="175" spans="1:65" s="12" customFormat="1" ht="22.9" customHeight="1" x14ac:dyDescent="0.2">
      <c r="B175" s="135"/>
      <c r="D175" s="136" t="s">
        <v>70</v>
      </c>
      <c r="E175" s="145" t="s">
        <v>779</v>
      </c>
      <c r="F175" s="145" t="s">
        <v>780</v>
      </c>
      <c r="J175" s="146">
        <f>BK175</f>
        <v>0</v>
      </c>
      <c r="L175" s="135"/>
      <c r="M175" s="139"/>
      <c r="N175" s="140"/>
      <c r="O175" s="140"/>
      <c r="P175" s="141">
        <f>P176</f>
        <v>0</v>
      </c>
      <c r="Q175" s="140"/>
      <c r="R175" s="141">
        <f>R176</f>
        <v>0</v>
      </c>
      <c r="S175" s="140"/>
      <c r="T175" s="142">
        <f>T176</f>
        <v>0</v>
      </c>
      <c r="AR175" s="136" t="s">
        <v>92</v>
      </c>
      <c r="AT175" s="143" t="s">
        <v>70</v>
      </c>
      <c r="AU175" s="143" t="s">
        <v>79</v>
      </c>
      <c r="AY175" s="136" t="s">
        <v>157</v>
      </c>
      <c r="BK175" s="144">
        <f>BK176</f>
        <v>0</v>
      </c>
    </row>
    <row r="176" spans="1:65" s="2" customFormat="1" ht="45.75" customHeight="1" x14ac:dyDescent="0.2">
      <c r="A176" s="30"/>
      <c r="B176" s="147"/>
      <c r="C176" s="148" t="s">
        <v>530</v>
      </c>
      <c r="D176" s="148" t="s">
        <v>159</v>
      </c>
      <c r="E176" s="149" t="s">
        <v>6150</v>
      </c>
      <c r="F176" s="150" t="s">
        <v>8040</v>
      </c>
      <c r="G176" s="151" t="s">
        <v>4320</v>
      </c>
      <c r="H176" s="152">
        <v>0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682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682</v>
      </c>
      <c r="BM176" s="158" t="s">
        <v>6151</v>
      </c>
    </row>
    <row r="177" spans="1:65" s="12" customFormat="1" ht="25.9" customHeight="1" x14ac:dyDescent="0.2">
      <c r="B177" s="135"/>
      <c r="D177" s="136" t="s">
        <v>70</v>
      </c>
      <c r="E177" s="137" t="s">
        <v>806</v>
      </c>
      <c r="F177" s="137" t="s">
        <v>807</v>
      </c>
      <c r="J177" s="138">
        <f>BK177</f>
        <v>0</v>
      </c>
      <c r="L177" s="135"/>
      <c r="M177" s="139"/>
      <c r="N177" s="140"/>
      <c r="O177" s="140"/>
      <c r="P177" s="141">
        <f>P178</f>
        <v>0</v>
      </c>
      <c r="Q177" s="140"/>
      <c r="R177" s="141">
        <f>R178</f>
        <v>0</v>
      </c>
      <c r="S177" s="140"/>
      <c r="T177" s="142">
        <f>T178</f>
        <v>0</v>
      </c>
      <c r="AR177" s="136" t="s">
        <v>162</v>
      </c>
      <c r="AT177" s="143" t="s">
        <v>70</v>
      </c>
      <c r="AU177" s="143" t="s">
        <v>71</v>
      </c>
      <c r="AY177" s="136" t="s">
        <v>157</v>
      </c>
      <c r="BK177" s="144">
        <f>BK178</f>
        <v>0</v>
      </c>
    </row>
    <row r="178" spans="1:65" s="2" customFormat="1" ht="37.9" customHeight="1" x14ac:dyDescent="0.2">
      <c r="A178" s="30"/>
      <c r="B178" s="147"/>
      <c r="C178" s="148" t="s">
        <v>536</v>
      </c>
      <c r="D178" s="148" t="s">
        <v>159</v>
      </c>
      <c r="E178" s="149" t="s">
        <v>782</v>
      </c>
      <c r="F178" s="150" t="s">
        <v>6152</v>
      </c>
      <c r="G178" s="151" t="s">
        <v>784</v>
      </c>
      <c r="H178" s="152">
        <v>250</v>
      </c>
      <c r="I178" s="152"/>
      <c r="J178" s="152">
        <f>ROUND(I178*H178,3)</f>
        <v>0</v>
      </c>
      <c r="K178" s="153"/>
      <c r="L178" s="31"/>
      <c r="M178" s="161" t="s">
        <v>1</v>
      </c>
      <c r="N178" s="162" t="s">
        <v>37</v>
      </c>
      <c r="O178" s="163">
        <v>0</v>
      </c>
      <c r="P178" s="163">
        <f>O178*H178</f>
        <v>0</v>
      </c>
      <c r="Q178" s="163">
        <v>0</v>
      </c>
      <c r="R178" s="163">
        <f>Q178*H178</f>
        <v>0</v>
      </c>
      <c r="S178" s="163">
        <v>0</v>
      </c>
      <c r="T178" s="164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5396</v>
      </c>
      <c r="AT178" s="158" t="s">
        <v>159</v>
      </c>
      <c r="AU178" s="158" t="s">
        <v>79</v>
      </c>
      <c r="AY178" s="18" t="s">
        <v>157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8" t="s">
        <v>87</v>
      </c>
      <c r="BK178" s="160">
        <f>ROUND(I178*H178,3)</f>
        <v>0</v>
      </c>
      <c r="BL178" s="18" t="s">
        <v>5396</v>
      </c>
      <c r="BM178" s="158" t="s">
        <v>6153</v>
      </c>
    </row>
    <row r="179" spans="1:65" s="2" customFormat="1" ht="6.95" customHeight="1" x14ac:dyDescent="0.2">
      <c r="A179" s="30"/>
      <c r="B179" s="45"/>
      <c r="C179" s="46"/>
      <c r="D179" s="46"/>
      <c r="E179" s="46"/>
      <c r="F179" s="46"/>
      <c r="G179" s="46"/>
      <c r="H179" s="46"/>
      <c r="I179" s="46"/>
      <c r="J179" s="46"/>
      <c r="K179" s="46"/>
      <c r="L179" s="31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</row>
  </sheetData>
  <autoFilter ref="C127:K178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740"/>
  <sheetViews>
    <sheetView showGridLines="0" topLeftCell="A722" workbookViewId="0">
      <selection activeCell="I735" sqref="I128:I73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120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11" t="s">
        <v>6154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ROUND(J127,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ROUND((SUM(BE127:BE739)),  2)</f>
        <v>0</v>
      </c>
      <c r="G33" s="30"/>
      <c r="H33" s="30"/>
      <c r="I33" s="104">
        <v>0.2</v>
      </c>
      <c r="J33" s="103">
        <f>ROUND(((SUM(BE127:BE739))*I33),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ROUND((SUM(BF127:BF739)),  2)</f>
        <v>0</v>
      </c>
      <c r="G34" s="30"/>
      <c r="H34" s="30"/>
      <c r="I34" s="104">
        <v>0.2</v>
      </c>
      <c r="J34" s="103">
        <f>ROUND(((SUM(BF127:BF739))*I34),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ROUND((SUM(BG127:BG739)),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ROUND((SUM(BH127:BH739)),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ROUND((SUM(BI127:BI739)),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11" t="str">
        <f>E9</f>
        <v xml:space="preserve">SO06 - SO06  Výmena okien, dverí, bránových otvorov haly B, zázemia haly B, rolbárne a nádvoria medzi hala 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J127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 x14ac:dyDescent="0.2">
      <c r="B98" s="120"/>
      <c r="D98" s="121" t="s">
        <v>824</v>
      </c>
      <c r="E98" s="122"/>
      <c r="F98" s="122"/>
      <c r="G98" s="122"/>
      <c r="H98" s="122"/>
      <c r="I98" s="122"/>
      <c r="J98" s="123">
        <f>J129</f>
        <v>0</v>
      </c>
      <c r="L98" s="120"/>
    </row>
    <row r="99" spans="1:31" s="10" customFormat="1" ht="19.899999999999999" customHeight="1" x14ac:dyDescent="0.2">
      <c r="B99" s="120"/>
      <c r="D99" s="121" t="s">
        <v>827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1:31" s="10" customFormat="1" ht="19.899999999999999" customHeight="1" x14ac:dyDescent="0.2">
      <c r="B100" s="120"/>
      <c r="D100" s="121" t="s">
        <v>246</v>
      </c>
      <c r="E100" s="122"/>
      <c r="F100" s="122"/>
      <c r="G100" s="122"/>
      <c r="H100" s="122"/>
      <c r="I100" s="122"/>
      <c r="J100" s="123">
        <f>J223</f>
        <v>0</v>
      </c>
      <c r="L100" s="120"/>
    </row>
    <row r="101" spans="1:31" s="10" customFormat="1" ht="19.899999999999999" customHeight="1" x14ac:dyDescent="0.2">
      <c r="B101" s="120"/>
      <c r="D101" s="121" t="s">
        <v>828</v>
      </c>
      <c r="E101" s="122"/>
      <c r="F101" s="122"/>
      <c r="G101" s="122"/>
      <c r="H101" s="122"/>
      <c r="I101" s="122"/>
      <c r="J101" s="123">
        <f>J316</f>
        <v>0</v>
      </c>
      <c r="L101" s="120"/>
    </row>
    <row r="102" spans="1:31" s="9" customFormat="1" ht="24.95" customHeight="1" x14ac:dyDescent="0.2">
      <c r="B102" s="116"/>
      <c r="D102" s="117" t="s">
        <v>247</v>
      </c>
      <c r="E102" s="118"/>
      <c r="F102" s="118"/>
      <c r="G102" s="118"/>
      <c r="H102" s="118"/>
      <c r="I102" s="118"/>
      <c r="J102" s="119">
        <f>J318</f>
        <v>0</v>
      </c>
      <c r="L102" s="116"/>
    </row>
    <row r="103" spans="1:31" s="10" customFormat="1" ht="19.899999999999999" customHeight="1" x14ac:dyDescent="0.2">
      <c r="B103" s="120"/>
      <c r="D103" s="121" t="s">
        <v>255</v>
      </c>
      <c r="E103" s="122"/>
      <c r="F103" s="122"/>
      <c r="G103" s="122"/>
      <c r="H103" s="122"/>
      <c r="I103" s="122"/>
      <c r="J103" s="123">
        <f>J319</f>
        <v>0</v>
      </c>
      <c r="L103" s="120"/>
    </row>
    <row r="104" spans="1:31" s="10" customFormat="1" ht="19.899999999999999" customHeight="1" x14ac:dyDescent="0.2">
      <c r="B104" s="120"/>
      <c r="D104" s="121" t="s">
        <v>256</v>
      </c>
      <c r="E104" s="122"/>
      <c r="F104" s="122"/>
      <c r="G104" s="122"/>
      <c r="H104" s="122"/>
      <c r="I104" s="122"/>
      <c r="J104" s="123">
        <f>J373</f>
        <v>0</v>
      </c>
      <c r="L104" s="120"/>
    </row>
    <row r="105" spans="1:31" s="10" customFormat="1" ht="19.899999999999999" customHeight="1" x14ac:dyDescent="0.2">
      <c r="B105" s="120"/>
      <c r="D105" s="121" t="s">
        <v>834</v>
      </c>
      <c r="E105" s="122"/>
      <c r="F105" s="122"/>
      <c r="G105" s="122"/>
      <c r="H105" s="122"/>
      <c r="I105" s="122"/>
      <c r="J105" s="123">
        <f>J524</f>
        <v>0</v>
      </c>
      <c r="L105" s="120"/>
    </row>
    <row r="106" spans="1:31" s="10" customFormat="1" ht="19.899999999999999" customHeight="1" x14ac:dyDescent="0.2">
      <c r="B106" s="120"/>
      <c r="D106" s="121" t="s">
        <v>839</v>
      </c>
      <c r="E106" s="122"/>
      <c r="F106" s="122"/>
      <c r="G106" s="122"/>
      <c r="H106" s="122"/>
      <c r="I106" s="122"/>
      <c r="J106" s="123">
        <f>J720</f>
        <v>0</v>
      </c>
      <c r="L106" s="120"/>
    </row>
    <row r="107" spans="1:31" s="10" customFormat="1" ht="19.899999999999999" customHeight="1" x14ac:dyDescent="0.2">
      <c r="B107" s="120"/>
      <c r="D107" s="121" t="s">
        <v>5051</v>
      </c>
      <c r="E107" s="122"/>
      <c r="F107" s="122"/>
      <c r="G107" s="122"/>
      <c r="H107" s="122"/>
      <c r="I107" s="122"/>
      <c r="J107" s="123">
        <f>J733</f>
        <v>0</v>
      </c>
      <c r="L107" s="120"/>
    </row>
    <row r="108" spans="1:31" s="2" customFormat="1" ht="21.7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 x14ac:dyDescent="0.2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 x14ac:dyDescent="0.2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 x14ac:dyDescent="0.2">
      <c r="A114" s="30"/>
      <c r="B114" s="31"/>
      <c r="C114" s="22" t="s">
        <v>143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 x14ac:dyDescent="0.2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 x14ac:dyDescent="0.2">
      <c r="A117" s="30"/>
      <c r="B117" s="31"/>
      <c r="C117" s="30"/>
      <c r="D117" s="30"/>
      <c r="E117" s="246" t="str">
        <f>E7</f>
        <v>Rev., rek.a vyb.existujúcej šp. infrašt. a jej príslušenstva - Zimný štadión Banská Bystrica</v>
      </c>
      <c r="F117" s="247"/>
      <c r="G117" s="247"/>
      <c r="H117" s="247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 x14ac:dyDescent="0.2">
      <c r="A118" s="30"/>
      <c r="B118" s="31"/>
      <c r="C118" s="27" t="s">
        <v>131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24.75" customHeight="1" x14ac:dyDescent="0.2">
      <c r="A119" s="30"/>
      <c r="B119" s="31"/>
      <c r="C119" s="30"/>
      <c r="D119" s="30"/>
      <c r="E119" s="211" t="str">
        <f>E9</f>
        <v xml:space="preserve">SO06 - SO06  Výmena okien, dverí, bránových otvorov haly B, zázemia haly B, rolbárne a nádvoria medzi hala </v>
      </c>
      <c r="F119" s="248"/>
      <c r="G119" s="248"/>
      <c r="H119" s="248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 x14ac:dyDescent="0.2">
      <c r="A121" s="30"/>
      <c r="B121" s="31"/>
      <c r="C121" s="27" t="s">
        <v>15</v>
      </c>
      <c r="D121" s="30"/>
      <c r="E121" s="30"/>
      <c r="F121" s="25" t="str">
        <f>F12</f>
        <v>parc.č.4212, k.ú.Banská Bystrica</v>
      </c>
      <c r="G121" s="30"/>
      <c r="H121" s="30"/>
      <c r="I121" s="27" t="s">
        <v>17</v>
      </c>
      <c r="J121" s="53">
        <f>IF(J12="","",J12)</f>
        <v>44053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 x14ac:dyDescent="0.2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 x14ac:dyDescent="0.2">
      <c r="A123" s="30"/>
      <c r="B123" s="31"/>
      <c r="C123" s="27" t="s">
        <v>18</v>
      </c>
      <c r="D123" s="30"/>
      <c r="E123" s="30"/>
      <c r="F123" s="25" t="str">
        <f>E15</f>
        <v>MBB, a.s.</v>
      </c>
      <c r="G123" s="30"/>
      <c r="H123" s="30"/>
      <c r="I123" s="27" t="s">
        <v>24</v>
      </c>
      <c r="J123" s="28" t="str">
        <f>E21</f>
        <v>CREAT s.r.o.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22</v>
      </c>
      <c r="D124" s="30"/>
      <c r="E124" s="30"/>
      <c r="F124" s="25" t="str">
        <f>IF(E18="","",E18)</f>
        <v>podľa výberového konania</v>
      </c>
      <c r="G124" s="30"/>
      <c r="H124" s="30"/>
      <c r="I124" s="27" t="s">
        <v>28</v>
      </c>
      <c r="J124" s="28" t="str">
        <f>E24</f>
        <v>Ing.Jedlička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 x14ac:dyDescent="0.2">
      <c r="A126" s="124"/>
      <c r="B126" s="125"/>
      <c r="C126" s="126" t="s">
        <v>144</v>
      </c>
      <c r="D126" s="127" t="s">
        <v>56</v>
      </c>
      <c r="E126" s="127" t="s">
        <v>52</v>
      </c>
      <c r="F126" s="127" t="s">
        <v>53</v>
      </c>
      <c r="G126" s="127" t="s">
        <v>145</v>
      </c>
      <c r="H126" s="127" t="s">
        <v>146</v>
      </c>
      <c r="I126" s="127" t="s">
        <v>147</v>
      </c>
      <c r="J126" s="128" t="s">
        <v>135</v>
      </c>
      <c r="K126" s="129" t="s">
        <v>148</v>
      </c>
      <c r="L126" s="130"/>
      <c r="M126" s="60" t="s">
        <v>1</v>
      </c>
      <c r="N126" s="61" t="s">
        <v>35</v>
      </c>
      <c r="O126" s="61" t="s">
        <v>149</v>
      </c>
      <c r="P126" s="61" t="s">
        <v>150</v>
      </c>
      <c r="Q126" s="61" t="s">
        <v>151</v>
      </c>
      <c r="R126" s="61" t="s">
        <v>152</v>
      </c>
      <c r="S126" s="61" t="s">
        <v>153</v>
      </c>
      <c r="T126" s="62" t="s">
        <v>154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 x14ac:dyDescent="0.25">
      <c r="A127" s="30"/>
      <c r="B127" s="31"/>
      <c r="C127" s="67" t="s">
        <v>136</v>
      </c>
      <c r="D127" s="30"/>
      <c r="E127" s="30"/>
      <c r="F127" s="30"/>
      <c r="G127" s="30"/>
      <c r="H127" s="30"/>
      <c r="I127" s="30"/>
      <c r="J127" s="131">
        <f>BK127</f>
        <v>0</v>
      </c>
      <c r="K127" s="30"/>
      <c r="L127" s="31"/>
      <c r="M127" s="63"/>
      <c r="N127" s="54"/>
      <c r="O127" s="64"/>
      <c r="P127" s="132">
        <f>P128+P318</f>
        <v>2165.5726018599998</v>
      </c>
      <c r="Q127" s="64"/>
      <c r="R127" s="132">
        <f>R128+R318</f>
        <v>78.883970609999992</v>
      </c>
      <c r="S127" s="64"/>
      <c r="T127" s="133">
        <f>T128+T318</f>
        <v>32.775306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70</v>
      </c>
      <c r="AU127" s="18" t="s">
        <v>137</v>
      </c>
      <c r="BK127" s="134">
        <f>BK128+BK318</f>
        <v>0</v>
      </c>
    </row>
    <row r="128" spans="1:63" s="12" customFormat="1" ht="25.9" customHeight="1" x14ac:dyDescent="0.2">
      <c r="B128" s="135"/>
      <c r="D128" s="136" t="s">
        <v>70</v>
      </c>
      <c r="E128" s="137" t="s">
        <v>155</v>
      </c>
      <c r="F128" s="137" t="s">
        <v>264</v>
      </c>
      <c r="J128" s="138">
        <f>BK128</f>
        <v>0</v>
      </c>
      <c r="L128" s="135"/>
      <c r="M128" s="139"/>
      <c r="N128" s="140"/>
      <c r="O128" s="140"/>
      <c r="P128" s="141">
        <f>P129+P139+P223+P316</f>
        <v>426.06250799999992</v>
      </c>
      <c r="Q128" s="140"/>
      <c r="R128" s="141">
        <f>R129+R139+R223+R316</f>
        <v>10.83727386</v>
      </c>
      <c r="S128" s="140"/>
      <c r="T128" s="142">
        <f>T129+T139+T223+T316</f>
        <v>14.008846999999999</v>
      </c>
      <c r="AR128" s="136" t="s">
        <v>79</v>
      </c>
      <c r="AT128" s="143" t="s">
        <v>70</v>
      </c>
      <c r="AU128" s="143" t="s">
        <v>71</v>
      </c>
      <c r="AY128" s="136" t="s">
        <v>157</v>
      </c>
      <c r="BK128" s="144">
        <f>BK129+BK139+BK223+BK316</f>
        <v>0</v>
      </c>
    </row>
    <row r="129" spans="1:65" s="12" customFormat="1" ht="22.9" customHeight="1" x14ac:dyDescent="0.2">
      <c r="B129" s="135"/>
      <c r="D129" s="136" t="s">
        <v>70</v>
      </c>
      <c r="E129" s="145" t="s">
        <v>92</v>
      </c>
      <c r="F129" s="145" t="s">
        <v>1067</v>
      </c>
      <c r="J129" s="146">
        <f>BK129</f>
        <v>0</v>
      </c>
      <c r="L129" s="135"/>
      <c r="M129" s="139"/>
      <c r="N129" s="140"/>
      <c r="O129" s="140"/>
      <c r="P129" s="141">
        <f>SUM(P130:P138)</f>
        <v>0</v>
      </c>
      <c r="Q129" s="140"/>
      <c r="R129" s="141">
        <f>SUM(R130:R138)</f>
        <v>0</v>
      </c>
      <c r="S129" s="140"/>
      <c r="T129" s="142">
        <f>SUM(T130:T138)</f>
        <v>0</v>
      </c>
      <c r="AR129" s="136" t="s">
        <v>79</v>
      </c>
      <c r="AT129" s="143" t="s">
        <v>70</v>
      </c>
      <c r="AU129" s="143" t="s">
        <v>79</v>
      </c>
      <c r="AY129" s="136" t="s">
        <v>157</v>
      </c>
      <c r="BK129" s="144">
        <f>SUM(BK130:BK138)</f>
        <v>0</v>
      </c>
    </row>
    <row r="130" spans="1:65" s="2" customFormat="1" ht="24.2" customHeight="1" x14ac:dyDescent="0.2">
      <c r="A130" s="30"/>
      <c r="B130" s="147"/>
      <c r="C130" s="148" t="s">
        <v>79</v>
      </c>
      <c r="D130" s="148" t="s">
        <v>159</v>
      </c>
      <c r="E130" s="149" t="s">
        <v>6155</v>
      </c>
      <c r="F130" s="150" t="s">
        <v>8295</v>
      </c>
      <c r="G130" s="151" t="s">
        <v>168</v>
      </c>
      <c r="H130" s="152">
        <v>16.308</v>
      </c>
      <c r="I130" s="152"/>
      <c r="J130" s="152">
        <f>ROUND(I130*H130,3)</f>
        <v>0</v>
      </c>
      <c r="K130" s="153"/>
      <c r="L130" s="31"/>
      <c r="M130" s="154" t="s">
        <v>1</v>
      </c>
      <c r="N130" s="155" t="s">
        <v>37</v>
      </c>
      <c r="O130" s="156">
        <v>0</v>
      </c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6156</v>
      </c>
    </row>
    <row r="131" spans="1:65" s="13" customFormat="1" x14ac:dyDescent="0.2">
      <c r="B131" s="165"/>
      <c r="D131" s="166" t="s">
        <v>269</v>
      </c>
      <c r="E131" s="167" t="s">
        <v>1</v>
      </c>
      <c r="F131" s="168" t="s">
        <v>6157</v>
      </c>
      <c r="H131" s="167" t="s">
        <v>1</v>
      </c>
      <c r="L131" s="165"/>
      <c r="M131" s="169"/>
      <c r="N131" s="170"/>
      <c r="O131" s="170"/>
      <c r="P131" s="170"/>
      <c r="Q131" s="170"/>
      <c r="R131" s="170"/>
      <c r="S131" s="170"/>
      <c r="T131" s="171"/>
      <c r="AT131" s="167" t="s">
        <v>269</v>
      </c>
      <c r="AU131" s="167" t="s">
        <v>87</v>
      </c>
      <c r="AV131" s="13" t="s">
        <v>79</v>
      </c>
      <c r="AW131" s="13" t="s">
        <v>26</v>
      </c>
      <c r="AX131" s="13" t="s">
        <v>71</v>
      </c>
      <c r="AY131" s="167" t="s">
        <v>157</v>
      </c>
    </row>
    <row r="132" spans="1:65" s="14" customFormat="1" x14ac:dyDescent="0.2">
      <c r="B132" s="172"/>
      <c r="D132" s="166" t="s">
        <v>269</v>
      </c>
      <c r="E132" s="173" t="s">
        <v>1</v>
      </c>
      <c r="F132" s="174" t="s">
        <v>6158</v>
      </c>
      <c r="H132" s="175">
        <v>7.008</v>
      </c>
      <c r="L132" s="172"/>
      <c r="M132" s="176"/>
      <c r="N132" s="177"/>
      <c r="O132" s="177"/>
      <c r="P132" s="177"/>
      <c r="Q132" s="177"/>
      <c r="R132" s="177"/>
      <c r="S132" s="177"/>
      <c r="T132" s="178"/>
      <c r="AT132" s="173" t="s">
        <v>269</v>
      </c>
      <c r="AU132" s="173" t="s">
        <v>87</v>
      </c>
      <c r="AV132" s="14" t="s">
        <v>87</v>
      </c>
      <c r="AW132" s="14" t="s">
        <v>26</v>
      </c>
      <c r="AX132" s="14" t="s">
        <v>71</v>
      </c>
      <c r="AY132" s="173" t="s">
        <v>157</v>
      </c>
    </row>
    <row r="133" spans="1:65" s="16" customFormat="1" x14ac:dyDescent="0.2">
      <c r="B133" s="186"/>
      <c r="D133" s="166" t="s">
        <v>269</v>
      </c>
      <c r="E133" s="187" t="s">
        <v>1</v>
      </c>
      <c r="F133" s="188" t="s">
        <v>319</v>
      </c>
      <c r="H133" s="189">
        <v>7.008</v>
      </c>
      <c r="L133" s="186"/>
      <c r="M133" s="190"/>
      <c r="N133" s="191"/>
      <c r="O133" s="191"/>
      <c r="P133" s="191"/>
      <c r="Q133" s="191"/>
      <c r="R133" s="191"/>
      <c r="S133" s="191"/>
      <c r="T133" s="192"/>
      <c r="AT133" s="187" t="s">
        <v>269</v>
      </c>
      <c r="AU133" s="187" t="s">
        <v>87</v>
      </c>
      <c r="AV133" s="16" t="s">
        <v>92</v>
      </c>
      <c r="AW133" s="16" t="s">
        <v>26</v>
      </c>
      <c r="AX133" s="16" t="s">
        <v>71</v>
      </c>
      <c r="AY133" s="187" t="s">
        <v>157</v>
      </c>
    </row>
    <row r="134" spans="1:65" s="13" customFormat="1" x14ac:dyDescent="0.2">
      <c r="B134" s="165"/>
      <c r="D134" s="166" t="s">
        <v>269</v>
      </c>
      <c r="E134" s="167" t="s">
        <v>1</v>
      </c>
      <c r="F134" s="168" t="s">
        <v>6159</v>
      </c>
      <c r="H134" s="167" t="s">
        <v>1</v>
      </c>
      <c r="L134" s="165"/>
      <c r="M134" s="169"/>
      <c r="N134" s="170"/>
      <c r="O134" s="170"/>
      <c r="P134" s="170"/>
      <c r="Q134" s="170"/>
      <c r="R134" s="170"/>
      <c r="S134" s="170"/>
      <c r="T134" s="171"/>
      <c r="AT134" s="167" t="s">
        <v>269</v>
      </c>
      <c r="AU134" s="167" t="s">
        <v>87</v>
      </c>
      <c r="AV134" s="13" t="s">
        <v>79</v>
      </c>
      <c r="AW134" s="13" t="s">
        <v>26</v>
      </c>
      <c r="AX134" s="13" t="s">
        <v>71</v>
      </c>
      <c r="AY134" s="167" t="s">
        <v>157</v>
      </c>
    </row>
    <row r="135" spans="1:65" s="14" customFormat="1" x14ac:dyDescent="0.2">
      <c r="B135" s="172"/>
      <c r="D135" s="166" t="s">
        <v>269</v>
      </c>
      <c r="E135" s="173" t="s">
        <v>1</v>
      </c>
      <c r="F135" s="174" t="s">
        <v>6160</v>
      </c>
      <c r="H135" s="175">
        <v>5.73</v>
      </c>
      <c r="L135" s="172"/>
      <c r="M135" s="176"/>
      <c r="N135" s="177"/>
      <c r="O135" s="177"/>
      <c r="P135" s="177"/>
      <c r="Q135" s="177"/>
      <c r="R135" s="177"/>
      <c r="S135" s="177"/>
      <c r="T135" s="178"/>
      <c r="AT135" s="173" t="s">
        <v>269</v>
      </c>
      <c r="AU135" s="173" t="s">
        <v>87</v>
      </c>
      <c r="AV135" s="14" t="s">
        <v>87</v>
      </c>
      <c r="AW135" s="14" t="s">
        <v>26</v>
      </c>
      <c r="AX135" s="14" t="s">
        <v>71</v>
      </c>
      <c r="AY135" s="173" t="s">
        <v>157</v>
      </c>
    </row>
    <row r="136" spans="1:65" s="14" customFormat="1" x14ac:dyDescent="0.2">
      <c r="B136" s="172"/>
      <c r="D136" s="166" t="s">
        <v>269</v>
      </c>
      <c r="E136" s="173" t="s">
        <v>1</v>
      </c>
      <c r="F136" s="174" t="s">
        <v>6161</v>
      </c>
      <c r="H136" s="175">
        <v>3.57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6" customFormat="1" x14ac:dyDescent="0.2">
      <c r="B137" s="186"/>
      <c r="D137" s="166" t="s">
        <v>269</v>
      </c>
      <c r="E137" s="187" t="s">
        <v>1</v>
      </c>
      <c r="F137" s="188" t="s">
        <v>319</v>
      </c>
      <c r="H137" s="189">
        <v>9.3000000000000007</v>
      </c>
      <c r="L137" s="186"/>
      <c r="M137" s="190"/>
      <c r="N137" s="191"/>
      <c r="O137" s="191"/>
      <c r="P137" s="191"/>
      <c r="Q137" s="191"/>
      <c r="R137" s="191"/>
      <c r="S137" s="191"/>
      <c r="T137" s="192"/>
      <c r="AT137" s="187" t="s">
        <v>269</v>
      </c>
      <c r="AU137" s="187" t="s">
        <v>87</v>
      </c>
      <c r="AV137" s="16" t="s">
        <v>92</v>
      </c>
      <c r="AW137" s="16" t="s">
        <v>26</v>
      </c>
      <c r="AX137" s="16" t="s">
        <v>71</v>
      </c>
      <c r="AY137" s="187" t="s">
        <v>157</v>
      </c>
    </row>
    <row r="138" spans="1:65" s="15" customFormat="1" x14ac:dyDescent="0.2">
      <c r="B138" s="179"/>
      <c r="D138" s="166" t="s">
        <v>269</v>
      </c>
      <c r="E138" s="180" t="s">
        <v>1</v>
      </c>
      <c r="F138" s="181" t="s">
        <v>272</v>
      </c>
      <c r="H138" s="182">
        <v>16.308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 x14ac:dyDescent="0.2">
      <c r="B139" s="135"/>
      <c r="D139" s="136" t="s">
        <v>70</v>
      </c>
      <c r="E139" s="145" t="s">
        <v>164</v>
      </c>
      <c r="F139" s="145" t="s">
        <v>1808</v>
      </c>
      <c r="J139" s="146">
        <f>BK139</f>
        <v>0</v>
      </c>
      <c r="L139" s="135"/>
      <c r="M139" s="139"/>
      <c r="N139" s="140"/>
      <c r="O139" s="140"/>
      <c r="P139" s="141">
        <f>SUM(P140:P222)</f>
        <v>226.63384799999997</v>
      </c>
      <c r="Q139" s="140"/>
      <c r="R139" s="141">
        <f>SUM(R140:R222)</f>
        <v>10.83727386</v>
      </c>
      <c r="S139" s="140"/>
      <c r="T139" s="142">
        <f>SUM(T140:T222)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SUM(BK140:BK222)</f>
        <v>0</v>
      </c>
    </row>
    <row r="140" spans="1:65" s="2" customFormat="1" ht="24.2" customHeight="1" x14ac:dyDescent="0.2">
      <c r="A140" s="30"/>
      <c r="B140" s="147"/>
      <c r="C140" s="148" t="s">
        <v>87</v>
      </c>
      <c r="D140" s="148" t="s">
        <v>159</v>
      </c>
      <c r="E140" s="149" t="s">
        <v>6162</v>
      </c>
      <c r="F140" s="150" t="s">
        <v>6163</v>
      </c>
      <c r="G140" s="151" t="s">
        <v>168</v>
      </c>
      <c r="H140" s="152">
        <v>129.17400000000001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0.70299999999999996</v>
      </c>
      <c r="P140" s="156">
        <f>O140*H140</f>
        <v>90.809321999999995</v>
      </c>
      <c r="Q140" s="156">
        <v>3.5869999999999999E-2</v>
      </c>
      <c r="R140" s="156">
        <f>Q140*H140</f>
        <v>4.6334713800000005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6164</v>
      </c>
    </row>
    <row r="141" spans="1:65" s="13" customFormat="1" ht="22.5" x14ac:dyDescent="0.2">
      <c r="B141" s="165"/>
      <c r="D141" s="166" t="s">
        <v>269</v>
      </c>
      <c r="E141" s="167" t="s">
        <v>1</v>
      </c>
      <c r="F141" s="168" t="s">
        <v>6165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3" customFormat="1" x14ac:dyDescent="0.2">
      <c r="B142" s="165"/>
      <c r="D142" s="166" t="s">
        <v>269</v>
      </c>
      <c r="E142" s="167" t="s">
        <v>1</v>
      </c>
      <c r="F142" s="168" t="s">
        <v>6166</v>
      </c>
      <c r="H142" s="167" t="s">
        <v>1</v>
      </c>
      <c r="L142" s="165"/>
      <c r="M142" s="169"/>
      <c r="N142" s="170"/>
      <c r="O142" s="170"/>
      <c r="P142" s="170"/>
      <c r="Q142" s="170"/>
      <c r="R142" s="170"/>
      <c r="S142" s="170"/>
      <c r="T142" s="171"/>
      <c r="AT142" s="167" t="s">
        <v>269</v>
      </c>
      <c r="AU142" s="167" t="s">
        <v>87</v>
      </c>
      <c r="AV142" s="13" t="s">
        <v>79</v>
      </c>
      <c r="AW142" s="13" t="s">
        <v>26</v>
      </c>
      <c r="AX142" s="13" t="s">
        <v>71</v>
      </c>
      <c r="AY142" s="167" t="s">
        <v>157</v>
      </c>
    </row>
    <row r="143" spans="1:65" s="14" customFormat="1" x14ac:dyDescent="0.2">
      <c r="B143" s="172"/>
      <c r="D143" s="166" t="s">
        <v>269</v>
      </c>
      <c r="E143" s="173" t="s">
        <v>1</v>
      </c>
      <c r="F143" s="174" t="s">
        <v>6167</v>
      </c>
      <c r="H143" s="175">
        <v>9.3059999999999992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 x14ac:dyDescent="0.2">
      <c r="B144" s="172"/>
      <c r="D144" s="166" t="s">
        <v>269</v>
      </c>
      <c r="E144" s="173" t="s">
        <v>1</v>
      </c>
      <c r="F144" s="174" t="s">
        <v>6168</v>
      </c>
      <c r="H144" s="175">
        <v>2.3969999999999998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2:51" s="14" customFormat="1" x14ac:dyDescent="0.2">
      <c r="B145" s="172"/>
      <c r="D145" s="166" t="s">
        <v>269</v>
      </c>
      <c r="E145" s="173" t="s">
        <v>1</v>
      </c>
      <c r="F145" s="174" t="s">
        <v>6169</v>
      </c>
      <c r="H145" s="175">
        <v>3.99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2:51" s="14" customFormat="1" x14ac:dyDescent="0.2">
      <c r="B146" s="172"/>
      <c r="D146" s="166" t="s">
        <v>269</v>
      </c>
      <c r="E146" s="173" t="s">
        <v>1</v>
      </c>
      <c r="F146" s="174" t="s">
        <v>6170</v>
      </c>
      <c r="H146" s="175">
        <v>2.37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2:51" s="14" customFormat="1" x14ac:dyDescent="0.2">
      <c r="B147" s="172"/>
      <c r="D147" s="166" t="s">
        <v>269</v>
      </c>
      <c r="E147" s="173" t="s">
        <v>1</v>
      </c>
      <c r="F147" s="174" t="s">
        <v>6171</v>
      </c>
      <c r="H147" s="175">
        <v>2.7919999999999998</v>
      </c>
      <c r="L147" s="172"/>
      <c r="M147" s="176"/>
      <c r="N147" s="177"/>
      <c r="O147" s="177"/>
      <c r="P147" s="177"/>
      <c r="Q147" s="177"/>
      <c r="R147" s="177"/>
      <c r="S147" s="177"/>
      <c r="T147" s="178"/>
      <c r="AT147" s="173" t="s">
        <v>269</v>
      </c>
      <c r="AU147" s="173" t="s">
        <v>87</v>
      </c>
      <c r="AV147" s="14" t="s">
        <v>87</v>
      </c>
      <c r="AW147" s="14" t="s">
        <v>26</v>
      </c>
      <c r="AX147" s="14" t="s">
        <v>71</v>
      </c>
      <c r="AY147" s="173" t="s">
        <v>157</v>
      </c>
    </row>
    <row r="148" spans="2:51" s="14" customFormat="1" x14ac:dyDescent="0.2">
      <c r="B148" s="172"/>
      <c r="D148" s="166" t="s">
        <v>269</v>
      </c>
      <c r="E148" s="173" t="s">
        <v>1</v>
      </c>
      <c r="F148" s="174" t="s">
        <v>6172</v>
      </c>
      <c r="H148" s="175">
        <v>4.2480000000000002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2:51" s="14" customFormat="1" x14ac:dyDescent="0.2">
      <c r="B149" s="172"/>
      <c r="D149" s="166" t="s">
        <v>269</v>
      </c>
      <c r="E149" s="173" t="s">
        <v>1</v>
      </c>
      <c r="F149" s="174" t="s">
        <v>6173</v>
      </c>
      <c r="H149" s="175">
        <v>0.75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2:51" s="14" customFormat="1" x14ac:dyDescent="0.2">
      <c r="B150" s="172"/>
      <c r="D150" s="166" t="s">
        <v>269</v>
      </c>
      <c r="E150" s="173" t="s">
        <v>1</v>
      </c>
      <c r="F150" s="174" t="s">
        <v>6174</v>
      </c>
      <c r="H150" s="175">
        <v>3.4319999999999999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2:51" s="14" customFormat="1" x14ac:dyDescent="0.2">
      <c r="B151" s="172"/>
      <c r="D151" s="166" t="s">
        <v>269</v>
      </c>
      <c r="E151" s="173" t="s">
        <v>1</v>
      </c>
      <c r="F151" s="174" t="s">
        <v>6175</v>
      </c>
      <c r="H151" s="175">
        <v>2.9140000000000001</v>
      </c>
      <c r="L151" s="172"/>
      <c r="M151" s="176"/>
      <c r="N151" s="177"/>
      <c r="O151" s="177"/>
      <c r="P151" s="177"/>
      <c r="Q151" s="177"/>
      <c r="R151" s="177"/>
      <c r="S151" s="177"/>
      <c r="T151" s="178"/>
      <c r="AT151" s="173" t="s">
        <v>269</v>
      </c>
      <c r="AU151" s="173" t="s">
        <v>87</v>
      </c>
      <c r="AV151" s="14" t="s">
        <v>87</v>
      </c>
      <c r="AW151" s="14" t="s">
        <v>26</v>
      </c>
      <c r="AX151" s="14" t="s">
        <v>71</v>
      </c>
      <c r="AY151" s="173" t="s">
        <v>157</v>
      </c>
    </row>
    <row r="152" spans="2:51" s="16" customFormat="1" x14ac:dyDescent="0.2">
      <c r="B152" s="186"/>
      <c r="D152" s="166" t="s">
        <v>269</v>
      </c>
      <c r="E152" s="187" t="s">
        <v>1</v>
      </c>
      <c r="F152" s="188" t="s">
        <v>319</v>
      </c>
      <c r="H152" s="189">
        <v>32.198999999999998</v>
      </c>
      <c r="L152" s="186"/>
      <c r="M152" s="190"/>
      <c r="N152" s="191"/>
      <c r="O152" s="191"/>
      <c r="P152" s="191"/>
      <c r="Q152" s="191"/>
      <c r="R152" s="191"/>
      <c r="S152" s="191"/>
      <c r="T152" s="192"/>
      <c r="AT152" s="187" t="s">
        <v>269</v>
      </c>
      <c r="AU152" s="187" t="s">
        <v>87</v>
      </c>
      <c r="AV152" s="16" t="s">
        <v>92</v>
      </c>
      <c r="AW152" s="16" t="s">
        <v>26</v>
      </c>
      <c r="AX152" s="16" t="s">
        <v>71</v>
      </c>
      <c r="AY152" s="187" t="s">
        <v>157</v>
      </c>
    </row>
    <row r="153" spans="2:51" s="13" customFormat="1" x14ac:dyDescent="0.2">
      <c r="B153" s="165"/>
      <c r="D153" s="166" t="s">
        <v>269</v>
      </c>
      <c r="E153" s="167" t="s">
        <v>1</v>
      </c>
      <c r="F153" s="168" t="s">
        <v>6176</v>
      </c>
      <c r="H153" s="167" t="s">
        <v>1</v>
      </c>
      <c r="L153" s="165"/>
      <c r="M153" s="169"/>
      <c r="N153" s="170"/>
      <c r="O153" s="170"/>
      <c r="P153" s="170"/>
      <c r="Q153" s="170"/>
      <c r="R153" s="170"/>
      <c r="S153" s="170"/>
      <c r="T153" s="171"/>
      <c r="AT153" s="167" t="s">
        <v>269</v>
      </c>
      <c r="AU153" s="167" t="s">
        <v>87</v>
      </c>
      <c r="AV153" s="13" t="s">
        <v>79</v>
      </c>
      <c r="AW153" s="13" t="s">
        <v>26</v>
      </c>
      <c r="AX153" s="13" t="s">
        <v>71</v>
      </c>
      <c r="AY153" s="167" t="s">
        <v>157</v>
      </c>
    </row>
    <row r="154" spans="2:51" s="14" customFormat="1" x14ac:dyDescent="0.2">
      <c r="B154" s="172"/>
      <c r="D154" s="166" t="s">
        <v>269</v>
      </c>
      <c r="E154" s="173" t="s">
        <v>1</v>
      </c>
      <c r="F154" s="174" t="s">
        <v>6177</v>
      </c>
      <c r="H154" s="175">
        <v>2.238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2:51" s="16" customFormat="1" x14ac:dyDescent="0.2">
      <c r="B155" s="186"/>
      <c r="D155" s="166" t="s">
        <v>269</v>
      </c>
      <c r="E155" s="187" t="s">
        <v>1</v>
      </c>
      <c r="F155" s="188" t="s">
        <v>319</v>
      </c>
      <c r="H155" s="189">
        <v>2.238</v>
      </c>
      <c r="L155" s="186"/>
      <c r="M155" s="190"/>
      <c r="N155" s="191"/>
      <c r="O155" s="191"/>
      <c r="P155" s="191"/>
      <c r="Q155" s="191"/>
      <c r="R155" s="191"/>
      <c r="S155" s="191"/>
      <c r="T155" s="192"/>
      <c r="AT155" s="187" t="s">
        <v>269</v>
      </c>
      <c r="AU155" s="187" t="s">
        <v>87</v>
      </c>
      <c r="AV155" s="16" t="s">
        <v>92</v>
      </c>
      <c r="AW155" s="16" t="s">
        <v>26</v>
      </c>
      <c r="AX155" s="16" t="s">
        <v>71</v>
      </c>
      <c r="AY155" s="187" t="s">
        <v>157</v>
      </c>
    </row>
    <row r="156" spans="2:51" s="13" customFormat="1" x14ac:dyDescent="0.2">
      <c r="B156" s="165"/>
      <c r="D156" s="166" t="s">
        <v>269</v>
      </c>
      <c r="E156" s="167" t="s">
        <v>1</v>
      </c>
      <c r="F156" s="168" t="s">
        <v>6178</v>
      </c>
      <c r="H156" s="167" t="s">
        <v>1</v>
      </c>
      <c r="L156" s="165"/>
      <c r="M156" s="169"/>
      <c r="N156" s="170"/>
      <c r="O156" s="170"/>
      <c r="P156" s="170"/>
      <c r="Q156" s="170"/>
      <c r="R156" s="170"/>
      <c r="S156" s="170"/>
      <c r="T156" s="171"/>
      <c r="AT156" s="167" t="s">
        <v>269</v>
      </c>
      <c r="AU156" s="167" t="s">
        <v>87</v>
      </c>
      <c r="AV156" s="13" t="s">
        <v>79</v>
      </c>
      <c r="AW156" s="13" t="s">
        <v>26</v>
      </c>
      <c r="AX156" s="13" t="s">
        <v>71</v>
      </c>
      <c r="AY156" s="167" t="s">
        <v>157</v>
      </c>
    </row>
    <row r="157" spans="2:51" s="14" customFormat="1" x14ac:dyDescent="0.2">
      <c r="B157" s="172"/>
      <c r="D157" s="166" t="s">
        <v>269</v>
      </c>
      <c r="E157" s="173" t="s">
        <v>1</v>
      </c>
      <c r="F157" s="174" t="s">
        <v>6179</v>
      </c>
      <c r="H157" s="175">
        <v>6.7859999999999996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2:51" s="14" customFormat="1" x14ac:dyDescent="0.2">
      <c r="B158" s="172"/>
      <c r="D158" s="166" t="s">
        <v>269</v>
      </c>
      <c r="E158" s="173" t="s">
        <v>1</v>
      </c>
      <c r="F158" s="174" t="s">
        <v>6180</v>
      </c>
      <c r="H158" s="175">
        <v>38.231999999999999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2:51" s="14" customFormat="1" x14ac:dyDescent="0.2">
      <c r="B159" s="172"/>
      <c r="D159" s="166" t="s">
        <v>269</v>
      </c>
      <c r="E159" s="173" t="s">
        <v>1</v>
      </c>
      <c r="F159" s="174" t="s">
        <v>6181</v>
      </c>
      <c r="H159" s="175">
        <v>2.016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2:51" s="14" customFormat="1" x14ac:dyDescent="0.2">
      <c r="B160" s="172"/>
      <c r="D160" s="166" t="s">
        <v>269</v>
      </c>
      <c r="E160" s="173" t="s">
        <v>1</v>
      </c>
      <c r="F160" s="174" t="s">
        <v>6182</v>
      </c>
      <c r="H160" s="175">
        <v>4.2480000000000002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 x14ac:dyDescent="0.2">
      <c r="B161" s="172"/>
      <c r="D161" s="166" t="s">
        <v>269</v>
      </c>
      <c r="E161" s="173" t="s">
        <v>1</v>
      </c>
      <c r="F161" s="174" t="s">
        <v>6183</v>
      </c>
      <c r="H161" s="175">
        <v>3.1859999999999999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 x14ac:dyDescent="0.2">
      <c r="B162" s="172"/>
      <c r="D162" s="166" t="s">
        <v>269</v>
      </c>
      <c r="E162" s="173" t="s">
        <v>1</v>
      </c>
      <c r="F162" s="174" t="s">
        <v>6184</v>
      </c>
      <c r="H162" s="175">
        <v>1.125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 x14ac:dyDescent="0.2">
      <c r="B163" s="172"/>
      <c r="D163" s="166" t="s">
        <v>269</v>
      </c>
      <c r="E163" s="173" t="s">
        <v>1</v>
      </c>
      <c r="F163" s="174" t="s">
        <v>6173</v>
      </c>
      <c r="H163" s="175">
        <v>0.75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 x14ac:dyDescent="0.2">
      <c r="B164" s="172"/>
      <c r="D164" s="166" t="s">
        <v>269</v>
      </c>
      <c r="E164" s="173" t="s">
        <v>1</v>
      </c>
      <c r="F164" s="174" t="s">
        <v>6185</v>
      </c>
      <c r="H164" s="175">
        <v>11.124000000000001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 x14ac:dyDescent="0.2">
      <c r="B165" s="172"/>
      <c r="D165" s="166" t="s">
        <v>269</v>
      </c>
      <c r="E165" s="173" t="s">
        <v>1</v>
      </c>
      <c r="F165" s="174" t="s">
        <v>6186</v>
      </c>
      <c r="H165" s="175">
        <v>2.7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 x14ac:dyDescent="0.2">
      <c r="B166" s="172"/>
      <c r="D166" s="166" t="s">
        <v>269</v>
      </c>
      <c r="E166" s="173" t="s">
        <v>1</v>
      </c>
      <c r="F166" s="174" t="s">
        <v>6187</v>
      </c>
      <c r="H166" s="175">
        <v>2.133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 x14ac:dyDescent="0.2">
      <c r="B167" s="172"/>
      <c r="D167" s="166" t="s">
        <v>269</v>
      </c>
      <c r="E167" s="173" t="s">
        <v>1</v>
      </c>
      <c r="F167" s="174" t="s">
        <v>6188</v>
      </c>
      <c r="H167" s="175">
        <v>6.6779999999999999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 x14ac:dyDescent="0.2">
      <c r="B168" s="172"/>
      <c r="D168" s="166" t="s">
        <v>269</v>
      </c>
      <c r="E168" s="173" t="s">
        <v>1</v>
      </c>
      <c r="F168" s="174" t="s">
        <v>6189</v>
      </c>
      <c r="H168" s="175">
        <v>2.5289999999999999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4" customFormat="1" x14ac:dyDescent="0.2">
      <c r="B169" s="172"/>
      <c r="D169" s="166" t="s">
        <v>269</v>
      </c>
      <c r="E169" s="173" t="s">
        <v>1</v>
      </c>
      <c r="F169" s="174" t="s">
        <v>6190</v>
      </c>
      <c r="H169" s="175">
        <v>8.6039999999999992</v>
      </c>
      <c r="L169" s="172"/>
      <c r="M169" s="176"/>
      <c r="N169" s="177"/>
      <c r="O169" s="177"/>
      <c r="P169" s="177"/>
      <c r="Q169" s="177"/>
      <c r="R169" s="177"/>
      <c r="S169" s="177"/>
      <c r="T169" s="178"/>
      <c r="AT169" s="173" t="s">
        <v>269</v>
      </c>
      <c r="AU169" s="173" t="s">
        <v>87</v>
      </c>
      <c r="AV169" s="14" t="s">
        <v>87</v>
      </c>
      <c r="AW169" s="14" t="s">
        <v>26</v>
      </c>
      <c r="AX169" s="14" t="s">
        <v>71</v>
      </c>
      <c r="AY169" s="173" t="s">
        <v>157</v>
      </c>
    </row>
    <row r="170" spans="1:65" s="14" customFormat="1" x14ac:dyDescent="0.2">
      <c r="B170" s="172"/>
      <c r="D170" s="166" t="s">
        <v>269</v>
      </c>
      <c r="E170" s="173" t="s">
        <v>1</v>
      </c>
      <c r="F170" s="174" t="s">
        <v>6191</v>
      </c>
      <c r="H170" s="175">
        <v>1.986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4" customFormat="1" x14ac:dyDescent="0.2">
      <c r="B171" s="172"/>
      <c r="D171" s="166" t="s">
        <v>269</v>
      </c>
      <c r="E171" s="173" t="s">
        <v>1</v>
      </c>
      <c r="F171" s="174" t="s">
        <v>6192</v>
      </c>
      <c r="H171" s="175">
        <v>2.64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6" customFormat="1" x14ac:dyDescent="0.2">
      <c r="B172" s="186"/>
      <c r="D172" s="166" t="s">
        <v>269</v>
      </c>
      <c r="E172" s="187" t="s">
        <v>1</v>
      </c>
      <c r="F172" s="188" t="s">
        <v>319</v>
      </c>
      <c r="H172" s="189">
        <v>94.736999999999995</v>
      </c>
      <c r="L172" s="186"/>
      <c r="M172" s="190"/>
      <c r="N172" s="191"/>
      <c r="O172" s="191"/>
      <c r="P172" s="191"/>
      <c r="Q172" s="191"/>
      <c r="R172" s="191"/>
      <c r="S172" s="191"/>
      <c r="T172" s="192"/>
      <c r="AT172" s="187" t="s">
        <v>269</v>
      </c>
      <c r="AU172" s="187" t="s">
        <v>87</v>
      </c>
      <c r="AV172" s="16" t="s">
        <v>92</v>
      </c>
      <c r="AW172" s="16" t="s">
        <v>26</v>
      </c>
      <c r="AX172" s="16" t="s">
        <v>71</v>
      </c>
      <c r="AY172" s="187" t="s">
        <v>157</v>
      </c>
    </row>
    <row r="173" spans="1:65" s="15" customFormat="1" x14ac:dyDescent="0.2">
      <c r="B173" s="179"/>
      <c r="D173" s="166" t="s">
        <v>269</v>
      </c>
      <c r="E173" s="180" t="s">
        <v>1</v>
      </c>
      <c r="F173" s="181" t="s">
        <v>272</v>
      </c>
      <c r="H173" s="182">
        <v>129.17400000000001</v>
      </c>
      <c r="L173" s="179"/>
      <c r="M173" s="183"/>
      <c r="N173" s="184"/>
      <c r="O173" s="184"/>
      <c r="P173" s="184"/>
      <c r="Q173" s="184"/>
      <c r="R173" s="184"/>
      <c r="S173" s="184"/>
      <c r="T173" s="185"/>
      <c r="AT173" s="180" t="s">
        <v>269</v>
      </c>
      <c r="AU173" s="180" t="s">
        <v>87</v>
      </c>
      <c r="AV173" s="15" t="s">
        <v>162</v>
      </c>
      <c r="AW173" s="15" t="s">
        <v>26</v>
      </c>
      <c r="AX173" s="15" t="s">
        <v>79</v>
      </c>
      <c r="AY173" s="180" t="s">
        <v>157</v>
      </c>
    </row>
    <row r="174" spans="1:65" s="2" customFormat="1" ht="24.2" customHeight="1" x14ac:dyDescent="0.2">
      <c r="A174" s="30"/>
      <c r="B174" s="147"/>
      <c r="C174" s="148" t="s">
        <v>92</v>
      </c>
      <c r="D174" s="148" t="s">
        <v>159</v>
      </c>
      <c r="E174" s="149" t="s">
        <v>6193</v>
      </c>
      <c r="F174" s="150" t="s">
        <v>6194</v>
      </c>
      <c r="G174" s="151" t="s">
        <v>168</v>
      </c>
      <c r="H174" s="152">
        <v>160.87799999999999</v>
      </c>
      <c r="I174" s="152"/>
      <c r="J174" s="152">
        <f>ROUND(I174*H174,3)</f>
        <v>0</v>
      </c>
      <c r="K174" s="153"/>
      <c r="L174" s="31"/>
      <c r="M174" s="154" t="s">
        <v>1</v>
      </c>
      <c r="N174" s="155" t="s">
        <v>37</v>
      </c>
      <c r="O174" s="156">
        <v>0.8</v>
      </c>
      <c r="P174" s="156">
        <f>O174*H174</f>
        <v>128.70239999999998</v>
      </c>
      <c r="Q174" s="156">
        <v>3.7560000000000003E-2</v>
      </c>
      <c r="R174" s="156">
        <f>Q174*H174</f>
        <v>6.04257768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162</v>
      </c>
      <c r="AT174" s="158" t="s">
        <v>159</v>
      </c>
      <c r="AU174" s="158" t="s">
        <v>87</v>
      </c>
      <c r="AY174" s="18" t="s">
        <v>157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87</v>
      </c>
      <c r="BK174" s="160">
        <f>ROUND(I174*H174,3)</f>
        <v>0</v>
      </c>
      <c r="BL174" s="18" t="s">
        <v>162</v>
      </c>
      <c r="BM174" s="158" t="s">
        <v>6195</v>
      </c>
    </row>
    <row r="175" spans="1:65" s="13" customFormat="1" ht="22.5" x14ac:dyDescent="0.2">
      <c r="B175" s="165"/>
      <c r="D175" s="166" t="s">
        <v>269</v>
      </c>
      <c r="E175" s="167" t="s">
        <v>1</v>
      </c>
      <c r="F175" s="168" t="s">
        <v>6196</v>
      </c>
      <c r="H175" s="167" t="s">
        <v>1</v>
      </c>
      <c r="L175" s="165"/>
      <c r="M175" s="169"/>
      <c r="N175" s="170"/>
      <c r="O175" s="170"/>
      <c r="P175" s="170"/>
      <c r="Q175" s="170"/>
      <c r="R175" s="170"/>
      <c r="S175" s="170"/>
      <c r="T175" s="171"/>
      <c r="AT175" s="167" t="s">
        <v>269</v>
      </c>
      <c r="AU175" s="167" t="s">
        <v>87</v>
      </c>
      <c r="AV175" s="13" t="s">
        <v>79</v>
      </c>
      <c r="AW175" s="13" t="s">
        <v>26</v>
      </c>
      <c r="AX175" s="13" t="s">
        <v>71</v>
      </c>
      <c r="AY175" s="167" t="s">
        <v>157</v>
      </c>
    </row>
    <row r="176" spans="1:65" s="13" customFormat="1" x14ac:dyDescent="0.2">
      <c r="B176" s="165"/>
      <c r="D176" s="166" t="s">
        <v>269</v>
      </c>
      <c r="E176" s="167" t="s">
        <v>1</v>
      </c>
      <c r="F176" s="168" t="s">
        <v>6166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2:51" s="14" customFormat="1" x14ac:dyDescent="0.2">
      <c r="B177" s="172"/>
      <c r="D177" s="166" t="s">
        <v>269</v>
      </c>
      <c r="E177" s="173" t="s">
        <v>1</v>
      </c>
      <c r="F177" s="174" t="s">
        <v>6197</v>
      </c>
      <c r="H177" s="175">
        <v>7.7850000000000001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2:51" s="14" customFormat="1" x14ac:dyDescent="0.2">
      <c r="B178" s="172"/>
      <c r="D178" s="166" t="s">
        <v>269</v>
      </c>
      <c r="E178" s="173" t="s">
        <v>1</v>
      </c>
      <c r="F178" s="174" t="s">
        <v>6198</v>
      </c>
      <c r="H178" s="175">
        <v>1.1000000000000001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2:51" s="14" customFormat="1" x14ac:dyDescent="0.2">
      <c r="B179" s="172"/>
      <c r="D179" s="166" t="s">
        <v>269</v>
      </c>
      <c r="E179" s="173" t="s">
        <v>1</v>
      </c>
      <c r="F179" s="174" t="s">
        <v>6199</v>
      </c>
      <c r="H179" s="175">
        <v>3.51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2:51" s="14" customFormat="1" x14ac:dyDescent="0.2">
      <c r="B180" s="172"/>
      <c r="D180" s="166" t="s">
        <v>269</v>
      </c>
      <c r="E180" s="173" t="s">
        <v>1</v>
      </c>
      <c r="F180" s="174" t="s">
        <v>6200</v>
      </c>
      <c r="H180" s="175">
        <v>2.16</v>
      </c>
      <c r="L180" s="172"/>
      <c r="M180" s="176"/>
      <c r="N180" s="177"/>
      <c r="O180" s="177"/>
      <c r="P180" s="177"/>
      <c r="Q180" s="177"/>
      <c r="R180" s="177"/>
      <c r="S180" s="177"/>
      <c r="T180" s="178"/>
      <c r="AT180" s="173" t="s">
        <v>269</v>
      </c>
      <c r="AU180" s="173" t="s">
        <v>87</v>
      </c>
      <c r="AV180" s="14" t="s">
        <v>87</v>
      </c>
      <c r="AW180" s="14" t="s">
        <v>26</v>
      </c>
      <c r="AX180" s="14" t="s">
        <v>71</v>
      </c>
      <c r="AY180" s="173" t="s">
        <v>157</v>
      </c>
    </row>
    <row r="181" spans="2:51" s="14" customFormat="1" x14ac:dyDescent="0.2">
      <c r="B181" s="172"/>
      <c r="D181" s="166" t="s">
        <v>269</v>
      </c>
      <c r="E181" s="173" t="s">
        <v>1</v>
      </c>
      <c r="F181" s="174" t="s">
        <v>6201</v>
      </c>
      <c r="H181" s="175">
        <v>2.5070000000000001</v>
      </c>
      <c r="L181" s="172"/>
      <c r="M181" s="176"/>
      <c r="N181" s="177"/>
      <c r="O181" s="177"/>
      <c r="P181" s="177"/>
      <c r="Q181" s="177"/>
      <c r="R181" s="177"/>
      <c r="S181" s="177"/>
      <c r="T181" s="178"/>
      <c r="AT181" s="173" t="s">
        <v>269</v>
      </c>
      <c r="AU181" s="173" t="s">
        <v>87</v>
      </c>
      <c r="AV181" s="14" t="s">
        <v>87</v>
      </c>
      <c r="AW181" s="14" t="s">
        <v>26</v>
      </c>
      <c r="AX181" s="14" t="s">
        <v>71</v>
      </c>
      <c r="AY181" s="173" t="s">
        <v>157</v>
      </c>
    </row>
    <row r="182" spans="2:51" s="14" customFormat="1" x14ac:dyDescent="0.2">
      <c r="B182" s="172"/>
      <c r="D182" s="166" t="s">
        <v>269</v>
      </c>
      <c r="E182" s="173" t="s">
        <v>1</v>
      </c>
      <c r="F182" s="174" t="s">
        <v>6202</v>
      </c>
      <c r="H182" s="175">
        <v>4.3920000000000003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2:51" s="14" customFormat="1" x14ac:dyDescent="0.2">
      <c r="B183" s="172"/>
      <c r="D183" s="166" t="s">
        <v>269</v>
      </c>
      <c r="E183" s="173" t="s">
        <v>1</v>
      </c>
      <c r="F183" s="174" t="s">
        <v>6203</v>
      </c>
      <c r="H183" s="175">
        <v>0.745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2:51" s="14" customFormat="1" x14ac:dyDescent="0.2">
      <c r="B184" s="172"/>
      <c r="D184" s="166" t="s">
        <v>269</v>
      </c>
      <c r="E184" s="173" t="s">
        <v>1</v>
      </c>
      <c r="F184" s="174" t="s">
        <v>6204</v>
      </c>
      <c r="H184" s="175">
        <v>2.86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2:51" s="14" customFormat="1" x14ac:dyDescent="0.2">
      <c r="B185" s="172"/>
      <c r="D185" s="166" t="s">
        <v>269</v>
      </c>
      <c r="E185" s="173" t="s">
        <v>1</v>
      </c>
      <c r="F185" s="174" t="s">
        <v>6205</v>
      </c>
      <c r="H185" s="175">
        <v>2.79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2:51" s="16" customFormat="1" x14ac:dyDescent="0.2">
      <c r="B186" s="186"/>
      <c r="D186" s="166" t="s">
        <v>269</v>
      </c>
      <c r="E186" s="187" t="s">
        <v>1</v>
      </c>
      <c r="F186" s="188" t="s">
        <v>319</v>
      </c>
      <c r="H186" s="189">
        <v>27.849</v>
      </c>
      <c r="L186" s="186"/>
      <c r="M186" s="190"/>
      <c r="N186" s="191"/>
      <c r="O186" s="191"/>
      <c r="P186" s="191"/>
      <c r="Q186" s="191"/>
      <c r="R186" s="191"/>
      <c r="S186" s="191"/>
      <c r="T186" s="192"/>
      <c r="AT186" s="187" t="s">
        <v>269</v>
      </c>
      <c r="AU186" s="187" t="s">
        <v>87</v>
      </c>
      <c r="AV186" s="16" t="s">
        <v>92</v>
      </c>
      <c r="AW186" s="16" t="s">
        <v>26</v>
      </c>
      <c r="AX186" s="16" t="s">
        <v>71</v>
      </c>
      <c r="AY186" s="187" t="s">
        <v>157</v>
      </c>
    </row>
    <row r="187" spans="2:51" s="13" customFormat="1" x14ac:dyDescent="0.2">
      <c r="B187" s="165"/>
      <c r="D187" s="166" t="s">
        <v>269</v>
      </c>
      <c r="E187" s="167" t="s">
        <v>1</v>
      </c>
      <c r="F187" s="168" t="s">
        <v>6176</v>
      </c>
      <c r="H187" s="167" t="s">
        <v>1</v>
      </c>
      <c r="L187" s="165"/>
      <c r="M187" s="169"/>
      <c r="N187" s="170"/>
      <c r="O187" s="170"/>
      <c r="P187" s="170"/>
      <c r="Q187" s="170"/>
      <c r="R187" s="170"/>
      <c r="S187" s="170"/>
      <c r="T187" s="171"/>
      <c r="AT187" s="167" t="s">
        <v>269</v>
      </c>
      <c r="AU187" s="167" t="s">
        <v>87</v>
      </c>
      <c r="AV187" s="13" t="s">
        <v>79</v>
      </c>
      <c r="AW187" s="13" t="s">
        <v>26</v>
      </c>
      <c r="AX187" s="13" t="s">
        <v>71</v>
      </c>
      <c r="AY187" s="167" t="s">
        <v>157</v>
      </c>
    </row>
    <row r="188" spans="2:51" s="14" customFormat="1" x14ac:dyDescent="0.2">
      <c r="B188" s="172"/>
      <c r="D188" s="166" t="s">
        <v>269</v>
      </c>
      <c r="E188" s="173" t="s">
        <v>1</v>
      </c>
      <c r="F188" s="174" t="s">
        <v>6206</v>
      </c>
      <c r="H188" s="175">
        <v>2.6110000000000002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2:51" s="16" customFormat="1" x14ac:dyDescent="0.2">
      <c r="B189" s="186"/>
      <c r="D189" s="166" t="s">
        <v>269</v>
      </c>
      <c r="E189" s="187" t="s">
        <v>1</v>
      </c>
      <c r="F189" s="188" t="s">
        <v>319</v>
      </c>
      <c r="H189" s="189">
        <v>2.6110000000000002</v>
      </c>
      <c r="L189" s="186"/>
      <c r="M189" s="190"/>
      <c r="N189" s="191"/>
      <c r="O189" s="191"/>
      <c r="P189" s="191"/>
      <c r="Q189" s="191"/>
      <c r="R189" s="191"/>
      <c r="S189" s="191"/>
      <c r="T189" s="192"/>
      <c r="AT189" s="187" t="s">
        <v>269</v>
      </c>
      <c r="AU189" s="187" t="s">
        <v>87</v>
      </c>
      <c r="AV189" s="16" t="s">
        <v>92</v>
      </c>
      <c r="AW189" s="16" t="s">
        <v>26</v>
      </c>
      <c r="AX189" s="16" t="s">
        <v>71</v>
      </c>
      <c r="AY189" s="187" t="s">
        <v>157</v>
      </c>
    </row>
    <row r="190" spans="2:51" s="13" customFormat="1" x14ac:dyDescent="0.2">
      <c r="B190" s="165"/>
      <c r="D190" s="166" t="s">
        <v>269</v>
      </c>
      <c r="E190" s="167" t="s">
        <v>1</v>
      </c>
      <c r="F190" s="168" t="s">
        <v>6157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2:51" s="14" customFormat="1" x14ac:dyDescent="0.2">
      <c r="B191" s="172"/>
      <c r="D191" s="166" t="s">
        <v>269</v>
      </c>
      <c r="E191" s="173" t="s">
        <v>1</v>
      </c>
      <c r="F191" s="174" t="s">
        <v>6207</v>
      </c>
      <c r="H191" s="175">
        <v>2.1840000000000002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2:51" s="14" customFormat="1" x14ac:dyDescent="0.2">
      <c r="B192" s="172"/>
      <c r="D192" s="166" t="s">
        <v>269</v>
      </c>
      <c r="E192" s="173" t="s">
        <v>1</v>
      </c>
      <c r="F192" s="174" t="s">
        <v>6208</v>
      </c>
      <c r="H192" s="175">
        <v>3.3740000000000001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2:51" s="14" customFormat="1" x14ac:dyDescent="0.2">
      <c r="B193" s="172"/>
      <c r="D193" s="166" t="s">
        <v>269</v>
      </c>
      <c r="E193" s="173" t="s">
        <v>1</v>
      </c>
      <c r="F193" s="174" t="s">
        <v>6209</v>
      </c>
      <c r="H193" s="175">
        <v>2.6749999999999998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2:51" s="14" customFormat="1" x14ac:dyDescent="0.2">
      <c r="B194" s="172"/>
      <c r="D194" s="166" t="s">
        <v>269</v>
      </c>
      <c r="E194" s="173" t="s">
        <v>1</v>
      </c>
      <c r="F194" s="174" t="s">
        <v>6210</v>
      </c>
      <c r="H194" s="175">
        <v>2.8929999999999998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2:51" s="14" customFormat="1" x14ac:dyDescent="0.2">
      <c r="B195" s="172"/>
      <c r="D195" s="166" t="s">
        <v>269</v>
      </c>
      <c r="E195" s="173" t="s">
        <v>1</v>
      </c>
      <c r="F195" s="174" t="s">
        <v>6211</v>
      </c>
      <c r="H195" s="175">
        <v>73.007999999999996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2:51" s="14" customFormat="1" x14ac:dyDescent="0.2">
      <c r="B196" s="172"/>
      <c r="D196" s="166" t="s">
        <v>269</v>
      </c>
      <c r="E196" s="173" t="s">
        <v>1</v>
      </c>
      <c r="F196" s="174" t="s">
        <v>6212</v>
      </c>
      <c r="H196" s="175">
        <v>0.57599999999999996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2:51" s="14" customFormat="1" x14ac:dyDescent="0.2">
      <c r="B197" s="172"/>
      <c r="D197" s="166" t="s">
        <v>269</v>
      </c>
      <c r="E197" s="173" t="s">
        <v>1</v>
      </c>
      <c r="F197" s="174" t="s">
        <v>6213</v>
      </c>
      <c r="H197" s="175">
        <v>4.2539999999999996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2:51" s="14" customFormat="1" x14ac:dyDescent="0.2">
      <c r="B198" s="172"/>
      <c r="D198" s="166" t="s">
        <v>269</v>
      </c>
      <c r="E198" s="173" t="s">
        <v>1</v>
      </c>
      <c r="F198" s="174" t="s">
        <v>6214</v>
      </c>
      <c r="H198" s="175">
        <v>2.601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2:51" s="14" customFormat="1" x14ac:dyDescent="0.2">
      <c r="B199" s="172"/>
      <c r="D199" s="166" t="s">
        <v>269</v>
      </c>
      <c r="E199" s="173" t="s">
        <v>1</v>
      </c>
      <c r="F199" s="174" t="s">
        <v>6215</v>
      </c>
      <c r="H199" s="175">
        <v>0.96299999999999997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2:51" s="14" customFormat="1" x14ac:dyDescent="0.2">
      <c r="B200" s="172"/>
      <c r="D200" s="166" t="s">
        <v>269</v>
      </c>
      <c r="E200" s="173" t="s">
        <v>1</v>
      </c>
      <c r="F200" s="174" t="s">
        <v>6216</v>
      </c>
      <c r="H200" s="175">
        <v>0.77800000000000002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2:51" s="14" customFormat="1" x14ac:dyDescent="0.2">
      <c r="B201" s="172"/>
      <c r="D201" s="166" t="s">
        <v>269</v>
      </c>
      <c r="E201" s="173" t="s">
        <v>1</v>
      </c>
      <c r="F201" s="174" t="s">
        <v>6217</v>
      </c>
      <c r="H201" s="175">
        <v>11.763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2:51" s="14" customFormat="1" x14ac:dyDescent="0.2">
      <c r="B202" s="172"/>
      <c r="D202" s="166" t="s">
        <v>269</v>
      </c>
      <c r="E202" s="173" t="s">
        <v>1</v>
      </c>
      <c r="F202" s="174" t="s">
        <v>6218</v>
      </c>
      <c r="H202" s="175">
        <v>1.125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2:51" s="14" customFormat="1" x14ac:dyDescent="0.2">
      <c r="B203" s="172"/>
      <c r="D203" s="166" t="s">
        <v>269</v>
      </c>
      <c r="E203" s="173" t="s">
        <v>1</v>
      </c>
      <c r="F203" s="174" t="s">
        <v>6219</v>
      </c>
      <c r="H203" s="175">
        <v>1.833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2:51" s="14" customFormat="1" x14ac:dyDescent="0.2">
      <c r="B204" s="172"/>
      <c r="D204" s="166" t="s">
        <v>269</v>
      </c>
      <c r="E204" s="173" t="s">
        <v>1</v>
      </c>
      <c r="F204" s="174" t="s">
        <v>6220</v>
      </c>
      <c r="H204" s="175">
        <v>6.0780000000000003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2:51" s="14" customFormat="1" x14ac:dyDescent="0.2">
      <c r="B205" s="172"/>
      <c r="D205" s="166" t="s">
        <v>269</v>
      </c>
      <c r="E205" s="173" t="s">
        <v>1</v>
      </c>
      <c r="F205" s="174" t="s">
        <v>6221</v>
      </c>
      <c r="H205" s="175">
        <v>2.234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2:51" s="14" customFormat="1" x14ac:dyDescent="0.2">
      <c r="B206" s="172"/>
      <c r="D206" s="166" t="s">
        <v>269</v>
      </c>
      <c r="E206" s="173" t="s">
        <v>1</v>
      </c>
      <c r="F206" s="174" t="s">
        <v>6222</v>
      </c>
      <c r="H206" s="175">
        <v>7.5039999999999996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2:51" s="14" customFormat="1" x14ac:dyDescent="0.2">
      <c r="B207" s="172"/>
      <c r="D207" s="166" t="s">
        <v>269</v>
      </c>
      <c r="E207" s="173" t="s">
        <v>1</v>
      </c>
      <c r="F207" s="174" t="s">
        <v>6223</v>
      </c>
      <c r="H207" s="175">
        <v>1.68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2:51" s="14" customFormat="1" x14ac:dyDescent="0.2">
      <c r="B208" s="172"/>
      <c r="D208" s="166" t="s">
        <v>269</v>
      </c>
      <c r="E208" s="173" t="s">
        <v>1</v>
      </c>
      <c r="F208" s="174" t="s">
        <v>6224</v>
      </c>
      <c r="H208" s="175">
        <v>2.085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1:65" s="14" customFormat="1" x14ac:dyDescent="0.2">
      <c r="B209" s="172"/>
      <c r="D209" s="166" t="s">
        <v>269</v>
      </c>
      <c r="E209" s="173" t="s">
        <v>1</v>
      </c>
      <c r="F209" s="174" t="s">
        <v>6225</v>
      </c>
      <c r="H209" s="175">
        <v>2.81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1:65" s="16" customFormat="1" x14ac:dyDescent="0.2">
      <c r="B210" s="186"/>
      <c r="D210" s="166" t="s">
        <v>269</v>
      </c>
      <c r="E210" s="187" t="s">
        <v>1</v>
      </c>
      <c r="F210" s="188" t="s">
        <v>319</v>
      </c>
      <c r="H210" s="189">
        <v>130.41800000000001</v>
      </c>
      <c r="L210" s="186"/>
      <c r="M210" s="190"/>
      <c r="N210" s="191"/>
      <c r="O210" s="191"/>
      <c r="P210" s="191"/>
      <c r="Q210" s="191"/>
      <c r="R210" s="191"/>
      <c r="S210" s="191"/>
      <c r="T210" s="192"/>
      <c r="AT210" s="187" t="s">
        <v>269</v>
      </c>
      <c r="AU210" s="187" t="s">
        <v>87</v>
      </c>
      <c r="AV210" s="16" t="s">
        <v>92</v>
      </c>
      <c r="AW210" s="16" t="s">
        <v>26</v>
      </c>
      <c r="AX210" s="16" t="s">
        <v>71</v>
      </c>
      <c r="AY210" s="187" t="s">
        <v>157</v>
      </c>
    </row>
    <row r="211" spans="1:65" s="15" customFormat="1" x14ac:dyDescent="0.2">
      <c r="B211" s="179"/>
      <c r="D211" s="166" t="s">
        <v>269</v>
      </c>
      <c r="E211" s="180" t="s">
        <v>1</v>
      </c>
      <c r="F211" s="181" t="s">
        <v>272</v>
      </c>
      <c r="H211" s="182">
        <v>160.87799999999999</v>
      </c>
      <c r="L211" s="179"/>
      <c r="M211" s="183"/>
      <c r="N211" s="184"/>
      <c r="O211" s="184"/>
      <c r="P211" s="184"/>
      <c r="Q211" s="184"/>
      <c r="R211" s="184"/>
      <c r="S211" s="184"/>
      <c r="T211" s="185"/>
      <c r="AT211" s="180" t="s">
        <v>269</v>
      </c>
      <c r="AU211" s="180" t="s">
        <v>87</v>
      </c>
      <c r="AV211" s="15" t="s">
        <v>162</v>
      </c>
      <c r="AW211" s="15" t="s">
        <v>26</v>
      </c>
      <c r="AX211" s="15" t="s">
        <v>79</v>
      </c>
      <c r="AY211" s="180" t="s">
        <v>157</v>
      </c>
    </row>
    <row r="212" spans="1:65" s="2" customFormat="1" ht="24.2" customHeight="1" x14ac:dyDescent="0.2">
      <c r="A212" s="30"/>
      <c r="B212" s="147"/>
      <c r="C212" s="148" t="s">
        <v>162</v>
      </c>
      <c r="D212" s="148" t="s">
        <v>159</v>
      </c>
      <c r="E212" s="149" t="s">
        <v>6226</v>
      </c>
      <c r="F212" s="150" t="s">
        <v>6227</v>
      </c>
      <c r="G212" s="151" t="s">
        <v>168</v>
      </c>
      <c r="H212" s="152">
        <v>20.46</v>
      </c>
      <c r="I212" s="152"/>
      <c r="J212" s="152">
        <f>ROUND(I212*H212,3)</f>
        <v>0</v>
      </c>
      <c r="K212" s="153"/>
      <c r="L212" s="31"/>
      <c r="M212" s="154" t="s">
        <v>1</v>
      </c>
      <c r="N212" s="155" t="s">
        <v>37</v>
      </c>
      <c r="O212" s="156">
        <v>0.34810000000000002</v>
      </c>
      <c r="P212" s="156">
        <f>O212*H212</f>
        <v>7.1221260000000006</v>
      </c>
      <c r="Q212" s="156">
        <v>7.8799999999999999E-3</v>
      </c>
      <c r="R212" s="156">
        <f>Q212*H212</f>
        <v>0.1612248</v>
      </c>
      <c r="S212" s="156">
        <v>0</v>
      </c>
      <c r="T212" s="157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162</v>
      </c>
      <c r="AT212" s="158" t="s">
        <v>159</v>
      </c>
      <c r="AU212" s="158" t="s">
        <v>87</v>
      </c>
      <c r="AY212" s="18" t="s">
        <v>157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87</v>
      </c>
      <c r="BK212" s="160">
        <f>ROUND(I212*H212,3)</f>
        <v>0</v>
      </c>
      <c r="BL212" s="18" t="s">
        <v>162</v>
      </c>
      <c r="BM212" s="158" t="s">
        <v>6228</v>
      </c>
    </row>
    <row r="213" spans="1:65" s="2" customFormat="1" ht="24.2" customHeight="1" x14ac:dyDescent="0.2">
      <c r="A213" s="30"/>
      <c r="B213" s="147"/>
      <c r="C213" s="148" t="s">
        <v>174</v>
      </c>
      <c r="D213" s="148" t="s">
        <v>159</v>
      </c>
      <c r="E213" s="149" t="s">
        <v>6229</v>
      </c>
      <c r="F213" s="150" t="s">
        <v>5086</v>
      </c>
      <c r="G213" s="151" t="s">
        <v>168</v>
      </c>
      <c r="H213" s="152">
        <v>20.46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162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162</v>
      </c>
      <c r="BM213" s="158" t="s">
        <v>6230</v>
      </c>
    </row>
    <row r="214" spans="1:65" s="13" customFormat="1" x14ac:dyDescent="0.2">
      <c r="B214" s="165"/>
      <c r="D214" s="166" t="s">
        <v>269</v>
      </c>
      <c r="E214" s="167" t="s">
        <v>1</v>
      </c>
      <c r="F214" s="168" t="s">
        <v>6231</v>
      </c>
      <c r="H214" s="167" t="s">
        <v>1</v>
      </c>
      <c r="L214" s="165"/>
      <c r="M214" s="169"/>
      <c r="N214" s="170"/>
      <c r="O214" s="170"/>
      <c r="P214" s="170"/>
      <c r="Q214" s="170"/>
      <c r="R214" s="170"/>
      <c r="S214" s="170"/>
      <c r="T214" s="171"/>
      <c r="AT214" s="167" t="s">
        <v>269</v>
      </c>
      <c r="AU214" s="167" t="s">
        <v>87</v>
      </c>
      <c r="AV214" s="13" t="s">
        <v>79</v>
      </c>
      <c r="AW214" s="13" t="s">
        <v>26</v>
      </c>
      <c r="AX214" s="13" t="s">
        <v>71</v>
      </c>
      <c r="AY214" s="167" t="s">
        <v>157</v>
      </c>
    </row>
    <row r="215" spans="1:65" s="13" customFormat="1" x14ac:dyDescent="0.2">
      <c r="B215" s="165"/>
      <c r="D215" s="166" t="s">
        <v>269</v>
      </c>
      <c r="E215" s="167" t="s">
        <v>1</v>
      </c>
      <c r="F215" s="168" t="s">
        <v>6157</v>
      </c>
      <c r="H215" s="167" t="s">
        <v>1</v>
      </c>
      <c r="L215" s="165"/>
      <c r="M215" s="169"/>
      <c r="N215" s="170"/>
      <c r="O215" s="170"/>
      <c r="P215" s="170"/>
      <c r="Q215" s="170"/>
      <c r="R215" s="170"/>
      <c r="S215" s="170"/>
      <c r="T215" s="171"/>
      <c r="AT215" s="167" t="s">
        <v>269</v>
      </c>
      <c r="AU215" s="167" t="s">
        <v>87</v>
      </c>
      <c r="AV215" s="13" t="s">
        <v>79</v>
      </c>
      <c r="AW215" s="13" t="s">
        <v>26</v>
      </c>
      <c r="AX215" s="13" t="s">
        <v>71</v>
      </c>
      <c r="AY215" s="167" t="s">
        <v>157</v>
      </c>
    </row>
    <row r="216" spans="1:65" s="14" customFormat="1" x14ac:dyDescent="0.2">
      <c r="B216" s="172"/>
      <c r="D216" s="166" t="s">
        <v>269</v>
      </c>
      <c r="E216" s="173" t="s">
        <v>1</v>
      </c>
      <c r="F216" s="174" t="s">
        <v>6232</v>
      </c>
      <c r="H216" s="175">
        <v>8.85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6" customFormat="1" x14ac:dyDescent="0.2">
      <c r="B217" s="186"/>
      <c r="D217" s="166" t="s">
        <v>269</v>
      </c>
      <c r="E217" s="187" t="s">
        <v>1</v>
      </c>
      <c r="F217" s="188" t="s">
        <v>319</v>
      </c>
      <c r="H217" s="189">
        <v>8.85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269</v>
      </c>
      <c r="AU217" s="187" t="s">
        <v>87</v>
      </c>
      <c r="AV217" s="16" t="s">
        <v>92</v>
      </c>
      <c r="AW217" s="16" t="s">
        <v>26</v>
      </c>
      <c r="AX217" s="16" t="s">
        <v>71</v>
      </c>
      <c r="AY217" s="187" t="s">
        <v>157</v>
      </c>
    </row>
    <row r="218" spans="1:65" s="13" customFormat="1" x14ac:dyDescent="0.2">
      <c r="B218" s="165"/>
      <c r="D218" s="166" t="s">
        <v>269</v>
      </c>
      <c r="E218" s="167" t="s">
        <v>1</v>
      </c>
      <c r="F218" s="168" t="s">
        <v>6159</v>
      </c>
      <c r="H218" s="167" t="s">
        <v>1</v>
      </c>
      <c r="L218" s="165"/>
      <c r="M218" s="169"/>
      <c r="N218" s="170"/>
      <c r="O218" s="170"/>
      <c r="P218" s="170"/>
      <c r="Q218" s="170"/>
      <c r="R218" s="170"/>
      <c r="S218" s="170"/>
      <c r="T218" s="171"/>
      <c r="AT218" s="167" t="s">
        <v>269</v>
      </c>
      <c r="AU218" s="167" t="s">
        <v>87</v>
      </c>
      <c r="AV218" s="13" t="s">
        <v>79</v>
      </c>
      <c r="AW218" s="13" t="s">
        <v>26</v>
      </c>
      <c r="AX218" s="13" t="s">
        <v>71</v>
      </c>
      <c r="AY218" s="167" t="s">
        <v>157</v>
      </c>
    </row>
    <row r="219" spans="1:65" s="14" customFormat="1" x14ac:dyDescent="0.2">
      <c r="B219" s="172"/>
      <c r="D219" s="166" t="s">
        <v>269</v>
      </c>
      <c r="E219" s="173" t="s">
        <v>1</v>
      </c>
      <c r="F219" s="174" t="s">
        <v>6233</v>
      </c>
      <c r="H219" s="175">
        <v>3.91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 x14ac:dyDescent="0.2">
      <c r="B220" s="172"/>
      <c r="D220" s="166" t="s">
        <v>269</v>
      </c>
      <c r="E220" s="173" t="s">
        <v>1</v>
      </c>
      <c r="F220" s="174" t="s">
        <v>6234</v>
      </c>
      <c r="H220" s="175">
        <v>7.7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6" customFormat="1" x14ac:dyDescent="0.2">
      <c r="B221" s="186"/>
      <c r="D221" s="166" t="s">
        <v>269</v>
      </c>
      <c r="E221" s="187" t="s">
        <v>1</v>
      </c>
      <c r="F221" s="188" t="s">
        <v>319</v>
      </c>
      <c r="H221" s="189">
        <v>11.61</v>
      </c>
      <c r="L221" s="186"/>
      <c r="M221" s="190"/>
      <c r="N221" s="191"/>
      <c r="O221" s="191"/>
      <c r="P221" s="191"/>
      <c r="Q221" s="191"/>
      <c r="R221" s="191"/>
      <c r="S221" s="191"/>
      <c r="T221" s="192"/>
      <c r="AT221" s="187" t="s">
        <v>269</v>
      </c>
      <c r="AU221" s="187" t="s">
        <v>87</v>
      </c>
      <c r="AV221" s="16" t="s">
        <v>92</v>
      </c>
      <c r="AW221" s="16" t="s">
        <v>26</v>
      </c>
      <c r="AX221" s="16" t="s">
        <v>71</v>
      </c>
      <c r="AY221" s="187" t="s">
        <v>157</v>
      </c>
    </row>
    <row r="222" spans="1:65" s="15" customFormat="1" x14ac:dyDescent="0.2">
      <c r="B222" s="179"/>
      <c r="D222" s="166" t="s">
        <v>269</v>
      </c>
      <c r="E222" s="180" t="s">
        <v>1</v>
      </c>
      <c r="F222" s="181" t="s">
        <v>272</v>
      </c>
      <c r="H222" s="182">
        <v>20.46</v>
      </c>
      <c r="L222" s="179"/>
      <c r="M222" s="183"/>
      <c r="N222" s="184"/>
      <c r="O222" s="184"/>
      <c r="P222" s="184"/>
      <c r="Q222" s="184"/>
      <c r="R222" s="184"/>
      <c r="S222" s="184"/>
      <c r="T222" s="185"/>
      <c r="AT222" s="180" t="s">
        <v>269</v>
      </c>
      <c r="AU222" s="180" t="s">
        <v>87</v>
      </c>
      <c r="AV222" s="15" t="s">
        <v>162</v>
      </c>
      <c r="AW222" s="15" t="s">
        <v>26</v>
      </c>
      <c r="AX222" s="15" t="s">
        <v>79</v>
      </c>
      <c r="AY222" s="180" t="s">
        <v>157</v>
      </c>
    </row>
    <row r="223" spans="1:65" s="12" customFormat="1" ht="22.9" customHeight="1" x14ac:dyDescent="0.2">
      <c r="B223" s="135"/>
      <c r="D223" s="136" t="s">
        <v>70</v>
      </c>
      <c r="E223" s="145" t="s">
        <v>178</v>
      </c>
      <c r="F223" s="145" t="s">
        <v>276</v>
      </c>
      <c r="J223" s="146">
        <f>BK223</f>
        <v>0</v>
      </c>
      <c r="L223" s="135"/>
      <c r="M223" s="139"/>
      <c r="N223" s="140"/>
      <c r="O223" s="140"/>
      <c r="P223" s="141">
        <f>SUM(P224:P315)</f>
        <v>172.73712899999998</v>
      </c>
      <c r="Q223" s="140"/>
      <c r="R223" s="141">
        <f>SUM(R224:R315)</f>
        <v>0</v>
      </c>
      <c r="S223" s="140"/>
      <c r="T223" s="142">
        <f>SUM(T224:T315)</f>
        <v>14.008846999999999</v>
      </c>
      <c r="AR223" s="136" t="s">
        <v>79</v>
      </c>
      <c r="AT223" s="143" t="s">
        <v>70</v>
      </c>
      <c r="AU223" s="143" t="s">
        <v>79</v>
      </c>
      <c r="AY223" s="136" t="s">
        <v>157</v>
      </c>
      <c r="BK223" s="144">
        <f>SUM(BK224:BK315)</f>
        <v>0</v>
      </c>
    </row>
    <row r="224" spans="1:65" s="2" customFormat="1" ht="24.2" customHeight="1" x14ac:dyDescent="0.2">
      <c r="A224" s="30"/>
      <c r="B224" s="147"/>
      <c r="C224" s="148" t="s">
        <v>164</v>
      </c>
      <c r="D224" s="148" t="s">
        <v>159</v>
      </c>
      <c r="E224" s="149" t="s">
        <v>6235</v>
      </c>
      <c r="F224" s="150" t="s">
        <v>6236</v>
      </c>
      <c r="G224" s="151" t="s">
        <v>168</v>
      </c>
      <c r="H224" s="152">
        <v>4.68</v>
      </c>
      <c r="I224" s="152"/>
      <c r="J224" s="152">
        <f>ROUND(I224*H224,3)</f>
        <v>0</v>
      </c>
      <c r="K224" s="153"/>
      <c r="L224" s="31"/>
      <c r="M224" s="154" t="s">
        <v>1</v>
      </c>
      <c r="N224" s="155" t="s">
        <v>37</v>
      </c>
      <c r="O224" s="156">
        <v>0.30299999999999999</v>
      </c>
      <c r="P224" s="156">
        <f>O224*H224</f>
        <v>1.41804</v>
      </c>
      <c r="Q224" s="156">
        <v>0</v>
      </c>
      <c r="R224" s="156">
        <f>Q224*H224</f>
        <v>0</v>
      </c>
      <c r="S224" s="156">
        <v>5.5E-2</v>
      </c>
      <c r="T224" s="157">
        <f>S224*H224</f>
        <v>0.25739999999999996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162</v>
      </c>
      <c r="AT224" s="158" t="s">
        <v>159</v>
      </c>
      <c r="AU224" s="158" t="s">
        <v>87</v>
      </c>
      <c r="AY224" s="18" t="s">
        <v>157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87</v>
      </c>
      <c r="BK224" s="160">
        <f>ROUND(I224*H224,3)</f>
        <v>0</v>
      </c>
      <c r="BL224" s="18" t="s">
        <v>162</v>
      </c>
      <c r="BM224" s="158" t="s">
        <v>6237</v>
      </c>
    </row>
    <row r="225" spans="1:65" s="13" customFormat="1" x14ac:dyDescent="0.2">
      <c r="B225" s="165"/>
      <c r="D225" s="166" t="s">
        <v>269</v>
      </c>
      <c r="E225" s="167" t="s">
        <v>1</v>
      </c>
      <c r="F225" s="168" t="s">
        <v>6157</v>
      </c>
      <c r="H225" s="167" t="s">
        <v>1</v>
      </c>
      <c r="L225" s="165"/>
      <c r="M225" s="169"/>
      <c r="N225" s="170"/>
      <c r="O225" s="170"/>
      <c r="P225" s="170"/>
      <c r="Q225" s="170"/>
      <c r="R225" s="170"/>
      <c r="S225" s="170"/>
      <c r="T225" s="171"/>
      <c r="AT225" s="167" t="s">
        <v>269</v>
      </c>
      <c r="AU225" s="167" t="s">
        <v>87</v>
      </c>
      <c r="AV225" s="13" t="s">
        <v>79</v>
      </c>
      <c r="AW225" s="13" t="s">
        <v>26</v>
      </c>
      <c r="AX225" s="13" t="s">
        <v>71</v>
      </c>
      <c r="AY225" s="167" t="s">
        <v>157</v>
      </c>
    </row>
    <row r="226" spans="1:65" s="14" customFormat="1" x14ac:dyDescent="0.2">
      <c r="B226" s="172"/>
      <c r="D226" s="166" t="s">
        <v>269</v>
      </c>
      <c r="E226" s="173" t="s">
        <v>1</v>
      </c>
      <c r="F226" s="174" t="s">
        <v>6238</v>
      </c>
      <c r="H226" s="175">
        <v>4.68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1:65" s="15" customFormat="1" x14ac:dyDescent="0.2">
      <c r="B227" s="179"/>
      <c r="D227" s="166" t="s">
        <v>269</v>
      </c>
      <c r="E227" s="180" t="s">
        <v>1</v>
      </c>
      <c r="F227" s="181" t="s">
        <v>272</v>
      </c>
      <c r="H227" s="182">
        <v>4.68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24.2" customHeight="1" x14ac:dyDescent="0.2">
      <c r="A228" s="30"/>
      <c r="B228" s="147"/>
      <c r="C228" s="148" t="s">
        <v>183</v>
      </c>
      <c r="D228" s="148" t="s">
        <v>159</v>
      </c>
      <c r="E228" s="149" t="s">
        <v>5161</v>
      </c>
      <c r="F228" s="150" t="s">
        <v>6239</v>
      </c>
      <c r="G228" s="151" t="s">
        <v>168</v>
      </c>
      <c r="H228" s="152">
        <v>6.5039999999999996</v>
      </c>
      <c r="I228" s="152"/>
      <c r="J228" s="152">
        <f>ROUND(I228*H228,3)</f>
        <v>0</v>
      </c>
      <c r="K228" s="153"/>
      <c r="L228" s="31"/>
      <c r="M228" s="154" t="s">
        <v>1</v>
      </c>
      <c r="N228" s="155" t="s">
        <v>37</v>
      </c>
      <c r="O228" s="156">
        <v>0.93300000000000005</v>
      </c>
      <c r="P228" s="156">
        <f>O228*H228</f>
        <v>6.0682320000000001</v>
      </c>
      <c r="Q228" s="156">
        <v>0</v>
      </c>
      <c r="R228" s="156">
        <f>Q228*H228</f>
        <v>0</v>
      </c>
      <c r="S228" s="156">
        <v>7.4999999999999997E-2</v>
      </c>
      <c r="T228" s="157">
        <f>S228*H228</f>
        <v>0.48779999999999996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162</v>
      </c>
      <c r="AT228" s="158" t="s">
        <v>159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162</v>
      </c>
      <c r="BM228" s="158" t="s">
        <v>6240</v>
      </c>
    </row>
    <row r="229" spans="1:65" s="13" customFormat="1" x14ac:dyDescent="0.2">
      <c r="B229" s="165"/>
      <c r="D229" s="166" t="s">
        <v>269</v>
      </c>
      <c r="E229" s="167" t="s">
        <v>1</v>
      </c>
      <c r="F229" s="168" t="s">
        <v>6157</v>
      </c>
      <c r="H229" s="167" t="s">
        <v>1</v>
      </c>
      <c r="L229" s="165"/>
      <c r="M229" s="169"/>
      <c r="N229" s="170"/>
      <c r="O229" s="170"/>
      <c r="P229" s="170"/>
      <c r="Q229" s="170"/>
      <c r="R229" s="170"/>
      <c r="S229" s="170"/>
      <c r="T229" s="171"/>
      <c r="AT229" s="167" t="s">
        <v>269</v>
      </c>
      <c r="AU229" s="167" t="s">
        <v>87</v>
      </c>
      <c r="AV229" s="13" t="s">
        <v>79</v>
      </c>
      <c r="AW229" s="13" t="s">
        <v>26</v>
      </c>
      <c r="AX229" s="13" t="s">
        <v>71</v>
      </c>
      <c r="AY229" s="167" t="s">
        <v>157</v>
      </c>
    </row>
    <row r="230" spans="1:65" s="14" customFormat="1" x14ac:dyDescent="0.2">
      <c r="B230" s="172"/>
      <c r="D230" s="166" t="s">
        <v>269</v>
      </c>
      <c r="E230" s="173" t="s">
        <v>1</v>
      </c>
      <c r="F230" s="174" t="s">
        <v>6241</v>
      </c>
      <c r="H230" s="175">
        <v>4.2119999999999997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4" customFormat="1" x14ac:dyDescent="0.2">
      <c r="B231" s="172"/>
      <c r="D231" s="166" t="s">
        <v>269</v>
      </c>
      <c r="E231" s="173" t="s">
        <v>1</v>
      </c>
      <c r="F231" s="174" t="s">
        <v>6242</v>
      </c>
      <c r="H231" s="175">
        <v>1.08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4" customFormat="1" x14ac:dyDescent="0.2">
      <c r="B232" s="172"/>
      <c r="D232" s="166" t="s">
        <v>269</v>
      </c>
      <c r="E232" s="173" t="s">
        <v>1</v>
      </c>
      <c r="F232" s="174" t="s">
        <v>6243</v>
      </c>
      <c r="H232" s="175">
        <v>0.432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1:65" s="14" customFormat="1" x14ac:dyDescent="0.2">
      <c r="B233" s="172"/>
      <c r="D233" s="166" t="s">
        <v>269</v>
      </c>
      <c r="E233" s="173" t="s">
        <v>1</v>
      </c>
      <c r="F233" s="174" t="s">
        <v>6244</v>
      </c>
      <c r="H233" s="175">
        <v>0.78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1:65" s="15" customFormat="1" x14ac:dyDescent="0.2">
      <c r="B234" s="179"/>
      <c r="D234" s="166" t="s">
        <v>269</v>
      </c>
      <c r="E234" s="180" t="s">
        <v>1</v>
      </c>
      <c r="F234" s="181" t="s">
        <v>272</v>
      </c>
      <c r="H234" s="182">
        <v>6.5039999999999996</v>
      </c>
      <c r="L234" s="179"/>
      <c r="M234" s="183"/>
      <c r="N234" s="184"/>
      <c r="O234" s="184"/>
      <c r="P234" s="184"/>
      <c r="Q234" s="184"/>
      <c r="R234" s="184"/>
      <c r="S234" s="184"/>
      <c r="T234" s="185"/>
      <c r="AT234" s="180" t="s">
        <v>269</v>
      </c>
      <c r="AU234" s="180" t="s">
        <v>87</v>
      </c>
      <c r="AV234" s="15" t="s">
        <v>162</v>
      </c>
      <c r="AW234" s="15" t="s">
        <v>26</v>
      </c>
      <c r="AX234" s="15" t="s">
        <v>79</v>
      </c>
      <c r="AY234" s="180" t="s">
        <v>157</v>
      </c>
    </row>
    <row r="235" spans="1:65" s="2" customFormat="1" ht="24.2" customHeight="1" x14ac:dyDescent="0.2">
      <c r="A235" s="30"/>
      <c r="B235" s="147"/>
      <c r="C235" s="148" t="s">
        <v>187</v>
      </c>
      <c r="D235" s="148" t="s">
        <v>159</v>
      </c>
      <c r="E235" s="149" t="s">
        <v>6245</v>
      </c>
      <c r="F235" s="150" t="s">
        <v>6246</v>
      </c>
      <c r="G235" s="151" t="s">
        <v>168</v>
      </c>
      <c r="H235" s="152">
        <v>47.304000000000002</v>
      </c>
      <c r="I235" s="152"/>
      <c r="J235" s="152">
        <f>ROUND(I235*H235,3)</f>
        <v>0</v>
      </c>
      <c r="K235" s="153"/>
      <c r="L235" s="31"/>
      <c r="M235" s="154" t="s">
        <v>1</v>
      </c>
      <c r="N235" s="155" t="s">
        <v>37</v>
      </c>
      <c r="O235" s="156">
        <v>0.56000000000000005</v>
      </c>
      <c r="P235" s="156">
        <f>O235*H235</f>
        <v>26.490240000000004</v>
      </c>
      <c r="Q235" s="156">
        <v>0</v>
      </c>
      <c r="R235" s="156">
        <f>Q235*H235</f>
        <v>0</v>
      </c>
      <c r="S235" s="156">
        <v>6.2E-2</v>
      </c>
      <c r="T235" s="157">
        <f>S235*H235</f>
        <v>2.9328479999999999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162</v>
      </c>
      <c r="AT235" s="158" t="s">
        <v>159</v>
      </c>
      <c r="AU235" s="158" t="s">
        <v>87</v>
      </c>
      <c r="AY235" s="18" t="s">
        <v>157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87</v>
      </c>
      <c r="BK235" s="160">
        <f>ROUND(I235*H235,3)</f>
        <v>0</v>
      </c>
      <c r="BL235" s="18" t="s">
        <v>162</v>
      </c>
      <c r="BM235" s="158" t="s">
        <v>6247</v>
      </c>
    </row>
    <row r="236" spans="1:65" s="13" customFormat="1" x14ac:dyDescent="0.2">
      <c r="B236" s="165"/>
      <c r="D236" s="166" t="s">
        <v>269</v>
      </c>
      <c r="E236" s="167" t="s">
        <v>1</v>
      </c>
      <c r="F236" s="168" t="s">
        <v>6157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4" customFormat="1" x14ac:dyDescent="0.2">
      <c r="B237" s="172"/>
      <c r="D237" s="166" t="s">
        <v>269</v>
      </c>
      <c r="E237" s="173" t="s">
        <v>1</v>
      </c>
      <c r="F237" s="174" t="s">
        <v>6248</v>
      </c>
      <c r="H237" s="175">
        <v>37.584000000000003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 x14ac:dyDescent="0.2">
      <c r="B238" s="172"/>
      <c r="D238" s="166" t="s">
        <v>269</v>
      </c>
      <c r="E238" s="173" t="s">
        <v>1</v>
      </c>
      <c r="F238" s="174" t="s">
        <v>6249</v>
      </c>
      <c r="H238" s="175">
        <v>9.7200000000000006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5" customFormat="1" x14ac:dyDescent="0.2">
      <c r="B239" s="179"/>
      <c r="D239" s="166" t="s">
        <v>269</v>
      </c>
      <c r="E239" s="180" t="s">
        <v>1</v>
      </c>
      <c r="F239" s="181" t="s">
        <v>272</v>
      </c>
      <c r="H239" s="182">
        <v>47.304000000000002</v>
      </c>
      <c r="L239" s="179"/>
      <c r="M239" s="183"/>
      <c r="N239" s="184"/>
      <c r="O239" s="184"/>
      <c r="P239" s="184"/>
      <c r="Q239" s="184"/>
      <c r="R239" s="184"/>
      <c r="S239" s="184"/>
      <c r="T239" s="185"/>
      <c r="AT239" s="180" t="s">
        <v>269</v>
      </c>
      <c r="AU239" s="180" t="s">
        <v>87</v>
      </c>
      <c r="AV239" s="15" t="s">
        <v>162</v>
      </c>
      <c r="AW239" s="15" t="s">
        <v>26</v>
      </c>
      <c r="AX239" s="15" t="s">
        <v>79</v>
      </c>
      <c r="AY239" s="180" t="s">
        <v>157</v>
      </c>
    </row>
    <row r="240" spans="1:65" s="2" customFormat="1" ht="24.2" customHeight="1" x14ac:dyDescent="0.2">
      <c r="A240" s="30"/>
      <c r="B240" s="147"/>
      <c r="C240" s="148" t="s">
        <v>178</v>
      </c>
      <c r="D240" s="148" t="s">
        <v>159</v>
      </c>
      <c r="E240" s="149" t="s">
        <v>6250</v>
      </c>
      <c r="F240" s="150" t="s">
        <v>6251</v>
      </c>
      <c r="G240" s="151" t="s">
        <v>168</v>
      </c>
      <c r="H240" s="152">
        <v>23.722999999999999</v>
      </c>
      <c r="I240" s="152"/>
      <c r="J240" s="152">
        <f>ROUND(I240*H240,3)</f>
        <v>0</v>
      </c>
      <c r="K240" s="153"/>
      <c r="L240" s="31"/>
      <c r="M240" s="154" t="s">
        <v>1</v>
      </c>
      <c r="N240" s="155" t="s">
        <v>37</v>
      </c>
      <c r="O240" s="156">
        <v>0.46400000000000002</v>
      </c>
      <c r="P240" s="156">
        <f>O240*H240</f>
        <v>11.007472</v>
      </c>
      <c r="Q240" s="156">
        <v>0</v>
      </c>
      <c r="R240" s="156">
        <f>Q240*H240</f>
        <v>0</v>
      </c>
      <c r="S240" s="156">
        <v>5.3999999999999999E-2</v>
      </c>
      <c r="T240" s="157">
        <f>S240*H240</f>
        <v>1.281042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162</v>
      </c>
      <c r="AT240" s="158" t="s">
        <v>159</v>
      </c>
      <c r="AU240" s="158" t="s">
        <v>87</v>
      </c>
      <c r="AY240" s="18" t="s">
        <v>157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8" t="s">
        <v>87</v>
      </c>
      <c r="BK240" s="160">
        <f>ROUND(I240*H240,3)</f>
        <v>0</v>
      </c>
      <c r="BL240" s="18" t="s">
        <v>162</v>
      </c>
      <c r="BM240" s="158" t="s">
        <v>6252</v>
      </c>
    </row>
    <row r="241" spans="1:65" s="13" customFormat="1" x14ac:dyDescent="0.2">
      <c r="B241" s="165"/>
      <c r="D241" s="166" t="s">
        <v>269</v>
      </c>
      <c r="E241" s="167" t="s">
        <v>1</v>
      </c>
      <c r="F241" s="168" t="s">
        <v>6159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4" customFormat="1" x14ac:dyDescent="0.2">
      <c r="B242" s="172"/>
      <c r="D242" s="166" t="s">
        <v>269</v>
      </c>
      <c r="E242" s="173" t="s">
        <v>1</v>
      </c>
      <c r="F242" s="174" t="s">
        <v>6253</v>
      </c>
      <c r="H242" s="175">
        <v>8.1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4" customFormat="1" x14ac:dyDescent="0.2">
      <c r="B243" s="172"/>
      <c r="D243" s="166" t="s">
        <v>269</v>
      </c>
      <c r="E243" s="173" t="s">
        <v>1</v>
      </c>
      <c r="F243" s="174" t="s">
        <v>6254</v>
      </c>
      <c r="H243" s="175">
        <v>3.8849999999999998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1:65" s="14" customFormat="1" x14ac:dyDescent="0.2">
      <c r="B244" s="172"/>
      <c r="D244" s="166" t="s">
        <v>269</v>
      </c>
      <c r="E244" s="173" t="s">
        <v>1</v>
      </c>
      <c r="F244" s="174" t="s">
        <v>6255</v>
      </c>
      <c r="H244" s="175">
        <v>2.1059999999999999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1:65" s="16" customFormat="1" x14ac:dyDescent="0.2">
      <c r="B245" s="186"/>
      <c r="D245" s="166" t="s">
        <v>269</v>
      </c>
      <c r="E245" s="187" t="s">
        <v>1</v>
      </c>
      <c r="F245" s="188" t="s">
        <v>319</v>
      </c>
      <c r="H245" s="189">
        <v>14.090999999999999</v>
      </c>
      <c r="L245" s="186"/>
      <c r="M245" s="190"/>
      <c r="N245" s="191"/>
      <c r="O245" s="191"/>
      <c r="P245" s="191"/>
      <c r="Q245" s="191"/>
      <c r="R245" s="191"/>
      <c r="S245" s="191"/>
      <c r="T245" s="192"/>
      <c r="AT245" s="187" t="s">
        <v>269</v>
      </c>
      <c r="AU245" s="187" t="s">
        <v>87</v>
      </c>
      <c r="AV245" s="16" t="s">
        <v>92</v>
      </c>
      <c r="AW245" s="16" t="s">
        <v>26</v>
      </c>
      <c r="AX245" s="16" t="s">
        <v>71</v>
      </c>
      <c r="AY245" s="187" t="s">
        <v>157</v>
      </c>
    </row>
    <row r="246" spans="1:65" s="13" customFormat="1" x14ac:dyDescent="0.2">
      <c r="B246" s="165"/>
      <c r="D246" s="166" t="s">
        <v>269</v>
      </c>
      <c r="E246" s="167" t="s">
        <v>1</v>
      </c>
      <c r="F246" s="168" t="s">
        <v>6157</v>
      </c>
      <c r="H246" s="167" t="s">
        <v>1</v>
      </c>
      <c r="L246" s="165"/>
      <c r="M246" s="169"/>
      <c r="N246" s="170"/>
      <c r="O246" s="170"/>
      <c r="P246" s="170"/>
      <c r="Q246" s="170"/>
      <c r="R246" s="170"/>
      <c r="S246" s="170"/>
      <c r="T246" s="171"/>
      <c r="AT246" s="167" t="s">
        <v>269</v>
      </c>
      <c r="AU246" s="167" t="s">
        <v>87</v>
      </c>
      <c r="AV246" s="13" t="s">
        <v>79</v>
      </c>
      <c r="AW246" s="13" t="s">
        <v>26</v>
      </c>
      <c r="AX246" s="13" t="s">
        <v>71</v>
      </c>
      <c r="AY246" s="167" t="s">
        <v>157</v>
      </c>
    </row>
    <row r="247" spans="1:65" s="14" customFormat="1" x14ac:dyDescent="0.2">
      <c r="B247" s="172"/>
      <c r="D247" s="166" t="s">
        <v>269</v>
      </c>
      <c r="E247" s="173" t="s">
        <v>1</v>
      </c>
      <c r="F247" s="174" t="s">
        <v>6256</v>
      </c>
      <c r="H247" s="175">
        <v>7.08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 x14ac:dyDescent="0.2">
      <c r="B248" s="172"/>
      <c r="D248" s="166" t="s">
        <v>269</v>
      </c>
      <c r="E248" s="173" t="s">
        <v>1</v>
      </c>
      <c r="F248" s="174" t="s">
        <v>6257</v>
      </c>
      <c r="H248" s="175">
        <v>2.552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6" customFormat="1" x14ac:dyDescent="0.2">
      <c r="B249" s="186"/>
      <c r="D249" s="166" t="s">
        <v>269</v>
      </c>
      <c r="E249" s="187" t="s">
        <v>1</v>
      </c>
      <c r="F249" s="188" t="s">
        <v>319</v>
      </c>
      <c r="H249" s="189">
        <v>9.6319999999999997</v>
      </c>
      <c r="L249" s="186"/>
      <c r="M249" s="190"/>
      <c r="N249" s="191"/>
      <c r="O249" s="191"/>
      <c r="P249" s="191"/>
      <c r="Q249" s="191"/>
      <c r="R249" s="191"/>
      <c r="S249" s="191"/>
      <c r="T249" s="192"/>
      <c r="AT249" s="187" t="s">
        <v>269</v>
      </c>
      <c r="AU249" s="187" t="s">
        <v>87</v>
      </c>
      <c r="AV249" s="16" t="s">
        <v>92</v>
      </c>
      <c r="AW249" s="16" t="s">
        <v>26</v>
      </c>
      <c r="AX249" s="16" t="s">
        <v>71</v>
      </c>
      <c r="AY249" s="187" t="s">
        <v>157</v>
      </c>
    </row>
    <row r="250" spans="1:65" s="15" customFormat="1" x14ac:dyDescent="0.2">
      <c r="B250" s="179"/>
      <c r="D250" s="166" t="s">
        <v>269</v>
      </c>
      <c r="E250" s="180" t="s">
        <v>1</v>
      </c>
      <c r="F250" s="181" t="s">
        <v>272</v>
      </c>
      <c r="H250" s="182">
        <v>23.722999999999999</v>
      </c>
      <c r="L250" s="179"/>
      <c r="M250" s="183"/>
      <c r="N250" s="184"/>
      <c r="O250" s="184"/>
      <c r="P250" s="184"/>
      <c r="Q250" s="184"/>
      <c r="R250" s="184"/>
      <c r="S250" s="184"/>
      <c r="T250" s="185"/>
      <c r="AT250" s="180" t="s">
        <v>269</v>
      </c>
      <c r="AU250" s="180" t="s">
        <v>87</v>
      </c>
      <c r="AV250" s="15" t="s">
        <v>162</v>
      </c>
      <c r="AW250" s="15" t="s">
        <v>26</v>
      </c>
      <c r="AX250" s="15" t="s">
        <v>79</v>
      </c>
      <c r="AY250" s="180" t="s">
        <v>157</v>
      </c>
    </row>
    <row r="251" spans="1:65" s="2" customFormat="1" ht="24.2" customHeight="1" x14ac:dyDescent="0.2">
      <c r="A251" s="30"/>
      <c r="B251" s="147"/>
      <c r="C251" s="148" t="s">
        <v>194</v>
      </c>
      <c r="D251" s="148" t="s">
        <v>159</v>
      </c>
      <c r="E251" s="149" t="s">
        <v>6258</v>
      </c>
      <c r="F251" s="150" t="s">
        <v>6259</v>
      </c>
      <c r="G251" s="151" t="s">
        <v>168</v>
      </c>
      <c r="H251" s="152">
        <v>5.5679999999999996</v>
      </c>
      <c r="I251" s="152"/>
      <c r="J251" s="152">
        <f>ROUND(I251*H251,3)</f>
        <v>0</v>
      </c>
      <c r="K251" s="153"/>
      <c r="L251" s="31"/>
      <c r="M251" s="154" t="s">
        <v>1</v>
      </c>
      <c r="N251" s="155" t="s">
        <v>37</v>
      </c>
      <c r="O251" s="156">
        <v>0.37</v>
      </c>
      <c r="P251" s="156">
        <f>O251*H251</f>
        <v>2.0601599999999998</v>
      </c>
      <c r="Q251" s="156">
        <v>0</v>
      </c>
      <c r="R251" s="156">
        <f>Q251*H251</f>
        <v>0</v>
      </c>
      <c r="S251" s="156">
        <v>4.7E-2</v>
      </c>
      <c r="T251" s="157">
        <f>S251*H251</f>
        <v>0.26169599999999998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162</v>
      </c>
      <c r="AT251" s="158" t="s">
        <v>159</v>
      </c>
      <c r="AU251" s="158" t="s">
        <v>87</v>
      </c>
      <c r="AY251" s="18" t="s">
        <v>157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87</v>
      </c>
      <c r="BK251" s="160">
        <f>ROUND(I251*H251,3)</f>
        <v>0</v>
      </c>
      <c r="BL251" s="18" t="s">
        <v>162</v>
      </c>
      <c r="BM251" s="158" t="s">
        <v>6260</v>
      </c>
    </row>
    <row r="252" spans="1:65" s="13" customFormat="1" x14ac:dyDescent="0.2">
      <c r="B252" s="165"/>
      <c r="D252" s="166" t="s">
        <v>269</v>
      </c>
      <c r="E252" s="167" t="s">
        <v>1</v>
      </c>
      <c r="F252" s="168" t="s">
        <v>6159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4" customFormat="1" x14ac:dyDescent="0.2">
      <c r="B253" s="172"/>
      <c r="D253" s="166" t="s">
        <v>269</v>
      </c>
      <c r="E253" s="173" t="s">
        <v>1</v>
      </c>
      <c r="F253" s="174" t="s">
        <v>6261</v>
      </c>
      <c r="H253" s="175">
        <v>5.5679999999999996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1:65" s="15" customFormat="1" x14ac:dyDescent="0.2">
      <c r="B254" s="179"/>
      <c r="D254" s="166" t="s">
        <v>269</v>
      </c>
      <c r="E254" s="180" t="s">
        <v>1</v>
      </c>
      <c r="F254" s="181" t="s">
        <v>272</v>
      </c>
      <c r="H254" s="182">
        <v>5.5679999999999996</v>
      </c>
      <c r="L254" s="179"/>
      <c r="M254" s="183"/>
      <c r="N254" s="184"/>
      <c r="O254" s="184"/>
      <c r="P254" s="184"/>
      <c r="Q254" s="184"/>
      <c r="R254" s="184"/>
      <c r="S254" s="184"/>
      <c r="T254" s="185"/>
      <c r="AT254" s="180" t="s">
        <v>269</v>
      </c>
      <c r="AU254" s="180" t="s">
        <v>87</v>
      </c>
      <c r="AV254" s="15" t="s">
        <v>162</v>
      </c>
      <c r="AW254" s="15" t="s">
        <v>26</v>
      </c>
      <c r="AX254" s="15" t="s">
        <v>79</v>
      </c>
      <c r="AY254" s="180" t="s">
        <v>157</v>
      </c>
    </row>
    <row r="255" spans="1:65" s="2" customFormat="1" ht="24.2" customHeight="1" x14ac:dyDescent="0.2">
      <c r="A255" s="30"/>
      <c r="B255" s="147"/>
      <c r="C255" s="148" t="s">
        <v>198</v>
      </c>
      <c r="D255" s="148" t="s">
        <v>159</v>
      </c>
      <c r="E255" s="149" t="s">
        <v>6262</v>
      </c>
      <c r="F255" s="150" t="s">
        <v>6263</v>
      </c>
      <c r="G255" s="151" t="s">
        <v>168</v>
      </c>
      <c r="H255" s="152">
        <v>3.2429999999999999</v>
      </c>
      <c r="I255" s="152"/>
      <c r="J255" s="152">
        <f>ROUND(I255*H255,3)</f>
        <v>0</v>
      </c>
      <c r="K255" s="153"/>
      <c r="L255" s="31"/>
      <c r="M255" s="154" t="s">
        <v>1</v>
      </c>
      <c r="N255" s="155" t="s">
        <v>37</v>
      </c>
      <c r="O255" s="156">
        <v>0.79</v>
      </c>
      <c r="P255" s="156">
        <f>O255*H255</f>
        <v>2.5619700000000001</v>
      </c>
      <c r="Q255" s="156">
        <v>0</v>
      </c>
      <c r="R255" s="156">
        <f>Q255*H255</f>
        <v>0</v>
      </c>
      <c r="S255" s="156">
        <v>6.0999999999999999E-2</v>
      </c>
      <c r="T255" s="157">
        <f>S255*H255</f>
        <v>0.197823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8" t="s">
        <v>162</v>
      </c>
      <c r="AT255" s="158" t="s">
        <v>159</v>
      </c>
      <c r="AU255" s="158" t="s">
        <v>87</v>
      </c>
      <c r="AY255" s="18" t="s">
        <v>157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8" t="s">
        <v>87</v>
      </c>
      <c r="BK255" s="160">
        <f>ROUND(I255*H255,3)</f>
        <v>0</v>
      </c>
      <c r="BL255" s="18" t="s">
        <v>162</v>
      </c>
      <c r="BM255" s="158" t="s">
        <v>6264</v>
      </c>
    </row>
    <row r="256" spans="1:65" s="13" customFormat="1" x14ac:dyDescent="0.2">
      <c r="B256" s="165"/>
      <c r="D256" s="166" t="s">
        <v>269</v>
      </c>
      <c r="E256" s="167" t="s">
        <v>1</v>
      </c>
      <c r="F256" s="168" t="s">
        <v>6157</v>
      </c>
      <c r="H256" s="167" t="s">
        <v>1</v>
      </c>
      <c r="L256" s="165"/>
      <c r="M256" s="169"/>
      <c r="N256" s="170"/>
      <c r="O256" s="170"/>
      <c r="P256" s="170"/>
      <c r="Q256" s="170"/>
      <c r="R256" s="170"/>
      <c r="S256" s="170"/>
      <c r="T256" s="171"/>
      <c r="AT256" s="167" t="s">
        <v>269</v>
      </c>
      <c r="AU256" s="167" t="s">
        <v>87</v>
      </c>
      <c r="AV256" s="13" t="s">
        <v>79</v>
      </c>
      <c r="AW256" s="13" t="s">
        <v>26</v>
      </c>
      <c r="AX256" s="13" t="s">
        <v>71</v>
      </c>
      <c r="AY256" s="167" t="s">
        <v>157</v>
      </c>
    </row>
    <row r="257" spans="1:65" s="14" customFormat="1" x14ac:dyDescent="0.2">
      <c r="B257" s="172"/>
      <c r="D257" s="166" t="s">
        <v>269</v>
      </c>
      <c r="E257" s="173" t="s">
        <v>1</v>
      </c>
      <c r="F257" s="174" t="s">
        <v>6265</v>
      </c>
      <c r="H257" s="175">
        <v>1.32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1:65" s="14" customFormat="1" x14ac:dyDescent="0.2">
      <c r="B258" s="172"/>
      <c r="D258" s="166" t="s">
        <v>269</v>
      </c>
      <c r="E258" s="173" t="s">
        <v>1</v>
      </c>
      <c r="F258" s="174" t="s">
        <v>6266</v>
      </c>
      <c r="H258" s="175">
        <v>1.923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5" customFormat="1" x14ac:dyDescent="0.2">
      <c r="B259" s="179"/>
      <c r="D259" s="166" t="s">
        <v>269</v>
      </c>
      <c r="E259" s="180" t="s">
        <v>1</v>
      </c>
      <c r="F259" s="181" t="s">
        <v>272</v>
      </c>
      <c r="H259" s="182">
        <v>3.2429999999999999</v>
      </c>
      <c r="L259" s="179"/>
      <c r="M259" s="183"/>
      <c r="N259" s="184"/>
      <c r="O259" s="184"/>
      <c r="P259" s="184"/>
      <c r="Q259" s="184"/>
      <c r="R259" s="184"/>
      <c r="S259" s="184"/>
      <c r="T259" s="185"/>
      <c r="AT259" s="180" t="s">
        <v>269</v>
      </c>
      <c r="AU259" s="180" t="s">
        <v>87</v>
      </c>
      <c r="AV259" s="15" t="s">
        <v>162</v>
      </c>
      <c r="AW259" s="15" t="s">
        <v>26</v>
      </c>
      <c r="AX259" s="15" t="s">
        <v>79</v>
      </c>
      <c r="AY259" s="180" t="s">
        <v>157</v>
      </c>
    </row>
    <row r="260" spans="1:65" s="2" customFormat="1" ht="24.2" customHeight="1" x14ac:dyDescent="0.2">
      <c r="A260" s="30"/>
      <c r="B260" s="147"/>
      <c r="C260" s="148" t="s">
        <v>202</v>
      </c>
      <c r="D260" s="148" t="s">
        <v>159</v>
      </c>
      <c r="E260" s="149" t="s">
        <v>6267</v>
      </c>
      <c r="F260" s="150" t="s">
        <v>6268</v>
      </c>
      <c r="G260" s="151" t="s">
        <v>168</v>
      </c>
      <c r="H260" s="152">
        <v>8.7520000000000007</v>
      </c>
      <c r="I260" s="152"/>
      <c r="J260" s="152">
        <f>ROUND(I260*H260,3)</f>
        <v>0</v>
      </c>
      <c r="K260" s="153"/>
      <c r="L260" s="31"/>
      <c r="M260" s="154" t="s">
        <v>1</v>
      </c>
      <c r="N260" s="155" t="s">
        <v>37</v>
      </c>
      <c r="O260" s="156">
        <v>0.57999999999999996</v>
      </c>
      <c r="P260" s="156">
        <f>O260*H260</f>
        <v>5.0761599999999998</v>
      </c>
      <c r="Q260" s="156">
        <v>0</v>
      </c>
      <c r="R260" s="156">
        <f>Q260*H260</f>
        <v>0</v>
      </c>
      <c r="S260" s="156">
        <v>5.2999999999999999E-2</v>
      </c>
      <c r="T260" s="157">
        <f>S260*H260</f>
        <v>0.46385600000000005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58" t="s">
        <v>162</v>
      </c>
      <c r="AT260" s="158" t="s">
        <v>159</v>
      </c>
      <c r="AU260" s="158" t="s">
        <v>87</v>
      </c>
      <c r="AY260" s="18" t="s">
        <v>157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8" t="s">
        <v>87</v>
      </c>
      <c r="BK260" s="160">
        <f>ROUND(I260*H260,3)</f>
        <v>0</v>
      </c>
      <c r="BL260" s="18" t="s">
        <v>162</v>
      </c>
      <c r="BM260" s="158" t="s">
        <v>6269</v>
      </c>
    </row>
    <row r="261" spans="1:65" s="13" customFormat="1" x14ac:dyDescent="0.2">
      <c r="B261" s="165"/>
      <c r="D261" s="166" t="s">
        <v>269</v>
      </c>
      <c r="E261" s="167" t="s">
        <v>1</v>
      </c>
      <c r="F261" s="168" t="s">
        <v>6157</v>
      </c>
      <c r="H261" s="167" t="s">
        <v>1</v>
      </c>
      <c r="L261" s="165"/>
      <c r="M261" s="169"/>
      <c r="N261" s="170"/>
      <c r="O261" s="170"/>
      <c r="P261" s="170"/>
      <c r="Q261" s="170"/>
      <c r="R261" s="170"/>
      <c r="S261" s="170"/>
      <c r="T261" s="171"/>
      <c r="AT261" s="167" t="s">
        <v>269</v>
      </c>
      <c r="AU261" s="167" t="s">
        <v>87</v>
      </c>
      <c r="AV261" s="13" t="s">
        <v>79</v>
      </c>
      <c r="AW261" s="13" t="s">
        <v>26</v>
      </c>
      <c r="AX261" s="13" t="s">
        <v>71</v>
      </c>
      <c r="AY261" s="167" t="s">
        <v>157</v>
      </c>
    </row>
    <row r="262" spans="1:65" s="14" customFormat="1" x14ac:dyDescent="0.2">
      <c r="B262" s="172"/>
      <c r="D262" s="166" t="s">
        <v>269</v>
      </c>
      <c r="E262" s="173" t="s">
        <v>1</v>
      </c>
      <c r="F262" s="174" t="s">
        <v>6270</v>
      </c>
      <c r="H262" s="175">
        <v>6.024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1:65" s="14" customFormat="1" x14ac:dyDescent="0.2">
      <c r="B263" s="172"/>
      <c r="D263" s="166" t="s">
        <v>269</v>
      </c>
      <c r="E263" s="173" t="s">
        <v>1</v>
      </c>
      <c r="F263" s="174" t="s">
        <v>6271</v>
      </c>
      <c r="H263" s="175">
        <v>2.7280000000000002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 x14ac:dyDescent="0.2">
      <c r="B264" s="179"/>
      <c r="D264" s="166" t="s">
        <v>269</v>
      </c>
      <c r="E264" s="180" t="s">
        <v>1</v>
      </c>
      <c r="F264" s="181" t="s">
        <v>272</v>
      </c>
      <c r="H264" s="182">
        <v>8.7520000000000007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24.2" customHeight="1" x14ac:dyDescent="0.2">
      <c r="A265" s="30"/>
      <c r="B265" s="147"/>
      <c r="C265" s="148" t="s">
        <v>207</v>
      </c>
      <c r="D265" s="148" t="s">
        <v>159</v>
      </c>
      <c r="E265" s="149" t="s">
        <v>6272</v>
      </c>
      <c r="F265" s="150" t="s">
        <v>6273</v>
      </c>
      <c r="G265" s="151" t="s">
        <v>168</v>
      </c>
      <c r="H265" s="152">
        <v>11.352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0.45</v>
      </c>
      <c r="P265" s="156">
        <f>O265*H265</f>
        <v>5.1084000000000005</v>
      </c>
      <c r="Q265" s="156">
        <v>0</v>
      </c>
      <c r="R265" s="156">
        <f>Q265*H265</f>
        <v>0</v>
      </c>
      <c r="S265" s="156">
        <v>0.05</v>
      </c>
      <c r="T265" s="157">
        <f>S265*H265</f>
        <v>0.56759999999999999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6274</v>
      </c>
    </row>
    <row r="266" spans="1:65" s="14" customFormat="1" x14ac:dyDescent="0.2">
      <c r="B266" s="172"/>
      <c r="D266" s="166" t="s">
        <v>269</v>
      </c>
      <c r="E266" s="173" t="s">
        <v>1</v>
      </c>
      <c r="F266" s="174" t="s">
        <v>6275</v>
      </c>
      <c r="H266" s="175">
        <v>11.352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5" customFormat="1" x14ac:dyDescent="0.2">
      <c r="B267" s="179"/>
      <c r="D267" s="166" t="s">
        <v>269</v>
      </c>
      <c r="E267" s="180" t="s">
        <v>1</v>
      </c>
      <c r="F267" s="181" t="s">
        <v>272</v>
      </c>
      <c r="H267" s="182">
        <v>11.352</v>
      </c>
      <c r="L267" s="179"/>
      <c r="M267" s="183"/>
      <c r="N267" s="184"/>
      <c r="O267" s="184"/>
      <c r="P267" s="184"/>
      <c r="Q267" s="184"/>
      <c r="R267" s="184"/>
      <c r="S267" s="184"/>
      <c r="T267" s="185"/>
      <c r="AT267" s="180" t="s">
        <v>269</v>
      </c>
      <c r="AU267" s="180" t="s">
        <v>87</v>
      </c>
      <c r="AV267" s="15" t="s">
        <v>162</v>
      </c>
      <c r="AW267" s="15" t="s">
        <v>26</v>
      </c>
      <c r="AX267" s="15" t="s">
        <v>79</v>
      </c>
      <c r="AY267" s="180" t="s">
        <v>157</v>
      </c>
    </row>
    <row r="268" spans="1:65" s="2" customFormat="1" ht="24.2" customHeight="1" x14ac:dyDescent="0.2">
      <c r="A268" s="30"/>
      <c r="B268" s="147"/>
      <c r="C268" s="148" t="s">
        <v>211</v>
      </c>
      <c r="D268" s="148" t="s">
        <v>159</v>
      </c>
      <c r="E268" s="149" t="s">
        <v>417</v>
      </c>
      <c r="F268" s="150" t="s">
        <v>418</v>
      </c>
      <c r="G268" s="151" t="s">
        <v>168</v>
      </c>
      <c r="H268" s="152">
        <v>2.0499999999999998</v>
      </c>
      <c r="I268" s="152"/>
      <c r="J268" s="152">
        <f>ROUND(I268*H268,3)</f>
        <v>0</v>
      </c>
      <c r="K268" s="153"/>
      <c r="L268" s="31"/>
      <c r="M268" s="154" t="s">
        <v>1</v>
      </c>
      <c r="N268" s="155" t="s">
        <v>37</v>
      </c>
      <c r="O268" s="156">
        <v>1.2</v>
      </c>
      <c r="P268" s="156">
        <f>O268*H268</f>
        <v>2.4599999999999995</v>
      </c>
      <c r="Q268" s="156">
        <v>0</v>
      </c>
      <c r="R268" s="156">
        <f>Q268*H268</f>
        <v>0</v>
      </c>
      <c r="S268" s="156">
        <v>6.3E-2</v>
      </c>
      <c r="T268" s="157">
        <f>S268*H268</f>
        <v>0.12914999999999999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162</v>
      </c>
      <c r="AT268" s="158" t="s">
        <v>159</v>
      </c>
      <c r="AU268" s="158" t="s">
        <v>87</v>
      </c>
      <c r="AY268" s="18" t="s">
        <v>157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87</v>
      </c>
      <c r="BK268" s="160">
        <f>ROUND(I268*H268,3)</f>
        <v>0</v>
      </c>
      <c r="BL268" s="18" t="s">
        <v>162</v>
      </c>
      <c r="BM268" s="158" t="s">
        <v>6276</v>
      </c>
    </row>
    <row r="269" spans="1:65" s="13" customFormat="1" x14ac:dyDescent="0.2">
      <c r="B269" s="165"/>
      <c r="D269" s="166" t="s">
        <v>269</v>
      </c>
      <c r="E269" s="167" t="s">
        <v>1</v>
      </c>
      <c r="F269" s="168" t="s">
        <v>6159</v>
      </c>
      <c r="H269" s="167" t="s">
        <v>1</v>
      </c>
      <c r="L269" s="165"/>
      <c r="M269" s="169"/>
      <c r="N269" s="170"/>
      <c r="O269" s="170"/>
      <c r="P269" s="170"/>
      <c r="Q269" s="170"/>
      <c r="R269" s="170"/>
      <c r="S269" s="170"/>
      <c r="T269" s="171"/>
      <c r="AT269" s="167" t="s">
        <v>269</v>
      </c>
      <c r="AU269" s="167" t="s">
        <v>87</v>
      </c>
      <c r="AV269" s="13" t="s">
        <v>79</v>
      </c>
      <c r="AW269" s="13" t="s">
        <v>26</v>
      </c>
      <c r="AX269" s="13" t="s">
        <v>71</v>
      </c>
      <c r="AY269" s="167" t="s">
        <v>157</v>
      </c>
    </row>
    <row r="270" spans="1:65" s="14" customFormat="1" x14ac:dyDescent="0.2">
      <c r="B270" s="172"/>
      <c r="D270" s="166" t="s">
        <v>269</v>
      </c>
      <c r="E270" s="173" t="s">
        <v>1</v>
      </c>
      <c r="F270" s="174" t="s">
        <v>6277</v>
      </c>
      <c r="H270" s="175">
        <v>2.0499999999999998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5" customFormat="1" x14ac:dyDescent="0.2">
      <c r="B271" s="179"/>
      <c r="D271" s="166" t="s">
        <v>269</v>
      </c>
      <c r="E271" s="180" t="s">
        <v>1</v>
      </c>
      <c r="F271" s="181" t="s">
        <v>272</v>
      </c>
      <c r="H271" s="182">
        <v>2.0499999999999998</v>
      </c>
      <c r="L271" s="179"/>
      <c r="M271" s="183"/>
      <c r="N271" s="184"/>
      <c r="O271" s="184"/>
      <c r="P271" s="184"/>
      <c r="Q271" s="184"/>
      <c r="R271" s="184"/>
      <c r="S271" s="184"/>
      <c r="T271" s="185"/>
      <c r="AT271" s="180" t="s">
        <v>269</v>
      </c>
      <c r="AU271" s="180" t="s">
        <v>87</v>
      </c>
      <c r="AV271" s="15" t="s">
        <v>162</v>
      </c>
      <c r="AW271" s="15" t="s">
        <v>26</v>
      </c>
      <c r="AX271" s="15" t="s">
        <v>79</v>
      </c>
      <c r="AY271" s="180" t="s">
        <v>157</v>
      </c>
    </row>
    <row r="272" spans="1:65" s="2" customFormat="1" ht="14.45" customHeight="1" x14ac:dyDescent="0.2">
      <c r="A272" s="30"/>
      <c r="B272" s="147"/>
      <c r="C272" s="148" t="s">
        <v>215</v>
      </c>
      <c r="D272" s="148" t="s">
        <v>159</v>
      </c>
      <c r="E272" s="149" t="s">
        <v>208</v>
      </c>
      <c r="F272" s="150" t="s">
        <v>209</v>
      </c>
      <c r="G272" s="151" t="s">
        <v>168</v>
      </c>
      <c r="H272" s="152">
        <v>6.3449999999999998</v>
      </c>
      <c r="I272" s="152"/>
      <c r="J272" s="152">
        <f>ROUND(I272*H272,3)</f>
        <v>0</v>
      </c>
      <c r="K272" s="153"/>
      <c r="L272" s="31"/>
      <c r="M272" s="154" t="s">
        <v>1</v>
      </c>
      <c r="N272" s="155" t="s">
        <v>37</v>
      </c>
      <c r="O272" s="156">
        <v>0.46</v>
      </c>
      <c r="P272" s="156">
        <f>O272*H272</f>
        <v>2.9186999999999999</v>
      </c>
      <c r="Q272" s="156">
        <v>0</v>
      </c>
      <c r="R272" s="156">
        <f>Q272*H272</f>
        <v>0</v>
      </c>
      <c r="S272" s="156">
        <v>0.06</v>
      </c>
      <c r="T272" s="157">
        <f>S272*H272</f>
        <v>0.38069999999999998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8" t="s">
        <v>162</v>
      </c>
      <c r="AT272" s="158" t="s">
        <v>159</v>
      </c>
      <c r="AU272" s="158" t="s">
        <v>87</v>
      </c>
      <c r="AY272" s="18" t="s">
        <v>157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8" t="s">
        <v>87</v>
      </c>
      <c r="BK272" s="160">
        <f>ROUND(I272*H272,3)</f>
        <v>0</v>
      </c>
      <c r="BL272" s="18" t="s">
        <v>162</v>
      </c>
      <c r="BM272" s="158" t="s">
        <v>6278</v>
      </c>
    </row>
    <row r="273" spans="1:65" s="13" customFormat="1" x14ac:dyDescent="0.2">
      <c r="B273" s="165"/>
      <c r="D273" s="166" t="s">
        <v>269</v>
      </c>
      <c r="E273" s="167" t="s">
        <v>1</v>
      </c>
      <c r="F273" s="168" t="s">
        <v>6157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4" customFormat="1" x14ac:dyDescent="0.2">
      <c r="B274" s="172"/>
      <c r="D274" s="166" t="s">
        <v>269</v>
      </c>
      <c r="E274" s="173" t="s">
        <v>1</v>
      </c>
      <c r="F274" s="174" t="s">
        <v>6279</v>
      </c>
      <c r="H274" s="175">
        <v>3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6" customFormat="1" x14ac:dyDescent="0.2">
      <c r="B275" s="186"/>
      <c r="D275" s="166" t="s">
        <v>269</v>
      </c>
      <c r="E275" s="187" t="s">
        <v>1</v>
      </c>
      <c r="F275" s="188" t="s">
        <v>319</v>
      </c>
      <c r="H275" s="189">
        <v>3</v>
      </c>
      <c r="L275" s="186"/>
      <c r="M275" s="190"/>
      <c r="N275" s="191"/>
      <c r="O275" s="191"/>
      <c r="P275" s="191"/>
      <c r="Q275" s="191"/>
      <c r="R275" s="191"/>
      <c r="S275" s="191"/>
      <c r="T275" s="192"/>
      <c r="AT275" s="187" t="s">
        <v>269</v>
      </c>
      <c r="AU275" s="187" t="s">
        <v>87</v>
      </c>
      <c r="AV275" s="16" t="s">
        <v>92</v>
      </c>
      <c r="AW275" s="16" t="s">
        <v>26</v>
      </c>
      <c r="AX275" s="16" t="s">
        <v>71</v>
      </c>
      <c r="AY275" s="187" t="s">
        <v>157</v>
      </c>
    </row>
    <row r="276" spans="1:65" s="13" customFormat="1" x14ac:dyDescent="0.2">
      <c r="B276" s="165"/>
      <c r="D276" s="166" t="s">
        <v>269</v>
      </c>
      <c r="E276" s="167" t="s">
        <v>1</v>
      </c>
      <c r="F276" s="168" t="s">
        <v>6159</v>
      </c>
      <c r="H276" s="167" t="s">
        <v>1</v>
      </c>
      <c r="L276" s="165"/>
      <c r="M276" s="169"/>
      <c r="N276" s="170"/>
      <c r="O276" s="170"/>
      <c r="P276" s="170"/>
      <c r="Q276" s="170"/>
      <c r="R276" s="170"/>
      <c r="S276" s="170"/>
      <c r="T276" s="171"/>
      <c r="AT276" s="167" t="s">
        <v>269</v>
      </c>
      <c r="AU276" s="167" t="s">
        <v>87</v>
      </c>
      <c r="AV276" s="13" t="s">
        <v>79</v>
      </c>
      <c r="AW276" s="13" t="s">
        <v>26</v>
      </c>
      <c r="AX276" s="13" t="s">
        <v>71</v>
      </c>
      <c r="AY276" s="167" t="s">
        <v>157</v>
      </c>
    </row>
    <row r="277" spans="1:65" s="14" customFormat="1" x14ac:dyDescent="0.2">
      <c r="B277" s="172"/>
      <c r="D277" s="166" t="s">
        <v>269</v>
      </c>
      <c r="E277" s="173" t="s">
        <v>1</v>
      </c>
      <c r="F277" s="174" t="s">
        <v>6280</v>
      </c>
      <c r="H277" s="175">
        <v>3.3450000000000002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6" customFormat="1" x14ac:dyDescent="0.2">
      <c r="B278" s="186"/>
      <c r="D278" s="166" t="s">
        <v>269</v>
      </c>
      <c r="E278" s="187" t="s">
        <v>1</v>
      </c>
      <c r="F278" s="188" t="s">
        <v>319</v>
      </c>
      <c r="H278" s="189">
        <v>3.3450000000000002</v>
      </c>
      <c r="L278" s="186"/>
      <c r="M278" s="190"/>
      <c r="N278" s="191"/>
      <c r="O278" s="191"/>
      <c r="P278" s="191"/>
      <c r="Q278" s="191"/>
      <c r="R278" s="191"/>
      <c r="S278" s="191"/>
      <c r="T278" s="192"/>
      <c r="AT278" s="187" t="s">
        <v>269</v>
      </c>
      <c r="AU278" s="187" t="s">
        <v>87</v>
      </c>
      <c r="AV278" s="16" t="s">
        <v>92</v>
      </c>
      <c r="AW278" s="16" t="s">
        <v>26</v>
      </c>
      <c r="AX278" s="16" t="s">
        <v>71</v>
      </c>
      <c r="AY278" s="187" t="s">
        <v>157</v>
      </c>
    </row>
    <row r="279" spans="1:65" s="15" customFormat="1" x14ac:dyDescent="0.2">
      <c r="B279" s="179"/>
      <c r="D279" s="166" t="s">
        <v>269</v>
      </c>
      <c r="E279" s="180" t="s">
        <v>1</v>
      </c>
      <c r="F279" s="181" t="s">
        <v>272</v>
      </c>
      <c r="H279" s="182">
        <v>6.3449999999999998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14.45" customHeight="1" x14ac:dyDescent="0.2">
      <c r="A280" s="30"/>
      <c r="B280" s="147"/>
      <c r="C280" s="148" t="s">
        <v>220</v>
      </c>
      <c r="D280" s="148" t="s">
        <v>159</v>
      </c>
      <c r="E280" s="149" t="s">
        <v>6281</v>
      </c>
      <c r="F280" s="150" t="s">
        <v>6282</v>
      </c>
      <c r="G280" s="151" t="s">
        <v>168</v>
      </c>
      <c r="H280" s="152">
        <v>106.80200000000001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0.28999999999999998</v>
      </c>
      <c r="P280" s="156">
        <f>O280*H280</f>
        <v>30.972580000000001</v>
      </c>
      <c r="Q280" s="156">
        <v>0</v>
      </c>
      <c r="R280" s="156">
        <f>Q280*H280</f>
        <v>0</v>
      </c>
      <c r="S280" s="156">
        <v>6.6000000000000003E-2</v>
      </c>
      <c r="T280" s="157">
        <f>S280*H280</f>
        <v>7.0489320000000006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6283</v>
      </c>
    </row>
    <row r="281" spans="1:65" s="13" customFormat="1" x14ac:dyDescent="0.2">
      <c r="B281" s="165"/>
      <c r="D281" s="166" t="s">
        <v>269</v>
      </c>
      <c r="E281" s="167" t="s">
        <v>1</v>
      </c>
      <c r="F281" s="168" t="s">
        <v>6157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4" customFormat="1" x14ac:dyDescent="0.2">
      <c r="B282" s="172"/>
      <c r="D282" s="166" t="s">
        <v>269</v>
      </c>
      <c r="E282" s="173" t="s">
        <v>1</v>
      </c>
      <c r="F282" s="174" t="s">
        <v>6284</v>
      </c>
      <c r="H282" s="175">
        <v>17.145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 x14ac:dyDescent="0.2">
      <c r="B283" s="172"/>
      <c r="D283" s="166" t="s">
        <v>269</v>
      </c>
      <c r="E283" s="173" t="s">
        <v>1</v>
      </c>
      <c r="F283" s="174" t="s">
        <v>6285</v>
      </c>
      <c r="H283" s="175">
        <v>7.29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x14ac:dyDescent="0.2">
      <c r="B284" s="172"/>
      <c r="D284" s="166" t="s">
        <v>269</v>
      </c>
      <c r="E284" s="173" t="s">
        <v>1</v>
      </c>
      <c r="F284" s="174" t="s">
        <v>6286</v>
      </c>
      <c r="H284" s="175">
        <v>8.6880000000000006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 x14ac:dyDescent="0.2">
      <c r="B285" s="172"/>
      <c r="D285" s="166" t="s">
        <v>269</v>
      </c>
      <c r="E285" s="173" t="s">
        <v>1</v>
      </c>
      <c r="F285" s="174" t="s">
        <v>6287</v>
      </c>
      <c r="H285" s="175">
        <v>11.46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4" customFormat="1" x14ac:dyDescent="0.2">
      <c r="B286" s="172"/>
      <c r="D286" s="166" t="s">
        <v>269</v>
      </c>
      <c r="E286" s="173" t="s">
        <v>1</v>
      </c>
      <c r="F286" s="174" t="s">
        <v>6288</v>
      </c>
      <c r="H286" s="175">
        <v>12.6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4" customFormat="1" x14ac:dyDescent="0.2">
      <c r="B287" s="172"/>
      <c r="D287" s="166" t="s">
        <v>269</v>
      </c>
      <c r="E287" s="173" t="s">
        <v>1</v>
      </c>
      <c r="F287" s="174" t="s">
        <v>6289</v>
      </c>
      <c r="H287" s="175">
        <v>6.984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 x14ac:dyDescent="0.2">
      <c r="B288" s="172"/>
      <c r="D288" s="166" t="s">
        <v>269</v>
      </c>
      <c r="E288" s="173" t="s">
        <v>1</v>
      </c>
      <c r="F288" s="174" t="s">
        <v>6290</v>
      </c>
      <c r="H288" s="175">
        <v>11.1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6" customFormat="1" x14ac:dyDescent="0.2">
      <c r="B289" s="186"/>
      <c r="D289" s="166" t="s">
        <v>269</v>
      </c>
      <c r="E289" s="187" t="s">
        <v>1</v>
      </c>
      <c r="F289" s="188" t="s">
        <v>319</v>
      </c>
      <c r="H289" s="189">
        <v>75.266999999999996</v>
      </c>
      <c r="L289" s="186"/>
      <c r="M289" s="190"/>
      <c r="N289" s="191"/>
      <c r="O289" s="191"/>
      <c r="P289" s="191"/>
      <c r="Q289" s="191"/>
      <c r="R289" s="191"/>
      <c r="S289" s="191"/>
      <c r="T289" s="192"/>
      <c r="AT289" s="187" t="s">
        <v>269</v>
      </c>
      <c r="AU289" s="187" t="s">
        <v>87</v>
      </c>
      <c r="AV289" s="16" t="s">
        <v>92</v>
      </c>
      <c r="AW289" s="16" t="s">
        <v>26</v>
      </c>
      <c r="AX289" s="16" t="s">
        <v>71</v>
      </c>
      <c r="AY289" s="187" t="s">
        <v>157</v>
      </c>
    </row>
    <row r="290" spans="1:65" s="13" customFormat="1" x14ac:dyDescent="0.2">
      <c r="B290" s="165"/>
      <c r="D290" s="166" t="s">
        <v>269</v>
      </c>
      <c r="E290" s="167" t="s">
        <v>1</v>
      </c>
      <c r="F290" s="168" t="s">
        <v>6159</v>
      </c>
      <c r="H290" s="167" t="s">
        <v>1</v>
      </c>
      <c r="L290" s="165"/>
      <c r="M290" s="169"/>
      <c r="N290" s="170"/>
      <c r="O290" s="170"/>
      <c r="P290" s="170"/>
      <c r="Q290" s="170"/>
      <c r="R290" s="170"/>
      <c r="S290" s="170"/>
      <c r="T290" s="171"/>
      <c r="AT290" s="167" t="s">
        <v>269</v>
      </c>
      <c r="AU290" s="167" t="s">
        <v>87</v>
      </c>
      <c r="AV290" s="13" t="s">
        <v>79</v>
      </c>
      <c r="AW290" s="13" t="s">
        <v>26</v>
      </c>
      <c r="AX290" s="13" t="s">
        <v>71</v>
      </c>
      <c r="AY290" s="167" t="s">
        <v>157</v>
      </c>
    </row>
    <row r="291" spans="1:65" s="14" customFormat="1" x14ac:dyDescent="0.2">
      <c r="B291" s="172"/>
      <c r="D291" s="166" t="s">
        <v>269</v>
      </c>
      <c r="E291" s="173" t="s">
        <v>1</v>
      </c>
      <c r="F291" s="174" t="s">
        <v>6291</v>
      </c>
      <c r="H291" s="175">
        <v>10.199999999999999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4" customFormat="1" x14ac:dyDescent="0.2">
      <c r="B292" s="172"/>
      <c r="D292" s="166" t="s">
        <v>269</v>
      </c>
      <c r="E292" s="173" t="s">
        <v>1</v>
      </c>
      <c r="F292" s="174" t="s">
        <v>6292</v>
      </c>
      <c r="H292" s="175">
        <v>10.115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4" customFormat="1" x14ac:dyDescent="0.2">
      <c r="B293" s="172"/>
      <c r="D293" s="166" t="s">
        <v>269</v>
      </c>
      <c r="E293" s="173" t="s">
        <v>1</v>
      </c>
      <c r="F293" s="174" t="s">
        <v>6293</v>
      </c>
      <c r="H293" s="175">
        <v>11.22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6" customFormat="1" x14ac:dyDescent="0.2">
      <c r="B294" s="186"/>
      <c r="D294" s="166" t="s">
        <v>269</v>
      </c>
      <c r="E294" s="187" t="s">
        <v>1</v>
      </c>
      <c r="F294" s="188" t="s">
        <v>319</v>
      </c>
      <c r="H294" s="189">
        <v>31.535</v>
      </c>
      <c r="L294" s="186"/>
      <c r="M294" s="190"/>
      <c r="N294" s="191"/>
      <c r="O294" s="191"/>
      <c r="P294" s="191"/>
      <c r="Q294" s="191"/>
      <c r="R294" s="191"/>
      <c r="S294" s="191"/>
      <c r="T294" s="192"/>
      <c r="AT294" s="187" t="s">
        <v>269</v>
      </c>
      <c r="AU294" s="187" t="s">
        <v>87</v>
      </c>
      <c r="AV294" s="16" t="s">
        <v>92</v>
      </c>
      <c r="AW294" s="16" t="s">
        <v>26</v>
      </c>
      <c r="AX294" s="16" t="s">
        <v>71</v>
      </c>
      <c r="AY294" s="187" t="s">
        <v>157</v>
      </c>
    </row>
    <row r="295" spans="1:65" s="15" customFormat="1" x14ac:dyDescent="0.2">
      <c r="B295" s="179"/>
      <c r="D295" s="166" t="s">
        <v>269</v>
      </c>
      <c r="E295" s="180" t="s">
        <v>1</v>
      </c>
      <c r="F295" s="181" t="s">
        <v>272</v>
      </c>
      <c r="H295" s="182">
        <v>106.80200000000001</v>
      </c>
      <c r="L295" s="179"/>
      <c r="M295" s="183"/>
      <c r="N295" s="184"/>
      <c r="O295" s="184"/>
      <c r="P295" s="184"/>
      <c r="Q295" s="184"/>
      <c r="R295" s="184"/>
      <c r="S295" s="184"/>
      <c r="T295" s="185"/>
      <c r="AT295" s="180" t="s">
        <v>269</v>
      </c>
      <c r="AU295" s="180" t="s">
        <v>87</v>
      </c>
      <c r="AV295" s="15" t="s">
        <v>162</v>
      </c>
      <c r="AW295" s="15" t="s">
        <v>26</v>
      </c>
      <c r="AX295" s="15" t="s">
        <v>79</v>
      </c>
      <c r="AY295" s="180" t="s">
        <v>157</v>
      </c>
    </row>
    <row r="296" spans="1:65" s="2" customFormat="1" ht="24.2" customHeight="1" x14ac:dyDescent="0.2">
      <c r="A296" s="30"/>
      <c r="B296" s="147"/>
      <c r="C296" s="148" t="s">
        <v>224</v>
      </c>
      <c r="D296" s="148" t="s">
        <v>159</v>
      </c>
      <c r="E296" s="149" t="s">
        <v>423</v>
      </c>
      <c r="F296" s="150" t="s">
        <v>6294</v>
      </c>
      <c r="G296" s="151" t="s">
        <v>168</v>
      </c>
      <c r="H296" s="152">
        <v>504.99200000000002</v>
      </c>
      <c r="I296" s="152"/>
      <c r="J296" s="152">
        <f>ROUND(I296*H296,3)</f>
        <v>0</v>
      </c>
      <c r="K296" s="153"/>
      <c r="L296" s="31"/>
      <c r="M296" s="154" t="s">
        <v>1</v>
      </c>
      <c r="N296" s="155" t="s">
        <v>37</v>
      </c>
      <c r="O296" s="156">
        <v>0</v>
      </c>
      <c r="P296" s="156">
        <f>O296*H296</f>
        <v>0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87</v>
      </c>
      <c r="BK296" s="160">
        <f>ROUND(I296*H296,3)</f>
        <v>0</v>
      </c>
      <c r="BL296" s="18" t="s">
        <v>162</v>
      </c>
      <c r="BM296" s="158" t="s">
        <v>6295</v>
      </c>
    </row>
    <row r="297" spans="1:65" s="13" customFormat="1" x14ac:dyDescent="0.2">
      <c r="B297" s="165"/>
      <c r="D297" s="166" t="s">
        <v>269</v>
      </c>
      <c r="E297" s="167" t="s">
        <v>1</v>
      </c>
      <c r="F297" s="168" t="s">
        <v>6296</v>
      </c>
      <c r="H297" s="167" t="s">
        <v>1</v>
      </c>
      <c r="L297" s="165"/>
      <c r="M297" s="169"/>
      <c r="N297" s="170"/>
      <c r="O297" s="170"/>
      <c r="P297" s="170"/>
      <c r="Q297" s="170"/>
      <c r="R297" s="170"/>
      <c r="S297" s="170"/>
      <c r="T297" s="171"/>
      <c r="AT297" s="167" t="s">
        <v>269</v>
      </c>
      <c r="AU297" s="167" t="s">
        <v>87</v>
      </c>
      <c r="AV297" s="13" t="s">
        <v>79</v>
      </c>
      <c r="AW297" s="13" t="s">
        <v>26</v>
      </c>
      <c r="AX297" s="13" t="s">
        <v>71</v>
      </c>
      <c r="AY297" s="167" t="s">
        <v>157</v>
      </c>
    </row>
    <row r="298" spans="1:65" s="14" customFormat="1" x14ac:dyDescent="0.2">
      <c r="B298" s="172"/>
      <c r="D298" s="166" t="s">
        <v>269</v>
      </c>
      <c r="E298" s="173" t="s">
        <v>1</v>
      </c>
      <c r="F298" s="174" t="s">
        <v>6297</v>
      </c>
      <c r="H298" s="175">
        <v>13.617000000000001</v>
      </c>
      <c r="L298" s="172"/>
      <c r="M298" s="176"/>
      <c r="N298" s="177"/>
      <c r="O298" s="177"/>
      <c r="P298" s="177"/>
      <c r="Q298" s="177"/>
      <c r="R298" s="177"/>
      <c r="S298" s="177"/>
      <c r="T298" s="178"/>
      <c r="AT298" s="173" t="s">
        <v>269</v>
      </c>
      <c r="AU298" s="173" t="s">
        <v>87</v>
      </c>
      <c r="AV298" s="14" t="s">
        <v>87</v>
      </c>
      <c r="AW298" s="14" t="s">
        <v>26</v>
      </c>
      <c r="AX298" s="14" t="s">
        <v>71</v>
      </c>
      <c r="AY298" s="173" t="s">
        <v>157</v>
      </c>
    </row>
    <row r="299" spans="1:65" s="16" customFormat="1" x14ac:dyDescent="0.2">
      <c r="B299" s="186"/>
      <c r="D299" s="166" t="s">
        <v>269</v>
      </c>
      <c r="E299" s="187" t="s">
        <v>1</v>
      </c>
      <c r="F299" s="188" t="s">
        <v>319</v>
      </c>
      <c r="H299" s="189">
        <v>13.617000000000001</v>
      </c>
      <c r="L299" s="186"/>
      <c r="M299" s="190"/>
      <c r="N299" s="191"/>
      <c r="O299" s="191"/>
      <c r="P299" s="191"/>
      <c r="Q299" s="191"/>
      <c r="R299" s="191"/>
      <c r="S299" s="191"/>
      <c r="T299" s="192"/>
      <c r="AT299" s="187" t="s">
        <v>269</v>
      </c>
      <c r="AU299" s="187" t="s">
        <v>87</v>
      </c>
      <c r="AV299" s="16" t="s">
        <v>92</v>
      </c>
      <c r="AW299" s="16" t="s">
        <v>26</v>
      </c>
      <c r="AX299" s="16" t="s">
        <v>71</v>
      </c>
      <c r="AY299" s="187" t="s">
        <v>157</v>
      </c>
    </row>
    <row r="300" spans="1:65" s="13" customFormat="1" x14ac:dyDescent="0.2">
      <c r="B300" s="165"/>
      <c r="D300" s="166" t="s">
        <v>269</v>
      </c>
      <c r="E300" s="167" t="s">
        <v>1</v>
      </c>
      <c r="F300" s="168" t="s">
        <v>6159</v>
      </c>
      <c r="H300" s="167" t="s">
        <v>1</v>
      </c>
      <c r="L300" s="165"/>
      <c r="M300" s="169"/>
      <c r="N300" s="170"/>
      <c r="O300" s="170"/>
      <c r="P300" s="170"/>
      <c r="Q300" s="170"/>
      <c r="R300" s="170"/>
      <c r="S300" s="170"/>
      <c r="T300" s="171"/>
      <c r="AT300" s="167" t="s">
        <v>269</v>
      </c>
      <c r="AU300" s="167" t="s">
        <v>87</v>
      </c>
      <c r="AV300" s="13" t="s">
        <v>79</v>
      </c>
      <c r="AW300" s="13" t="s">
        <v>26</v>
      </c>
      <c r="AX300" s="13" t="s">
        <v>71</v>
      </c>
      <c r="AY300" s="167" t="s">
        <v>157</v>
      </c>
    </row>
    <row r="301" spans="1:65" s="14" customFormat="1" x14ac:dyDescent="0.2">
      <c r="B301" s="172"/>
      <c r="D301" s="166" t="s">
        <v>269</v>
      </c>
      <c r="E301" s="173" t="s">
        <v>1</v>
      </c>
      <c r="F301" s="174" t="s">
        <v>6298</v>
      </c>
      <c r="H301" s="175">
        <v>396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4" customFormat="1" x14ac:dyDescent="0.2">
      <c r="B302" s="172"/>
      <c r="D302" s="166" t="s">
        <v>269</v>
      </c>
      <c r="E302" s="173" t="s">
        <v>1</v>
      </c>
      <c r="F302" s="174" t="s">
        <v>6299</v>
      </c>
      <c r="H302" s="175">
        <v>25.53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4" customFormat="1" x14ac:dyDescent="0.2">
      <c r="B303" s="172"/>
      <c r="D303" s="166" t="s">
        <v>269</v>
      </c>
      <c r="E303" s="173" t="s">
        <v>1</v>
      </c>
      <c r="F303" s="174" t="s">
        <v>6300</v>
      </c>
      <c r="H303" s="175">
        <v>69.844999999999999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6" customFormat="1" x14ac:dyDescent="0.2">
      <c r="B304" s="186"/>
      <c r="D304" s="166" t="s">
        <v>269</v>
      </c>
      <c r="E304" s="187" t="s">
        <v>1</v>
      </c>
      <c r="F304" s="188" t="s">
        <v>319</v>
      </c>
      <c r="H304" s="189">
        <v>491.375</v>
      </c>
      <c r="L304" s="186"/>
      <c r="M304" s="190"/>
      <c r="N304" s="191"/>
      <c r="O304" s="191"/>
      <c r="P304" s="191"/>
      <c r="Q304" s="191"/>
      <c r="R304" s="191"/>
      <c r="S304" s="191"/>
      <c r="T304" s="192"/>
      <c r="AT304" s="187" t="s">
        <v>269</v>
      </c>
      <c r="AU304" s="187" t="s">
        <v>87</v>
      </c>
      <c r="AV304" s="16" t="s">
        <v>92</v>
      </c>
      <c r="AW304" s="16" t="s">
        <v>26</v>
      </c>
      <c r="AX304" s="16" t="s">
        <v>71</v>
      </c>
      <c r="AY304" s="187" t="s">
        <v>157</v>
      </c>
    </row>
    <row r="305" spans="1:65" s="15" customFormat="1" x14ac:dyDescent="0.2">
      <c r="B305" s="179"/>
      <c r="D305" s="166" t="s">
        <v>269</v>
      </c>
      <c r="E305" s="180" t="s">
        <v>1</v>
      </c>
      <c r="F305" s="181" t="s">
        <v>272</v>
      </c>
      <c r="H305" s="182">
        <v>504.99200000000002</v>
      </c>
      <c r="L305" s="179"/>
      <c r="M305" s="183"/>
      <c r="N305" s="184"/>
      <c r="O305" s="184"/>
      <c r="P305" s="184"/>
      <c r="Q305" s="184"/>
      <c r="R305" s="184"/>
      <c r="S305" s="184"/>
      <c r="T305" s="185"/>
      <c r="AT305" s="180" t="s">
        <v>269</v>
      </c>
      <c r="AU305" s="180" t="s">
        <v>87</v>
      </c>
      <c r="AV305" s="15" t="s">
        <v>162</v>
      </c>
      <c r="AW305" s="15" t="s">
        <v>26</v>
      </c>
      <c r="AX305" s="15" t="s">
        <v>79</v>
      </c>
      <c r="AY305" s="180" t="s">
        <v>157</v>
      </c>
    </row>
    <row r="306" spans="1:65" s="2" customFormat="1" ht="14.45" customHeight="1" x14ac:dyDescent="0.2">
      <c r="A306" s="30"/>
      <c r="B306" s="147"/>
      <c r="C306" s="148" t="s">
        <v>228</v>
      </c>
      <c r="D306" s="148" t="s">
        <v>159</v>
      </c>
      <c r="E306" s="149" t="s">
        <v>216</v>
      </c>
      <c r="F306" s="150" t="s">
        <v>443</v>
      </c>
      <c r="G306" s="151" t="s">
        <v>218</v>
      </c>
      <c r="H306" s="152">
        <v>32.774999999999999</v>
      </c>
      <c r="I306" s="152"/>
      <c r="J306" s="152">
        <f>ROUND(I306*H306,3)</f>
        <v>0</v>
      </c>
      <c r="K306" s="153"/>
      <c r="L306" s="31"/>
      <c r="M306" s="154" t="s">
        <v>1</v>
      </c>
      <c r="N306" s="155" t="s">
        <v>37</v>
      </c>
      <c r="O306" s="156">
        <v>0.59799999999999998</v>
      </c>
      <c r="P306" s="156">
        <f>O306*H306</f>
        <v>19.599449999999997</v>
      </c>
      <c r="Q306" s="156">
        <v>0</v>
      </c>
      <c r="R306" s="156">
        <f>Q306*H306</f>
        <v>0</v>
      </c>
      <c r="S306" s="156">
        <v>0</v>
      </c>
      <c r="T306" s="15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8" t="s">
        <v>162</v>
      </c>
      <c r="AT306" s="158" t="s">
        <v>159</v>
      </c>
      <c r="AU306" s="158" t="s">
        <v>87</v>
      </c>
      <c r="AY306" s="18" t="s">
        <v>157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8" t="s">
        <v>87</v>
      </c>
      <c r="BK306" s="160">
        <f>ROUND(I306*H306,3)</f>
        <v>0</v>
      </c>
      <c r="BL306" s="18" t="s">
        <v>162</v>
      </c>
      <c r="BM306" s="158" t="s">
        <v>6301</v>
      </c>
    </row>
    <row r="307" spans="1:65" s="2" customFormat="1" ht="24.2" customHeight="1" x14ac:dyDescent="0.2">
      <c r="A307" s="30"/>
      <c r="B307" s="147"/>
      <c r="C307" s="148" t="s">
        <v>234</v>
      </c>
      <c r="D307" s="148" t="s">
        <v>159</v>
      </c>
      <c r="E307" s="149" t="s">
        <v>445</v>
      </c>
      <c r="F307" s="150" t="s">
        <v>446</v>
      </c>
      <c r="G307" s="151" t="s">
        <v>218</v>
      </c>
      <c r="H307" s="152">
        <v>229.42500000000001</v>
      </c>
      <c r="I307" s="152"/>
      <c r="J307" s="152">
        <f>ROUND(I307*H307,3)</f>
        <v>0</v>
      </c>
      <c r="K307" s="153"/>
      <c r="L307" s="31"/>
      <c r="M307" s="154" t="s">
        <v>1</v>
      </c>
      <c r="N307" s="155" t="s">
        <v>37</v>
      </c>
      <c r="O307" s="156">
        <v>7.0000000000000001E-3</v>
      </c>
      <c r="P307" s="156">
        <f>O307*H307</f>
        <v>1.6059750000000002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58" t="s">
        <v>162</v>
      </c>
      <c r="AT307" s="158" t="s">
        <v>159</v>
      </c>
      <c r="AU307" s="158" t="s">
        <v>87</v>
      </c>
      <c r="AY307" s="18" t="s">
        <v>157</v>
      </c>
      <c r="BE307" s="159">
        <f>IF(N307="základná",J307,0)</f>
        <v>0</v>
      </c>
      <c r="BF307" s="159">
        <f>IF(N307="znížená",J307,0)</f>
        <v>0</v>
      </c>
      <c r="BG307" s="159">
        <f>IF(N307="zákl. prenesená",J307,0)</f>
        <v>0</v>
      </c>
      <c r="BH307" s="159">
        <f>IF(N307="zníž. prenesená",J307,0)</f>
        <v>0</v>
      </c>
      <c r="BI307" s="159">
        <f>IF(N307="nulová",J307,0)</f>
        <v>0</v>
      </c>
      <c r="BJ307" s="18" t="s">
        <v>87</v>
      </c>
      <c r="BK307" s="160">
        <f>ROUND(I307*H307,3)</f>
        <v>0</v>
      </c>
      <c r="BL307" s="18" t="s">
        <v>162</v>
      </c>
      <c r="BM307" s="158" t="s">
        <v>6302</v>
      </c>
    </row>
    <row r="308" spans="1:65" s="14" customFormat="1" x14ac:dyDescent="0.2">
      <c r="B308" s="172"/>
      <c r="D308" s="166" t="s">
        <v>269</v>
      </c>
      <c r="E308" s="173" t="s">
        <v>1</v>
      </c>
      <c r="F308" s="174" t="s">
        <v>6303</v>
      </c>
      <c r="H308" s="175">
        <v>229.42500000000001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5" customFormat="1" x14ac:dyDescent="0.2">
      <c r="B309" s="179"/>
      <c r="D309" s="166" t="s">
        <v>269</v>
      </c>
      <c r="E309" s="180" t="s">
        <v>1</v>
      </c>
      <c r="F309" s="181" t="s">
        <v>272</v>
      </c>
      <c r="H309" s="182">
        <v>229.42500000000001</v>
      </c>
      <c r="L309" s="179"/>
      <c r="M309" s="183"/>
      <c r="N309" s="184"/>
      <c r="O309" s="184"/>
      <c r="P309" s="184"/>
      <c r="Q309" s="184"/>
      <c r="R309" s="184"/>
      <c r="S309" s="184"/>
      <c r="T309" s="185"/>
      <c r="AT309" s="180" t="s">
        <v>269</v>
      </c>
      <c r="AU309" s="180" t="s">
        <v>87</v>
      </c>
      <c r="AV309" s="15" t="s">
        <v>162</v>
      </c>
      <c r="AW309" s="15" t="s">
        <v>26</v>
      </c>
      <c r="AX309" s="15" t="s">
        <v>79</v>
      </c>
      <c r="AY309" s="180" t="s">
        <v>157</v>
      </c>
    </row>
    <row r="310" spans="1:65" s="2" customFormat="1" ht="24.2" customHeight="1" x14ac:dyDescent="0.2">
      <c r="A310" s="30"/>
      <c r="B310" s="147"/>
      <c r="C310" s="148" t="s">
        <v>7</v>
      </c>
      <c r="D310" s="148" t="s">
        <v>159</v>
      </c>
      <c r="E310" s="149" t="s">
        <v>221</v>
      </c>
      <c r="F310" s="150" t="s">
        <v>222</v>
      </c>
      <c r="G310" s="151" t="s">
        <v>218</v>
      </c>
      <c r="H310" s="152">
        <v>32.774999999999999</v>
      </c>
      <c r="I310" s="152"/>
      <c r="J310" s="152">
        <f>ROUND(I310*H310,3)</f>
        <v>0</v>
      </c>
      <c r="K310" s="153"/>
      <c r="L310" s="31"/>
      <c r="M310" s="154" t="s">
        <v>1</v>
      </c>
      <c r="N310" s="155" t="s">
        <v>37</v>
      </c>
      <c r="O310" s="156">
        <v>0.89</v>
      </c>
      <c r="P310" s="156">
        <f>O310*H310</f>
        <v>29.169750000000001</v>
      </c>
      <c r="Q310" s="156">
        <v>0</v>
      </c>
      <c r="R310" s="156">
        <f>Q310*H310</f>
        <v>0</v>
      </c>
      <c r="S310" s="156">
        <v>0</v>
      </c>
      <c r="T310" s="157">
        <f>S310*H310</f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58" t="s">
        <v>162</v>
      </c>
      <c r="AT310" s="158" t="s">
        <v>159</v>
      </c>
      <c r="AU310" s="158" t="s">
        <v>87</v>
      </c>
      <c r="AY310" s="18" t="s">
        <v>157</v>
      </c>
      <c r="BE310" s="159">
        <f>IF(N310="základná",J310,0)</f>
        <v>0</v>
      </c>
      <c r="BF310" s="159">
        <f>IF(N310="znížená",J310,0)</f>
        <v>0</v>
      </c>
      <c r="BG310" s="159">
        <f>IF(N310="zákl. prenesená",J310,0)</f>
        <v>0</v>
      </c>
      <c r="BH310" s="159">
        <f>IF(N310="zníž. prenesená",J310,0)</f>
        <v>0</v>
      </c>
      <c r="BI310" s="159">
        <f>IF(N310="nulová",J310,0)</f>
        <v>0</v>
      </c>
      <c r="BJ310" s="18" t="s">
        <v>87</v>
      </c>
      <c r="BK310" s="160">
        <f>ROUND(I310*H310,3)</f>
        <v>0</v>
      </c>
      <c r="BL310" s="18" t="s">
        <v>162</v>
      </c>
      <c r="BM310" s="158" t="s">
        <v>6304</v>
      </c>
    </row>
    <row r="311" spans="1:65" s="2" customFormat="1" ht="24.2" customHeight="1" x14ac:dyDescent="0.2">
      <c r="A311" s="30"/>
      <c r="B311" s="147"/>
      <c r="C311" s="148" t="s">
        <v>451</v>
      </c>
      <c r="D311" s="148" t="s">
        <v>159</v>
      </c>
      <c r="E311" s="149" t="s">
        <v>225</v>
      </c>
      <c r="F311" s="150" t="s">
        <v>226</v>
      </c>
      <c r="G311" s="151" t="s">
        <v>218</v>
      </c>
      <c r="H311" s="152">
        <v>262.2</v>
      </c>
      <c r="I311" s="152"/>
      <c r="J311" s="152">
        <f>ROUND(I311*H311,3)</f>
        <v>0</v>
      </c>
      <c r="K311" s="153"/>
      <c r="L311" s="31"/>
      <c r="M311" s="154" t="s">
        <v>1</v>
      </c>
      <c r="N311" s="155" t="s">
        <v>37</v>
      </c>
      <c r="O311" s="156">
        <v>0.1</v>
      </c>
      <c r="P311" s="156">
        <f>O311*H311</f>
        <v>26.22</v>
      </c>
      <c r="Q311" s="156">
        <v>0</v>
      </c>
      <c r="R311" s="156">
        <f>Q311*H311</f>
        <v>0</v>
      </c>
      <c r="S311" s="156">
        <v>0</v>
      </c>
      <c r="T311" s="157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8" t="s">
        <v>162</v>
      </c>
      <c r="AT311" s="158" t="s">
        <v>159</v>
      </c>
      <c r="AU311" s="158" t="s">
        <v>87</v>
      </c>
      <c r="AY311" s="18" t="s">
        <v>157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8" t="s">
        <v>87</v>
      </c>
      <c r="BK311" s="160">
        <f>ROUND(I311*H311,3)</f>
        <v>0</v>
      </c>
      <c r="BL311" s="18" t="s">
        <v>162</v>
      </c>
      <c r="BM311" s="158" t="s">
        <v>6305</v>
      </c>
    </row>
    <row r="312" spans="1:65" s="14" customFormat="1" x14ac:dyDescent="0.2">
      <c r="B312" s="172"/>
      <c r="D312" s="166" t="s">
        <v>269</v>
      </c>
      <c r="E312" s="173" t="s">
        <v>1</v>
      </c>
      <c r="F312" s="174" t="s">
        <v>6306</v>
      </c>
      <c r="H312" s="175">
        <v>262.2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5" customFormat="1" x14ac:dyDescent="0.2">
      <c r="B313" s="179"/>
      <c r="D313" s="166" t="s">
        <v>269</v>
      </c>
      <c r="E313" s="180" t="s">
        <v>1</v>
      </c>
      <c r="F313" s="181" t="s">
        <v>272</v>
      </c>
      <c r="H313" s="182">
        <v>262.2</v>
      </c>
      <c r="L313" s="179"/>
      <c r="M313" s="183"/>
      <c r="N313" s="184"/>
      <c r="O313" s="184"/>
      <c r="P313" s="184"/>
      <c r="Q313" s="184"/>
      <c r="R313" s="184"/>
      <c r="S313" s="184"/>
      <c r="T313" s="185"/>
      <c r="AT313" s="180" t="s">
        <v>269</v>
      </c>
      <c r="AU313" s="180" t="s">
        <v>87</v>
      </c>
      <c r="AV313" s="15" t="s">
        <v>162</v>
      </c>
      <c r="AW313" s="15" t="s">
        <v>26</v>
      </c>
      <c r="AX313" s="15" t="s">
        <v>79</v>
      </c>
      <c r="AY313" s="180" t="s">
        <v>157</v>
      </c>
    </row>
    <row r="314" spans="1:65" s="2" customFormat="1" ht="24.2" customHeight="1" x14ac:dyDescent="0.2">
      <c r="A314" s="30"/>
      <c r="B314" s="147"/>
      <c r="C314" s="148" t="s">
        <v>453</v>
      </c>
      <c r="D314" s="148" t="s">
        <v>159</v>
      </c>
      <c r="E314" s="149" t="s">
        <v>490</v>
      </c>
      <c r="F314" s="150" t="s">
        <v>491</v>
      </c>
      <c r="G314" s="151" t="s">
        <v>218</v>
      </c>
      <c r="H314" s="152">
        <v>32.774999999999999</v>
      </c>
      <c r="I314" s="152"/>
      <c r="J314" s="152">
        <f>ROUND(I314*H314,3)</f>
        <v>0</v>
      </c>
      <c r="K314" s="153"/>
      <c r="L314" s="31"/>
      <c r="M314" s="154" t="s">
        <v>1</v>
      </c>
      <c r="N314" s="155" t="s">
        <v>37</v>
      </c>
      <c r="O314" s="156">
        <v>0</v>
      </c>
      <c r="P314" s="156">
        <f>O314*H314</f>
        <v>0</v>
      </c>
      <c r="Q314" s="156">
        <v>0</v>
      </c>
      <c r="R314" s="156">
        <f>Q314*H314</f>
        <v>0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162</v>
      </c>
      <c r="AT314" s="158" t="s">
        <v>159</v>
      </c>
      <c r="AU314" s="158" t="s">
        <v>87</v>
      </c>
      <c r="AY314" s="18" t="s">
        <v>157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87</v>
      </c>
      <c r="BK314" s="160">
        <f>ROUND(I314*H314,3)</f>
        <v>0</v>
      </c>
      <c r="BL314" s="18" t="s">
        <v>162</v>
      </c>
      <c r="BM314" s="158" t="s">
        <v>6307</v>
      </c>
    </row>
    <row r="315" spans="1:65" s="2" customFormat="1" ht="14.45" customHeight="1" x14ac:dyDescent="0.2">
      <c r="A315" s="30"/>
      <c r="B315" s="147"/>
      <c r="C315" s="148" t="s">
        <v>456</v>
      </c>
      <c r="D315" s="148" t="s">
        <v>159</v>
      </c>
      <c r="E315" s="149" t="s">
        <v>499</v>
      </c>
      <c r="F315" s="150" t="s">
        <v>500</v>
      </c>
      <c r="G315" s="151" t="s">
        <v>205</v>
      </c>
      <c r="H315" s="152">
        <v>10</v>
      </c>
      <c r="I315" s="152"/>
      <c r="J315" s="152">
        <f>ROUND(I315*H315,3)</f>
        <v>0</v>
      </c>
      <c r="K315" s="153"/>
      <c r="L315" s="31"/>
      <c r="M315" s="154" t="s">
        <v>1</v>
      </c>
      <c r="N315" s="155" t="s">
        <v>37</v>
      </c>
      <c r="O315" s="156">
        <v>0</v>
      </c>
      <c r="P315" s="156">
        <f>O315*H315</f>
        <v>0</v>
      </c>
      <c r="Q315" s="156">
        <v>0</v>
      </c>
      <c r="R315" s="156">
        <f>Q315*H315</f>
        <v>0</v>
      </c>
      <c r="S315" s="156">
        <v>0</v>
      </c>
      <c r="T315" s="157">
        <f>S315*H315</f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8" t="s">
        <v>162</v>
      </c>
      <c r="AT315" s="158" t="s">
        <v>159</v>
      </c>
      <c r="AU315" s="158" t="s">
        <v>87</v>
      </c>
      <c r="AY315" s="18" t="s">
        <v>157</v>
      </c>
      <c r="BE315" s="159">
        <f>IF(N315="základná",J315,0)</f>
        <v>0</v>
      </c>
      <c r="BF315" s="159">
        <f>IF(N315="znížená",J315,0)</f>
        <v>0</v>
      </c>
      <c r="BG315" s="159">
        <f>IF(N315="zákl. prenesená",J315,0)</f>
        <v>0</v>
      </c>
      <c r="BH315" s="159">
        <f>IF(N315="zníž. prenesená",J315,0)</f>
        <v>0</v>
      </c>
      <c r="BI315" s="159">
        <f>IF(N315="nulová",J315,0)</f>
        <v>0</v>
      </c>
      <c r="BJ315" s="18" t="s">
        <v>87</v>
      </c>
      <c r="BK315" s="160">
        <f>ROUND(I315*H315,3)</f>
        <v>0</v>
      </c>
      <c r="BL315" s="18" t="s">
        <v>162</v>
      </c>
      <c r="BM315" s="158" t="s">
        <v>6308</v>
      </c>
    </row>
    <row r="316" spans="1:65" s="12" customFormat="1" ht="22.9" customHeight="1" x14ac:dyDescent="0.2">
      <c r="B316" s="135"/>
      <c r="D316" s="136" t="s">
        <v>70</v>
      </c>
      <c r="E316" s="145" t="s">
        <v>232</v>
      </c>
      <c r="F316" s="145" t="s">
        <v>2394</v>
      </c>
      <c r="J316" s="146">
        <f>BK316</f>
        <v>0</v>
      </c>
      <c r="L316" s="135"/>
      <c r="M316" s="139"/>
      <c r="N316" s="140"/>
      <c r="O316" s="140"/>
      <c r="P316" s="141">
        <f>P317</f>
        <v>26.691531000000001</v>
      </c>
      <c r="Q316" s="140"/>
      <c r="R316" s="141">
        <f>R317</f>
        <v>0</v>
      </c>
      <c r="S316" s="140"/>
      <c r="T316" s="142">
        <f>T317</f>
        <v>0</v>
      </c>
      <c r="AR316" s="136" t="s">
        <v>79</v>
      </c>
      <c r="AT316" s="143" t="s">
        <v>70</v>
      </c>
      <c r="AU316" s="143" t="s">
        <v>79</v>
      </c>
      <c r="AY316" s="136" t="s">
        <v>157</v>
      </c>
      <c r="BK316" s="144">
        <f>BK317</f>
        <v>0</v>
      </c>
    </row>
    <row r="317" spans="1:65" s="2" customFormat="1" ht="24.2" customHeight="1" x14ac:dyDescent="0.2">
      <c r="A317" s="30"/>
      <c r="B317" s="147"/>
      <c r="C317" s="148" t="s">
        <v>460</v>
      </c>
      <c r="D317" s="148" t="s">
        <v>159</v>
      </c>
      <c r="E317" s="149" t="s">
        <v>4904</v>
      </c>
      <c r="F317" s="150" t="s">
        <v>4905</v>
      </c>
      <c r="G317" s="151" t="s">
        <v>218</v>
      </c>
      <c r="H317" s="152">
        <v>10.837</v>
      </c>
      <c r="I317" s="152"/>
      <c r="J317" s="152">
        <f>ROUND(I317*H317,3)</f>
        <v>0</v>
      </c>
      <c r="K317" s="153"/>
      <c r="L317" s="31"/>
      <c r="M317" s="154" t="s">
        <v>1</v>
      </c>
      <c r="N317" s="155" t="s">
        <v>37</v>
      </c>
      <c r="O317" s="156">
        <v>2.4630000000000001</v>
      </c>
      <c r="P317" s="156">
        <f>O317*H317</f>
        <v>26.691531000000001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162</v>
      </c>
      <c r="AT317" s="158" t="s">
        <v>159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162</v>
      </c>
      <c r="BM317" s="158" t="s">
        <v>6309</v>
      </c>
    </row>
    <row r="318" spans="1:65" s="12" customFormat="1" ht="25.9" customHeight="1" x14ac:dyDescent="0.2">
      <c r="B318" s="135"/>
      <c r="D318" s="136" t="s">
        <v>70</v>
      </c>
      <c r="E318" s="137" t="s">
        <v>502</v>
      </c>
      <c r="F318" s="137" t="s">
        <v>503</v>
      </c>
      <c r="J318" s="138">
        <f>BK318</f>
        <v>0</v>
      </c>
      <c r="L318" s="135"/>
      <c r="M318" s="139"/>
      <c r="N318" s="140"/>
      <c r="O318" s="140"/>
      <c r="P318" s="141">
        <f>P319+P373+P524+P720+P733</f>
        <v>1739.5100938599999</v>
      </c>
      <c r="Q318" s="140"/>
      <c r="R318" s="141">
        <f>R319+R373+R524+R720+R733</f>
        <v>68.046696749999995</v>
      </c>
      <c r="S318" s="140"/>
      <c r="T318" s="142">
        <f>T319+T373+T524+T720+T733</f>
        <v>18.766458999999998</v>
      </c>
      <c r="AR318" s="136" t="s">
        <v>87</v>
      </c>
      <c r="AT318" s="143" t="s">
        <v>70</v>
      </c>
      <c r="AU318" s="143" t="s">
        <v>71</v>
      </c>
      <c r="AY318" s="136" t="s">
        <v>157</v>
      </c>
      <c r="BK318" s="144">
        <f>BK319+BK373+BK524+BK720+BK733</f>
        <v>0</v>
      </c>
    </row>
    <row r="319" spans="1:65" s="12" customFormat="1" ht="22.9" customHeight="1" x14ac:dyDescent="0.2">
      <c r="B319" s="135"/>
      <c r="D319" s="136" t="s">
        <v>70</v>
      </c>
      <c r="E319" s="145" t="s">
        <v>667</v>
      </c>
      <c r="F319" s="145" t="s">
        <v>668</v>
      </c>
      <c r="J319" s="146">
        <f>BK319</f>
        <v>0</v>
      </c>
      <c r="L319" s="135"/>
      <c r="M319" s="139"/>
      <c r="N319" s="140"/>
      <c r="O319" s="140"/>
      <c r="P319" s="141">
        <f>SUM(P320:P372)</f>
        <v>241.3848169</v>
      </c>
      <c r="Q319" s="140"/>
      <c r="R319" s="141">
        <f>SUM(R320:R372)</f>
        <v>0.43813299999999999</v>
      </c>
      <c r="S319" s="140"/>
      <c r="T319" s="142">
        <f>SUM(T320:T372)</f>
        <v>0.21725900000000001</v>
      </c>
      <c r="AR319" s="136" t="s">
        <v>87</v>
      </c>
      <c r="AT319" s="143" t="s">
        <v>70</v>
      </c>
      <c r="AU319" s="143" t="s">
        <v>79</v>
      </c>
      <c r="AY319" s="136" t="s">
        <v>157</v>
      </c>
      <c r="BK319" s="144">
        <f>SUM(BK320:BK372)</f>
        <v>0</v>
      </c>
    </row>
    <row r="320" spans="1:65" s="2" customFormat="1" ht="24.2" customHeight="1" x14ac:dyDescent="0.2">
      <c r="A320" s="30"/>
      <c r="B320" s="147"/>
      <c r="C320" s="148" t="s">
        <v>464</v>
      </c>
      <c r="D320" s="148" t="s">
        <v>159</v>
      </c>
      <c r="E320" s="149" t="s">
        <v>6310</v>
      </c>
      <c r="F320" s="150" t="s">
        <v>6311</v>
      </c>
      <c r="G320" s="151" t="s">
        <v>196</v>
      </c>
      <c r="H320" s="152">
        <v>195.89</v>
      </c>
      <c r="I320" s="152"/>
      <c r="J320" s="152">
        <f>ROUND(I320*H320,3)</f>
        <v>0</v>
      </c>
      <c r="K320" s="153"/>
      <c r="L320" s="31"/>
      <c r="M320" s="154" t="s">
        <v>1</v>
      </c>
      <c r="N320" s="155" t="s">
        <v>37</v>
      </c>
      <c r="O320" s="156">
        <v>0.76871</v>
      </c>
      <c r="P320" s="156">
        <f>O320*H320</f>
        <v>150.58260189999999</v>
      </c>
      <c r="Q320" s="156">
        <v>1.4E-3</v>
      </c>
      <c r="R320" s="156">
        <f>Q320*H320</f>
        <v>0.27424599999999999</v>
      </c>
      <c r="S320" s="156">
        <v>0</v>
      </c>
      <c r="T320" s="157">
        <f>S320*H320</f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220</v>
      </c>
      <c r="AT320" s="158" t="s">
        <v>159</v>
      </c>
      <c r="AU320" s="158" t="s">
        <v>87</v>
      </c>
      <c r="AY320" s="18" t="s">
        <v>157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8" t="s">
        <v>87</v>
      </c>
      <c r="BK320" s="160">
        <f>ROUND(I320*H320,3)</f>
        <v>0</v>
      </c>
      <c r="BL320" s="18" t="s">
        <v>220</v>
      </c>
      <c r="BM320" s="158" t="s">
        <v>6312</v>
      </c>
    </row>
    <row r="321" spans="2:51" s="13" customFormat="1" ht="22.5" x14ac:dyDescent="0.2">
      <c r="B321" s="165"/>
      <c r="D321" s="166" t="s">
        <v>269</v>
      </c>
      <c r="E321" s="167" t="s">
        <v>1</v>
      </c>
      <c r="F321" s="168" t="s">
        <v>6313</v>
      </c>
      <c r="H321" s="167" t="s">
        <v>1</v>
      </c>
      <c r="L321" s="165"/>
      <c r="M321" s="169"/>
      <c r="N321" s="170"/>
      <c r="O321" s="170"/>
      <c r="P321" s="170"/>
      <c r="Q321" s="170"/>
      <c r="R321" s="170"/>
      <c r="S321" s="170"/>
      <c r="T321" s="171"/>
      <c r="AT321" s="167" t="s">
        <v>269</v>
      </c>
      <c r="AU321" s="167" t="s">
        <v>87</v>
      </c>
      <c r="AV321" s="13" t="s">
        <v>79</v>
      </c>
      <c r="AW321" s="13" t="s">
        <v>26</v>
      </c>
      <c r="AX321" s="13" t="s">
        <v>71</v>
      </c>
      <c r="AY321" s="167" t="s">
        <v>157</v>
      </c>
    </row>
    <row r="322" spans="2:51" s="13" customFormat="1" x14ac:dyDescent="0.2">
      <c r="B322" s="165"/>
      <c r="D322" s="166" t="s">
        <v>269</v>
      </c>
      <c r="E322" s="167" t="s">
        <v>1</v>
      </c>
      <c r="F322" s="168" t="s">
        <v>6157</v>
      </c>
      <c r="H322" s="167" t="s">
        <v>1</v>
      </c>
      <c r="L322" s="165"/>
      <c r="M322" s="169"/>
      <c r="N322" s="170"/>
      <c r="O322" s="170"/>
      <c r="P322" s="170"/>
      <c r="Q322" s="170"/>
      <c r="R322" s="170"/>
      <c r="S322" s="170"/>
      <c r="T322" s="171"/>
      <c r="AT322" s="167" t="s">
        <v>269</v>
      </c>
      <c r="AU322" s="167" t="s">
        <v>87</v>
      </c>
      <c r="AV322" s="13" t="s">
        <v>79</v>
      </c>
      <c r="AW322" s="13" t="s">
        <v>26</v>
      </c>
      <c r="AX322" s="13" t="s">
        <v>71</v>
      </c>
      <c r="AY322" s="167" t="s">
        <v>157</v>
      </c>
    </row>
    <row r="323" spans="2:51" s="13" customFormat="1" x14ac:dyDescent="0.2">
      <c r="B323" s="165"/>
      <c r="D323" s="166" t="s">
        <v>269</v>
      </c>
      <c r="E323" s="167" t="s">
        <v>1</v>
      </c>
      <c r="F323" s="168" t="s">
        <v>6314</v>
      </c>
      <c r="H323" s="167" t="s">
        <v>1</v>
      </c>
      <c r="L323" s="165"/>
      <c r="M323" s="169"/>
      <c r="N323" s="170"/>
      <c r="O323" s="170"/>
      <c r="P323" s="170"/>
      <c r="Q323" s="170"/>
      <c r="R323" s="170"/>
      <c r="S323" s="170"/>
      <c r="T323" s="171"/>
      <c r="AT323" s="167" t="s">
        <v>269</v>
      </c>
      <c r="AU323" s="167" t="s">
        <v>87</v>
      </c>
      <c r="AV323" s="13" t="s">
        <v>79</v>
      </c>
      <c r="AW323" s="13" t="s">
        <v>26</v>
      </c>
      <c r="AX323" s="13" t="s">
        <v>71</v>
      </c>
      <c r="AY323" s="167" t="s">
        <v>157</v>
      </c>
    </row>
    <row r="324" spans="2:51" s="14" customFormat="1" x14ac:dyDescent="0.2">
      <c r="B324" s="172"/>
      <c r="D324" s="166" t="s">
        <v>269</v>
      </c>
      <c r="E324" s="173" t="s">
        <v>1</v>
      </c>
      <c r="F324" s="174" t="s">
        <v>6315</v>
      </c>
      <c r="H324" s="175">
        <v>2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2:51" s="16" customFormat="1" x14ac:dyDescent="0.2">
      <c r="B325" s="186"/>
      <c r="D325" s="166" t="s">
        <v>269</v>
      </c>
      <c r="E325" s="187" t="s">
        <v>1</v>
      </c>
      <c r="F325" s="188" t="s">
        <v>319</v>
      </c>
      <c r="H325" s="189">
        <v>2</v>
      </c>
      <c r="L325" s="186"/>
      <c r="M325" s="190"/>
      <c r="N325" s="191"/>
      <c r="O325" s="191"/>
      <c r="P325" s="191"/>
      <c r="Q325" s="191"/>
      <c r="R325" s="191"/>
      <c r="S325" s="191"/>
      <c r="T325" s="192"/>
      <c r="AT325" s="187" t="s">
        <v>269</v>
      </c>
      <c r="AU325" s="187" t="s">
        <v>87</v>
      </c>
      <c r="AV325" s="16" t="s">
        <v>92</v>
      </c>
      <c r="AW325" s="16" t="s">
        <v>26</v>
      </c>
      <c r="AX325" s="16" t="s">
        <v>71</v>
      </c>
      <c r="AY325" s="187" t="s">
        <v>157</v>
      </c>
    </row>
    <row r="326" spans="2:51" s="13" customFormat="1" x14ac:dyDescent="0.2">
      <c r="B326" s="165"/>
      <c r="D326" s="166" t="s">
        <v>269</v>
      </c>
      <c r="E326" s="167" t="s">
        <v>1</v>
      </c>
      <c r="F326" s="168" t="s">
        <v>6316</v>
      </c>
      <c r="H326" s="167" t="s">
        <v>1</v>
      </c>
      <c r="L326" s="165"/>
      <c r="M326" s="169"/>
      <c r="N326" s="170"/>
      <c r="O326" s="170"/>
      <c r="P326" s="170"/>
      <c r="Q326" s="170"/>
      <c r="R326" s="170"/>
      <c r="S326" s="170"/>
      <c r="T326" s="171"/>
      <c r="AT326" s="167" t="s">
        <v>269</v>
      </c>
      <c r="AU326" s="167" t="s">
        <v>87</v>
      </c>
      <c r="AV326" s="13" t="s">
        <v>79</v>
      </c>
      <c r="AW326" s="13" t="s">
        <v>26</v>
      </c>
      <c r="AX326" s="13" t="s">
        <v>71</v>
      </c>
      <c r="AY326" s="167" t="s">
        <v>157</v>
      </c>
    </row>
    <row r="327" spans="2:51" s="14" customFormat="1" x14ac:dyDescent="0.2">
      <c r="B327" s="172"/>
      <c r="D327" s="166" t="s">
        <v>269</v>
      </c>
      <c r="E327" s="173" t="s">
        <v>1</v>
      </c>
      <c r="F327" s="174" t="s">
        <v>6317</v>
      </c>
      <c r="H327" s="175">
        <v>21.65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2:51" s="16" customFormat="1" x14ac:dyDescent="0.2">
      <c r="B328" s="186"/>
      <c r="D328" s="166" t="s">
        <v>269</v>
      </c>
      <c r="E328" s="187" t="s">
        <v>1</v>
      </c>
      <c r="F328" s="188" t="s">
        <v>319</v>
      </c>
      <c r="H328" s="189">
        <v>21.65</v>
      </c>
      <c r="L328" s="186"/>
      <c r="M328" s="190"/>
      <c r="N328" s="191"/>
      <c r="O328" s="191"/>
      <c r="P328" s="191"/>
      <c r="Q328" s="191"/>
      <c r="R328" s="191"/>
      <c r="S328" s="191"/>
      <c r="T328" s="192"/>
      <c r="AT328" s="187" t="s">
        <v>269</v>
      </c>
      <c r="AU328" s="187" t="s">
        <v>87</v>
      </c>
      <c r="AV328" s="16" t="s">
        <v>92</v>
      </c>
      <c r="AW328" s="16" t="s">
        <v>26</v>
      </c>
      <c r="AX328" s="16" t="s">
        <v>71</v>
      </c>
      <c r="AY328" s="187" t="s">
        <v>157</v>
      </c>
    </row>
    <row r="329" spans="2:51" s="13" customFormat="1" x14ac:dyDescent="0.2">
      <c r="B329" s="165"/>
      <c r="D329" s="166" t="s">
        <v>269</v>
      </c>
      <c r="E329" s="167" t="s">
        <v>1</v>
      </c>
      <c r="F329" s="168" t="s">
        <v>6318</v>
      </c>
      <c r="H329" s="167" t="s">
        <v>1</v>
      </c>
      <c r="L329" s="165"/>
      <c r="M329" s="169"/>
      <c r="N329" s="170"/>
      <c r="O329" s="170"/>
      <c r="P329" s="170"/>
      <c r="Q329" s="170"/>
      <c r="R329" s="170"/>
      <c r="S329" s="170"/>
      <c r="T329" s="171"/>
      <c r="AT329" s="167" t="s">
        <v>269</v>
      </c>
      <c r="AU329" s="167" t="s">
        <v>87</v>
      </c>
      <c r="AV329" s="13" t="s">
        <v>79</v>
      </c>
      <c r="AW329" s="13" t="s">
        <v>26</v>
      </c>
      <c r="AX329" s="13" t="s">
        <v>71</v>
      </c>
      <c r="AY329" s="167" t="s">
        <v>157</v>
      </c>
    </row>
    <row r="330" spans="2:51" s="14" customFormat="1" x14ac:dyDescent="0.2">
      <c r="B330" s="172"/>
      <c r="D330" s="166" t="s">
        <v>269</v>
      </c>
      <c r="E330" s="173" t="s">
        <v>1</v>
      </c>
      <c r="F330" s="174" t="s">
        <v>6319</v>
      </c>
      <c r="H330" s="175">
        <v>11.15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2:51" s="16" customFormat="1" x14ac:dyDescent="0.2">
      <c r="B331" s="186"/>
      <c r="D331" s="166" t="s">
        <v>269</v>
      </c>
      <c r="E331" s="187" t="s">
        <v>1</v>
      </c>
      <c r="F331" s="188" t="s">
        <v>319</v>
      </c>
      <c r="H331" s="189">
        <v>11.15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2:51" s="13" customFormat="1" x14ac:dyDescent="0.2">
      <c r="B332" s="165"/>
      <c r="D332" s="166" t="s">
        <v>269</v>
      </c>
      <c r="E332" s="167" t="s">
        <v>1</v>
      </c>
      <c r="F332" s="168" t="s">
        <v>6320</v>
      </c>
      <c r="H332" s="167" t="s">
        <v>1</v>
      </c>
      <c r="L332" s="165"/>
      <c r="M332" s="169"/>
      <c r="N332" s="170"/>
      <c r="O332" s="170"/>
      <c r="P332" s="170"/>
      <c r="Q332" s="170"/>
      <c r="R332" s="170"/>
      <c r="S332" s="170"/>
      <c r="T332" s="171"/>
      <c r="AT332" s="167" t="s">
        <v>269</v>
      </c>
      <c r="AU332" s="167" t="s">
        <v>87</v>
      </c>
      <c r="AV332" s="13" t="s">
        <v>79</v>
      </c>
      <c r="AW332" s="13" t="s">
        <v>26</v>
      </c>
      <c r="AX332" s="13" t="s">
        <v>71</v>
      </c>
      <c r="AY332" s="167" t="s">
        <v>157</v>
      </c>
    </row>
    <row r="333" spans="2:51" s="14" customFormat="1" x14ac:dyDescent="0.2">
      <c r="B333" s="172"/>
      <c r="D333" s="166" t="s">
        <v>269</v>
      </c>
      <c r="E333" s="173" t="s">
        <v>1</v>
      </c>
      <c r="F333" s="174" t="s">
        <v>6321</v>
      </c>
      <c r="H333" s="175">
        <v>31.2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2:51" s="13" customFormat="1" x14ac:dyDescent="0.2">
      <c r="B334" s="165"/>
      <c r="D334" s="166" t="s">
        <v>269</v>
      </c>
      <c r="E334" s="167" t="s">
        <v>1</v>
      </c>
      <c r="F334" s="168" t="s">
        <v>6322</v>
      </c>
      <c r="H334" s="167" t="s">
        <v>1</v>
      </c>
      <c r="L334" s="165"/>
      <c r="M334" s="169"/>
      <c r="N334" s="170"/>
      <c r="O334" s="170"/>
      <c r="P334" s="170"/>
      <c r="Q334" s="170"/>
      <c r="R334" s="170"/>
      <c r="S334" s="170"/>
      <c r="T334" s="171"/>
      <c r="AT334" s="167" t="s">
        <v>269</v>
      </c>
      <c r="AU334" s="167" t="s">
        <v>87</v>
      </c>
      <c r="AV334" s="13" t="s">
        <v>79</v>
      </c>
      <c r="AW334" s="13" t="s">
        <v>26</v>
      </c>
      <c r="AX334" s="13" t="s">
        <v>71</v>
      </c>
      <c r="AY334" s="167" t="s">
        <v>157</v>
      </c>
    </row>
    <row r="335" spans="2:51" s="14" customFormat="1" x14ac:dyDescent="0.2">
      <c r="B335" s="172"/>
      <c r="D335" s="166" t="s">
        <v>269</v>
      </c>
      <c r="E335" s="173" t="s">
        <v>1</v>
      </c>
      <c r="F335" s="174" t="s">
        <v>6323</v>
      </c>
      <c r="H335" s="175">
        <v>5.6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2:51" s="16" customFormat="1" x14ac:dyDescent="0.2">
      <c r="B336" s="186"/>
      <c r="D336" s="166" t="s">
        <v>269</v>
      </c>
      <c r="E336" s="187" t="s">
        <v>1</v>
      </c>
      <c r="F336" s="188" t="s">
        <v>319</v>
      </c>
      <c r="H336" s="189">
        <v>36.799999999999997</v>
      </c>
      <c r="L336" s="186"/>
      <c r="M336" s="190"/>
      <c r="N336" s="191"/>
      <c r="O336" s="191"/>
      <c r="P336" s="191"/>
      <c r="Q336" s="191"/>
      <c r="R336" s="191"/>
      <c r="S336" s="191"/>
      <c r="T336" s="192"/>
      <c r="AT336" s="187" t="s">
        <v>269</v>
      </c>
      <c r="AU336" s="187" t="s">
        <v>87</v>
      </c>
      <c r="AV336" s="16" t="s">
        <v>92</v>
      </c>
      <c r="AW336" s="16" t="s">
        <v>26</v>
      </c>
      <c r="AX336" s="16" t="s">
        <v>71</v>
      </c>
      <c r="AY336" s="187" t="s">
        <v>157</v>
      </c>
    </row>
    <row r="337" spans="2:51" s="13" customFormat="1" x14ac:dyDescent="0.2">
      <c r="B337" s="165"/>
      <c r="D337" s="166" t="s">
        <v>269</v>
      </c>
      <c r="E337" s="167" t="s">
        <v>1</v>
      </c>
      <c r="F337" s="168" t="s">
        <v>6324</v>
      </c>
      <c r="H337" s="167" t="s">
        <v>1</v>
      </c>
      <c r="L337" s="165"/>
      <c r="M337" s="169"/>
      <c r="N337" s="170"/>
      <c r="O337" s="170"/>
      <c r="P337" s="170"/>
      <c r="Q337" s="170"/>
      <c r="R337" s="170"/>
      <c r="S337" s="170"/>
      <c r="T337" s="171"/>
      <c r="AT337" s="167" t="s">
        <v>269</v>
      </c>
      <c r="AU337" s="167" t="s">
        <v>87</v>
      </c>
      <c r="AV337" s="13" t="s">
        <v>79</v>
      </c>
      <c r="AW337" s="13" t="s">
        <v>26</v>
      </c>
      <c r="AX337" s="13" t="s">
        <v>71</v>
      </c>
      <c r="AY337" s="167" t="s">
        <v>157</v>
      </c>
    </row>
    <row r="338" spans="2:51" s="14" customFormat="1" x14ac:dyDescent="0.2">
      <c r="B338" s="172"/>
      <c r="D338" s="166" t="s">
        <v>269</v>
      </c>
      <c r="E338" s="173" t="s">
        <v>1</v>
      </c>
      <c r="F338" s="174" t="s">
        <v>6325</v>
      </c>
      <c r="H338" s="175">
        <v>5.58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2:51" s="16" customFormat="1" x14ac:dyDescent="0.2">
      <c r="B339" s="186"/>
      <c r="D339" s="166" t="s">
        <v>269</v>
      </c>
      <c r="E339" s="187" t="s">
        <v>1</v>
      </c>
      <c r="F339" s="188" t="s">
        <v>319</v>
      </c>
      <c r="H339" s="189">
        <v>5.58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2:51" s="13" customFormat="1" x14ac:dyDescent="0.2">
      <c r="B340" s="165"/>
      <c r="D340" s="166" t="s">
        <v>269</v>
      </c>
      <c r="E340" s="167" t="s">
        <v>1</v>
      </c>
      <c r="F340" s="168" t="s">
        <v>6326</v>
      </c>
      <c r="H340" s="167" t="s">
        <v>1</v>
      </c>
      <c r="L340" s="165"/>
      <c r="M340" s="169"/>
      <c r="N340" s="170"/>
      <c r="O340" s="170"/>
      <c r="P340" s="170"/>
      <c r="Q340" s="170"/>
      <c r="R340" s="170"/>
      <c r="S340" s="170"/>
      <c r="T340" s="171"/>
      <c r="AT340" s="167" t="s">
        <v>269</v>
      </c>
      <c r="AU340" s="167" t="s">
        <v>87</v>
      </c>
      <c r="AV340" s="13" t="s">
        <v>79</v>
      </c>
      <c r="AW340" s="13" t="s">
        <v>26</v>
      </c>
      <c r="AX340" s="13" t="s">
        <v>71</v>
      </c>
      <c r="AY340" s="167" t="s">
        <v>157</v>
      </c>
    </row>
    <row r="341" spans="2:51" s="14" customFormat="1" x14ac:dyDescent="0.2">
      <c r="B341" s="172"/>
      <c r="D341" s="166" t="s">
        <v>269</v>
      </c>
      <c r="E341" s="173" t="s">
        <v>1</v>
      </c>
      <c r="F341" s="174" t="s">
        <v>6327</v>
      </c>
      <c r="H341" s="175">
        <v>17.8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6" customFormat="1" x14ac:dyDescent="0.2">
      <c r="B342" s="186"/>
      <c r="D342" s="166" t="s">
        <v>269</v>
      </c>
      <c r="E342" s="187" t="s">
        <v>1</v>
      </c>
      <c r="F342" s="188" t="s">
        <v>319</v>
      </c>
      <c r="H342" s="189">
        <v>17.8</v>
      </c>
      <c r="L342" s="186"/>
      <c r="M342" s="190"/>
      <c r="N342" s="191"/>
      <c r="O342" s="191"/>
      <c r="P342" s="191"/>
      <c r="Q342" s="191"/>
      <c r="R342" s="191"/>
      <c r="S342" s="191"/>
      <c r="T342" s="192"/>
      <c r="AT342" s="187" t="s">
        <v>269</v>
      </c>
      <c r="AU342" s="187" t="s">
        <v>87</v>
      </c>
      <c r="AV342" s="16" t="s">
        <v>92</v>
      </c>
      <c r="AW342" s="16" t="s">
        <v>26</v>
      </c>
      <c r="AX342" s="16" t="s">
        <v>71</v>
      </c>
      <c r="AY342" s="187" t="s">
        <v>157</v>
      </c>
    </row>
    <row r="343" spans="2:51" s="13" customFormat="1" x14ac:dyDescent="0.2">
      <c r="B343" s="165"/>
      <c r="D343" s="166" t="s">
        <v>269</v>
      </c>
      <c r="E343" s="167" t="s">
        <v>1</v>
      </c>
      <c r="F343" s="168" t="s">
        <v>6328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2:51" s="14" customFormat="1" ht="22.5" x14ac:dyDescent="0.2">
      <c r="B344" s="172"/>
      <c r="D344" s="166" t="s">
        <v>269</v>
      </c>
      <c r="E344" s="173" t="s">
        <v>1</v>
      </c>
      <c r="F344" s="174" t="s">
        <v>6329</v>
      </c>
      <c r="H344" s="175">
        <v>29.94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2:51" s="16" customFormat="1" x14ac:dyDescent="0.2">
      <c r="B345" s="186"/>
      <c r="D345" s="166" t="s">
        <v>269</v>
      </c>
      <c r="E345" s="187" t="s">
        <v>1</v>
      </c>
      <c r="F345" s="188" t="s">
        <v>319</v>
      </c>
      <c r="H345" s="189">
        <v>29.94</v>
      </c>
      <c r="L345" s="186"/>
      <c r="M345" s="190"/>
      <c r="N345" s="191"/>
      <c r="O345" s="191"/>
      <c r="P345" s="191"/>
      <c r="Q345" s="191"/>
      <c r="R345" s="191"/>
      <c r="S345" s="191"/>
      <c r="T345" s="192"/>
      <c r="AT345" s="187" t="s">
        <v>269</v>
      </c>
      <c r="AU345" s="187" t="s">
        <v>87</v>
      </c>
      <c r="AV345" s="16" t="s">
        <v>92</v>
      </c>
      <c r="AW345" s="16" t="s">
        <v>26</v>
      </c>
      <c r="AX345" s="16" t="s">
        <v>71</v>
      </c>
      <c r="AY345" s="187" t="s">
        <v>157</v>
      </c>
    </row>
    <row r="346" spans="2:51" s="15" customFormat="1" x14ac:dyDescent="0.2">
      <c r="B346" s="179"/>
      <c r="D346" s="166" t="s">
        <v>269</v>
      </c>
      <c r="E346" s="180" t="s">
        <v>1</v>
      </c>
      <c r="F346" s="181" t="s">
        <v>272</v>
      </c>
      <c r="H346" s="182">
        <v>124.92</v>
      </c>
      <c r="L346" s="179"/>
      <c r="M346" s="183"/>
      <c r="N346" s="184"/>
      <c r="O346" s="184"/>
      <c r="P346" s="184"/>
      <c r="Q346" s="184"/>
      <c r="R346" s="184"/>
      <c r="S346" s="184"/>
      <c r="T346" s="185"/>
      <c r="AT346" s="180" t="s">
        <v>269</v>
      </c>
      <c r="AU346" s="180" t="s">
        <v>87</v>
      </c>
      <c r="AV346" s="15" t="s">
        <v>162</v>
      </c>
      <c r="AW346" s="15" t="s">
        <v>26</v>
      </c>
      <c r="AX346" s="15" t="s">
        <v>71</v>
      </c>
      <c r="AY346" s="180" t="s">
        <v>157</v>
      </c>
    </row>
    <row r="347" spans="2:51" s="13" customFormat="1" x14ac:dyDescent="0.2">
      <c r="B347" s="165"/>
      <c r="D347" s="166" t="s">
        <v>269</v>
      </c>
      <c r="E347" s="167" t="s">
        <v>1</v>
      </c>
      <c r="F347" s="168" t="s">
        <v>6159</v>
      </c>
      <c r="H347" s="167" t="s">
        <v>1</v>
      </c>
      <c r="L347" s="165"/>
      <c r="M347" s="169"/>
      <c r="N347" s="170"/>
      <c r="O347" s="170"/>
      <c r="P347" s="170"/>
      <c r="Q347" s="170"/>
      <c r="R347" s="170"/>
      <c r="S347" s="170"/>
      <c r="T347" s="171"/>
      <c r="AT347" s="167" t="s">
        <v>269</v>
      </c>
      <c r="AU347" s="167" t="s">
        <v>87</v>
      </c>
      <c r="AV347" s="13" t="s">
        <v>79</v>
      </c>
      <c r="AW347" s="13" t="s">
        <v>26</v>
      </c>
      <c r="AX347" s="13" t="s">
        <v>71</v>
      </c>
      <c r="AY347" s="167" t="s">
        <v>157</v>
      </c>
    </row>
    <row r="348" spans="2:51" s="14" customFormat="1" x14ac:dyDescent="0.2">
      <c r="B348" s="172"/>
      <c r="D348" s="166" t="s">
        <v>269</v>
      </c>
      <c r="E348" s="173" t="s">
        <v>1</v>
      </c>
      <c r="F348" s="174" t="s">
        <v>6330</v>
      </c>
      <c r="H348" s="175">
        <v>12.57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2:51" s="15" customFormat="1" x14ac:dyDescent="0.2">
      <c r="B349" s="179"/>
      <c r="D349" s="166" t="s">
        <v>269</v>
      </c>
      <c r="E349" s="180" t="s">
        <v>1</v>
      </c>
      <c r="F349" s="181" t="s">
        <v>272</v>
      </c>
      <c r="H349" s="182">
        <v>12.57</v>
      </c>
      <c r="L349" s="179"/>
      <c r="M349" s="183"/>
      <c r="N349" s="184"/>
      <c r="O349" s="184"/>
      <c r="P349" s="184"/>
      <c r="Q349" s="184"/>
      <c r="R349" s="184"/>
      <c r="S349" s="184"/>
      <c r="T349" s="185"/>
      <c r="AT349" s="180" t="s">
        <v>269</v>
      </c>
      <c r="AU349" s="180" t="s">
        <v>87</v>
      </c>
      <c r="AV349" s="15" t="s">
        <v>162</v>
      </c>
      <c r="AW349" s="15" t="s">
        <v>26</v>
      </c>
      <c r="AX349" s="15" t="s">
        <v>71</v>
      </c>
      <c r="AY349" s="180" t="s">
        <v>157</v>
      </c>
    </row>
    <row r="350" spans="2:51" s="13" customFormat="1" x14ac:dyDescent="0.2">
      <c r="B350" s="165"/>
      <c r="D350" s="166" t="s">
        <v>269</v>
      </c>
      <c r="E350" s="167" t="s">
        <v>1</v>
      </c>
      <c r="F350" s="168" t="s">
        <v>6331</v>
      </c>
      <c r="H350" s="167" t="s">
        <v>1</v>
      </c>
      <c r="L350" s="165"/>
      <c r="M350" s="169"/>
      <c r="N350" s="170"/>
      <c r="O350" s="170"/>
      <c r="P350" s="170"/>
      <c r="Q350" s="170"/>
      <c r="R350" s="170"/>
      <c r="S350" s="170"/>
      <c r="T350" s="171"/>
      <c r="AT350" s="167" t="s">
        <v>269</v>
      </c>
      <c r="AU350" s="167" t="s">
        <v>87</v>
      </c>
      <c r="AV350" s="13" t="s">
        <v>79</v>
      </c>
      <c r="AW350" s="13" t="s">
        <v>26</v>
      </c>
      <c r="AX350" s="13" t="s">
        <v>71</v>
      </c>
      <c r="AY350" s="167" t="s">
        <v>157</v>
      </c>
    </row>
    <row r="351" spans="2:51" s="14" customFormat="1" x14ac:dyDescent="0.2">
      <c r="B351" s="172"/>
      <c r="D351" s="166" t="s">
        <v>269</v>
      </c>
      <c r="E351" s="173" t="s">
        <v>1</v>
      </c>
      <c r="F351" s="174" t="s">
        <v>6332</v>
      </c>
      <c r="H351" s="175">
        <v>16.850000000000001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2:51" s="15" customFormat="1" x14ac:dyDescent="0.2">
      <c r="B352" s="179"/>
      <c r="D352" s="166" t="s">
        <v>269</v>
      </c>
      <c r="E352" s="180" t="s">
        <v>1</v>
      </c>
      <c r="F352" s="181" t="s">
        <v>272</v>
      </c>
      <c r="H352" s="182">
        <v>16.850000000000001</v>
      </c>
      <c r="L352" s="179"/>
      <c r="M352" s="183"/>
      <c r="N352" s="184"/>
      <c r="O352" s="184"/>
      <c r="P352" s="184"/>
      <c r="Q352" s="184"/>
      <c r="R352" s="184"/>
      <c r="S352" s="184"/>
      <c r="T352" s="185"/>
      <c r="AT352" s="180" t="s">
        <v>269</v>
      </c>
      <c r="AU352" s="180" t="s">
        <v>87</v>
      </c>
      <c r="AV352" s="15" t="s">
        <v>162</v>
      </c>
      <c r="AW352" s="15" t="s">
        <v>26</v>
      </c>
      <c r="AX352" s="15" t="s">
        <v>71</v>
      </c>
      <c r="AY352" s="180" t="s">
        <v>157</v>
      </c>
    </row>
    <row r="353" spans="1:65" s="14" customFormat="1" x14ac:dyDescent="0.2">
      <c r="B353" s="172"/>
      <c r="D353" s="166" t="s">
        <v>269</v>
      </c>
      <c r="E353" s="173" t="s">
        <v>1</v>
      </c>
      <c r="F353" s="174" t="s">
        <v>6333</v>
      </c>
      <c r="H353" s="175">
        <v>195.89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5" customFormat="1" x14ac:dyDescent="0.2">
      <c r="B354" s="179"/>
      <c r="D354" s="166" t="s">
        <v>269</v>
      </c>
      <c r="E354" s="180" t="s">
        <v>1</v>
      </c>
      <c r="F354" s="181" t="s">
        <v>272</v>
      </c>
      <c r="H354" s="182">
        <v>195.89</v>
      </c>
      <c r="L354" s="179"/>
      <c r="M354" s="183"/>
      <c r="N354" s="184"/>
      <c r="O354" s="184"/>
      <c r="P354" s="184"/>
      <c r="Q354" s="184"/>
      <c r="R354" s="184"/>
      <c r="S354" s="184"/>
      <c r="T354" s="185"/>
      <c r="AT354" s="180" t="s">
        <v>269</v>
      </c>
      <c r="AU354" s="180" t="s">
        <v>87</v>
      </c>
      <c r="AV354" s="15" t="s">
        <v>162</v>
      </c>
      <c r="AW354" s="15" t="s">
        <v>26</v>
      </c>
      <c r="AX354" s="15" t="s">
        <v>79</v>
      </c>
      <c r="AY354" s="180" t="s">
        <v>157</v>
      </c>
    </row>
    <row r="355" spans="1:65" s="2" customFormat="1" ht="24.2" customHeight="1" x14ac:dyDescent="0.2">
      <c r="A355" s="30"/>
      <c r="B355" s="147"/>
      <c r="C355" s="148" t="s">
        <v>470</v>
      </c>
      <c r="D355" s="148" t="s">
        <v>159</v>
      </c>
      <c r="E355" s="149" t="s">
        <v>6334</v>
      </c>
      <c r="F355" s="150" t="s">
        <v>6335</v>
      </c>
      <c r="G355" s="151" t="s">
        <v>196</v>
      </c>
      <c r="H355" s="152">
        <v>52.8</v>
      </c>
      <c r="I355" s="152"/>
      <c r="J355" s="152">
        <f>ROUND(I355*H355,3)</f>
        <v>0</v>
      </c>
      <c r="K355" s="153"/>
      <c r="L355" s="31"/>
      <c r="M355" s="154" t="s">
        <v>1</v>
      </c>
      <c r="N355" s="155" t="s">
        <v>37</v>
      </c>
      <c r="O355" s="156">
        <v>1.0613300000000001</v>
      </c>
      <c r="P355" s="156">
        <f>O355*H355</f>
        <v>56.038224</v>
      </c>
      <c r="Q355" s="156">
        <v>2.0500000000000002E-3</v>
      </c>
      <c r="R355" s="156">
        <f>Q355*H355</f>
        <v>0.10824</v>
      </c>
      <c r="S355" s="156">
        <v>0</v>
      </c>
      <c r="T355" s="157">
        <f>S355*H355</f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58" t="s">
        <v>220</v>
      </c>
      <c r="AT355" s="158" t="s">
        <v>159</v>
      </c>
      <c r="AU355" s="158" t="s">
        <v>87</v>
      </c>
      <c r="AY355" s="18" t="s">
        <v>157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8" t="s">
        <v>87</v>
      </c>
      <c r="BK355" s="160">
        <f>ROUND(I355*H355,3)</f>
        <v>0</v>
      </c>
      <c r="BL355" s="18" t="s">
        <v>220</v>
      </c>
      <c r="BM355" s="158" t="s">
        <v>6336</v>
      </c>
    </row>
    <row r="356" spans="1:65" s="13" customFormat="1" x14ac:dyDescent="0.2">
      <c r="B356" s="165"/>
      <c r="D356" s="166" t="s">
        <v>269</v>
      </c>
      <c r="E356" s="167" t="s">
        <v>1</v>
      </c>
      <c r="F356" s="168" t="s">
        <v>6159</v>
      </c>
      <c r="H356" s="167" t="s">
        <v>1</v>
      </c>
      <c r="L356" s="165"/>
      <c r="M356" s="169"/>
      <c r="N356" s="170"/>
      <c r="O356" s="170"/>
      <c r="P356" s="170"/>
      <c r="Q356" s="170"/>
      <c r="R356" s="170"/>
      <c r="S356" s="170"/>
      <c r="T356" s="171"/>
      <c r="AT356" s="167" t="s">
        <v>269</v>
      </c>
      <c r="AU356" s="167" t="s">
        <v>87</v>
      </c>
      <c r="AV356" s="13" t="s">
        <v>79</v>
      </c>
      <c r="AW356" s="13" t="s">
        <v>26</v>
      </c>
      <c r="AX356" s="13" t="s">
        <v>71</v>
      </c>
      <c r="AY356" s="167" t="s">
        <v>157</v>
      </c>
    </row>
    <row r="357" spans="1:65" s="14" customFormat="1" x14ac:dyDescent="0.2">
      <c r="B357" s="172"/>
      <c r="D357" s="166" t="s">
        <v>269</v>
      </c>
      <c r="E357" s="173" t="s">
        <v>1</v>
      </c>
      <c r="F357" s="174" t="s">
        <v>6337</v>
      </c>
      <c r="H357" s="175">
        <v>52.8</v>
      </c>
      <c r="L357" s="172"/>
      <c r="M357" s="176"/>
      <c r="N357" s="177"/>
      <c r="O357" s="177"/>
      <c r="P357" s="177"/>
      <c r="Q357" s="177"/>
      <c r="R357" s="177"/>
      <c r="S357" s="177"/>
      <c r="T357" s="178"/>
      <c r="AT357" s="173" t="s">
        <v>269</v>
      </c>
      <c r="AU357" s="173" t="s">
        <v>87</v>
      </c>
      <c r="AV357" s="14" t="s">
        <v>87</v>
      </c>
      <c r="AW357" s="14" t="s">
        <v>26</v>
      </c>
      <c r="AX357" s="14" t="s">
        <v>71</v>
      </c>
      <c r="AY357" s="173" t="s">
        <v>157</v>
      </c>
    </row>
    <row r="358" spans="1:65" s="15" customFormat="1" x14ac:dyDescent="0.2">
      <c r="B358" s="179"/>
      <c r="D358" s="166" t="s">
        <v>269</v>
      </c>
      <c r="E358" s="180" t="s">
        <v>1</v>
      </c>
      <c r="F358" s="181" t="s">
        <v>272</v>
      </c>
      <c r="H358" s="182">
        <v>52.8</v>
      </c>
      <c r="L358" s="179"/>
      <c r="M358" s="183"/>
      <c r="N358" s="184"/>
      <c r="O358" s="184"/>
      <c r="P358" s="184"/>
      <c r="Q358" s="184"/>
      <c r="R358" s="184"/>
      <c r="S358" s="184"/>
      <c r="T358" s="185"/>
      <c r="AT358" s="180" t="s">
        <v>269</v>
      </c>
      <c r="AU358" s="180" t="s">
        <v>87</v>
      </c>
      <c r="AV358" s="15" t="s">
        <v>162</v>
      </c>
      <c r="AW358" s="15" t="s">
        <v>26</v>
      </c>
      <c r="AX358" s="15" t="s">
        <v>79</v>
      </c>
      <c r="AY358" s="180" t="s">
        <v>157</v>
      </c>
    </row>
    <row r="359" spans="1:65" s="2" customFormat="1" ht="24.2" customHeight="1" x14ac:dyDescent="0.2">
      <c r="A359" s="30"/>
      <c r="B359" s="147"/>
      <c r="C359" s="148" t="s">
        <v>475</v>
      </c>
      <c r="D359" s="148" t="s">
        <v>159</v>
      </c>
      <c r="E359" s="149" t="s">
        <v>6338</v>
      </c>
      <c r="F359" s="150" t="s">
        <v>6339</v>
      </c>
      <c r="G359" s="151" t="s">
        <v>196</v>
      </c>
      <c r="H359" s="152">
        <v>22.9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1.2337899999999999</v>
      </c>
      <c r="P359" s="156">
        <f>O359*H359</f>
        <v>28.253790999999996</v>
      </c>
      <c r="Q359" s="156">
        <v>2.4299999999999999E-3</v>
      </c>
      <c r="R359" s="156">
        <f>Q359*H359</f>
        <v>5.5646999999999995E-2</v>
      </c>
      <c r="S359" s="156">
        <v>0</v>
      </c>
      <c r="T359" s="15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6340</v>
      </c>
    </row>
    <row r="360" spans="1:65" s="13" customFormat="1" x14ac:dyDescent="0.2">
      <c r="B360" s="165"/>
      <c r="D360" s="166" t="s">
        <v>269</v>
      </c>
      <c r="E360" s="167" t="s">
        <v>1</v>
      </c>
      <c r="F360" s="168" t="s">
        <v>6159</v>
      </c>
      <c r="H360" s="167" t="s">
        <v>1</v>
      </c>
      <c r="L360" s="165"/>
      <c r="M360" s="169"/>
      <c r="N360" s="170"/>
      <c r="O360" s="170"/>
      <c r="P360" s="170"/>
      <c r="Q360" s="170"/>
      <c r="R360" s="170"/>
      <c r="S360" s="170"/>
      <c r="T360" s="171"/>
      <c r="AT360" s="167" t="s">
        <v>269</v>
      </c>
      <c r="AU360" s="167" t="s">
        <v>87</v>
      </c>
      <c r="AV360" s="13" t="s">
        <v>79</v>
      </c>
      <c r="AW360" s="13" t="s">
        <v>26</v>
      </c>
      <c r="AX360" s="13" t="s">
        <v>71</v>
      </c>
      <c r="AY360" s="167" t="s">
        <v>157</v>
      </c>
    </row>
    <row r="361" spans="1:65" s="14" customFormat="1" x14ac:dyDescent="0.2">
      <c r="B361" s="172"/>
      <c r="D361" s="166" t="s">
        <v>269</v>
      </c>
      <c r="E361" s="173" t="s">
        <v>1</v>
      </c>
      <c r="F361" s="174" t="s">
        <v>6341</v>
      </c>
      <c r="H361" s="175">
        <v>22.9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1:65" s="15" customFormat="1" x14ac:dyDescent="0.2">
      <c r="B362" s="179"/>
      <c r="D362" s="166" t="s">
        <v>269</v>
      </c>
      <c r="E362" s="180" t="s">
        <v>1</v>
      </c>
      <c r="F362" s="181" t="s">
        <v>272</v>
      </c>
      <c r="H362" s="182">
        <v>22.9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24.2" customHeight="1" x14ac:dyDescent="0.2">
      <c r="A363" s="30"/>
      <c r="B363" s="147"/>
      <c r="C363" s="148" t="s">
        <v>484</v>
      </c>
      <c r="D363" s="148" t="s">
        <v>159</v>
      </c>
      <c r="E363" s="149" t="s">
        <v>689</v>
      </c>
      <c r="F363" s="150" t="s">
        <v>690</v>
      </c>
      <c r="G363" s="151" t="s">
        <v>196</v>
      </c>
      <c r="H363" s="152">
        <v>195.89</v>
      </c>
      <c r="I363" s="152"/>
      <c r="J363" s="152">
        <f>ROUND(I363*H363,3)</f>
        <v>0</v>
      </c>
      <c r="K363" s="153"/>
      <c r="L363" s="31"/>
      <c r="M363" s="154" t="s">
        <v>1</v>
      </c>
      <c r="N363" s="155" t="s">
        <v>37</v>
      </c>
      <c r="O363" s="156">
        <v>0</v>
      </c>
      <c r="P363" s="156">
        <f>O363*H363</f>
        <v>0</v>
      </c>
      <c r="Q363" s="156">
        <v>0</v>
      </c>
      <c r="R363" s="156">
        <f>Q363*H363</f>
        <v>0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220</v>
      </c>
      <c r="AT363" s="158" t="s">
        <v>159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220</v>
      </c>
      <c r="BM363" s="158" t="s">
        <v>6342</v>
      </c>
    </row>
    <row r="364" spans="1:65" s="14" customFormat="1" x14ac:dyDescent="0.2">
      <c r="B364" s="172"/>
      <c r="D364" s="166" t="s">
        <v>269</v>
      </c>
      <c r="E364" s="173" t="s">
        <v>1</v>
      </c>
      <c r="F364" s="174" t="s">
        <v>6343</v>
      </c>
      <c r="H364" s="175">
        <v>124.92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4" customFormat="1" x14ac:dyDescent="0.2">
      <c r="B365" s="172"/>
      <c r="D365" s="166" t="s">
        <v>269</v>
      </c>
      <c r="E365" s="173" t="s">
        <v>1</v>
      </c>
      <c r="F365" s="174" t="s">
        <v>6344</v>
      </c>
      <c r="H365" s="175">
        <v>67.92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1:65" s="14" customFormat="1" x14ac:dyDescent="0.2">
      <c r="B366" s="172"/>
      <c r="D366" s="166" t="s">
        <v>269</v>
      </c>
      <c r="E366" s="173" t="s">
        <v>1</v>
      </c>
      <c r="F366" s="174" t="s">
        <v>6345</v>
      </c>
      <c r="H366" s="175">
        <v>3.05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5" customFormat="1" x14ac:dyDescent="0.2">
      <c r="B367" s="179"/>
      <c r="D367" s="166" t="s">
        <v>269</v>
      </c>
      <c r="E367" s="180" t="s">
        <v>1</v>
      </c>
      <c r="F367" s="181" t="s">
        <v>272</v>
      </c>
      <c r="H367" s="182">
        <v>195.89</v>
      </c>
      <c r="L367" s="179"/>
      <c r="M367" s="183"/>
      <c r="N367" s="184"/>
      <c r="O367" s="184"/>
      <c r="P367" s="184"/>
      <c r="Q367" s="184"/>
      <c r="R367" s="184"/>
      <c r="S367" s="184"/>
      <c r="T367" s="185"/>
      <c r="AT367" s="180" t="s">
        <v>269</v>
      </c>
      <c r="AU367" s="180" t="s">
        <v>87</v>
      </c>
      <c r="AV367" s="15" t="s">
        <v>162</v>
      </c>
      <c r="AW367" s="15" t="s">
        <v>26</v>
      </c>
      <c r="AX367" s="15" t="s">
        <v>79</v>
      </c>
      <c r="AY367" s="180" t="s">
        <v>157</v>
      </c>
    </row>
    <row r="368" spans="1:65" s="2" customFormat="1" ht="24.2" customHeight="1" x14ac:dyDescent="0.2">
      <c r="A368" s="30"/>
      <c r="B368" s="147"/>
      <c r="C368" s="148" t="s">
        <v>489</v>
      </c>
      <c r="D368" s="148" t="s">
        <v>159</v>
      </c>
      <c r="E368" s="149" t="s">
        <v>6346</v>
      </c>
      <c r="F368" s="150" t="s">
        <v>6347</v>
      </c>
      <c r="G368" s="151" t="s">
        <v>196</v>
      </c>
      <c r="H368" s="152">
        <v>75.7</v>
      </c>
      <c r="I368" s="152"/>
      <c r="J368" s="152">
        <f>ROUND(I368*H368,3)</f>
        <v>0</v>
      </c>
      <c r="K368" s="153"/>
      <c r="L368" s="31"/>
      <c r="M368" s="154" t="s">
        <v>1</v>
      </c>
      <c r="N368" s="155" t="s">
        <v>37</v>
      </c>
      <c r="O368" s="156">
        <v>8.5999999999999993E-2</v>
      </c>
      <c r="P368" s="156">
        <f>O368*H368</f>
        <v>6.5101999999999993</v>
      </c>
      <c r="Q368" s="156">
        <v>0</v>
      </c>
      <c r="R368" s="156">
        <f>Q368*H368</f>
        <v>0</v>
      </c>
      <c r="S368" s="156">
        <v>2.8700000000000002E-3</v>
      </c>
      <c r="T368" s="157">
        <f>S368*H368</f>
        <v>0.21725900000000001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220</v>
      </c>
      <c r="AT368" s="158" t="s">
        <v>159</v>
      </c>
      <c r="AU368" s="158" t="s">
        <v>87</v>
      </c>
      <c r="AY368" s="18" t="s">
        <v>157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8" t="s">
        <v>87</v>
      </c>
      <c r="BK368" s="160">
        <f>ROUND(I368*H368,3)</f>
        <v>0</v>
      </c>
      <c r="BL368" s="18" t="s">
        <v>220</v>
      </c>
      <c r="BM368" s="158" t="s">
        <v>6348</v>
      </c>
    </row>
    <row r="369" spans="1:65" s="13" customFormat="1" x14ac:dyDescent="0.2">
      <c r="B369" s="165"/>
      <c r="D369" s="166" t="s">
        <v>269</v>
      </c>
      <c r="E369" s="167" t="s">
        <v>1</v>
      </c>
      <c r="F369" s="168" t="s">
        <v>6349</v>
      </c>
      <c r="H369" s="167" t="s">
        <v>1</v>
      </c>
      <c r="L369" s="165"/>
      <c r="M369" s="169"/>
      <c r="N369" s="170"/>
      <c r="O369" s="170"/>
      <c r="P369" s="170"/>
      <c r="Q369" s="170"/>
      <c r="R369" s="170"/>
      <c r="S369" s="170"/>
      <c r="T369" s="171"/>
      <c r="AT369" s="167" t="s">
        <v>269</v>
      </c>
      <c r="AU369" s="167" t="s">
        <v>87</v>
      </c>
      <c r="AV369" s="13" t="s">
        <v>79</v>
      </c>
      <c r="AW369" s="13" t="s">
        <v>26</v>
      </c>
      <c r="AX369" s="13" t="s">
        <v>71</v>
      </c>
      <c r="AY369" s="167" t="s">
        <v>157</v>
      </c>
    </row>
    <row r="370" spans="1:65" s="14" customFormat="1" x14ac:dyDescent="0.2">
      <c r="B370" s="172"/>
      <c r="D370" s="166" t="s">
        <v>269</v>
      </c>
      <c r="E370" s="173" t="s">
        <v>1</v>
      </c>
      <c r="F370" s="174" t="s">
        <v>6350</v>
      </c>
      <c r="H370" s="175">
        <v>75.7</v>
      </c>
      <c r="L370" s="172"/>
      <c r="M370" s="176"/>
      <c r="N370" s="177"/>
      <c r="O370" s="177"/>
      <c r="P370" s="177"/>
      <c r="Q370" s="177"/>
      <c r="R370" s="177"/>
      <c r="S370" s="177"/>
      <c r="T370" s="178"/>
      <c r="AT370" s="173" t="s">
        <v>269</v>
      </c>
      <c r="AU370" s="173" t="s">
        <v>87</v>
      </c>
      <c r="AV370" s="14" t="s">
        <v>87</v>
      </c>
      <c r="AW370" s="14" t="s">
        <v>26</v>
      </c>
      <c r="AX370" s="14" t="s">
        <v>71</v>
      </c>
      <c r="AY370" s="173" t="s">
        <v>157</v>
      </c>
    </row>
    <row r="371" spans="1:65" s="15" customFormat="1" x14ac:dyDescent="0.2">
      <c r="B371" s="179"/>
      <c r="D371" s="166" t="s">
        <v>269</v>
      </c>
      <c r="E371" s="180" t="s">
        <v>1</v>
      </c>
      <c r="F371" s="181" t="s">
        <v>272</v>
      </c>
      <c r="H371" s="182">
        <v>75.7</v>
      </c>
      <c r="L371" s="179"/>
      <c r="M371" s="183"/>
      <c r="N371" s="184"/>
      <c r="O371" s="184"/>
      <c r="P371" s="184"/>
      <c r="Q371" s="184"/>
      <c r="R371" s="184"/>
      <c r="S371" s="184"/>
      <c r="T371" s="185"/>
      <c r="AT371" s="180" t="s">
        <v>269</v>
      </c>
      <c r="AU371" s="180" t="s">
        <v>87</v>
      </c>
      <c r="AV371" s="15" t="s">
        <v>162</v>
      </c>
      <c r="AW371" s="15" t="s">
        <v>26</v>
      </c>
      <c r="AX371" s="15" t="s">
        <v>79</v>
      </c>
      <c r="AY371" s="180" t="s">
        <v>157</v>
      </c>
    </row>
    <row r="372" spans="1:65" s="2" customFormat="1" ht="24.2" customHeight="1" x14ac:dyDescent="0.2">
      <c r="A372" s="30"/>
      <c r="B372" s="147"/>
      <c r="C372" s="148" t="s">
        <v>498</v>
      </c>
      <c r="D372" s="148" t="s">
        <v>159</v>
      </c>
      <c r="E372" s="149" t="s">
        <v>5252</v>
      </c>
      <c r="F372" s="150" t="s">
        <v>5253</v>
      </c>
      <c r="G372" s="151" t="s">
        <v>514</v>
      </c>
      <c r="H372" s="152">
        <v>1.9</v>
      </c>
      <c r="I372" s="152"/>
      <c r="J372" s="152">
        <f>ROUND(I372*H372,3)</f>
        <v>0</v>
      </c>
      <c r="K372" s="153"/>
      <c r="L372" s="31"/>
      <c r="M372" s="154" t="s">
        <v>1</v>
      </c>
      <c r="N372" s="155" t="s">
        <v>37</v>
      </c>
      <c r="O372" s="156">
        <v>0</v>
      </c>
      <c r="P372" s="156">
        <f>O372*H372</f>
        <v>0</v>
      </c>
      <c r="Q372" s="156">
        <v>0</v>
      </c>
      <c r="R372" s="156">
        <f>Q372*H372</f>
        <v>0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220</v>
      </c>
      <c r="AT372" s="158" t="s">
        <v>159</v>
      </c>
      <c r="AU372" s="158" t="s">
        <v>87</v>
      </c>
      <c r="AY372" s="18" t="s">
        <v>157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87</v>
      </c>
      <c r="BK372" s="160">
        <f>ROUND(I372*H372,3)</f>
        <v>0</v>
      </c>
      <c r="BL372" s="18" t="s">
        <v>220</v>
      </c>
      <c r="BM372" s="158" t="s">
        <v>6351</v>
      </c>
    </row>
    <row r="373" spans="1:65" s="12" customFormat="1" ht="22.9" customHeight="1" x14ac:dyDescent="0.2">
      <c r="B373" s="135"/>
      <c r="D373" s="136" t="s">
        <v>70</v>
      </c>
      <c r="E373" s="145" t="s">
        <v>708</v>
      </c>
      <c r="F373" s="145" t="s">
        <v>709</v>
      </c>
      <c r="J373" s="146">
        <f>BK373</f>
        <v>0</v>
      </c>
      <c r="L373" s="135"/>
      <c r="M373" s="139"/>
      <c r="N373" s="140"/>
      <c r="O373" s="140"/>
      <c r="P373" s="141">
        <f>SUM(P374:P523)</f>
        <v>0</v>
      </c>
      <c r="Q373" s="140"/>
      <c r="R373" s="141">
        <f>SUM(R374:R523)</f>
        <v>9.3982739999999995E-2</v>
      </c>
      <c r="S373" s="140"/>
      <c r="T373" s="142">
        <f>SUM(T374:T523)</f>
        <v>0</v>
      </c>
      <c r="AR373" s="136" t="s">
        <v>87</v>
      </c>
      <c r="AT373" s="143" t="s">
        <v>70</v>
      </c>
      <c r="AU373" s="143" t="s">
        <v>79</v>
      </c>
      <c r="AY373" s="136" t="s">
        <v>157</v>
      </c>
      <c r="BK373" s="144">
        <f>SUM(BK374:BK523)</f>
        <v>0</v>
      </c>
    </row>
    <row r="374" spans="1:65" s="2" customFormat="1" ht="24.2" customHeight="1" x14ac:dyDescent="0.2">
      <c r="A374" s="30"/>
      <c r="B374" s="147"/>
      <c r="C374" s="148" t="s">
        <v>506</v>
      </c>
      <c r="D374" s="148" t="s">
        <v>159</v>
      </c>
      <c r="E374" s="149" t="s">
        <v>5262</v>
      </c>
      <c r="F374" s="150" t="s">
        <v>6352</v>
      </c>
      <c r="G374" s="151" t="s">
        <v>196</v>
      </c>
      <c r="H374" s="152">
        <v>323.56</v>
      </c>
      <c r="I374" s="152"/>
      <c r="J374" s="152">
        <f>ROUND(I374*H374,3)</f>
        <v>0</v>
      </c>
      <c r="K374" s="153"/>
      <c r="L374" s="31"/>
      <c r="M374" s="154" t="s">
        <v>1</v>
      </c>
      <c r="N374" s="155" t="s">
        <v>37</v>
      </c>
      <c r="O374" s="156">
        <v>0</v>
      </c>
      <c r="P374" s="156">
        <f>O374*H374</f>
        <v>0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220</v>
      </c>
      <c r="AT374" s="158" t="s">
        <v>159</v>
      </c>
      <c r="AU374" s="158" t="s">
        <v>87</v>
      </c>
      <c r="AY374" s="18" t="s">
        <v>157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87</v>
      </c>
      <c r="BK374" s="160">
        <f>ROUND(I374*H374,3)</f>
        <v>0</v>
      </c>
      <c r="BL374" s="18" t="s">
        <v>220</v>
      </c>
      <c r="BM374" s="158" t="s">
        <v>6353</v>
      </c>
    </row>
    <row r="375" spans="1:65" s="13" customFormat="1" x14ac:dyDescent="0.2">
      <c r="B375" s="165"/>
      <c r="D375" s="166" t="s">
        <v>269</v>
      </c>
      <c r="E375" s="167" t="s">
        <v>1</v>
      </c>
      <c r="F375" s="168" t="s">
        <v>6157</v>
      </c>
      <c r="H375" s="167" t="s">
        <v>1</v>
      </c>
      <c r="L375" s="165"/>
      <c r="M375" s="169"/>
      <c r="N375" s="170"/>
      <c r="O375" s="170"/>
      <c r="P375" s="170"/>
      <c r="Q375" s="170"/>
      <c r="R375" s="170"/>
      <c r="S375" s="170"/>
      <c r="T375" s="171"/>
      <c r="AT375" s="167" t="s">
        <v>269</v>
      </c>
      <c r="AU375" s="167" t="s">
        <v>87</v>
      </c>
      <c r="AV375" s="13" t="s">
        <v>79</v>
      </c>
      <c r="AW375" s="13" t="s">
        <v>26</v>
      </c>
      <c r="AX375" s="13" t="s">
        <v>71</v>
      </c>
      <c r="AY375" s="167" t="s">
        <v>157</v>
      </c>
    </row>
    <row r="376" spans="1:65" s="13" customFormat="1" x14ac:dyDescent="0.2">
      <c r="B376" s="165"/>
      <c r="D376" s="166" t="s">
        <v>269</v>
      </c>
      <c r="E376" s="167" t="s">
        <v>1</v>
      </c>
      <c r="F376" s="168" t="s">
        <v>6354</v>
      </c>
      <c r="H376" s="167" t="s">
        <v>1</v>
      </c>
      <c r="L376" s="165"/>
      <c r="M376" s="169"/>
      <c r="N376" s="170"/>
      <c r="O376" s="170"/>
      <c r="P376" s="170"/>
      <c r="Q376" s="170"/>
      <c r="R376" s="170"/>
      <c r="S376" s="170"/>
      <c r="T376" s="171"/>
      <c r="AT376" s="167" t="s">
        <v>269</v>
      </c>
      <c r="AU376" s="167" t="s">
        <v>87</v>
      </c>
      <c r="AV376" s="13" t="s">
        <v>79</v>
      </c>
      <c r="AW376" s="13" t="s">
        <v>26</v>
      </c>
      <c r="AX376" s="13" t="s">
        <v>71</v>
      </c>
      <c r="AY376" s="167" t="s">
        <v>157</v>
      </c>
    </row>
    <row r="377" spans="1:65" s="13" customFormat="1" x14ac:dyDescent="0.2">
      <c r="B377" s="165"/>
      <c r="D377" s="166" t="s">
        <v>269</v>
      </c>
      <c r="E377" s="167" t="s">
        <v>1</v>
      </c>
      <c r="F377" s="168" t="s">
        <v>6314</v>
      </c>
      <c r="H377" s="167" t="s">
        <v>1</v>
      </c>
      <c r="L377" s="165"/>
      <c r="M377" s="169"/>
      <c r="N377" s="170"/>
      <c r="O377" s="170"/>
      <c r="P377" s="170"/>
      <c r="Q377" s="170"/>
      <c r="R377" s="170"/>
      <c r="S377" s="170"/>
      <c r="T377" s="171"/>
      <c r="AT377" s="167" t="s">
        <v>269</v>
      </c>
      <c r="AU377" s="167" t="s">
        <v>87</v>
      </c>
      <c r="AV377" s="13" t="s">
        <v>79</v>
      </c>
      <c r="AW377" s="13" t="s">
        <v>26</v>
      </c>
      <c r="AX377" s="13" t="s">
        <v>71</v>
      </c>
      <c r="AY377" s="167" t="s">
        <v>157</v>
      </c>
    </row>
    <row r="378" spans="1:65" s="14" customFormat="1" x14ac:dyDescent="0.2">
      <c r="B378" s="172"/>
      <c r="D378" s="166" t="s">
        <v>269</v>
      </c>
      <c r="E378" s="173" t="s">
        <v>1</v>
      </c>
      <c r="F378" s="174" t="s">
        <v>6355</v>
      </c>
      <c r="H378" s="175">
        <v>7.54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3" customFormat="1" x14ac:dyDescent="0.2">
      <c r="B379" s="165"/>
      <c r="D379" s="166" t="s">
        <v>269</v>
      </c>
      <c r="E379" s="167" t="s">
        <v>1</v>
      </c>
      <c r="F379" s="168" t="s">
        <v>6316</v>
      </c>
      <c r="H379" s="167" t="s">
        <v>1</v>
      </c>
      <c r="L379" s="165"/>
      <c r="M379" s="169"/>
      <c r="N379" s="170"/>
      <c r="O379" s="170"/>
      <c r="P379" s="170"/>
      <c r="Q379" s="170"/>
      <c r="R379" s="170"/>
      <c r="S379" s="170"/>
      <c r="T379" s="171"/>
      <c r="AT379" s="167" t="s">
        <v>269</v>
      </c>
      <c r="AU379" s="167" t="s">
        <v>87</v>
      </c>
      <c r="AV379" s="13" t="s">
        <v>79</v>
      </c>
      <c r="AW379" s="13" t="s">
        <v>26</v>
      </c>
      <c r="AX379" s="13" t="s">
        <v>71</v>
      </c>
      <c r="AY379" s="167" t="s">
        <v>157</v>
      </c>
    </row>
    <row r="380" spans="1:65" s="14" customFormat="1" x14ac:dyDescent="0.2">
      <c r="B380" s="172"/>
      <c r="D380" s="166" t="s">
        <v>269</v>
      </c>
      <c r="E380" s="173" t="s">
        <v>1</v>
      </c>
      <c r="F380" s="174" t="s">
        <v>6356</v>
      </c>
      <c r="H380" s="175">
        <v>4.72</v>
      </c>
      <c r="L380" s="172"/>
      <c r="M380" s="176"/>
      <c r="N380" s="177"/>
      <c r="O380" s="177"/>
      <c r="P380" s="177"/>
      <c r="Q380" s="177"/>
      <c r="R380" s="177"/>
      <c r="S380" s="177"/>
      <c r="T380" s="178"/>
      <c r="AT380" s="173" t="s">
        <v>269</v>
      </c>
      <c r="AU380" s="173" t="s">
        <v>87</v>
      </c>
      <c r="AV380" s="14" t="s">
        <v>87</v>
      </c>
      <c r="AW380" s="14" t="s">
        <v>26</v>
      </c>
      <c r="AX380" s="14" t="s">
        <v>71</v>
      </c>
      <c r="AY380" s="173" t="s">
        <v>157</v>
      </c>
    </row>
    <row r="381" spans="1:65" s="13" customFormat="1" x14ac:dyDescent="0.2">
      <c r="B381" s="165"/>
      <c r="D381" s="166" t="s">
        <v>269</v>
      </c>
      <c r="E381" s="167" t="s">
        <v>1</v>
      </c>
      <c r="F381" s="168" t="s">
        <v>6318</v>
      </c>
      <c r="H381" s="167" t="s">
        <v>1</v>
      </c>
      <c r="L381" s="165"/>
      <c r="M381" s="169"/>
      <c r="N381" s="170"/>
      <c r="O381" s="170"/>
      <c r="P381" s="170"/>
      <c r="Q381" s="170"/>
      <c r="R381" s="170"/>
      <c r="S381" s="170"/>
      <c r="T381" s="171"/>
      <c r="AT381" s="167" t="s">
        <v>269</v>
      </c>
      <c r="AU381" s="167" t="s">
        <v>87</v>
      </c>
      <c r="AV381" s="13" t="s">
        <v>79</v>
      </c>
      <c r="AW381" s="13" t="s">
        <v>26</v>
      </c>
      <c r="AX381" s="13" t="s">
        <v>71</v>
      </c>
      <c r="AY381" s="167" t="s">
        <v>157</v>
      </c>
    </row>
    <row r="382" spans="1:65" s="14" customFormat="1" x14ac:dyDescent="0.2">
      <c r="B382" s="172"/>
      <c r="D382" s="166" t="s">
        <v>269</v>
      </c>
      <c r="E382" s="173" t="s">
        <v>1</v>
      </c>
      <c r="F382" s="174" t="s">
        <v>6356</v>
      </c>
      <c r="H382" s="175">
        <v>4.72</v>
      </c>
      <c r="L382" s="172"/>
      <c r="M382" s="176"/>
      <c r="N382" s="177"/>
      <c r="O382" s="177"/>
      <c r="P382" s="177"/>
      <c r="Q382" s="177"/>
      <c r="R382" s="177"/>
      <c r="S382" s="177"/>
      <c r="T382" s="178"/>
      <c r="AT382" s="173" t="s">
        <v>269</v>
      </c>
      <c r="AU382" s="173" t="s">
        <v>87</v>
      </c>
      <c r="AV382" s="14" t="s">
        <v>87</v>
      </c>
      <c r="AW382" s="14" t="s">
        <v>26</v>
      </c>
      <c r="AX382" s="14" t="s">
        <v>71</v>
      </c>
      <c r="AY382" s="173" t="s">
        <v>157</v>
      </c>
    </row>
    <row r="383" spans="1:65" s="14" customFormat="1" x14ac:dyDescent="0.2">
      <c r="B383" s="172"/>
      <c r="D383" s="166" t="s">
        <v>269</v>
      </c>
      <c r="E383" s="173" t="s">
        <v>1</v>
      </c>
      <c r="F383" s="174" t="s">
        <v>6357</v>
      </c>
      <c r="H383" s="175">
        <v>28.32</v>
      </c>
      <c r="L383" s="172"/>
      <c r="M383" s="176"/>
      <c r="N383" s="177"/>
      <c r="O383" s="177"/>
      <c r="P383" s="177"/>
      <c r="Q383" s="177"/>
      <c r="R383" s="177"/>
      <c r="S383" s="177"/>
      <c r="T383" s="178"/>
      <c r="AT383" s="173" t="s">
        <v>269</v>
      </c>
      <c r="AU383" s="173" t="s">
        <v>87</v>
      </c>
      <c r="AV383" s="14" t="s">
        <v>87</v>
      </c>
      <c r="AW383" s="14" t="s">
        <v>26</v>
      </c>
      <c r="AX383" s="14" t="s">
        <v>71</v>
      </c>
      <c r="AY383" s="173" t="s">
        <v>157</v>
      </c>
    </row>
    <row r="384" spans="1:65" s="13" customFormat="1" x14ac:dyDescent="0.2">
      <c r="B384" s="165"/>
      <c r="D384" s="166" t="s">
        <v>269</v>
      </c>
      <c r="E384" s="167" t="s">
        <v>1</v>
      </c>
      <c r="F384" s="168" t="s">
        <v>6320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2:51" s="14" customFormat="1" x14ac:dyDescent="0.2">
      <c r="B385" s="172"/>
      <c r="D385" s="166" t="s">
        <v>269</v>
      </c>
      <c r="E385" s="173" t="s">
        <v>1</v>
      </c>
      <c r="F385" s="174" t="s">
        <v>6358</v>
      </c>
      <c r="H385" s="175">
        <v>37.76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2:51" s="13" customFormat="1" x14ac:dyDescent="0.2">
      <c r="B386" s="165"/>
      <c r="D386" s="166" t="s">
        <v>269</v>
      </c>
      <c r="E386" s="167" t="s">
        <v>1</v>
      </c>
      <c r="F386" s="168" t="s">
        <v>6322</v>
      </c>
      <c r="H386" s="167" t="s">
        <v>1</v>
      </c>
      <c r="L386" s="165"/>
      <c r="M386" s="169"/>
      <c r="N386" s="170"/>
      <c r="O386" s="170"/>
      <c r="P386" s="170"/>
      <c r="Q386" s="170"/>
      <c r="R386" s="170"/>
      <c r="S386" s="170"/>
      <c r="T386" s="171"/>
      <c r="AT386" s="167" t="s">
        <v>269</v>
      </c>
      <c r="AU386" s="167" t="s">
        <v>87</v>
      </c>
      <c r="AV386" s="13" t="s">
        <v>79</v>
      </c>
      <c r="AW386" s="13" t="s">
        <v>26</v>
      </c>
      <c r="AX386" s="13" t="s">
        <v>71</v>
      </c>
      <c r="AY386" s="167" t="s">
        <v>157</v>
      </c>
    </row>
    <row r="387" spans="2:51" s="14" customFormat="1" x14ac:dyDescent="0.2">
      <c r="B387" s="172"/>
      <c r="D387" s="166" t="s">
        <v>269</v>
      </c>
      <c r="E387" s="173" t="s">
        <v>1</v>
      </c>
      <c r="F387" s="174" t="s">
        <v>6355</v>
      </c>
      <c r="H387" s="175">
        <v>7.54</v>
      </c>
      <c r="L387" s="172"/>
      <c r="M387" s="176"/>
      <c r="N387" s="177"/>
      <c r="O387" s="177"/>
      <c r="P387" s="177"/>
      <c r="Q387" s="177"/>
      <c r="R387" s="177"/>
      <c r="S387" s="177"/>
      <c r="T387" s="178"/>
      <c r="AT387" s="173" t="s">
        <v>269</v>
      </c>
      <c r="AU387" s="173" t="s">
        <v>87</v>
      </c>
      <c r="AV387" s="14" t="s">
        <v>87</v>
      </c>
      <c r="AW387" s="14" t="s">
        <v>26</v>
      </c>
      <c r="AX387" s="14" t="s">
        <v>71</v>
      </c>
      <c r="AY387" s="173" t="s">
        <v>157</v>
      </c>
    </row>
    <row r="388" spans="2:51" s="13" customFormat="1" x14ac:dyDescent="0.2">
      <c r="B388" s="165"/>
      <c r="D388" s="166" t="s">
        <v>269</v>
      </c>
      <c r="E388" s="167" t="s">
        <v>1</v>
      </c>
      <c r="F388" s="168" t="s">
        <v>6326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2:51" s="14" customFormat="1" x14ac:dyDescent="0.2">
      <c r="B389" s="172"/>
      <c r="D389" s="166" t="s">
        <v>269</v>
      </c>
      <c r="E389" s="173" t="s">
        <v>1</v>
      </c>
      <c r="F389" s="174" t="s">
        <v>6358</v>
      </c>
      <c r="H389" s="175">
        <v>37.76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2:51" s="14" customFormat="1" x14ac:dyDescent="0.2">
      <c r="B390" s="172"/>
      <c r="D390" s="166" t="s">
        <v>269</v>
      </c>
      <c r="E390" s="173" t="s">
        <v>1</v>
      </c>
      <c r="F390" s="174" t="s">
        <v>6359</v>
      </c>
      <c r="H390" s="175">
        <v>6.72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2:51" s="13" customFormat="1" x14ac:dyDescent="0.2">
      <c r="B391" s="165"/>
      <c r="D391" s="166" t="s">
        <v>269</v>
      </c>
      <c r="E391" s="167" t="s">
        <v>1</v>
      </c>
      <c r="F391" s="168" t="s">
        <v>6328</v>
      </c>
      <c r="H391" s="167" t="s">
        <v>1</v>
      </c>
      <c r="L391" s="165"/>
      <c r="M391" s="169"/>
      <c r="N391" s="170"/>
      <c r="O391" s="170"/>
      <c r="P391" s="170"/>
      <c r="Q391" s="170"/>
      <c r="R391" s="170"/>
      <c r="S391" s="170"/>
      <c r="T391" s="171"/>
      <c r="AT391" s="167" t="s">
        <v>269</v>
      </c>
      <c r="AU391" s="167" t="s">
        <v>87</v>
      </c>
      <c r="AV391" s="13" t="s">
        <v>79</v>
      </c>
      <c r="AW391" s="13" t="s">
        <v>26</v>
      </c>
      <c r="AX391" s="13" t="s">
        <v>71</v>
      </c>
      <c r="AY391" s="167" t="s">
        <v>157</v>
      </c>
    </row>
    <row r="392" spans="2:51" s="14" customFormat="1" x14ac:dyDescent="0.2">
      <c r="B392" s="172"/>
      <c r="D392" s="166" t="s">
        <v>269</v>
      </c>
      <c r="E392" s="173" t="s">
        <v>1</v>
      </c>
      <c r="F392" s="174" t="s">
        <v>6360</v>
      </c>
      <c r="H392" s="175">
        <v>7.08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2:51" s="14" customFormat="1" x14ac:dyDescent="0.2">
      <c r="B393" s="172"/>
      <c r="D393" s="166" t="s">
        <v>269</v>
      </c>
      <c r="E393" s="173" t="s">
        <v>1</v>
      </c>
      <c r="F393" s="174" t="s">
        <v>6361</v>
      </c>
      <c r="H393" s="175">
        <v>10.8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2:51" s="14" customFormat="1" x14ac:dyDescent="0.2">
      <c r="B394" s="172"/>
      <c r="D394" s="166" t="s">
        <v>269</v>
      </c>
      <c r="E394" s="173" t="s">
        <v>1</v>
      </c>
      <c r="F394" s="174" t="s">
        <v>6362</v>
      </c>
      <c r="H394" s="175">
        <v>2.64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2:51" s="14" customFormat="1" x14ac:dyDescent="0.2">
      <c r="B395" s="172"/>
      <c r="D395" s="166" t="s">
        <v>269</v>
      </c>
      <c r="E395" s="173" t="s">
        <v>1</v>
      </c>
      <c r="F395" s="174" t="s">
        <v>6363</v>
      </c>
      <c r="H395" s="175">
        <v>3.54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2:51" s="14" customFormat="1" x14ac:dyDescent="0.2">
      <c r="B396" s="172"/>
      <c r="D396" s="166" t="s">
        <v>269</v>
      </c>
      <c r="E396" s="173" t="s">
        <v>1</v>
      </c>
      <c r="F396" s="174" t="s">
        <v>6364</v>
      </c>
      <c r="H396" s="175">
        <v>16.48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2:51" s="14" customFormat="1" x14ac:dyDescent="0.2">
      <c r="B397" s="172"/>
      <c r="D397" s="166" t="s">
        <v>269</v>
      </c>
      <c r="E397" s="173" t="s">
        <v>1</v>
      </c>
      <c r="F397" s="174" t="s">
        <v>6365</v>
      </c>
      <c r="H397" s="175">
        <v>6</v>
      </c>
      <c r="L397" s="172"/>
      <c r="M397" s="176"/>
      <c r="N397" s="177"/>
      <c r="O397" s="177"/>
      <c r="P397" s="177"/>
      <c r="Q397" s="177"/>
      <c r="R397" s="177"/>
      <c r="S397" s="177"/>
      <c r="T397" s="178"/>
      <c r="AT397" s="173" t="s">
        <v>269</v>
      </c>
      <c r="AU397" s="173" t="s">
        <v>87</v>
      </c>
      <c r="AV397" s="14" t="s">
        <v>87</v>
      </c>
      <c r="AW397" s="14" t="s">
        <v>26</v>
      </c>
      <c r="AX397" s="14" t="s">
        <v>71</v>
      </c>
      <c r="AY397" s="173" t="s">
        <v>157</v>
      </c>
    </row>
    <row r="398" spans="2:51" s="14" customFormat="1" x14ac:dyDescent="0.2">
      <c r="B398" s="172"/>
      <c r="D398" s="166" t="s">
        <v>269</v>
      </c>
      <c r="E398" s="173" t="s">
        <v>1</v>
      </c>
      <c r="F398" s="174" t="s">
        <v>6366</v>
      </c>
      <c r="H398" s="175">
        <v>2.5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2:51" s="14" customFormat="1" x14ac:dyDescent="0.2">
      <c r="B399" s="172"/>
      <c r="D399" s="166" t="s">
        <v>269</v>
      </c>
      <c r="E399" s="173" t="s">
        <v>1</v>
      </c>
      <c r="F399" s="174" t="s">
        <v>6367</v>
      </c>
      <c r="H399" s="175">
        <v>20.6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2:51" s="16" customFormat="1" x14ac:dyDescent="0.2">
      <c r="B400" s="186"/>
      <c r="D400" s="166" t="s">
        <v>269</v>
      </c>
      <c r="E400" s="187" t="s">
        <v>1</v>
      </c>
      <c r="F400" s="188" t="s">
        <v>319</v>
      </c>
      <c r="H400" s="189">
        <v>204.72</v>
      </c>
      <c r="L400" s="186"/>
      <c r="M400" s="190"/>
      <c r="N400" s="191"/>
      <c r="O400" s="191"/>
      <c r="P400" s="191"/>
      <c r="Q400" s="191"/>
      <c r="R400" s="191"/>
      <c r="S400" s="191"/>
      <c r="T400" s="192"/>
      <c r="AT400" s="187" t="s">
        <v>269</v>
      </c>
      <c r="AU400" s="187" t="s">
        <v>87</v>
      </c>
      <c r="AV400" s="16" t="s">
        <v>92</v>
      </c>
      <c r="AW400" s="16" t="s">
        <v>26</v>
      </c>
      <c r="AX400" s="16" t="s">
        <v>71</v>
      </c>
      <c r="AY400" s="187" t="s">
        <v>157</v>
      </c>
    </row>
    <row r="401" spans="2:51" s="13" customFormat="1" x14ac:dyDescent="0.2">
      <c r="B401" s="165"/>
      <c r="D401" s="166" t="s">
        <v>269</v>
      </c>
      <c r="E401" s="167" t="s">
        <v>1</v>
      </c>
      <c r="F401" s="168" t="s">
        <v>6368</v>
      </c>
      <c r="H401" s="167" t="s">
        <v>1</v>
      </c>
      <c r="L401" s="165"/>
      <c r="M401" s="169"/>
      <c r="N401" s="170"/>
      <c r="O401" s="170"/>
      <c r="P401" s="170"/>
      <c r="Q401" s="170"/>
      <c r="R401" s="170"/>
      <c r="S401" s="170"/>
      <c r="T401" s="171"/>
      <c r="AT401" s="167" t="s">
        <v>269</v>
      </c>
      <c r="AU401" s="167" t="s">
        <v>87</v>
      </c>
      <c r="AV401" s="13" t="s">
        <v>79</v>
      </c>
      <c r="AW401" s="13" t="s">
        <v>26</v>
      </c>
      <c r="AX401" s="13" t="s">
        <v>71</v>
      </c>
      <c r="AY401" s="167" t="s">
        <v>157</v>
      </c>
    </row>
    <row r="402" spans="2:51" s="13" customFormat="1" x14ac:dyDescent="0.2">
      <c r="B402" s="165"/>
      <c r="D402" s="166" t="s">
        <v>269</v>
      </c>
      <c r="E402" s="167" t="s">
        <v>1</v>
      </c>
      <c r="F402" s="168" t="s">
        <v>6369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2:51" s="14" customFormat="1" x14ac:dyDescent="0.2">
      <c r="B403" s="172"/>
      <c r="D403" s="166" t="s">
        <v>269</v>
      </c>
      <c r="E403" s="173" t="s">
        <v>1</v>
      </c>
      <c r="F403" s="174" t="s">
        <v>6370</v>
      </c>
      <c r="H403" s="175">
        <v>8.8000000000000007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2:51" s="16" customFormat="1" x14ac:dyDescent="0.2">
      <c r="B404" s="186"/>
      <c r="D404" s="166" t="s">
        <v>269</v>
      </c>
      <c r="E404" s="187" t="s">
        <v>1</v>
      </c>
      <c r="F404" s="188" t="s">
        <v>319</v>
      </c>
      <c r="H404" s="189">
        <v>8.8000000000000007</v>
      </c>
      <c r="L404" s="186"/>
      <c r="M404" s="190"/>
      <c r="N404" s="191"/>
      <c r="O404" s="191"/>
      <c r="P404" s="191"/>
      <c r="Q404" s="191"/>
      <c r="R404" s="191"/>
      <c r="S404" s="191"/>
      <c r="T404" s="192"/>
      <c r="AT404" s="187" t="s">
        <v>269</v>
      </c>
      <c r="AU404" s="187" t="s">
        <v>87</v>
      </c>
      <c r="AV404" s="16" t="s">
        <v>92</v>
      </c>
      <c r="AW404" s="16" t="s">
        <v>26</v>
      </c>
      <c r="AX404" s="16" t="s">
        <v>71</v>
      </c>
      <c r="AY404" s="187" t="s">
        <v>157</v>
      </c>
    </row>
    <row r="405" spans="2:51" s="13" customFormat="1" x14ac:dyDescent="0.2">
      <c r="B405" s="165"/>
      <c r="D405" s="166" t="s">
        <v>269</v>
      </c>
      <c r="E405" s="167" t="s">
        <v>1</v>
      </c>
      <c r="F405" s="168" t="s">
        <v>6371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2:51" s="13" customFormat="1" x14ac:dyDescent="0.2">
      <c r="B406" s="165"/>
      <c r="D406" s="166" t="s">
        <v>269</v>
      </c>
      <c r="E406" s="167" t="s">
        <v>1</v>
      </c>
      <c r="F406" s="168" t="s">
        <v>6372</v>
      </c>
      <c r="H406" s="167" t="s">
        <v>1</v>
      </c>
      <c r="L406" s="165"/>
      <c r="M406" s="169"/>
      <c r="N406" s="170"/>
      <c r="O406" s="170"/>
      <c r="P406" s="170"/>
      <c r="Q406" s="170"/>
      <c r="R406" s="170"/>
      <c r="S406" s="170"/>
      <c r="T406" s="171"/>
      <c r="AT406" s="167" t="s">
        <v>269</v>
      </c>
      <c r="AU406" s="167" t="s">
        <v>87</v>
      </c>
      <c r="AV406" s="13" t="s">
        <v>79</v>
      </c>
      <c r="AW406" s="13" t="s">
        <v>26</v>
      </c>
      <c r="AX406" s="13" t="s">
        <v>71</v>
      </c>
      <c r="AY406" s="167" t="s">
        <v>157</v>
      </c>
    </row>
    <row r="407" spans="2:51" s="14" customFormat="1" x14ac:dyDescent="0.2">
      <c r="B407" s="172"/>
      <c r="D407" s="166" t="s">
        <v>269</v>
      </c>
      <c r="E407" s="173" t="s">
        <v>1</v>
      </c>
      <c r="F407" s="174" t="s">
        <v>6373</v>
      </c>
      <c r="H407" s="175">
        <v>6.62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2:51" s="13" customFormat="1" x14ac:dyDescent="0.2">
      <c r="B408" s="165"/>
      <c r="D408" s="166" t="s">
        <v>269</v>
      </c>
      <c r="E408" s="167" t="s">
        <v>1</v>
      </c>
      <c r="F408" s="168" t="s">
        <v>6322</v>
      </c>
      <c r="H408" s="167" t="s">
        <v>1</v>
      </c>
      <c r="L408" s="165"/>
      <c r="M408" s="169"/>
      <c r="N408" s="170"/>
      <c r="O408" s="170"/>
      <c r="P408" s="170"/>
      <c r="Q408" s="170"/>
      <c r="R408" s="170"/>
      <c r="S408" s="170"/>
      <c r="T408" s="171"/>
      <c r="AT408" s="167" t="s">
        <v>269</v>
      </c>
      <c r="AU408" s="167" t="s">
        <v>87</v>
      </c>
      <c r="AV408" s="13" t="s">
        <v>79</v>
      </c>
      <c r="AW408" s="13" t="s">
        <v>26</v>
      </c>
      <c r="AX408" s="13" t="s">
        <v>71</v>
      </c>
      <c r="AY408" s="167" t="s">
        <v>157</v>
      </c>
    </row>
    <row r="409" spans="2:51" s="14" customFormat="1" x14ac:dyDescent="0.2">
      <c r="B409" s="172"/>
      <c r="D409" s="166" t="s">
        <v>269</v>
      </c>
      <c r="E409" s="173" t="s">
        <v>1</v>
      </c>
      <c r="F409" s="174" t="s">
        <v>6374</v>
      </c>
      <c r="H409" s="175">
        <v>4.5999999999999996</v>
      </c>
      <c r="L409" s="172"/>
      <c r="M409" s="176"/>
      <c r="N409" s="177"/>
      <c r="O409" s="177"/>
      <c r="P409" s="177"/>
      <c r="Q409" s="177"/>
      <c r="R409" s="177"/>
      <c r="S409" s="177"/>
      <c r="T409" s="178"/>
      <c r="AT409" s="173" t="s">
        <v>269</v>
      </c>
      <c r="AU409" s="173" t="s">
        <v>87</v>
      </c>
      <c r="AV409" s="14" t="s">
        <v>87</v>
      </c>
      <c r="AW409" s="14" t="s">
        <v>26</v>
      </c>
      <c r="AX409" s="14" t="s">
        <v>71</v>
      </c>
      <c r="AY409" s="173" t="s">
        <v>157</v>
      </c>
    </row>
    <row r="410" spans="2:51" s="14" customFormat="1" x14ac:dyDescent="0.2">
      <c r="B410" s="172"/>
      <c r="D410" s="166" t="s">
        <v>269</v>
      </c>
      <c r="E410" s="173" t="s">
        <v>1</v>
      </c>
      <c r="F410" s="174" t="s">
        <v>6375</v>
      </c>
      <c r="H410" s="175">
        <v>14.84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2:51" s="13" customFormat="1" x14ac:dyDescent="0.2">
      <c r="B411" s="165"/>
      <c r="D411" s="166" t="s">
        <v>269</v>
      </c>
      <c r="E411" s="167" t="s">
        <v>1</v>
      </c>
      <c r="F411" s="168" t="s">
        <v>6324</v>
      </c>
      <c r="H411" s="167" t="s">
        <v>1</v>
      </c>
      <c r="L411" s="165"/>
      <c r="M411" s="169"/>
      <c r="N411" s="170"/>
      <c r="O411" s="170"/>
      <c r="P411" s="170"/>
      <c r="Q411" s="170"/>
      <c r="R411" s="170"/>
      <c r="S411" s="170"/>
      <c r="T411" s="171"/>
      <c r="AT411" s="167" t="s">
        <v>269</v>
      </c>
      <c r="AU411" s="167" t="s">
        <v>87</v>
      </c>
      <c r="AV411" s="13" t="s">
        <v>79</v>
      </c>
      <c r="AW411" s="13" t="s">
        <v>26</v>
      </c>
      <c r="AX411" s="13" t="s">
        <v>71</v>
      </c>
      <c r="AY411" s="167" t="s">
        <v>157</v>
      </c>
    </row>
    <row r="412" spans="2:51" s="14" customFormat="1" x14ac:dyDescent="0.2">
      <c r="B412" s="172"/>
      <c r="D412" s="166" t="s">
        <v>269</v>
      </c>
      <c r="E412" s="173" t="s">
        <v>1</v>
      </c>
      <c r="F412" s="174" t="s">
        <v>6376</v>
      </c>
      <c r="H412" s="175">
        <v>5.62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2:51" s="14" customFormat="1" x14ac:dyDescent="0.2">
      <c r="B413" s="172"/>
      <c r="D413" s="166" t="s">
        <v>269</v>
      </c>
      <c r="E413" s="173" t="s">
        <v>1</v>
      </c>
      <c r="F413" s="174" t="s">
        <v>6377</v>
      </c>
      <c r="H413" s="175">
        <v>19.12</v>
      </c>
      <c r="L413" s="172"/>
      <c r="M413" s="176"/>
      <c r="N413" s="177"/>
      <c r="O413" s="177"/>
      <c r="P413" s="177"/>
      <c r="Q413" s="177"/>
      <c r="R413" s="177"/>
      <c r="S413" s="177"/>
      <c r="T413" s="178"/>
      <c r="AT413" s="173" t="s">
        <v>269</v>
      </c>
      <c r="AU413" s="173" t="s">
        <v>87</v>
      </c>
      <c r="AV413" s="14" t="s">
        <v>87</v>
      </c>
      <c r="AW413" s="14" t="s">
        <v>26</v>
      </c>
      <c r="AX413" s="14" t="s">
        <v>71</v>
      </c>
      <c r="AY413" s="173" t="s">
        <v>157</v>
      </c>
    </row>
    <row r="414" spans="2:51" s="16" customFormat="1" x14ac:dyDescent="0.2">
      <c r="B414" s="186"/>
      <c r="D414" s="166" t="s">
        <v>269</v>
      </c>
      <c r="E414" s="187" t="s">
        <v>1</v>
      </c>
      <c r="F414" s="188" t="s">
        <v>319</v>
      </c>
      <c r="H414" s="189">
        <v>50.8</v>
      </c>
      <c r="L414" s="186"/>
      <c r="M414" s="190"/>
      <c r="N414" s="191"/>
      <c r="O414" s="191"/>
      <c r="P414" s="191"/>
      <c r="Q414" s="191"/>
      <c r="R414" s="191"/>
      <c r="S414" s="191"/>
      <c r="T414" s="192"/>
      <c r="AT414" s="187" t="s">
        <v>269</v>
      </c>
      <c r="AU414" s="187" t="s">
        <v>87</v>
      </c>
      <c r="AV414" s="16" t="s">
        <v>92</v>
      </c>
      <c r="AW414" s="16" t="s">
        <v>26</v>
      </c>
      <c r="AX414" s="16" t="s">
        <v>71</v>
      </c>
      <c r="AY414" s="187" t="s">
        <v>157</v>
      </c>
    </row>
    <row r="415" spans="2:51" s="13" customFormat="1" x14ac:dyDescent="0.2">
      <c r="B415" s="165"/>
      <c r="D415" s="166" t="s">
        <v>269</v>
      </c>
      <c r="E415" s="167" t="s">
        <v>1</v>
      </c>
      <c r="F415" s="168" t="s">
        <v>6378</v>
      </c>
      <c r="H415" s="167" t="s">
        <v>1</v>
      </c>
      <c r="L415" s="165"/>
      <c r="M415" s="169"/>
      <c r="N415" s="170"/>
      <c r="O415" s="170"/>
      <c r="P415" s="170"/>
      <c r="Q415" s="170"/>
      <c r="R415" s="170"/>
      <c r="S415" s="170"/>
      <c r="T415" s="171"/>
      <c r="AT415" s="167" t="s">
        <v>269</v>
      </c>
      <c r="AU415" s="167" t="s">
        <v>87</v>
      </c>
      <c r="AV415" s="13" t="s">
        <v>79</v>
      </c>
      <c r="AW415" s="13" t="s">
        <v>26</v>
      </c>
      <c r="AX415" s="13" t="s">
        <v>71</v>
      </c>
      <c r="AY415" s="167" t="s">
        <v>157</v>
      </c>
    </row>
    <row r="416" spans="2:51" s="14" customFormat="1" x14ac:dyDescent="0.2">
      <c r="B416" s="172"/>
      <c r="D416" s="166" t="s">
        <v>269</v>
      </c>
      <c r="E416" s="173" t="s">
        <v>1</v>
      </c>
      <c r="F416" s="174" t="s">
        <v>6379</v>
      </c>
      <c r="H416" s="175">
        <v>6.2</v>
      </c>
      <c r="L416" s="172"/>
      <c r="M416" s="176"/>
      <c r="N416" s="177"/>
      <c r="O416" s="177"/>
      <c r="P416" s="177"/>
      <c r="Q416" s="177"/>
      <c r="R416" s="177"/>
      <c r="S416" s="177"/>
      <c r="T416" s="178"/>
      <c r="AT416" s="173" t="s">
        <v>269</v>
      </c>
      <c r="AU416" s="173" t="s">
        <v>87</v>
      </c>
      <c r="AV416" s="14" t="s">
        <v>87</v>
      </c>
      <c r="AW416" s="14" t="s">
        <v>26</v>
      </c>
      <c r="AX416" s="14" t="s">
        <v>71</v>
      </c>
      <c r="AY416" s="173" t="s">
        <v>157</v>
      </c>
    </row>
    <row r="417" spans="1:65" s="13" customFormat="1" x14ac:dyDescent="0.2">
      <c r="B417" s="165"/>
      <c r="D417" s="166" t="s">
        <v>269</v>
      </c>
      <c r="E417" s="167" t="s">
        <v>1</v>
      </c>
      <c r="F417" s="168" t="s">
        <v>6159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3" customFormat="1" x14ac:dyDescent="0.2">
      <c r="B418" s="165"/>
      <c r="D418" s="166" t="s">
        <v>269</v>
      </c>
      <c r="E418" s="167" t="s">
        <v>1</v>
      </c>
      <c r="F418" s="168" t="s">
        <v>6380</v>
      </c>
      <c r="H418" s="167" t="s">
        <v>1</v>
      </c>
      <c r="L418" s="165"/>
      <c r="M418" s="169"/>
      <c r="N418" s="170"/>
      <c r="O418" s="170"/>
      <c r="P418" s="170"/>
      <c r="Q418" s="170"/>
      <c r="R418" s="170"/>
      <c r="S418" s="170"/>
      <c r="T418" s="171"/>
      <c r="AT418" s="167" t="s">
        <v>269</v>
      </c>
      <c r="AU418" s="167" t="s">
        <v>87</v>
      </c>
      <c r="AV418" s="13" t="s">
        <v>79</v>
      </c>
      <c r="AW418" s="13" t="s">
        <v>26</v>
      </c>
      <c r="AX418" s="13" t="s">
        <v>71</v>
      </c>
      <c r="AY418" s="167" t="s">
        <v>157</v>
      </c>
    </row>
    <row r="419" spans="1:65" s="14" customFormat="1" x14ac:dyDescent="0.2">
      <c r="B419" s="172"/>
      <c r="D419" s="166" t="s">
        <v>269</v>
      </c>
      <c r="E419" s="173" t="s">
        <v>1</v>
      </c>
      <c r="F419" s="174" t="s">
        <v>6381</v>
      </c>
      <c r="H419" s="175">
        <v>6.1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6" customFormat="1" x14ac:dyDescent="0.2">
      <c r="B420" s="186"/>
      <c r="D420" s="166" t="s">
        <v>269</v>
      </c>
      <c r="E420" s="187" t="s">
        <v>1</v>
      </c>
      <c r="F420" s="188" t="s">
        <v>319</v>
      </c>
      <c r="H420" s="189">
        <v>12.3</v>
      </c>
      <c r="L420" s="186"/>
      <c r="M420" s="190"/>
      <c r="N420" s="191"/>
      <c r="O420" s="191"/>
      <c r="P420" s="191"/>
      <c r="Q420" s="191"/>
      <c r="R420" s="191"/>
      <c r="S420" s="191"/>
      <c r="T420" s="192"/>
      <c r="AT420" s="187" t="s">
        <v>269</v>
      </c>
      <c r="AU420" s="187" t="s">
        <v>87</v>
      </c>
      <c r="AV420" s="16" t="s">
        <v>92</v>
      </c>
      <c r="AW420" s="16" t="s">
        <v>26</v>
      </c>
      <c r="AX420" s="16" t="s">
        <v>71</v>
      </c>
      <c r="AY420" s="187" t="s">
        <v>157</v>
      </c>
    </row>
    <row r="421" spans="1:65" s="13" customFormat="1" x14ac:dyDescent="0.2">
      <c r="B421" s="165"/>
      <c r="D421" s="166" t="s">
        <v>269</v>
      </c>
      <c r="E421" s="167" t="s">
        <v>1</v>
      </c>
      <c r="F421" s="168" t="s">
        <v>6382</v>
      </c>
      <c r="H421" s="167" t="s">
        <v>1</v>
      </c>
      <c r="L421" s="165"/>
      <c r="M421" s="169"/>
      <c r="N421" s="170"/>
      <c r="O421" s="170"/>
      <c r="P421" s="170"/>
      <c r="Q421" s="170"/>
      <c r="R421" s="170"/>
      <c r="S421" s="170"/>
      <c r="T421" s="171"/>
      <c r="AT421" s="167" t="s">
        <v>269</v>
      </c>
      <c r="AU421" s="167" t="s">
        <v>87</v>
      </c>
      <c r="AV421" s="13" t="s">
        <v>79</v>
      </c>
      <c r="AW421" s="13" t="s">
        <v>26</v>
      </c>
      <c r="AX421" s="13" t="s">
        <v>71</v>
      </c>
      <c r="AY421" s="167" t="s">
        <v>157</v>
      </c>
    </row>
    <row r="422" spans="1:65" s="14" customFormat="1" x14ac:dyDescent="0.2">
      <c r="B422" s="172"/>
      <c r="D422" s="166" t="s">
        <v>269</v>
      </c>
      <c r="E422" s="173" t="s">
        <v>1</v>
      </c>
      <c r="F422" s="174" t="s">
        <v>6383</v>
      </c>
      <c r="H422" s="175">
        <v>7.9</v>
      </c>
      <c r="L422" s="172"/>
      <c r="M422" s="176"/>
      <c r="N422" s="177"/>
      <c r="O422" s="177"/>
      <c r="P422" s="177"/>
      <c r="Q422" s="177"/>
      <c r="R422" s="177"/>
      <c r="S422" s="177"/>
      <c r="T422" s="178"/>
      <c r="AT422" s="173" t="s">
        <v>269</v>
      </c>
      <c r="AU422" s="173" t="s">
        <v>87</v>
      </c>
      <c r="AV422" s="14" t="s">
        <v>87</v>
      </c>
      <c r="AW422" s="14" t="s">
        <v>26</v>
      </c>
      <c r="AX422" s="14" t="s">
        <v>71</v>
      </c>
      <c r="AY422" s="173" t="s">
        <v>157</v>
      </c>
    </row>
    <row r="423" spans="1:65" s="14" customFormat="1" x14ac:dyDescent="0.2">
      <c r="B423" s="172"/>
      <c r="D423" s="166" t="s">
        <v>269</v>
      </c>
      <c r="E423" s="173" t="s">
        <v>1</v>
      </c>
      <c r="F423" s="174" t="s">
        <v>6384</v>
      </c>
      <c r="H423" s="175">
        <v>19.8</v>
      </c>
      <c r="L423" s="172"/>
      <c r="M423" s="176"/>
      <c r="N423" s="177"/>
      <c r="O423" s="177"/>
      <c r="P423" s="177"/>
      <c r="Q423" s="177"/>
      <c r="R423" s="177"/>
      <c r="S423" s="177"/>
      <c r="T423" s="178"/>
      <c r="AT423" s="173" t="s">
        <v>269</v>
      </c>
      <c r="AU423" s="173" t="s">
        <v>87</v>
      </c>
      <c r="AV423" s="14" t="s">
        <v>87</v>
      </c>
      <c r="AW423" s="14" t="s">
        <v>26</v>
      </c>
      <c r="AX423" s="14" t="s">
        <v>71</v>
      </c>
      <c r="AY423" s="173" t="s">
        <v>157</v>
      </c>
    </row>
    <row r="424" spans="1:65" s="14" customFormat="1" x14ac:dyDescent="0.2">
      <c r="B424" s="172"/>
      <c r="D424" s="166" t="s">
        <v>269</v>
      </c>
      <c r="E424" s="173" t="s">
        <v>1</v>
      </c>
      <c r="F424" s="174" t="s">
        <v>6385</v>
      </c>
      <c r="H424" s="175">
        <v>13.3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4" customFormat="1" x14ac:dyDescent="0.2">
      <c r="B425" s="172"/>
      <c r="D425" s="166" t="s">
        <v>269</v>
      </c>
      <c r="E425" s="173" t="s">
        <v>1</v>
      </c>
      <c r="F425" s="174" t="s">
        <v>6386</v>
      </c>
      <c r="H425" s="175">
        <v>5.94</v>
      </c>
      <c r="L425" s="172"/>
      <c r="M425" s="176"/>
      <c r="N425" s="177"/>
      <c r="O425" s="177"/>
      <c r="P425" s="177"/>
      <c r="Q425" s="177"/>
      <c r="R425" s="177"/>
      <c r="S425" s="177"/>
      <c r="T425" s="178"/>
      <c r="AT425" s="173" t="s">
        <v>269</v>
      </c>
      <c r="AU425" s="173" t="s">
        <v>87</v>
      </c>
      <c r="AV425" s="14" t="s">
        <v>87</v>
      </c>
      <c r="AW425" s="14" t="s">
        <v>26</v>
      </c>
      <c r="AX425" s="14" t="s">
        <v>71</v>
      </c>
      <c r="AY425" s="173" t="s">
        <v>157</v>
      </c>
    </row>
    <row r="426" spans="1:65" s="16" customFormat="1" x14ac:dyDescent="0.2">
      <c r="B426" s="186"/>
      <c r="D426" s="166" t="s">
        <v>269</v>
      </c>
      <c r="E426" s="187" t="s">
        <v>1</v>
      </c>
      <c r="F426" s="188" t="s">
        <v>319</v>
      </c>
      <c r="H426" s="189">
        <v>46.94</v>
      </c>
      <c r="L426" s="186"/>
      <c r="M426" s="190"/>
      <c r="N426" s="191"/>
      <c r="O426" s="191"/>
      <c r="P426" s="191"/>
      <c r="Q426" s="191"/>
      <c r="R426" s="191"/>
      <c r="S426" s="191"/>
      <c r="T426" s="192"/>
      <c r="AT426" s="187" t="s">
        <v>269</v>
      </c>
      <c r="AU426" s="187" t="s">
        <v>87</v>
      </c>
      <c r="AV426" s="16" t="s">
        <v>92</v>
      </c>
      <c r="AW426" s="16" t="s">
        <v>26</v>
      </c>
      <c r="AX426" s="16" t="s">
        <v>71</v>
      </c>
      <c r="AY426" s="187" t="s">
        <v>157</v>
      </c>
    </row>
    <row r="427" spans="1:65" s="13" customFormat="1" x14ac:dyDescent="0.2">
      <c r="B427" s="165"/>
      <c r="D427" s="166" t="s">
        <v>269</v>
      </c>
      <c r="E427" s="167" t="s">
        <v>1</v>
      </c>
      <c r="F427" s="168" t="s">
        <v>1994</v>
      </c>
      <c r="H427" s="167" t="s">
        <v>1</v>
      </c>
      <c r="L427" s="165"/>
      <c r="M427" s="169"/>
      <c r="N427" s="170"/>
      <c r="O427" s="170"/>
      <c r="P427" s="170"/>
      <c r="Q427" s="170"/>
      <c r="R427" s="170"/>
      <c r="S427" s="170"/>
      <c r="T427" s="171"/>
      <c r="AT427" s="167" t="s">
        <v>269</v>
      </c>
      <c r="AU427" s="167" t="s">
        <v>87</v>
      </c>
      <c r="AV427" s="13" t="s">
        <v>79</v>
      </c>
      <c r="AW427" s="13" t="s">
        <v>26</v>
      </c>
      <c r="AX427" s="13" t="s">
        <v>71</v>
      </c>
      <c r="AY427" s="167" t="s">
        <v>157</v>
      </c>
    </row>
    <row r="428" spans="1:65" s="13" customFormat="1" x14ac:dyDescent="0.2">
      <c r="B428" s="165"/>
      <c r="D428" s="166" t="s">
        <v>269</v>
      </c>
      <c r="E428" s="167" t="s">
        <v>1</v>
      </c>
      <c r="F428" s="168" t="s">
        <v>3732</v>
      </c>
      <c r="H428" s="167" t="s">
        <v>1</v>
      </c>
      <c r="L428" s="165"/>
      <c r="M428" s="169"/>
      <c r="N428" s="170"/>
      <c r="O428" s="170"/>
      <c r="P428" s="170"/>
      <c r="Q428" s="170"/>
      <c r="R428" s="170"/>
      <c r="S428" s="170"/>
      <c r="T428" s="171"/>
      <c r="AT428" s="167" t="s">
        <v>269</v>
      </c>
      <c r="AU428" s="167" t="s">
        <v>87</v>
      </c>
      <c r="AV428" s="13" t="s">
        <v>79</v>
      </c>
      <c r="AW428" s="13" t="s">
        <v>26</v>
      </c>
      <c r="AX428" s="13" t="s">
        <v>71</v>
      </c>
      <c r="AY428" s="167" t="s">
        <v>157</v>
      </c>
    </row>
    <row r="429" spans="1:65" s="13" customFormat="1" x14ac:dyDescent="0.2">
      <c r="B429" s="165"/>
      <c r="D429" s="166" t="s">
        <v>269</v>
      </c>
      <c r="E429" s="167" t="s">
        <v>1</v>
      </c>
      <c r="F429" s="168" t="s">
        <v>3506</v>
      </c>
      <c r="H429" s="167" t="s">
        <v>1</v>
      </c>
      <c r="L429" s="165"/>
      <c r="M429" s="169"/>
      <c r="N429" s="170"/>
      <c r="O429" s="170"/>
      <c r="P429" s="170"/>
      <c r="Q429" s="170"/>
      <c r="R429" s="170"/>
      <c r="S429" s="170"/>
      <c r="T429" s="171"/>
      <c r="AT429" s="167" t="s">
        <v>269</v>
      </c>
      <c r="AU429" s="167" t="s">
        <v>87</v>
      </c>
      <c r="AV429" s="13" t="s">
        <v>79</v>
      </c>
      <c r="AW429" s="13" t="s">
        <v>26</v>
      </c>
      <c r="AX429" s="13" t="s">
        <v>71</v>
      </c>
      <c r="AY429" s="167" t="s">
        <v>157</v>
      </c>
    </row>
    <row r="430" spans="1:65" s="13" customFormat="1" x14ac:dyDescent="0.2">
      <c r="B430" s="165"/>
      <c r="D430" s="166" t="s">
        <v>269</v>
      </c>
      <c r="E430" s="167" t="s">
        <v>1</v>
      </c>
      <c r="F430" s="168" t="s">
        <v>3507</v>
      </c>
      <c r="H430" s="167" t="s">
        <v>1</v>
      </c>
      <c r="L430" s="165"/>
      <c r="M430" s="169"/>
      <c r="N430" s="170"/>
      <c r="O430" s="170"/>
      <c r="P430" s="170"/>
      <c r="Q430" s="170"/>
      <c r="R430" s="170"/>
      <c r="S430" s="170"/>
      <c r="T430" s="171"/>
      <c r="AT430" s="167" t="s">
        <v>269</v>
      </c>
      <c r="AU430" s="167" t="s">
        <v>87</v>
      </c>
      <c r="AV430" s="13" t="s">
        <v>79</v>
      </c>
      <c r="AW430" s="13" t="s">
        <v>26</v>
      </c>
      <c r="AX430" s="13" t="s">
        <v>71</v>
      </c>
      <c r="AY430" s="167" t="s">
        <v>157</v>
      </c>
    </row>
    <row r="431" spans="1:65" s="15" customFormat="1" x14ac:dyDescent="0.2">
      <c r="B431" s="179"/>
      <c r="D431" s="166" t="s">
        <v>269</v>
      </c>
      <c r="E431" s="180" t="s">
        <v>1</v>
      </c>
      <c r="F431" s="181" t="s">
        <v>272</v>
      </c>
      <c r="H431" s="182">
        <v>323.56</v>
      </c>
      <c r="L431" s="179"/>
      <c r="M431" s="183"/>
      <c r="N431" s="184"/>
      <c r="O431" s="184"/>
      <c r="P431" s="184"/>
      <c r="Q431" s="184"/>
      <c r="R431" s="184"/>
      <c r="S431" s="184"/>
      <c r="T431" s="185"/>
      <c r="AT431" s="180" t="s">
        <v>269</v>
      </c>
      <c r="AU431" s="180" t="s">
        <v>87</v>
      </c>
      <c r="AV431" s="15" t="s">
        <v>162</v>
      </c>
      <c r="AW431" s="15" t="s">
        <v>26</v>
      </c>
      <c r="AX431" s="15" t="s">
        <v>79</v>
      </c>
      <c r="AY431" s="180" t="s">
        <v>157</v>
      </c>
    </row>
    <row r="432" spans="1:65" s="2" customFormat="1" ht="24.2" customHeight="1" x14ac:dyDescent="0.2">
      <c r="A432" s="30"/>
      <c r="B432" s="147"/>
      <c r="C432" s="193" t="s">
        <v>511</v>
      </c>
      <c r="D432" s="193" t="s">
        <v>777</v>
      </c>
      <c r="E432" s="194" t="s">
        <v>6387</v>
      </c>
      <c r="F432" s="195" t="s">
        <v>6388</v>
      </c>
      <c r="G432" s="196" t="s">
        <v>196</v>
      </c>
      <c r="H432" s="197">
        <v>360</v>
      </c>
      <c r="I432" s="197"/>
      <c r="J432" s="197">
        <f t="shared" ref="J432:J459" si="0">ROUND(I432*H432,3)</f>
        <v>0</v>
      </c>
      <c r="K432" s="198"/>
      <c r="L432" s="199"/>
      <c r="M432" s="200" t="s">
        <v>1</v>
      </c>
      <c r="N432" s="201" t="s">
        <v>37</v>
      </c>
      <c r="O432" s="156">
        <v>0</v>
      </c>
      <c r="P432" s="156">
        <f t="shared" ref="P432:P459" si="1">O432*H432</f>
        <v>0</v>
      </c>
      <c r="Q432" s="156">
        <v>0</v>
      </c>
      <c r="R432" s="156">
        <f t="shared" ref="R432:R459" si="2">Q432*H432</f>
        <v>0</v>
      </c>
      <c r="S432" s="156">
        <v>0</v>
      </c>
      <c r="T432" s="157">
        <f t="shared" ref="T432:T459" si="3">S432*H432</f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58" t="s">
        <v>511</v>
      </c>
      <c r="AT432" s="158" t="s">
        <v>777</v>
      </c>
      <c r="AU432" s="158" t="s">
        <v>87</v>
      </c>
      <c r="AY432" s="18" t="s">
        <v>157</v>
      </c>
      <c r="BE432" s="159">
        <f t="shared" ref="BE432:BE459" si="4">IF(N432="základná",J432,0)</f>
        <v>0</v>
      </c>
      <c r="BF432" s="159">
        <f t="shared" ref="BF432:BF459" si="5">IF(N432="znížená",J432,0)</f>
        <v>0</v>
      </c>
      <c r="BG432" s="159">
        <f t="shared" ref="BG432:BG459" si="6">IF(N432="zákl. prenesená",J432,0)</f>
        <v>0</v>
      </c>
      <c r="BH432" s="159">
        <f t="shared" ref="BH432:BH459" si="7">IF(N432="zníž. prenesená",J432,0)</f>
        <v>0</v>
      </c>
      <c r="BI432" s="159">
        <f t="shared" ref="BI432:BI459" si="8">IF(N432="nulová",J432,0)</f>
        <v>0</v>
      </c>
      <c r="BJ432" s="18" t="s">
        <v>87</v>
      </c>
      <c r="BK432" s="160">
        <f t="shared" ref="BK432:BK459" si="9">ROUND(I432*H432,3)</f>
        <v>0</v>
      </c>
      <c r="BL432" s="18" t="s">
        <v>220</v>
      </c>
      <c r="BM432" s="158" t="s">
        <v>6389</v>
      </c>
    </row>
    <row r="433" spans="1:65" s="2" customFormat="1" ht="24.2" customHeight="1" x14ac:dyDescent="0.2">
      <c r="A433" s="30"/>
      <c r="B433" s="147"/>
      <c r="C433" s="193" t="s">
        <v>518</v>
      </c>
      <c r="D433" s="193" t="s">
        <v>777</v>
      </c>
      <c r="E433" s="194" t="s">
        <v>6390</v>
      </c>
      <c r="F433" s="195" t="s">
        <v>6391</v>
      </c>
      <c r="G433" s="196" t="s">
        <v>196</v>
      </c>
      <c r="H433" s="197">
        <v>360</v>
      </c>
      <c r="I433" s="197"/>
      <c r="J433" s="197">
        <f t="shared" si="0"/>
        <v>0</v>
      </c>
      <c r="K433" s="198"/>
      <c r="L433" s="199"/>
      <c r="M433" s="200" t="s">
        <v>1</v>
      </c>
      <c r="N433" s="201" t="s">
        <v>37</v>
      </c>
      <c r="O433" s="156">
        <v>0</v>
      </c>
      <c r="P433" s="156">
        <f t="shared" si="1"/>
        <v>0</v>
      </c>
      <c r="Q433" s="156">
        <v>0</v>
      </c>
      <c r="R433" s="156">
        <f t="shared" si="2"/>
        <v>0</v>
      </c>
      <c r="S433" s="156">
        <v>0</v>
      </c>
      <c r="T433" s="157">
        <f t="shared" si="3"/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58" t="s">
        <v>511</v>
      </c>
      <c r="AT433" s="158" t="s">
        <v>777</v>
      </c>
      <c r="AU433" s="158" t="s">
        <v>87</v>
      </c>
      <c r="AY433" s="18" t="s">
        <v>157</v>
      </c>
      <c r="BE433" s="159">
        <f t="shared" si="4"/>
        <v>0</v>
      </c>
      <c r="BF433" s="159">
        <f t="shared" si="5"/>
        <v>0</v>
      </c>
      <c r="BG433" s="159">
        <f t="shared" si="6"/>
        <v>0</v>
      </c>
      <c r="BH433" s="159">
        <f t="shared" si="7"/>
        <v>0</v>
      </c>
      <c r="BI433" s="159">
        <f t="shared" si="8"/>
        <v>0</v>
      </c>
      <c r="BJ433" s="18" t="s">
        <v>87</v>
      </c>
      <c r="BK433" s="160">
        <f t="shared" si="9"/>
        <v>0</v>
      </c>
      <c r="BL433" s="18" t="s">
        <v>220</v>
      </c>
      <c r="BM433" s="158" t="s">
        <v>6392</v>
      </c>
    </row>
    <row r="434" spans="1:65" s="2" customFormat="1" ht="37.9" customHeight="1" x14ac:dyDescent="0.2">
      <c r="A434" s="30"/>
      <c r="B434" s="147"/>
      <c r="C434" s="193" t="s">
        <v>522</v>
      </c>
      <c r="D434" s="193" t="s">
        <v>777</v>
      </c>
      <c r="E434" s="194" t="s">
        <v>6393</v>
      </c>
      <c r="F434" s="195" t="s">
        <v>6394</v>
      </c>
      <c r="G434" s="196" t="s">
        <v>205</v>
      </c>
      <c r="H434" s="197">
        <v>1</v>
      </c>
      <c r="I434" s="197"/>
      <c r="J434" s="197">
        <f t="shared" si="0"/>
        <v>0</v>
      </c>
      <c r="K434" s="198"/>
      <c r="L434" s="199"/>
      <c r="M434" s="200" t="s">
        <v>1</v>
      </c>
      <c r="N434" s="201" t="s">
        <v>37</v>
      </c>
      <c r="O434" s="156">
        <v>0</v>
      </c>
      <c r="P434" s="156">
        <f t="shared" si="1"/>
        <v>0</v>
      </c>
      <c r="Q434" s="156">
        <v>8.4600000000000005E-3</v>
      </c>
      <c r="R434" s="156">
        <f t="shared" si="2"/>
        <v>8.4600000000000005E-3</v>
      </c>
      <c r="S434" s="156">
        <v>0</v>
      </c>
      <c r="T434" s="157">
        <f t="shared" si="3"/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58" t="s">
        <v>511</v>
      </c>
      <c r="AT434" s="158" t="s">
        <v>777</v>
      </c>
      <c r="AU434" s="158" t="s">
        <v>87</v>
      </c>
      <c r="AY434" s="18" t="s">
        <v>157</v>
      </c>
      <c r="BE434" s="159">
        <f t="shared" si="4"/>
        <v>0</v>
      </c>
      <c r="BF434" s="159">
        <f t="shared" si="5"/>
        <v>0</v>
      </c>
      <c r="BG434" s="159">
        <f t="shared" si="6"/>
        <v>0</v>
      </c>
      <c r="BH434" s="159">
        <f t="shared" si="7"/>
        <v>0</v>
      </c>
      <c r="BI434" s="159">
        <f t="shared" si="8"/>
        <v>0</v>
      </c>
      <c r="BJ434" s="18" t="s">
        <v>87</v>
      </c>
      <c r="BK434" s="160">
        <f t="shared" si="9"/>
        <v>0</v>
      </c>
      <c r="BL434" s="18" t="s">
        <v>220</v>
      </c>
      <c r="BM434" s="158" t="s">
        <v>6395</v>
      </c>
    </row>
    <row r="435" spans="1:65" s="2" customFormat="1" ht="37.9" customHeight="1" x14ac:dyDescent="0.2">
      <c r="A435" s="30"/>
      <c r="B435" s="147"/>
      <c r="C435" s="193" t="s">
        <v>526</v>
      </c>
      <c r="D435" s="193" t="s">
        <v>777</v>
      </c>
      <c r="E435" s="194" t="s">
        <v>6396</v>
      </c>
      <c r="F435" s="195" t="s">
        <v>6397</v>
      </c>
      <c r="G435" s="196" t="s">
        <v>205</v>
      </c>
      <c r="H435" s="197">
        <v>2</v>
      </c>
      <c r="I435" s="197"/>
      <c r="J435" s="197">
        <f t="shared" si="0"/>
        <v>0</v>
      </c>
      <c r="K435" s="198"/>
      <c r="L435" s="199"/>
      <c r="M435" s="200" t="s">
        <v>1</v>
      </c>
      <c r="N435" s="201" t="s">
        <v>37</v>
      </c>
      <c r="O435" s="156">
        <v>0</v>
      </c>
      <c r="P435" s="156">
        <f t="shared" si="1"/>
        <v>0</v>
      </c>
      <c r="Q435" s="156">
        <v>8.4600000000000005E-3</v>
      </c>
      <c r="R435" s="156">
        <f t="shared" si="2"/>
        <v>1.6920000000000001E-2</v>
      </c>
      <c r="S435" s="156">
        <v>0</v>
      </c>
      <c r="T435" s="157">
        <f t="shared" si="3"/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8" t="s">
        <v>511</v>
      </c>
      <c r="AT435" s="158" t="s">
        <v>777</v>
      </c>
      <c r="AU435" s="158" t="s">
        <v>87</v>
      </c>
      <c r="AY435" s="18" t="s">
        <v>157</v>
      </c>
      <c r="BE435" s="159">
        <f t="shared" si="4"/>
        <v>0</v>
      </c>
      <c r="BF435" s="159">
        <f t="shared" si="5"/>
        <v>0</v>
      </c>
      <c r="BG435" s="159">
        <f t="shared" si="6"/>
        <v>0</v>
      </c>
      <c r="BH435" s="159">
        <f t="shared" si="7"/>
        <v>0</v>
      </c>
      <c r="BI435" s="159">
        <f t="shared" si="8"/>
        <v>0</v>
      </c>
      <c r="BJ435" s="18" t="s">
        <v>87</v>
      </c>
      <c r="BK435" s="160">
        <f t="shared" si="9"/>
        <v>0</v>
      </c>
      <c r="BL435" s="18" t="s">
        <v>220</v>
      </c>
      <c r="BM435" s="158" t="s">
        <v>6398</v>
      </c>
    </row>
    <row r="436" spans="1:65" s="2" customFormat="1" ht="49.15" customHeight="1" x14ac:dyDescent="0.2">
      <c r="A436" s="30"/>
      <c r="B436" s="147"/>
      <c r="C436" s="193" t="s">
        <v>530</v>
      </c>
      <c r="D436" s="193" t="s">
        <v>777</v>
      </c>
      <c r="E436" s="194" t="s">
        <v>6399</v>
      </c>
      <c r="F436" s="195" t="s">
        <v>6400</v>
      </c>
      <c r="G436" s="196" t="s">
        <v>205</v>
      </c>
      <c r="H436" s="197">
        <v>1</v>
      </c>
      <c r="I436" s="197"/>
      <c r="J436" s="197">
        <f t="shared" si="0"/>
        <v>0</v>
      </c>
      <c r="K436" s="198"/>
      <c r="L436" s="199"/>
      <c r="M436" s="200" t="s">
        <v>1</v>
      </c>
      <c r="N436" s="201" t="s">
        <v>37</v>
      </c>
      <c r="O436" s="156">
        <v>0</v>
      </c>
      <c r="P436" s="156">
        <f t="shared" si="1"/>
        <v>0</v>
      </c>
      <c r="Q436" s="156">
        <v>8.4600000000000005E-3</v>
      </c>
      <c r="R436" s="156">
        <f t="shared" si="2"/>
        <v>8.4600000000000005E-3</v>
      </c>
      <c r="S436" s="156">
        <v>0</v>
      </c>
      <c r="T436" s="157">
        <f t="shared" si="3"/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58" t="s">
        <v>511</v>
      </c>
      <c r="AT436" s="158" t="s">
        <v>777</v>
      </c>
      <c r="AU436" s="158" t="s">
        <v>87</v>
      </c>
      <c r="AY436" s="18" t="s">
        <v>157</v>
      </c>
      <c r="BE436" s="159">
        <f t="shared" si="4"/>
        <v>0</v>
      </c>
      <c r="BF436" s="159">
        <f t="shared" si="5"/>
        <v>0</v>
      </c>
      <c r="BG436" s="159">
        <f t="shared" si="6"/>
        <v>0</v>
      </c>
      <c r="BH436" s="159">
        <f t="shared" si="7"/>
        <v>0</v>
      </c>
      <c r="BI436" s="159">
        <f t="shared" si="8"/>
        <v>0</v>
      </c>
      <c r="BJ436" s="18" t="s">
        <v>87</v>
      </c>
      <c r="BK436" s="160">
        <f t="shared" si="9"/>
        <v>0</v>
      </c>
      <c r="BL436" s="18" t="s">
        <v>220</v>
      </c>
      <c r="BM436" s="158" t="s">
        <v>6401</v>
      </c>
    </row>
    <row r="437" spans="1:65" s="2" customFormat="1" ht="49.15" customHeight="1" x14ac:dyDescent="0.2">
      <c r="A437" s="30"/>
      <c r="B437" s="147"/>
      <c r="C437" s="193" t="s">
        <v>536</v>
      </c>
      <c r="D437" s="193" t="s">
        <v>777</v>
      </c>
      <c r="E437" s="194" t="s">
        <v>6402</v>
      </c>
      <c r="F437" s="195" t="s">
        <v>6403</v>
      </c>
      <c r="G437" s="196" t="s">
        <v>205</v>
      </c>
      <c r="H437" s="197">
        <v>2</v>
      </c>
      <c r="I437" s="197"/>
      <c r="J437" s="197">
        <f t="shared" si="0"/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 t="shared" si="1"/>
        <v>0</v>
      </c>
      <c r="Q437" s="156">
        <v>0</v>
      </c>
      <c r="R437" s="156">
        <f t="shared" si="2"/>
        <v>0</v>
      </c>
      <c r="S437" s="156">
        <v>0</v>
      </c>
      <c r="T437" s="157">
        <f t="shared" si="3"/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 t="shared" si="4"/>
        <v>0</v>
      </c>
      <c r="BF437" s="159">
        <f t="shared" si="5"/>
        <v>0</v>
      </c>
      <c r="BG437" s="159">
        <f t="shared" si="6"/>
        <v>0</v>
      </c>
      <c r="BH437" s="159">
        <f t="shared" si="7"/>
        <v>0</v>
      </c>
      <c r="BI437" s="159">
        <f t="shared" si="8"/>
        <v>0</v>
      </c>
      <c r="BJ437" s="18" t="s">
        <v>87</v>
      </c>
      <c r="BK437" s="160">
        <f t="shared" si="9"/>
        <v>0</v>
      </c>
      <c r="BL437" s="18" t="s">
        <v>220</v>
      </c>
      <c r="BM437" s="158" t="s">
        <v>6404</v>
      </c>
    </row>
    <row r="438" spans="1:65" s="2" customFormat="1" ht="24.2" customHeight="1" x14ac:dyDescent="0.2">
      <c r="A438" s="30"/>
      <c r="B438" s="147"/>
      <c r="C438" s="193" t="s">
        <v>541</v>
      </c>
      <c r="D438" s="193" t="s">
        <v>777</v>
      </c>
      <c r="E438" s="194" t="s">
        <v>6405</v>
      </c>
      <c r="F438" s="195" t="s">
        <v>6406</v>
      </c>
      <c r="G438" s="196" t="s">
        <v>205</v>
      </c>
      <c r="H438" s="197">
        <v>24</v>
      </c>
      <c r="I438" s="197"/>
      <c r="J438" s="197">
        <f t="shared" si="0"/>
        <v>0</v>
      </c>
      <c r="K438" s="198"/>
      <c r="L438" s="199"/>
      <c r="M438" s="200" t="s">
        <v>1</v>
      </c>
      <c r="N438" s="201" t="s">
        <v>37</v>
      </c>
      <c r="O438" s="156">
        <v>0</v>
      </c>
      <c r="P438" s="156">
        <f t="shared" si="1"/>
        <v>0</v>
      </c>
      <c r="Q438" s="156">
        <v>0</v>
      </c>
      <c r="R438" s="156">
        <f t="shared" si="2"/>
        <v>0</v>
      </c>
      <c r="S438" s="156">
        <v>0</v>
      </c>
      <c r="T438" s="157">
        <f t="shared" si="3"/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58" t="s">
        <v>511</v>
      </c>
      <c r="AT438" s="158" t="s">
        <v>777</v>
      </c>
      <c r="AU438" s="158" t="s">
        <v>87</v>
      </c>
      <c r="AY438" s="18" t="s">
        <v>157</v>
      </c>
      <c r="BE438" s="159">
        <f t="shared" si="4"/>
        <v>0</v>
      </c>
      <c r="BF438" s="159">
        <f t="shared" si="5"/>
        <v>0</v>
      </c>
      <c r="BG438" s="159">
        <f t="shared" si="6"/>
        <v>0</v>
      </c>
      <c r="BH438" s="159">
        <f t="shared" si="7"/>
        <v>0</v>
      </c>
      <c r="BI438" s="159">
        <f t="shared" si="8"/>
        <v>0</v>
      </c>
      <c r="BJ438" s="18" t="s">
        <v>87</v>
      </c>
      <c r="BK438" s="160">
        <f t="shared" si="9"/>
        <v>0</v>
      </c>
      <c r="BL438" s="18" t="s">
        <v>220</v>
      </c>
      <c r="BM438" s="158" t="s">
        <v>6407</v>
      </c>
    </row>
    <row r="439" spans="1:65" s="2" customFormat="1" ht="37.9" customHeight="1" x14ac:dyDescent="0.2">
      <c r="A439" s="30"/>
      <c r="B439" s="147"/>
      <c r="C439" s="193" t="s">
        <v>545</v>
      </c>
      <c r="D439" s="193" t="s">
        <v>777</v>
      </c>
      <c r="E439" s="194" t="s">
        <v>6408</v>
      </c>
      <c r="F439" s="195" t="s">
        <v>6409</v>
      </c>
      <c r="G439" s="196" t="s">
        <v>205</v>
      </c>
      <c r="H439" s="197">
        <v>3</v>
      </c>
      <c r="I439" s="197"/>
      <c r="J439" s="197">
        <f t="shared" si="0"/>
        <v>0</v>
      </c>
      <c r="K439" s="198"/>
      <c r="L439" s="199"/>
      <c r="M439" s="200" t="s">
        <v>1</v>
      </c>
      <c r="N439" s="201" t="s">
        <v>37</v>
      </c>
      <c r="O439" s="156">
        <v>0</v>
      </c>
      <c r="P439" s="156">
        <f t="shared" si="1"/>
        <v>0</v>
      </c>
      <c r="Q439" s="156">
        <v>0</v>
      </c>
      <c r="R439" s="156">
        <f t="shared" si="2"/>
        <v>0</v>
      </c>
      <c r="S439" s="156">
        <v>0</v>
      </c>
      <c r="T439" s="157">
        <f t="shared" si="3"/>
        <v>0</v>
      </c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R439" s="158" t="s">
        <v>511</v>
      </c>
      <c r="AT439" s="158" t="s">
        <v>777</v>
      </c>
      <c r="AU439" s="158" t="s">
        <v>87</v>
      </c>
      <c r="AY439" s="18" t="s">
        <v>157</v>
      </c>
      <c r="BE439" s="159">
        <f t="shared" si="4"/>
        <v>0</v>
      </c>
      <c r="BF439" s="159">
        <f t="shared" si="5"/>
        <v>0</v>
      </c>
      <c r="BG439" s="159">
        <f t="shared" si="6"/>
        <v>0</v>
      </c>
      <c r="BH439" s="159">
        <f t="shared" si="7"/>
        <v>0</v>
      </c>
      <c r="BI439" s="159">
        <f t="shared" si="8"/>
        <v>0</v>
      </c>
      <c r="BJ439" s="18" t="s">
        <v>87</v>
      </c>
      <c r="BK439" s="160">
        <f t="shared" si="9"/>
        <v>0</v>
      </c>
      <c r="BL439" s="18" t="s">
        <v>220</v>
      </c>
      <c r="BM439" s="158" t="s">
        <v>6410</v>
      </c>
    </row>
    <row r="440" spans="1:65" s="2" customFormat="1" ht="24.2" customHeight="1" x14ac:dyDescent="0.2">
      <c r="A440" s="30"/>
      <c r="B440" s="147"/>
      <c r="C440" s="193" t="s">
        <v>549</v>
      </c>
      <c r="D440" s="193" t="s">
        <v>777</v>
      </c>
      <c r="E440" s="194" t="s">
        <v>6411</v>
      </c>
      <c r="F440" s="195" t="s">
        <v>6412</v>
      </c>
      <c r="G440" s="196" t="s">
        <v>205</v>
      </c>
      <c r="H440" s="197">
        <v>5</v>
      </c>
      <c r="I440" s="197"/>
      <c r="J440" s="197">
        <f t="shared" si="0"/>
        <v>0</v>
      </c>
      <c r="K440" s="198"/>
      <c r="L440" s="199"/>
      <c r="M440" s="200" t="s">
        <v>1</v>
      </c>
      <c r="N440" s="201" t="s">
        <v>37</v>
      </c>
      <c r="O440" s="156">
        <v>0</v>
      </c>
      <c r="P440" s="156">
        <f t="shared" si="1"/>
        <v>0</v>
      </c>
      <c r="Q440" s="156">
        <v>0</v>
      </c>
      <c r="R440" s="156">
        <f t="shared" si="2"/>
        <v>0</v>
      </c>
      <c r="S440" s="156">
        <v>0</v>
      </c>
      <c r="T440" s="157">
        <f t="shared" si="3"/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58" t="s">
        <v>511</v>
      </c>
      <c r="AT440" s="158" t="s">
        <v>777</v>
      </c>
      <c r="AU440" s="158" t="s">
        <v>87</v>
      </c>
      <c r="AY440" s="18" t="s">
        <v>157</v>
      </c>
      <c r="BE440" s="159">
        <f t="shared" si="4"/>
        <v>0</v>
      </c>
      <c r="BF440" s="159">
        <f t="shared" si="5"/>
        <v>0</v>
      </c>
      <c r="BG440" s="159">
        <f t="shared" si="6"/>
        <v>0</v>
      </c>
      <c r="BH440" s="159">
        <f t="shared" si="7"/>
        <v>0</v>
      </c>
      <c r="BI440" s="159">
        <f t="shared" si="8"/>
        <v>0</v>
      </c>
      <c r="BJ440" s="18" t="s">
        <v>87</v>
      </c>
      <c r="BK440" s="160">
        <f t="shared" si="9"/>
        <v>0</v>
      </c>
      <c r="BL440" s="18" t="s">
        <v>220</v>
      </c>
      <c r="BM440" s="158" t="s">
        <v>6413</v>
      </c>
    </row>
    <row r="441" spans="1:65" s="2" customFormat="1" ht="37.9" customHeight="1" x14ac:dyDescent="0.2">
      <c r="A441" s="30"/>
      <c r="B441" s="147"/>
      <c r="C441" s="193" t="s">
        <v>553</v>
      </c>
      <c r="D441" s="193" t="s">
        <v>777</v>
      </c>
      <c r="E441" s="194" t="s">
        <v>6414</v>
      </c>
      <c r="F441" s="195" t="s">
        <v>6415</v>
      </c>
      <c r="G441" s="196" t="s">
        <v>205</v>
      </c>
      <c r="H441" s="197">
        <v>4</v>
      </c>
      <c r="I441" s="197"/>
      <c r="J441" s="197">
        <f t="shared" si="0"/>
        <v>0</v>
      </c>
      <c r="K441" s="198"/>
      <c r="L441" s="199"/>
      <c r="M441" s="200" t="s">
        <v>1</v>
      </c>
      <c r="N441" s="201" t="s">
        <v>37</v>
      </c>
      <c r="O441" s="156">
        <v>0</v>
      </c>
      <c r="P441" s="156">
        <f t="shared" si="1"/>
        <v>0</v>
      </c>
      <c r="Q441" s="156">
        <v>0</v>
      </c>
      <c r="R441" s="156">
        <f t="shared" si="2"/>
        <v>0</v>
      </c>
      <c r="S441" s="156">
        <v>0</v>
      </c>
      <c r="T441" s="157">
        <f t="shared" si="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58" t="s">
        <v>511</v>
      </c>
      <c r="AT441" s="158" t="s">
        <v>777</v>
      </c>
      <c r="AU441" s="158" t="s">
        <v>87</v>
      </c>
      <c r="AY441" s="18" t="s">
        <v>157</v>
      </c>
      <c r="BE441" s="159">
        <f t="shared" si="4"/>
        <v>0</v>
      </c>
      <c r="BF441" s="159">
        <f t="shared" si="5"/>
        <v>0</v>
      </c>
      <c r="BG441" s="159">
        <f t="shared" si="6"/>
        <v>0</v>
      </c>
      <c r="BH441" s="159">
        <f t="shared" si="7"/>
        <v>0</v>
      </c>
      <c r="BI441" s="159">
        <f t="shared" si="8"/>
        <v>0</v>
      </c>
      <c r="BJ441" s="18" t="s">
        <v>87</v>
      </c>
      <c r="BK441" s="160">
        <f t="shared" si="9"/>
        <v>0</v>
      </c>
      <c r="BL441" s="18" t="s">
        <v>220</v>
      </c>
      <c r="BM441" s="158" t="s">
        <v>6416</v>
      </c>
    </row>
    <row r="442" spans="1:65" s="2" customFormat="1" ht="49.15" customHeight="1" x14ac:dyDescent="0.2">
      <c r="A442" s="30"/>
      <c r="B442" s="147"/>
      <c r="C442" s="193" t="s">
        <v>557</v>
      </c>
      <c r="D442" s="193" t="s">
        <v>777</v>
      </c>
      <c r="E442" s="194" t="s">
        <v>6417</v>
      </c>
      <c r="F442" s="195" t="s">
        <v>6418</v>
      </c>
      <c r="G442" s="196" t="s">
        <v>205</v>
      </c>
      <c r="H442" s="197">
        <v>1</v>
      </c>
      <c r="I442" s="197"/>
      <c r="J442" s="197">
        <f t="shared" si="0"/>
        <v>0</v>
      </c>
      <c r="K442" s="198"/>
      <c r="L442" s="199"/>
      <c r="M442" s="200" t="s">
        <v>1</v>
      </c>
      <c r="N442" s="201" t="s">
        <v>37</v>
      </c>
      <c r="O442" s="156">
        <v>0</v>
      </c>
      <c r="P442" s="156">
        <f t="shared" si="1"/>
        <v>0</v>
      </c>
      <c r="Q442" s="156">
        <v>0</v>
      </c>
      <c r="R442" s="156">
        <f t="shared" si="2"/>
        <v>0</v>
      </c>
      <c r="S442" s="156">
        <v>0</v>
      </c>
      <c r="T442" s="157">
        <f t="shared" si="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58" t="s">
        <v>511</v>
      </c>
      <c r="AT442" s="158" t="s">
        <v>777</v>
      </c>
      <c r="AU442" s="158" t="s">
        <v>87</v>
      </c>
      <c r="AY442" s="18" t="s">
        <v>157</v>
      </c>
      <c r="BE442" s="159">
        <f t="shared" si="4"/>
        <v>0</v>
      </c>
      <c r="BF442" s="159">
        <f t="shared" si="5"/>
        <v>0</v>
      </c>
      <c r="BG442" s="159">
        <f t="shared" si="6"/>
        <v>0</v>
      </c>
      <c r="BH442" s="159">
        <f t="shared" si="7"/>
        <v>0</v>
      </c>
      <c r="BI442" s="159">
        <f t="shared" si="8"/>
        <v>0</v>
      </c>
      <c r="BJ442" s="18" t="s">
        <v>87</v>
      </c>
      <c r="BK442" s="160">
        <f t="shared" si="9"/>
        <v>0</v>
      </c>
      <c r="BL442" s="18" t="s">
        <v>220</v>
      </c>
      <c r="BM442" s="158" t="s">
        <v>6419</v>
      </c>
    </row>
    <row r="443" spans="1:65" s="2" customFormat="1" ht="49.15" customHeight="1" x14ac:dyDescent="0.2">
      <c r="A443" s="30"/>
      <c r="B443" s="147"/>
      <c r="C443" s="193" t="s">
        <v>561</v>
      </c>
      <c r="D443" s="193" t="s">
        <v>777</v>
      </c>
      <c r="E443" s="194" t="s">
        <v>6420</v>
      </c>
      <c r="F443" s="195" t="s">
        <v>6421</v>
      </c>
      <c r="G443" s="196" t="s">
        <v>205</v>
      </c>
      <c r="H443" s="197">
        <v>1</v>
      </c>
      <c r="I443" s="197"/>
      <c r="J443" s="197">
        <f t="shared" si="0"/>
        <v>0</v>
      </c>
      <c r="K443" s="198"/>
      <c r="L443" s="199"/>
      <c r="M443" s="200" t="s">
        <v>1</v>
      </c>
      <c r="N443" s="201" t="s">
        <v>37</v>
      </c>
      <c r="O443" s="156">
        <v>0</v>
      </c>
      <c r="P443" s="156">
        <f t="shared" si="1"/>
        <v>0</v>
      </c>
      <c r="Q443" s="156">
        <v>0</v>
      </c>
      <c r="R443" s="156">
        <f t="shared" si="2"/>
        <v>0</v>
      </c>
      <c r="S443" s="156">
        <v>0</v>
      </c>
      <c r="T443" s="157">
        <f t="shared" si="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511</v>
      </c>
      <c r="AT443" s="158" t="s">
        <v>777</v>
      </c>
      <c r="AU443" s="158" t="s">
        <v>87</v>
      </c>
      <c r="AY443" s="18" t="s">
        <v>157</v>
      </c>
      <c r="BE443" s="159">
        <f t="shared" si="4"/>
        <v>0</v>
      </c>
      <c r="BF443" s="159">
        <f t="shared" si="5"/>
        <v>0</v>
      </c>
      <c r="BG443" s="159">
        <f t="shared" si="6"/>
        <v>0</v>
      </c>
      <c r="BH443" s="159">
        <f t="shared" si="7"/>
        <v>0</v>
      </c>
      <c r="BI443" s="159">
        <f t="shared" si="8"/>
        <v>0</v>
      </c>
      <c r="BJ443" s="18" t="s">
        <v>87</v>
      </c>
      <c r="BK443" s="160">
        <f t="shared" si="9"/>
        <v>0</v>
      </c>
      <c r="BL443" s="18" t="s">
        <v>220</v>
      </c>
      <c r="BM443" s="158" t="s">
        <v>6422</v>
      </c>
    </row>
    <row r="444" spans="1:65" s="2" customFormat="1" ht="24.2" customHeight="1" x14ac:dyDescent="0.2">
      <c r="A444" s="30"/>
      <c r="B444" s="147"/>
      <c r="C444" s="193" t="s">
        <v>565</v>
      </c>
      <c r="D444" s="193" t="s">
        <v>777</v>
      </c>
      <c r="E444" s="194" t="s">
        <v>6423</v>
      </c>
      <c r="F444" s="195" t="s">
        <v>6424</v>
      </c>
      <c r="G444" s="196" t="s">
        <v>205</v>
      </c>
      <c r="H444" s="197">
        <v>1</v>
      </c>
      <c r="I444" s="197"/>
      <c r="J444" s="197">
        <f t="shared" si="0"/>
        <v>0</v>
      </c>
      <c r="K444" s="198"/>
      <c r="L444" s="199"/>
      <c r="M444" s="200" t="s">
        <v>1</v>
      </c>
      <c r="N444" s="201" t="s">
        <v>37</v>
      </c>
      <c r="O444" s="156">
        <v>0</v>
      </c>
      <c r="P444" s="156">
        <f t="shared" si="1"/>
        <v>0</v>
      </c>
      <c r="Q444" s="156">
        <v>0</v>
      </c>
      <c r="R444" s="156">
        <f t="shared" si="2"/>
        <v>0</v>
      </c>
      <c r="S444" s="156">
        <v>0</v>
      </c>
      <c r="T444" s="157">
        <f t="shared" si="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58" t="s">
        <v>511</v>
      </c>
      <c r="AT444" s="158" t="s">
        <v>777</v>
      </c>
      <c r="AU444" s="158" t="s">
        <v>87</v>
      </c>
      <c r="AY444" s="18" t="s">
        <v>157</v>
      </c>
      <c r="BE444" s="159">
        <f t="shared" si="4"/>
        <v>0</v>
      </c>
      <c r="BF444" s="159">
        <f t="shared" si="5"/>
        <v>0</v>
      </c>
      <c r="BG444" s="159">
        <f t="shared" si="6"/>
        <v>0</v>
      </c>
      <c r="BH444" s="159">
        <f t="shared" si="7"/>
        <v>0</v>
      </c>
      <c r="BI444" s="159">
        <f t="shared" si="8"/>
        <v>0</v>
      </c>
      <c r="BJ444" s="18" t="s">
        <v>87</v>
      </c>
      <c r="BK444" s="160">
        <f t="shared" si="9"/>
        <v>0</v>
      </c>
      <c r="BL444" s="18" t="s">
        <v>220</v>
      </c>
      <c r="BM444" s="158" t="s">
        <v>6425</v>
      </c>
    </row>
    <row r="445" spans="1:65" s="2" customFormat="1" ht="37.9" customHeight="1" x14ac:dyDescent="0.2">
      <c r="A445" s="30"/>
      <c r="B445" s="147"/>
      <c r="C445" s="193" t="s">
        <v>569</v>
      </c>
      <c r="D445" s="193" t="s">
        <v>777</v>
      </c>
      <c r="E445" s="194" t="s">
        <v>6426</v>
      </c>
      <c r="F445" s="195" t="s">
        <v>6427</v>
      </c>
      <c r="G445" s="196" t="s">
        <v>205</v>
      </c>
      <c r="H445" s="197">
        <v>2</v>
      </c>
      <c r="I445" s="197"/>
      <c r="J445" s="197">
        <f t="shared" si="0"/>
        <v>0</v>
      </c>
      <c r="K445" s="198"/>
      <c r="L445" s="199"/>
      <c r="M445" s="200" t="s">
        <v>1</v>
      </c>
      <c r="N445" s="201" t="s">
        <v>37</v>
      </c>
      <c r="O445" s="156">
        <v>0</v>
      </c>
      <c r="P445" s="156">
        <f t="shared" si="1"/>
        <v>0</v>
      </c>
      <c r="Q445" s="156">
        <v>0</v>
      </c>
      <c r="R445" s="156">
        <f t="shared" si="2"/>
        <v>0</v>
      </c>
      <c r="S445" s="156">
        <v>0</v>
      </c>
      <c r="T445" s="157">
        <f t="shared" si="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58" t="s">
        <v>511</v>
      </c>
      <c r="AT445" s="158" t="s">
        <v>777</v>
      </c>
      <c r="AU445" s="158" t="s">
        <v>87</v>
      </c>
      <c r="AY445" s="18" t="s">
        <v>157</v>
      </c>
      <c r="BE445" s="159">
        <f t="shared" si="4"/>
        <v>0</v>
      </c>
      <c r="BF445" s="159">
        <f t="shared" si="5"/>
        <v>0</v>
      </c>
      <c r="BG445" s="159">
        <f t="shared" si="6"/>
        <v>0</v>
      </c>
      <c r="BH445" s="159">
        <f t="shared" si="7"/>
        <v>0</v>
      </c>
      <c r="BI445" s="159">
        <f t="shared" si="8"/>
        <v>0</v>
      </c>
      <c r="BJ445" s="18" t="s">
        <v>87</v>
      </c>
      <c r="BK445" s="160">
        <f t="shared" si="9"/>
        <v>0</v>
      </c>
      <c r="BL445" s="18" t="s">
        <v>220</v>
      </c>
      <c r="BM445" s="158" t="s">
        <v>6428</v>
      </c>
    </row>
    <row r="446" spans="1:65" s="2" customFormat="1" ht="49.15" customHeight="1" x14ac:dyDescent="0.2">
      <c r="A446" s="30"/>
      <c r="B446" s="147"/>
      <c r="C446" s="193" t="s">
        <v>573</v>
      </c>
      <c r="D446" s="193" t="s">
        <v>777</v>
      </c>
      <c r="E446" s="194" t="s">
        <v>6429</v>
      </c>
      <c r="F446" s="195" t="s">
        <v>6430</v>
      </c>
      <c r="G446" s="196" t="s">
        <v>205</v>
      </c>
      <c r="H446" s="197">
        <v>4</v>
      </c>
      <c r="I446" s="197"/>
      <c r="J446" s="197">
        <f t="shared" si="0"/>
        <v>0</v>
      </c>
      <c r="K446" s="198"/>
      <c r="L446" s="199"/>
      <c r="M446" s="200" t="s">
        <v>1</v>
      </c>
      <c r="N446" s="201" t="s">
        <v>37</v>
      </c>
      <c r="O446" s="156">
        <v>0</v>
      </c>
      <c r="P446" s="156">
        <f t="shared" si="1"/>
        <v>0</v>
      </c>
      <c r="Q446" s="156">
        <v>0</v>
      </c>
      <c r="R446" s="156">
        <f t="shared" si="2"/>
        <v>0</v>
      </c>
      <c r="S446" s="156">
        <v>0</v>
      </c>
      <c r="T446" s="157">
        <f t="shared" si="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58" t="s">
        <v>511</v>
      </c>
      <c r="AT446" s="158" t="s">
        <v>777</v>
      </c>
      <c r="AU446" s="158" t="s">
        <v>87</v>
      </c>
      <c r="AY446" s="18" t="s">
        <v>157</v>
      </c>
      <c r="BE446" s="159">
        <f t="shared" si="4"/>
        <v>0</v>
      </c>
      <c r="BF446" s="159">
        <f t="shared" si="5"/>
        <v>0</v>
      </c>
      <c r="BG446" s="159">
        <f t="shared" si="6"/>
        <v>0</v>
      </c>
      <c r="BH446" s="159">
        <f t="shared" si="7"/>
        <v>0</v>
      </c>
      <c r="BI446" s="159">
        <f t="shared" si="8"/>
        <v>0</v>
      </c>
      <c r="BJ446" s="18" t="s">
        <v>87</v>
      </c>
      <c r="BK446" s="160">
        <f t="shared" si="9"/>
        <v>0</v>
      </c>
      <c r="BL446" s="18" t="s">
        <v>220</v>
      </c>
      <c r="BM446" s="158" t="s">
        <v>6431</v>
      </c>
    </row>
    <row r="447" spans="1:65" s="2" customFormat="1" ht="24.2" customHeight="1" x14ac:dyDescent="0.2">
      <c r="A447" s="30"/>
      <c r="B447" s="147"/>
      <c r="C447" s="193" t="s">
        <v>579</v>
      </c>
      <c r="D447" s="193" t="s">
        <v>777</v>
      </c>
      <c r="E447" s="194" t="s">
        <v>6432</v>
      </c>
      <c r="F447" s="195" t="s">
        <v>6433</v>
      </c>
      <c r="G447" s="196" t="s">
        <v>205</v>
      </c>
      <c r="H447" s="197">
        <v>2</v>
      </c>
      <c r="I447" s="197"/>
      <c r="J447" s="197">
        <f t="shared" si="0"/>
        <v>0</v>
      </c>
      <c r="K447" s="198"/>
      <c r="L447" s="199"/>
      <c r="M447" s="200" t="s">
        <v>1</v>
      </c>
      <c r="N447" s="201" t="s">
        <v>37</v>
      </c>
      <c r="O447" s="156">
        <v>0</v>
      </c>
      <c r="P447" s="156">
        <f t="shared" si="1"/>
        <v>0</v>
      </c>
      <c r="Q447" s="156">
        <v>0</v>
      </c>
      <c r="R447" s="156">
        <f t="shared" si="2"/>
        <v>0</v>
      </c>
      <c r="S447" s="156">
        <v>0</v>
      </c>
      <c r="T447" s="157">
        <f t="shared" si="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58" t="s">
        <v>511</v>
      </c>
      <c r="AT447" s="158" t="s">
        <v>777</v>
      </c>
      <c r="AU447" s="158" t="s">
        <v>87</v>
      </c>
      <c r="AY447" s="18" t="s">
        <v>157</v>
      </c>
      <c r="BE447" s="159">
        <f t="shared" si="4"/>
        <v>0</v>
      </c>
      <c r="BF447" s="159">
        <f t="shared" si="5"/>
        <v>0</v>
      </c>
      <c r="BG447" s="159">
        <f t="shared" si="6"/>
        <v>0</v>
      </c>
      <c r="BH447" s="159">
        <f t="shared" si="7"/>
        <v>0</v>
      </c>
      <c r="BI447" s="159">
        <f t="shared" si="8"/>
        <v>0</v>
      </c>
      <c r="BJ447" s="18" t="s">
        <v>87</v>
      </c>
      <c r="BK447" s="160">
        <f t="shared" si="9"/>
        <v>0</v>
      </c>
      <c r="BL447" s="18" t="s">
        <v>220</v>
      </c>
      <c r="BM447" s="158" t="s">
        <v>6434</v>
      </c>
    </row>
    <row r="448" spans="1:65" s="2" customFormat="1" ht="24.2" customHeight="1" x14ac:dyDescent="0.2">
      <c r="A448" s="30"/>
      <c r="B448" s="147"/>
      <c r="C448" s="193" t="s">
        <v>583</v>
      </c>
      <c r="D448" s="193" t="s">
        <v>777</v>
      </c>
      <c r="E448" s="194" t="s">
        <v>6435</v>
      </c>
      <c r="F448" s="195" t="s">
        <v>6436</v>
      </c>
      <c r="G448" s="196" t="s">
        <v>205</v>
      </c>
      <c r="H448" s="197">
        <v>1</v>
      </c>
      <c r="I448" s="197"/>
      <c r="J448" s="197">
        <f t="shared" si="0"/>
        <v>0</v>
      </c>
      <c r="K448" s="198"/>
      <c r="L448" s="199"/>
      <c r="M448" s="200" t="s">
        <v>1</v>
      </c>
      <c r="N448" s="201" t="s">
        <v>37</v>
      </c>
      <c r="O448" s="156">
        <v>0</v>
      </c>
      <c r="P448" s="156">
        <f t="shared" si="1"/>
        <v>0</v>
      </c>
      <c r="Q448" s="156">
        <v>0</v>
      </c>
      <c r="R448" s="156">
        <f t="shared" si="2"/>
        <v>0</v>
      </c>
      <c r="S448" s="156">
        <v>0</v>
      </c>
      <c r="T448" s="157">
        <f t="shared" si="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58" t="s">
        <v>511</v>
      </c>
      <c r="AT448" s="158" t="s">
        <v>777</v>
      </c>
      <c r="AU448" s="158" t="s">
        <v>87</v>
      </c>
      <c r="AY448" s="18" t="s">
        <v>157</v>
      </c>
      <c r="BE448" s="159">
        <f t="shared" si="4"/>
        <v>0</v>
      </c>
      <c r="BF448" s="159">
        <f t="shared" si="5"/>
        <v>0</v>
      </c>
      <c r="BG448" s="159">
        <f t="shared" si="6"/>
        <v>0</v>
      </c>
      <c r="BH448" s="159">
        <f t="shared" si="7"/>
        <v>0</v>
      </c>
      <c r="BI448" s="159">
        <f t="shared" si="8"/>
        <v>0</v>
      </c>
      <c r="BJ448" s="18" t="s">
        <v>87</v>
      </c>
      <c r="BK448" s="160">
        <f t="shared" si="9"/>
        <v>0</v>
      </c>
      <c r="BL448" s="18" t="s">
        <v>220</v>
      </c>
      <c r="BM448" s="158" t="s">
        <v>6437</v>
      </c>
    </row>
    <row r="449" spans="1:65" s="2" customFormat="1" ht="37.9" customHeight="1" x14ac:dyDescent="0.2">
      <c r="A449" s="30"/>
      <c r="B449" s="147"/>
      <c r="C449" s="193" t="s">
        <v>587</v>
      </c>
      <c r="D449" s="193" t="s">
        <v>777</v>
      </c>
      <c r="E449" s="194" t="s">
        <v>6438</v>
      </c>
      <c r="F449" s="195" t="s">
        <v>6439</v>
      </c>
      <c r="G449" s="196" t="s">
        <v>205</v>
      </c>
      <c r="H449" s="197">
        <v>1</v>
      </c>
      <c r="I449" s="197"/>
      <c r="J449" s="197">
        <f t="shared" si="0"/>
        <v>0</v>
      </c>
      <c r="K449" s="198"/>
      <c r="L449" s="199"/>
      <c r="M449" s="200" t="s">
        <v>1</v>
      </c>
      <c r="N449" s="201" t="s">
        <v>37</v>
      </c>
      <c r="O449" s="156">
        <v>0</v>
      </c>
      <c r="P449" s="156">
        <f t="shared" si="1"/>
        <v>0</v>
      </c>
      <c r="Q449" s="156">
        <v>0</v>
      </c>
      <c r="R449" s="156">
        <f t="shared" si="2"/>
        <v>0</v>
      </c>
      <c r="S449" s="156">
        <v>0</v>
      </c>
      <c r="T449" s="157">
        <f t="shared" si="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511</v>
      </c>
      <c r="AT449" s="158" t="s">
        <v>777</v>
      </c>
      <c r="AU449" s="158" t="s">
        <v>87</v>
      </c>
      <c r="AY449" s="18" t="s">
        <v>157</v>
      </c>
      <c r="BE449" s="159">
        <f t="shared" si="4"/>
        <v>0</v>
      </c>
      <c r="BF449" s="159">
        <f t="shared" si="5"/>
        <v>0</v>
      </c>
      <c r="BG449" s="159">
        <f t="shared" si="6"/>
        <v>0</v>
      </c>
      <c r="BH449" s="159">
        <f t="shared" si="7"/>
        <v>0</v>
      </c>
      <c r="BI449" s="159">
        <f t="shared" si="8"/>
        <v>0</v>
      </c>
      <c r="BJ449" s="18" t="s">
        <v>87</v>
      </c>
      <c r="BK449" s="160">
        <f t="shared" si="9"/>
        <v>0</v>
      </c>
      <c r="BL449" s="18" t="s">
        <v>220</v>
      </c>
      <c r="BM449" s="158" t="s">
        <v>6440</v>
      </c>
    </row>
    <row r="450" spans="1:65" s="2" customFormat="1" ht="49.15" customHeight="1" x14ac:dyDescent="0.2">
      <c r="A450" s="30"/>
      <c r="B450" s="147"/>
      <c r="C450" s="193" t="s">
        <v>593</v>
      </c>
      <c r="D450" s="193" t="s">
        <v>777</v>
      </c>
      <c r="E450" s="194" t="s">
        <v>6441</v>
      </c>
      <c r="F450" s="195" t="s">
        <v>6442</v>
      </c>
      <c r="G450" s="196" t="s">
        <v>205</v>
      </c>
      <c r="H450" s="197">
        <v>1</v>
      </c>
      <c r="I450" s="197"/>
      <c r="J450" s="197">
        <f t="shared" si="0"/>
        <v>0</v>
      </c>
      <c r="K450" s="198"/>
      <c r="L450" s="199"/>
      <c r="M450" s="200" t="s">
        <v>1</v>
      </c>
      <c r="N450" s="201" t="s">
        <v>37</v>
      </c>
      <c r="O450" s="156">
        <v>0</v>
      </c>
      <c r="P450" s="156">
        <f t="shared" si="1"/>
        <v>0</v>
      </c>
      <c r="Q450" s="156">
        <v>0</v>
      </c>
      <c r="R450" s="156">
        <f t="shared" si="2"/>
        <v>0</v>
      </c>
      <c r="S450" s="156">
        <v>0</v>
      </c>
      <c r="T450" s="157">
        <f t="shared" si="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58" t="s">
        <v>511</v>
      </c>
      <c r="AT450" s="158" t="s">
        <v>777</v>
      </c>
      <c r="AU450" s="158" t="s">
        <v>87</v>
      </c>
      <c r="AY450" s="18" t="s">
        <v>157</v>
      </c>
      <c r="BE450" s="159">
        <f t="shared" si="4"/>
        <v>0</v>
      </c>
      <c r="BF450" s="159">
        <f t="shared" si="5"/>
        <v>0</v>
      </c>
      <c r="BG450" s="159">
        <f t="shared" si="6"/>
        <v>0</v>
      </c>
      <c r="BH450" s="159">
        <f t="shared" si="7"/>
        <v>0</v>
      </c>
      <c r="BI450" s="159">
        <f t="shared" si="8"/>
        <v>0</v>
      </c>
      <c r="BJ450" s="18" t="s">
        <v>87</v>
      </c>
      <c r="BK450" s="160">
        <f t="shared" si="9"/>
        <v>0</v>
      </c>
      <c r="BL450" s="18" t="s">
        <v>220</v>
      </c>
      <c r="BM450" s="158" t="s">
        <v>6443</v>
      </c>
    </row>
    <row r="451" spans="1:65" s="2" customFormat="1" ht="49.15" customHeight="1" x14ac:dyDescent="0.2">
      <c r="A451" s="30"/>
      <c r="B451" s="147"/>
      <c r="C451" s="193" t="s">
        <v>597</v>
      </c>
      <c r="D451" s="193" t="s">
        <v>777</v>
      </c>
      <c r="E451" s="194" t="s">
        <v>6444</v>
      </c>
      <c r="F451" s="195" t="s">
        <v>6445</v>
      </c>
      <c r="G451" s="196" t="s">
        <v>205</v>
      </c>
      <c r="H451" s="197">
        <v>2</v>
      </c>
      <c r="I451" s="197"/>
      <c r="J451" s="197">
        <f t="shared" si="0"/>
        <v>0</v>
      </c>
      <c r="K451" s="198"/>
      <c r="L451" s="199"/>
      <c r="M451" s="200" t="s">
        <v>1</v>
      </c>
      <c r="N451" s="201" t="s">
        <v>37</v>
      </c>
      <c r="O451" s="156">
        <v>0</v>
      </c>
      <c r="P451" s="156">
        <f t="shared" si="1"/>
        <v>0</v>
      </c>
      <c r="Q451" s="156">
        <v>0</v>
      </c>
      <c r="R451" s="156">
        <f t="shared" si="2"/>
        <v>0</v>
      </c>
      <c r="S451" s="156">
        <v>0</v>
      </c>
      <c r="T451" s="157">
        <f t="shared" si="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511</v>
      </c>
      <c r="AT451" s="158" t="s">
        <v>777</v>
      </c>
      <c r="AU451" s="158" t="s">
        <v>87</v>
      </c>
      <c r="AY451" s="18" t="s">
        <v>157</v>
      </c>
      <c r="BE451" s="159">
        <f t="shared" si="4"/>
        <v>0</v>
      </c>
      <c r="BF451" s="159">
        <f t="shared" si="5"/>
        <v>0</v>
      </c>
      <c r="BG451" s="159">
        <f t="shared" si="6"/>
        <v>0</v>
      </c>
      <c r="BH451" s="159">
        <f t="shared" si="7"/>
        <v>0</v>
      </c>
      <c r="BI451" s="159">
        <f t="shared" si="8"/>
        <v>0</v>
      </c>
      <c r="BJ451" s="18" t="s">
        <v>87</v>
      </c>
      <c r="BK451" s="160">
        <f t="shared" si="9"/>
        <v>0</v>
      </c>
      <c r="BL451" s="18" t="s">
        <v>220</v>
      </c>
      <c r="BM451" s="158" t="s">
        <v>6446</v>
      </c>
    </row>
    <row r="452" spans="1:65" s="2" customFormat="1" ht="24.2" customHeight="1" x14ac:dyDescent="0.2">
      <c r="A452" s="30"/>
      <c r="B452" s="147"/>
      <c r="C452" s="193" t="s">
        <v>601</v>
      </c>
      <c r="D452" s="193" t="s">
        <v>777</v>
      </c>
      <c r="E452" s="194" t="s">
        <v>6447</v>
      </c>
      <c r="F452" s="195" t="s">
        <v>6448</v>
      </c>
      <c r="G452" s="196" t="s">
        <v>205</v>
      </c>
      <c r="H452" s="197">
        <v>1</v>
      </c>
      <c r="I452" s="197"/>
      <c r="J452" s="197">
        <f t="shared" si="0"/>
        <v>0</v>
      </c>
      <c r="K452" s="198"/>
      <c r="L452" s="199"/>
      <c r="M452" s="200" t="s">
        <v>1</v>
      </c>
      <c r="N452" s="201" t="s">
        <v>37</v>
      </c>
      <c r="O452" s="156">
        <v>0</v>
      </c>
      <c r="P452" s="156">
        <f t="shared" si="1"/>
        <v>0</v>
      </c>
      <c r="Q452" s="156">
        <v>0</v>
      </c>
      <c r="R452" s="156">
        <f t="shared" si="2"/>
        <v>0</v>
      </c>
      <c r="S452" s="156">
        <v>0</v>
      </c>
      <c r="T452" s="157">
        <f t="shared" si="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58" t="s">
        <v>511</v>
      </c>
      <c r="AT452" s="158" t="s">
        <v>777</v>
      </c>
      <c r="AU452" s="158" t="s">
        <v>87</v>
      </c>
      <c r="AY452" s="18" t="s">
        <v>157</v>
      </c>
      <c r="BE452" s="159">
        <f t="shared" si="4"/>
        <v>0</v>
      </c>
      <c r="BF452" s="159">
        <f t="shared" si="5"/>
        <v>0</v>
      </c>
      <c r="BG452" s="159">
        <f t="shared" si="6"/>
        <v>0</v>
      </c>
      <c r="BH452" s="159">
        <f t="shared" si="7"/>
        <v>0</v>
      </c>
      <c r="BI452" s="159">
        <f t="shared" si="8"/>
        <v>0</v>
      </c>
      <c r="BJ452" s="18" t="s">
        <v>87</v>
      </c>
      <c r="BK452" s="160">
        <f t="shared" si="9"/>
        <v>0</v>
      </c>
      <c r="BL452" s="18" t="s">
        <v>220</v>
      </c>
      <c r="BM452" s="158" t="s">
        <v>6449</v>
      </c>
    </row>
    <row r="453" spans="1:65" s="2" customFormat="1" ht="37.9" customHeight="1" x14ac:dyDescent="0.2">
      <c r="A453" s="30"/>
      <c r="B453" s="147"/>
      <c r="C453" s="193" t="s">
        <v>607</v>
      </c>
      <c r="D453" s="193" t="s">
        <v>777</v>
      </c>
      <c r="E453" s="194" t="s">
        <v>6450</v>
      </c>
      <c r="F453" s="195" t="s">
        <v>6451</v>
      </c>
      <c r="G453" s="196" t="s">
        <v>205</v>
      </c>
      <c r="H453" s="197">
        <v>1</v>
      </c>
      <c r="I453" s="197"/>
      <c r="J453" s="197">
        <f t="shared" si="0"/>
        <v>0</v>
      </c>
      <c r="K453" s="198"/>
      <c r="L453" s="199"/>
      <c r="M453" s="200" t="s">
        <v>1</v>
      </c>
      <c r="N453" s="201" t="s">
        <v>37</v>
      </c>
      <c r="O453" s="156">
        <v>0</v>
      </c>
      <c r="P453" s="156">
        <f t="shared" si="1"/>
        <v>0</v>
      </c>
      <c r="Q453" s="156">
        <v>0</v>
      </c>
      <c r="R453" s="156">
        <f t="shared" si="2"/>
        <v>0</v>
      </c>
      <c r="S453" s="156">
        <v>0</v>
      </c>
      <c r="T453" s="157">
        <f t="shared" si="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58" t="s">
        <v>511</v>
      </c>
      <c r="AT453" s="158" t="s">
        <v>777</v>
      </c>
      <c r="AU453" s="158" t="s">
        <v>87</v>
      </c>
      <c r="AY453" s="18" t="s">
        <v>157</v>
      </c>
      <c r="BE453" s="159">
        <f t="shared" si="4"/>
        <v>0</v>
      </c>
      <c r="BF453" s="159">
        <f t="shared" si="5"/>
        <v>0</v>
      </c>
      <c r="BG453" s="159">
        <f t="shared" si="6"/>
        <v>0</v>
      </c>
      <c r="BH453" s="159">
        <f t="shared" si="7"/>
        <v>0</v>
      </c>
      <c r="BI453" s="159">
        <f t="shared" si="8"/>
        <v>0</v>
      </c>
      <c r="BJ453" s="18" t="s">
        <v>87</v>
      </c>
      <c r="BK453" s="160">
        <f t="shared" si="9"/>
        <v>0</v>
      </c>
      <c r="BL453" s="18" t="s">
        <v>220</v>
      </c>
      <c r="BM453" s="158" t="s">
        <v>6452</v>
      </c>
    </row>
    <row r="454" spans="1:65" s="2" customFormat="1" ht="49.15" customHeight="1" x14ac:dyDescent="0.2">
      <c r="A454" s="30"/>
      <c r="B454" s="147"/>
      <c r="C454" s="193" t="s">
        <v>613</v>
      </c>
      <c r="D454" s="193" t="s">
        <v>777</v>
      </c>
      <c r="E454" s="194" t="s">
        <v>6453</v>
      </c>
      <c r="F454" s="195" t="s">
        <v>6454</v>
      </c>
      <c r="G454" s="196" t="s">
        <v>205</v>
      </c>
      <c r="H454" s="197">
        <v>1</v>
      </c>
      <c r="I454" s="197"/>
      <c r="J454" s="197">
        <f t="shared" si="0"/>
        <v>0</v>
      </c>
      <c r="K454" s="198"/>
      <c r="L454" s="199"/>
      <c r="M454" s="200" t="s">
        <v>1</v>
      </c>
      <c r="N454" s="201" t="s">
        <v>37</v>
      </c>
      <c r="O454" s="156">
        <v>0</v>
      </c>
      <c r="P454" s="156">
        <f t="shared" si="1"/>
        <v>0</v>
      </c>
      <c r="Q454" s="156">
        <v>0</v>
      </c>
      <c r="R454" s="156">
        <f t="shared" si="2"/>
        <v>0</v>
      </c>
      <c r="S454" s="156">
        <v>0</v>
      </c>
      <c r="T454" s="157">
        <f t="shared" si="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58" t="s">
        <v>511</v>
      </c>
      <c r="AT454" s="158" t="s">
        <v>777</v>
      </c>
      <c r="AU454" s="158" t="s">
        <v>87</v>
      </c>
      <c r="AY454" s="18" t="s">
        <v>157</v>
      </c>
      <c r="BE454" s="159">
        <f t="shared" si="4"/>
        <v>0</v>
      </c>
      <c r="BF454" s="159">
        <f t="shared" si="5"/>
        <v>0</v>
      </c>
      <c r="BG454" s="159">
        <f t="shared" si="6"/>
        <v>0</v>
      </c>
      <c r="BH454" s="159">
        <f t="shared" si="7"/>
        <v>0</v>
      </c>
      <c r="BI454" s="159">
        <f t="shared" si="8"/>
        <v>0</v>
      </c>
      <c r="BJ454" s="18" t="s">
        <v>87</v>
      </c>
      <c r="BK454" s="160">
        <f t="shared" si="9"/>
        <v>0</v>
      </c>
      <c r="BL454" s="18" t="s">
        <v>220</v>
      </c>
      <c r="BM454" s="158" t="s">
        <v>6455</v>
      </c>
    </row>
    <row r="455" spans="1:65" s="2" customFormat="1" ht="62.65" customHeight="1" x14ac:dyDescent="0.2">
      <c r="A455" s="30"/>
      <c r="B455" s="147"/>
      <c r="C455" s="193" t="s">
        <v>620</v>
      </c>
      <c r="D455" s="193" t="s">
        <v>777</v>
      </c>
      <c r="E455" s="194" t="s">
        <v>6456</v>
      </c>
      <c r="F455" s="195" t="s">
        <v>6457</v>
      </c>
      <c r="G455" s="196" t="s">
        <v>205</v>
      </c>
      <c r="H455" s="197">
        <v>2</v>
      </c>
      <c r="I455" s="197"/>
      <c r="J455" s="197">
        <f t="shared" si="0"/>
        <v>0</v>
      </c>
      <c r="K455" s="198"/>
      <c r="L455" s="199"/>
      <c r="M455" s="200" t="s">
        <v>1</v>
      </c>
      <c r="N455" s="201" t="s">
        <v>37</v>
      </c>
      <c r="O455" s="156">
        <v>0</v>
      </c>
      <c r="P455" s="156">
        <f t="shared" si="1"/>
        <v>0</v>
      </c>
      <c r="Q455" s="156">
        <v>0</v>
      </c>
      <c r="R455" s="156">
        <f t="shared" si="2"/>
        <v>0</v>
      </c>
      <c r="S455" s="156">
        <v>0</v>
      </c>
      <c r="T455" s="157">
        <f t="shared" si="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58" t="s">
        <v>511</v>
      </c>
      <c r="AT455" s="158" t="s">
        <v>777</v>
      </c>
      <c r="AU455" s="158" t="s">
        <v>87</v>
      </c>
      <c r="AY455" s="18" t="s">
        <v>157</v>
      </c>
      <c r="BE455" s="159">
        <f t="shared" si="4"/>
        <v>0</v>
      </c>
      <c r="BF455" s="159">
        <f t="shared" si="5"/>
        <v>0</v>
      </c>
      <c r="BG455" s="159">
        <f t="shared" si="6"/>
        <v>0</v>
      </c>
      <c r="BH455" s="159">
        <f t="shared" si="7"/>
        <v>0</v>
      </c>
      <c r="BI455" s="159">
        <f t="shared" si="8"/>
        <v>0</v>
      </c>
      <c r="BJ455" s="18" t="s">
        <v>87</v>
      </c>
      <c r="BK455" s="160">
        <f t="shared" si="9"/>
        <v>0</v>
      </c>
      <c r="BL455" s="18" t="s">
        <v>220</v>
      </c>
      <c r="BM455" s="158" t="s">
        <v>6458</v>
      </c>
    </row>
    <row r="456" spans="1:65" s="2" customFormat="1" ht="49.15" customHeight="1" x14ac:dyDescent="0.2">
      <c r="A456" s="30"/>
      <c r="B456" s="147"/>
      <c r="C456" s="193" t="s">
        <v>626</v>
      </c>
      <c r="D456" s="193" t="s">
        <v>777</v>
      </c>
      <c r="E456" s="194" t="s">
        <v>6459</v>
      </c>
      <c r="F456" s="195" t="s">
        <v>6460</v>
      </c>
      <c r="G456" s="196" t="s">
        <v>205</v>
      </c>
      <c r="H456" s="197">
        <v>1</v>
      </c>
      <c r="I456" s="197"/>
      <c r="J456" s="197">
        <f t="shared" si="0"/>
        <v>0</v>
      </c>
      <c r="K456" s="198"/>
      <c r="L456" s="199"/>
      <c r="M456" s="200" t="s">
        <v>1</v>
      </c>
      <c r="N456" s="201" t="s">
        <v>37</v>
      </c>
      <c r="O456" s="156">
        <v>0</v>
      </c>
      <c r="P456" s="156">
        <f t="shared" si="1"/>
        <v>0</v>
      </c>
      <c r="Q456" s="156">
        <v>0</v>
      </c>
      <c r="R456" s="156">
        <f t="shared" si="2"/>
        <v>0</v>
      </c>
      <c r="S456" s="156">
        <v>0</v>
      </c>
      <c r="T456" s="157">
        <f t="shared" si="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58" t="s">
        <v>511</v>
      </c>
      <c r="AT456" s="158" t="s">
        <v>777</v>
      </c>
      <c r="AU456" s="158" t="s">
        <v>87</v>
      </c>
      <c r="AY456" s="18" t="s">
        <v>157</v>
      </c>
      <c r="BE456" s="159">
        <f t="shared" si="4"/>
        <v>0</v>
      </c>
      <c r="BF456" s="159">
        <f t="shared" si="5"/>
        <v>0</v>
      </c>
      <c r="BG456" s="159">
        <f t="shared" si="6"/>
        <v>0</v>
      </c>
      <c r="BH456" s="159">
        <f t="shared" si="7"/>
        <v>0</v>
      </c>
      <c r="BI456" s="159">
        <f t="shared" si="8"/>
        <v>0</v>
      </c>
      <c r="BJ456" s="18" t="s">
        <v>87</v>
      </c>
      <c r="BK456" s="160">
        <f t="shared" si="9"/>
        <v>0</v>
      </c>
      <c r="BL456" s="18" t="s">
        <v>220</v>
      </c>
      <c r="BM456" s="158" t="s">
        <v>6461</v>
      </c>
    </row>
    <row r="457" spans="1:65" s="2" customFormat="1" ht="36.75" customHeight="1" x14ac:dyDescent="0.2">
      <c r="A457" s="30"/>
      <c r="B457" s="147"/>
      <c r="C457" s="193" t="s">
        <v>632</v>
      </c>
      <c r="D457" s="193" t="s">
        <v>777</v>
      </c>
      <c r="E457" s="194" t="s">
        <v>6462</v>
      </c>
      <c r="F457" s="195" t="s">
        <v>6463</v>
      </c>
      <c r="G457" s="196" t="s">
        <v>205</v>
      </c>
      <c r="H457" s="197">
        <v>1</v>
      </c>
      <c r="I457" s="197"/>
      <c r="J457" s="197">
        <f t="shared" si="0"/>
        <v>0</v>
      </c>
      <c r="K457" s="198"/>
      <c r="L457" s="199"/>
      <c r="M457" s="200" t="s">
        <v>1</v>
      </c>
      <c r="N457" s="201" t="s">
        <v>37</v>
      </c>
      <c r="O457" s="156">
        <v>0</v>
      </c>
      <c r="P457" s="156">
        <f t="shared" si="1"/>
        <v>0</v>
      </c>
      <c r="Q457" s="156">
        <v>0</v>
      </c>
      <c r="R457" s="156">
        <f t="shared" si="2"/>
        <v>0</v>
      </c>
      <c r="S457" s="156">
        <v>0</v>
      </c>
      <c r="T457" s="157">
        <f t="shared" si="3"/>
        <v>0</v>
      </c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R457" s="158" t="s">
        <v>511</v>
      </c>
      <c r="AT457" s="158" t="s">
        <v>777</v>
      </c>
      <c r="AU457" s="158" t="s">
        <v>87</v>
      </c>
      <c r="AY457" s="18" t="s">
        <v>157</v>
      </c>
      <c r="BE457" s="159">
        <f t="shared" si="4"/>
        <v>0</v>
      </c>
      <c r="BF457" s="159">
        <f t="shared" si="5"/>
        <v>0</v>
      </c>
      <c r="BG457" s="159">
        <f t="shared" si="6"/>
        <v>0</v>
      </c>
      <c r="BH457" s="159">
        <f t="shared" si="7"/>
        <v>0</v>
      </c>
      <c r="BI457" s="159">
        <f t="shared" si="8"/>
        <v>0</v>
      </c>
      <c r="BJ457" s="18" t="s">
        <v>87</v>
      </c>
      <c r="BK457" s="160">
        <f t="shared" si="9"/>
        <v>0</v>
      </c>
      <c r="BL457" s="18" t="s">
        <v>220</v>
      </c>
      <c r="BM457" s="158" t="s">
        <v>6464</v>
      </c>
    </row>
    <row r="458" spans="1:65" s="2" customFormat="1" ht="24.2" customHeight="1" x14ac:dyDescent="0.2">
      <c r="A458" s="30"/>
      <c r="B458" s="147"/>
      <c r="C458" s="193" t="s">
        <v>645</v>
      </c>
      <c r="D458" s="193" t="s">
        <v>777</v>
      </c>
      <c r="E458" s="194" t="s">
        <v>6465</v>
      </c>
      <c r="F458" s="195" t="s">
        <v>6466</v>
      </c>
      <c r="G458" s="196" t="s">
        <v>205</v>
      </c>
      <c r="H458" s="197">
        <v>1</v>
      </c>
      <c r="I458" s="197"/>
      <c r="J458" s="197">
        <f t="shared" si="0"/>
        <v>0</v>
      </c>
      <c r="K458" s="198"/>
      <c r="L458" s="199"/>
      <c r="M458" s="200" t="s">
        <v>1</v>
      </c>
      <c r="N458" s="201" t="s">
        <v>37</v>
      </c>
      <c r="O458" s="156">
        <v>0</v>
      </c>
      <c r="P458" s="156">
        <f t="shared" si="1"/>
        <v>0</v>
      </c>
      <c r="Q458" s="156">
        <v>0</v>
      </c>
      <c r="R458" s="156">
        <f t="shared" si="2"/>
        <v>0</v>
      </c>
      <c r="S458" s="156">
        <v>0</v>
      </c>
      <c r="T458" s="157">
        <f t="shared" si="3"/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58" t="s">
        <v>511</v>
      </c>
      <c r="AT458" s="158" t="s">
        <v>777</v>
      </c>
      <c r="AU458" s="158" t="s">
        <v>87</v>
      </c>
      <c r="AY458" s="18" t="s">
        <v>157</v>
      </c>
      <c r="BE458" s="159">
        <f t="shared" si="4"/>
        <v>0</v>
      </c>
      <c r="BF458" s="159">
        <f t="shared" si="5"/>
        <v>0</v>
      </c>
      <c r="BG458" s="159">
        <f t="shared" si="6"/>
        <v>0</v>
      </c>
      <c r="BH458" s="159">
        <f t="shared" si="7"/>
        <v>0</v>
      </c>
      <c r="BI458" s="159">
        <f t="shared" si="8"/>
        <v>0</v>
      </c>
      <c r="BJ458" s="18" t="s">
        <v>87</v>
      </c>
      <c r="BK458" s="160">
        <f t="shared" si="9"/>
        <v>0</v>
      </c>
      <c r="BL458" s="18" t="s">
        <v>220</v>
      </c>
      <c r="BM458" s="158" t="s">
        <v>6467</v>
      </c>
    </row>
    <row r="459" spans="1:65" s="2" customFormat="1" ht="24.2" customHeight="1" x14ac:dyDescent="0.2">
      <c r="A459" s="30"/>
      <c r="B459" s="147"/>
      <c r="C459" s="148" t="s">
        <v>654</v>
      </c>
      <c r="D459" s="148" t="s">
        <v>159</v>
      </c>
      <c r="E459" s="149" t="s">
        <v>6468</v>
      </c>
      <c r="F459" s="150" t="s">
        <v>6469</v>
      </c>
      <c r="G459" s="151" t="s">
        <v>205</v>
      </c>
      <c r="H459" s="152">
        <v>55</v>
      </c>
      <c r="I459" s="152"/>
      <c r="J459" s="152">
        <f t="shared" si="0"/>
        <v>0</v>
      </c>
      <c r="K459" s="153"/>
      <c r="L459" s="31"/>
      <c r="M459" s="154" t="s">
        <v>1</v>
      </c>
      <c r="N459" s="155" t="s">
        <v>37</v>
      </c>
      <c r="O459" s="156">
        <v>0</v>
      </c>
      <c r="P459" s="156">
        <f t="shared" si="1"/>
        <v>0</v>
      </c>
      <c r="Q459" s="156">
        <v>0</v>
      </c>
      <c r="R459" s="156">
        <f t="shared" si="2"/>
        <v>0</v>
      </c>
      <c r="S459" s="156">
        <v>0</v>
      </c>
      <c r="T459" s="157">
        <f t="shared" si="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58" t="s">
        <v>220</v>
      </c>
      <c r="AT459" s="158" t="s">
        <v>159</v>
      </c>
      <c r="AU459" s="158" t="s">
        <v>87</v>
      </c>
      <c r="AY459" s="18" t="s">
        <v>157</v>
      </c>
      <c r="BE459" s="159">
        <f t="shared" si="4"/>
        <v>0</v>
      </c>
      <c r="BF459" s="159">
        <f t="shared" si="5"/>
        <v>0</v>
      </c>
      <c r="BG459" s="159">
        <f t="shared" si="6"/>
        <v>0</v>
      </c>
      <c r="BH459" s="159">
        <f t="shared" si="7"/>
        <v>0</v>
      </c>
      <c r="BI459" s="159">
        <f t="shared" si="8"/>
        <v>0</v>
      </c>
      <c r="BJ459" s="18" t="s">
        <v>87</v>
      </c>
      <c r="BK459" s="160">
        <f t="shared" si="9"/>
        <v>0</v>
      </c>
      <c r="BL459" s="18" t="s">
        <v>220</v>
      </c>
      <c r="BM459" s="158" t="s">
        <v>6470</v>
      </c>
    </row>
    <row r="460" spans="1:65" s="14" customFormat="1" x14ac:dyDescent="0.2">
      <c r="B460" s="172"/>
      <c r="D460" s="166" t="s">
        <v>269</v>
      </c>
      <c r="E460" s="173" t="s">
        <v>1</v>
      </c>
      <c r="F460" s="174" t="s">
        <v>6471</v>
      </c>
      <c r="H460" s="175">
        <v>3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1:65" s="14" customFormat="1" x14ac:dyDescent="0.2">
      <c r="B461" s="172"/>
      <c r="D461" s="166" t="s">
        <v>269</v>
      </c>
      <c r="E461" s="173" t="s">
        <v>1</v>
      </c>
      <c r="F461" s="174" t="s">
        <v>6472</v>
      </c>
      <c r="H461" s="175">
        <v>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4" customFormat="1" x14ac:dyDescent="0.2">
      <c r="B462" s="172"/>
      <c r="D462" s="166" t="s">
        <v>269</v>
      </c>
      <c r="E462" s="173" t="s">
        <v>1</v>
      </c>
      <c r="F462" s="174" t="s">
        <v>6473</v>
      </c>
      <c r="H462" s="175">
        <v>2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1:65" s="14" customFormat="1" x14ac:dyDescent="0.2">
      <c r="B463" s="172"/>
      <c r="D463" s="166" t="s">
        <v>269</v>
      </c>
      <c r="E463" s="173" t="s">
        <v>1</v>
      </c>
      <c r="F463" s="174" t="s">
        <v>6474</v>
      </c>
      <c r="H463" s="175">
        <v>1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6" customFormat="1" x14ac:dyDescent="0.2">
      <c r="B464" s="186"/>
      <c r="D464" s="166" t="s">
        <v>269</v>
      </c>
      <c r="E464" s="187" t="s">
        <v>1</v>
      </c>
      <c r="F464" s="188" t="s">
        <v>319</v>
      </c>
      <c r="H464" s="189">
        <v>9</v>
      </c>
      <c r="L464" s="186"/>
      <c r="M464" s="190"/>
      <c r="N464" s="191"/>
      <c r="O464" s="191"/>
      <c r="P464" s="191"/>
      <c r="Q464" s="191"/>
      <c r="R464" s="191"/>
      <c r="S464" s="191"/>
      <c r="T464" s="192"/>
      <c r="AT464" s="187" t="s">
        <v>269</v>
      </c>
      <c r="AU464" s="187" t="s">
        <v>87</v>
      </c>
      <c r="AV464" s="16" t="s">
        <v>92</v>
      </c>
      <c r="AW464" s="16" t="s">
        <v>26</v>
      </c>
      <c r="AX464" s="16" t="s">
        <v>71</v>
      </c>
      <c r="AY464" s="187" t="s">
        <v>157</v>
      </c>
    </row>
    <row r="465" spans="1:65" s="14" customFormat="1" x14ac:dyDescent="0.2">
      <c r="B465" s="172"/>
      <c r="D465" s="166" t="s">
        <v>269</v>
      </c>
      <c r="E465" s="173" t="s">
        <v>1</v>
      </c>
      <c r="F465" s="174" t="s">
        <v>6475</v>
      </c>
      <c r="H465" s="175">
        <v>4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1:65" s="14" customFormat="1" x14ac:dyDescent="0.2">
      <c r="B466" s="172"/>
      <c r="D466" s="166" t="s">
        <v>269</v>
      </c>
      <c r="E466" s="173" t="s">
        <v>1</v>
      </c>
      <c r="F466" s="174" t="s">
        <v>6476</v>
      </c>
      <c r="H466" s="175">
        <v>1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4" customFormat="1" x14ac:dyDescent="0.2">
      <c r="B467" s="172"/>
      <c r="D467" s="166" t="s">
        <v>269</v>
      </c>
      <c r="E467" s="173" t="s">
        <v>1</v>
      </c>
      <c r="F467" s="174" t="s">
        <v>6477</v>
      </c>
      <c r="H467" s="175">
        <v>7</v>
      </c>
      <c r="L467" s="172"/>
      <c r="M467" s="176"/>
      <c r="N467" s="177"/>
      <c r="O467" s="177"/>
      <c r="P467" s="177"/>
      <c r="Q467" s="177"/>
      <c r="R467" s="177"/>
      <c r="S467" s="177"/>
      <c r="T467" s="178"/>
      <c r="AT467" s="173" t="s">
        <v>269</v>
      </c>
      <c r="AU467" s="173" t="s">
        <v>87</v>
      </c>
      <c r="AV467" s="14" t="s">
        <v>87</v>
      </c>
      <c r="AW467" s="14" t="s">
        <v>26</v>
      </c>
      <c r="AX467" s="14" t="s">
        <v>71</v>
      </c>
      <c r="AY467" s="173" t="s">
        <v>157</v>
      </c>
    </row>
    <row r="468" spans="1:65" s="14" customFormat="1" x14ac:dyDescent="0.2">
      <c r="B468" s="172"/>
      <c r="D468" s="166" t="s">
        <v>269</v>
      </c>
      <c r="E468" s="173" t="s">
        <v>1</v>
      </c>
      <c r="F468" s="174" t="s">
        <v>6478</v>
      </c>
      <c r="H468" s="175">
        <v>1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1:65" s="14" customFormat="1" x14ac:dyDescent="0.2">
      <c r="B469" s="172"/>
      <c r="D469" s="166" t="s">
        <v>269</v>
      </c>
      <c r="E469" s="173" t="s">
        <v>1</v>
      </c>
      <c r="F469" s="174" t="s">
        <v>6479</v>
      </c>
      <c r="H469" s="175">
        <v>1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1:65" s="14" customFormat="1" x14ac:dyDescent="0.2">
      <c r="B470" s="172"/>
      <c r="D470" s="166" t="s">
        <v>269</v>
      </c>
      <c r="E470" s="173" t="s">
        <v>1</v>
      </c>
      <c r="F470" s="174" t="s">
        <v>6480</v>
      </c>
      <c r="H470" s="175">
        <v>1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1:65" s="16" customFormat="1" x14ac:dyDescent="0.2">
      <c r="B471" s="186"/>
      <c r="D471" s="166" t="s">
        <v>269</v>
      </c>
      <c r="E471" s="187" t="s">
        <v>1</v>
      </c>
      <c r="F471" s="188" t="s">
        <v>319</v>
      </c>
      <c r="H471" s="189">
        <v>15</v>
      </c>
      <c r="L471" s="186"/>
      <c r="M471" s="190"/>
      <c r="N471" s="191"/>
      <c r="O471" s="191"/>
      <c r="P471" s="191"/>
      <c r="Q471" s="191"/>
      <c r="R471" s="191"/>
      <c r="S471" s="191"/>
      <c r="T471" s="192"/>
      <c r="AT471" s="187" t="s">
        <v>269</v>
      </c>
      <c r="AU471" s="187" t="s">
        <v>87</v>
      </c>
      <c r="AV471" s="16" t="s">
        <v>92</v>
      </c>
      <c r="AW471" s="16" t="s">
        <v>26</v>
      </c>
      <c r="AX471" s="16" t="s">
        <v>71</v>
      </c>
      <c r="AY471" s="187" t="s">
        <v>157</v>
      </c>
    </row>
    <row r="472" spans="1:65" s="14" customFormat="1" x14ac:dyDescent="0.2">
      <c r="B472" s="172"/>
      <c r="D472" s="166" t="s">
        <v>269</v>
      </c>
      <c r="E472" s="173" t="s">
        <v>1</v>
      </c>
      <c r="F472" s="174" t="s">
        <v>6481</v>
      </c>
      <c r="H472" s="175">
        <v>25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1:65" s="14" customFormat="1" x14ac:dyDescent="0.2">
      <c r="B473" s="172"/>
      <c r="D473" s="166" t="s">
        <v>269</v>
      </c>
      <c r="E473" s="173" t="s">
        <v>1</v>
      </c>
      <c r="F473" s="174" t="s">
        <v>6482</v>
      </c>
      <c r="H473" s="175">
        <v>1</v>
      </c>
      <c r="L473" s="172"/>
      <c r="M473" s="176"/>
      <c r="N473" s="177"/>
      <c r="O473" s="177"/>
      <c r="P473" s="177"/>
      <c r="Q473" s="177"/>
      <c r="R473" s="177"/>
      <c r="S473" s="177"/>
      <c r="T473" s="178"/>
      <c r="AT473" s="173" t="s">
        <v>269</v>
      </c>
      <c r="AU473" s="173" t="s">
        <v>87</v>
      </c>
      <c r="AV473" s="14" t="s">
        <v>87</v>
      </c>
      <c r="AW473" s="14" t="s">
        <v>26</v>
      </c>
      <c r="AX473" s="14" t="s">
        <v>71</v>
      </c>
      <c r="AY473" s="173" t="s">
        <v>157</v>
      </c>
    </row>
    <row r="474" spans="1:65" s="14" customFormat="1" x14ac:dyDescent="0.2">
      <c r="B474" s="172"/>
      <c r="D474" s="166" t="s">
        <v>269</v>
      </c>
      <c r="E474" s="173" t="s">
        <v>1</v>
      </c>
      <c r="F474" s="174" t="s">
        <v>6483</v>
      </c>
      <c r="H474" s="175">
        <v>5</v>
      </c>
      <c r="L474" s="172"/>
      <c r="M474" s="176"/>
      <c r="N474" s="177"/>
      <c r="O474" s="177"/>
      <c r="P474" s="177"/>
      <c r="Q474" s="177"/>
      <c r="R474" s="177"/>
      <c r="S474" s="177"/>
      <c r="T474" s="178"/>
      <c r="AT474" s="173" t="s">
        <v>269</v>
      </c>
      <c r="AU474" s="173" t="s">
        <v>87</v>
      </c>
      <c r="AV474" s="14" t="s">
        <v>87</v>
      </c>
      <c r="AW474" s="14" t="s">
        <v>26</v>
      </c>
      <c r="AX474" s="14" t="s">
        <v>71</v>
      </c>
      <c r="AY474" s="173" t="s">
        <v>157</v>
      </c>
    </row>
    <row r="475" spans="1:65" s="16" customFormat="1" x14ac:dyDescent="0.2">
      <c r="B475" s="186"/>
      <c r="D475" s="166" t="s">
        <v>269</v>
      </c>
      <c r="E475" s="187" t="s">
        <v>1</v>
      </c>
      <c r="F475" s="188" t="s">
        <v>319</v>
      </c>
      <c r="H475" s="189">
        <v>31</v>
      </c>
      <c r="L475" s="186"/>
      <c r="M475" s="190"/>
      <c r="N475" s="191"/>
      <c r="O475" s="191"/>
      <c r="P475" s="191"/>
      <c r="Q475" s="191"/>
      <c r="R475" s="191"/>
      <c r="S475" s="191"/>
      <c r="T475" s="192"/>
      <c r="AT475" s="187" t="s">
        <v>269</v>
      </c>
      <c r="AU475" s="187" t="s">
        <v>87</v>
      </c>
      <c r="AV475" s="16" t="s">
        <v>92</v>
      </c>
      <c r="AW475" s="16" t="s">
        <v>26</v>
      </c>
      <c r="AX475" s="16" t="s">
        <v>71</v>
      </c>
      <c r="AY475" s="187" t="s">
        <v>157</v>
      </c>
    </row>
    <row r="476" spans="1:65" s="15" customFormat="1" x14ac:dyDescent="0.2">
      <c r="B476" s="179"/>
      <c r="D476" s="166" t="s">
        <v>269</v>
      </c>
      <c r="E476" s="180" t="s">
        <v>1</v>
      </c>
      <c r="F476" s="181" t="s">
        <v>272</v>
      </c>
      <c r="H476" s="182">
        <v>55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24.2" customHeight="1" x14ac:dyDescent="0.2">
      <c r="A477" s="30"/>
      <c r="B477" s="147"/>
      <c r="C477" s="148" t="s">
        <v>663</v>
      </c>
      <c r="D477" s="148" t="s">
        <v>159</v>
      </c>
      <c r="E477" s="149" t="s">
        <v>6484</v>
      </c>
      <c r="F477" s="150" t="s">
        <v>3439</v>
      </c>
      <c r="G477" s="151" t="s">
        <v>205</v>
      </c>
      <c r="H477" s="152">
        <v>6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0</v>
      </c>
      <c r="P477" s="156">
        <f>O477*H477</f>
        <v>0</v>
      </c>
      <c r="Q477" s="156">
        <v>0</v>
      </c>
      <c r="R477" s="156">
        <f>Q477*H477</f>
        <v>0</v>
      </c>
      <c r="S477" s="156">
        <v>0</v>
      </c>
      <c r="T477" s="157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6485</v>
      </c>
    </row>
    <row r="478" spans="1:65" s="14" customFormat="1" x14ac:dyDescent="0.2">
      <c r="B478" s="172"/>
      <c r="D478" s="166" t="s">
        <v>269</v>
      </c>
      <c r="E478" s="173" t="s">
        <v>1</v>
      </c>
      <c r="F478" s="174" t="s">
        <v>6486</v>
      </c>
      <c r="H478" s="175">
        <v>1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1:65" s="16" customFormat="1" x14ac:dyDescent="0.2">
      <c r="B479" s="186"/>
      <c r="D479" s="166" t="s">
        <v>269</v>
      </c>
      <c r="E479" s="187" t="s">
        <v>1</v>
      </c>
      <c r="F479" s="188" t="s">
        <v>319</v>
      </c>
      <c r="H479" s="189">
        <v>1</v>
      </c>
      <c r="L479" s="186"/>
      <c r="M479" s="190"/>
      <c r="N479" s="191"/>
      <c r="O479" s="191"/>
      <c r="P479" s="191"/>
      <c r="Q479" s="191"/>
      <c r="R479" s="191"/>
      <c r="S479" s="191"/>
      <c r="T479" s="192"/>
      <c r="AT479" s="187" t="s">
        <v>269</v>
      </c>
      <c r="AU479" s="187" t="s">
        <v>87</v>
      </c>
      <c r="AV479" s="16" t="s">
        <v>92</v>
      </c>
      <c r="AW479" s="16" t="s">
        <v>26</v>
      </c>
      <c r="AX479" s="16" t="s">
        <v>71</v>
      </c>
      <c r="AY479" s="187" t="s">
        <v>157</v>
      </c>
    </row>
    <row r="480" spans="1:65" s="14" customFormat="1" x14ac:dyDescent="0.2">
      <c r="B480" s="172"/>
      <c r="D480" s="166" t="s">
        <v>269</v>
      </c>
      <c r="E480" s="173" t="s">
        <v>1</v>
      </c>
      <c r="F480" s="174" t="s">
        <v>6487</v>
      </c>
      <c r="H480" s="175">
        <v>2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4" customFormat="1" x14ac:dyDescent="0.2">
      <c r="B481" s="172"/>
      <c r="D481" s="166" t="s">
        <v>269</v>
      </c>
      <c r="E481" s="173" t="s">
        <v>1</v>
      </c>
      <c r="F481" s="174" t="s">
        <v>6488</v>
      </c>
      <c r="H481" s="175">
        <v>3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6" customFormat="1" x14ac:dyDescent="0.2">
      <c r="B482" s="186"/>
      <c r="D482" s="166" t="s">
        <v>269</v>
      </c>
      <c r="E482" s="187" t="s">
        <v>1</v>
      </c>
      <c r="F482" s="188" t="s">
        <v>319</v>
      </c>
      <c r="H482" s="189">
        <v>5</v>
      </c>
      <c r="L482" s="186"/>
      <c r="M482" s="190"/>
      <c r="N482" s="191"/>
      <c r="O482" s="191"/>
      <c r="P482" s="191"/>
      <c r="Q482" s="191"/>
      <c r="R482" s="191"/>
      <c r="S482" s="191"/>
      <c r="T482" s="192"/>
      <c r="AT482" s="187" t="s">
        <v>269</v>
      </c>
      <c r="AU482" s="187" t="s">
        <v>87</v>
      </c>
      <c r="AV482" s="16" t="s">
        <v>92</v>
      </c>
      <c r="AW482" s="16" t="s">
        <v>26</v>
      </c>
      <c r="AX482" s="16" t="s">
        <v>71</v>
      </c>
      <c r="AY482" s="187" t="s">
        <v>157</v>
      </c>
    </row>
    <row r="483" spans="1:65" s="15" customFormat="1" x14ac:dyDescent="0.2">
      <c r="B483" s="179"/>
      <c r="D483" s="166" t="s">
        <v>269</v>
      </c>
      <c r="E483" s="180" t="s">
        <v>1</v>
      </c>
      <c r="F483" s="181" t="s">
        <v>272</v>
      </c>
      <c r="H483" s="182">
        <v>6</v>
      </c>
      <c r="L483" s="179"/>
      <c r="M483" s="183"/>
      <c r="N483" s="184"/>
      <c r="O483" s="184"/>
      <c r="P483" s="184"/>
      <c r="Q483" s="184"/>
      <c r="R483" s="184"/>
      <c r="S483" s="184"/>
      <c r="T483" s="185"/>
      <c r="AT483" s="180" t="s">
        <v>269</v>
      </c>
      <c r="AU483" s="180" t="s">
        <v>87</v>
      </c>
      <c r="AV483" s="15" t="s">
        <v>162</v>
      </c>
      <c r="AW483" s="15" t="s">
        <v>26</v>
      </c>
      <c r="AX483" s="15" t="s">
        <v>79</v>
      </c>
      <c r="AY483" s="180" t="s">
        <v>157</v>
      </c>
    </row>
    <row r="484" spans="1:65" s="2" customFormat="1" ht="37.9" customHeight="1" x14ac:dyDescent="0.2">
      <c r="A484" s="30"/>
      <c r="B484" s="147"/>
      <c r="C484" s="193" t="s">
        <v>669</v>
      </c>
      <c r="D484" s="193" t="s">
        <v>777</v>
      </c>
      <c r="E484" s="194" t="s">
        <v>6489</v>
      </c>
      <c r="F484" s="195" t="s">
        <v>6490</v>
      </c>
      <c r="G484" s="196" t="s">
        <v>196</v>
      </c>
      <c r="H484" s="197">
        <v>18.984000000000002</v>
      </c>
      <c r="I484" s="197"/>
      <c r="J484" s="197">
        <f>ROUND(I484*H484,3)</f>
        <v>0</v>
      </c>
      <c r="K484" s="198"/>
      <c r="L484" s="199"/>
      <c r="M484" s="200" t="s">
        <v>1</v>
      </c>
      <c r="N484" s="201" t="s">
        <v>37</v>
      </c>
      <c r="O484" s="156">
        <v>0</v>
      </c>
      <c r="P484" s="156">
        <f>O484*H484</f>
        <v>0</v>
      </c>
      <c r="Q484" s="156">
        <v>0</v>
      </c>
      <c r="R484" s="156">
        <f>Q484*H484</f>
        <v>0</v>
      </c>
      <c r="S484" s="156">
        <v>0</v>
      </c>
      <c r="T484" s="157">
        <f>S484*H484</f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58" t="s">
        <v>511</v>
      </c>
      <c r="AT484" s="158" t="s">
        <v>777</v>
      </c>
      <c r="AU484" s="158" t="s">
        <v>87</v>
      </c>
      <c r="AY484" s="18" t="s">
        <v>157</v>
      </c>
      <c r="BE484" s="159">
        <f>IF(N484="základná",J484,0)</f>
        <v>0</v>
      </c>
      <c r="BF484" s="159">
        <f>IF(N484="znížená",J484,0)</f>
        <v>0</v>
      </c>
      <c r="BG484" s="159">
        <f>IF(N484="zákl. prenesená",J484,0)</f>
        <v>0</v>
      </c>
      <c r="BH484" s="159">
        <f>IF(N484="zníž. prenesená",J484,0)</f>
        <v>0</v>
      </c>
      <c r="BI484" s="159">
        <f>IF(N484="nulová",J484,0)</f>
        <v>0</v>
      </c>
      <c r="BJ484" s="18" t="s">
        <v>87</v>
      </c>
      <c r="BK484" s="160">
        <f>ROUND(I484*H484,3)</f>
        <v>0</v>
      </c>
      <c r="BL484" s="18" t="s">
        <v>220</v>
      </c>
      <c r="BM484" s="158" t="s">
        <v>6491</v>
      </c>
    </row>
    <row r="485" spans="1:65" s="14" customFormat="1" x14ac:dyDescent="0.2">
      <c r="B485" s="172"/>
      <c r="D485" s="166" t="s">
        <v>269</v>
      </c>
      <c r="E485" s="173" t="s">
        <v>1</v>
      </c>
      <c r="F485" s="174" t="s">
        <v>6492</v>
      </c>
      <c r="H485" s="175">
        <v>16.079999999999998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26</v>
      </c>
      <c r="AX485" s="14" t="s">
        <v>71</v>
      </c>
      <c r="AY485" s="173" t="s">
        <v>157</v>
      </c>
    </row>
    <row r="486" spans="1:65" s="14" customFormat="1" x14ac:dyDescent="0.2">
      <c r="B486" s="172"/>
      <c r="D486" s="166" t="s">
        <v>269</v>
      </c>
      <c r="E486" s="173" t="s">
        <v>1</v>
      </c>
      <c r="F486" s="174" t="s">
        <v>6493</v>
      </c>
      <c r="H486" s="175">
        <v>2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1:65" s="16" customFormat="1" x14ac:dyDescent="0.2">
      <c r="B487" s="186"/>
      <c r="D487" s="166" t="s">
        <v>269</v>
      </c>
      <c r="E487" s="187" t="s">
        <v>1</v>
      </c>
      <c r="F487" s="188" t="s">
        <v>319</v>
      </c>
      <c r="H487" s="189">
        <v>18.079999999999998</v>
      </c>
      <c r="L487" s="186"/>
      <c r="M487" s="190"/>
      <c r="N487" s="191"/>
      <c r="O487" s="191"/>
      <c r="P487" s="191"/>
      <c r="Q487" s="191"/>
      <c r="R487" s="191"/>
      <c r="S487" s="191"/>
      <c r="T487" s="192"/>
      <c r="AT487" s="187" t="s">
        <v>269</v>
      </c>
      <c r="AU487" s="187" t="s">
        <v>87</v>
      </c>
      <c r="AV487" s="16" t="s">
        <v>92</v>
      </c>
      <c r="AW487" s="16" t="s">
        <v>26</v>
      </c>
      <c r="AX487" s="16" t="s">
        <v>71</v>
      </c>
      <c r="AY487" s="187" t="s">
        <v>157</v>
      </c>
    </row>
    <row r="488" spans="1:65" s="14" customFormat="1" x14ac:dyDescent="0.2">
      <c r="B488" s="172"/>
      <c r="D488" s="166" t="s">
        <v>269</v>
      </c>
      <c r="E488" s="173" t="s">
        <v>1</v>
      </c>
      <c r="F488" s="174" t="s">
        <v>6494</v>
      </c>
      <c r="H488" s="175">
        <v>0.90400000000000003</v>
      </c>
      <c r="L488" s="172"/>
      <c r="M488" s="176"/>
      <c r="N488" s="177"/>
      <c r="O488" s="177"/>
      <c r="P488" s="177"/>
      <c r="Q488" s="177"/>
      <c r="R488" s="177"/>
      <c r="S488" s="177"/>
      <c r="T488" s="178"/>
      <c r="AT488" s="173" t="s">
        <v>269</v>
      </c>
      <c r="AU488" s="173" t="s">
        <v>87</v>
      </c>
      <c r="AV488" s="14" t="s">
        <v>87</v>
      </c>
      <c r="AW488" s="14" t="s">
        <v>26</v>
      </c>
      <c r="AX488" s="14" t="s">
        <v>71</v>
      </c>
      <c r="AY488" s="173" t="s">
        <v>157</v>
      </c>
    </row>
    <row r="489" spans="1:65" s="16" customFormat="1" x14ac:dyDescent="0.2">
      <c r="B489" s="186"/>
      <c r="D489" s="166" t="s">
        <v>269</v>
      </c>
      <c r="E489" s="187" t="s">
        <v>1</v>
      </c>
      <c r="F489" s="188" t="s">
        <v>319</v>
      </c>
      <c r="H489" s="189">
        <v>0.90400000000000003</v>
      </c>
      <c r="L489" s="186"/>
      <c r="M489" s="190"/>
      <c r="N489" s="191"/>
      <c r="O489" s="191"/>
      <c r="P489" s="191"/>
      <c r="Q489" s="191"/>
      <c r="R489" s="191"/>
      <c r="S489" s="191"/>
      <c r="T489" s="192"/>
      <c r="AT489" s="187" t="s">
        <v>269</v>
      </c>
      <c r="AU489" s="187" t="s">
        <v>87</v>
      </c>
      <c r="AV489" s="16" t="s">
        <v>92</v>
      </c>
      <c r="AW489" s="16" t="s">
        <v>26</v>
      </c>
      <c r="AX489" s="16" t="s">
        <v>71</v>
      </c>
      <c r="AY489" s="187" t="s">
        <v>157</v>
      </c>
    </row>
    <row r="490" spans="1:65" s="15" customFormat="1" x14ac:dyDescent="0.2">
      <c r="B490" s="179"/>
      <c r="D490" s="166" t="s">
        <v>269</v>
      </c>
      <c r="E490" s="180" t="s">
        <v>1</v>
      </c>
      <c r="F490" s="181" t="s">
        <v>272</v>
      </c>
      <c r="H490" s="182">
        <v>18.984000000000002</v>
      </c>
      <c r="L490" s="179"/>
      <c r="M490" s="183"/>
      <c r="N490" s="184"/>
      <c r="O490" s="184"/>
      <c r="P490" s="184"/>
      <c r="Q490" s="184"/>
      <c r="R490" s="184"/>
      <c r="S490" s="184"/>
      <c r="T490" s="185"/>
      <c r="AT490" s="180" t="s">
        <v>269</v>
      </c>
      <c r="AU490" s="180" t="s">
        <v>87</v>
      </c>
      <c r="AV490" s="15" t="s">
        <v>162</v>
      </c>
      <c r="AW490" s="15" t="s">
        <v>26</v>
      </c>
      <c r="AX490" s="15" t="s">
        <v>79</v>
      </c>
      <c r="AY490" s="180" t="s">
        <v>157</v>
      </c>
    </row>
    <row r="491" spans="1:65" s="2" customFormat="1" ht="37.9" customHeight="1" x14ac:dyDescent="0.2">
      <c r="A491" s="30"/>
      <c r="B491" s="147"/>
      <c r="C491" s="193" t="s">
        <v>674</v>
      </c>
      <c r="D491" s="193" t="s">
        <v>777</v>
      </c>
      <c r="E491" s="194" t="s">
        <v>6495</v>
      </c>
      <c r="F491" s="195" t="s">
        <v>6496</v>
      </c>
      <c r="G491" s="196" t="s">
        <v>196</v>
      </c>
      <c r="H491" s="197">
        <v>48.594000000000001</v>
      </c>
      <c r="I491" s="197"/>
      <c r="J491" s="197">
        <f>ROUND(I491*H491,3)</f>
        <v>0</v>
      </c>
      <c r="K491" s="198"/>
      <c r="L491" s="199"/>
      <c r="M491" s="200" t="s">
        <v>1</v>
      </c>
      <c r="N491" s="201" t="s">
        <v>37</v>
      </c>
      <c r="O491" s="156">
        <v>0</v>
      </c>
      <c r="P491" s="156">
        <f>O491*H491</f>
        <v>0</v>
      </c>
      <c r="Q491" s="156">
        <v>9.7999999999999997E-4</v>
      </c>
      <c r="R491" s="156">
        <f>Q491*H491</f>
        <v>4.7622119999999997E-2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511</v>
      </c>
      <c r="AT491" s="158" t="s">
        <v>777</v>
      </c>
      <c r="AU491" s="158" t="s">
        <v>87</v>
      </c>
      <c r="AY491" s="18" t="s">
        <v>157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87</v>
      </c>
      <c r="BK491" s="160">
        <f>ROUND(I491*H491,3)</f>
        <v>0</v>
      </c>
      <c r="BL491" s="18" t="s">
        <v>220</v>
      </c>
      <c r="BM491" s="158" t="s">
        <v>6497</v>
      </c>
    </row>
    <row r="492" spans="1:65" s="14" customFormat="1" x14ac:dyDescent="0.2">
      <c r="B492" s="172"/>
      <c r="D492" s="166" t="s">
        <v>269</v>
      </c>
      <c r="E492" s="173" t="s">
        <v>1</v>
      </c>
      <c r="F492" s="174" t="s">
        <v>6498</v>
      </c>
      <c r="H492" s="175">
        <v>35.68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4" customFormat="1" x14ac:dyDescent="0.2">
      <c r="B493" s="172"/>
      <c r="D493" s="166" t="s">
        <v>269</v>
      </c>
      <c r="E493" s="173" t="s">
        <v>1</v>
      </c>
      <c r="F493" s="174" t="s">
        <v>6499</v>
      </c>
      <c r="H493" s="175">
        <v>10.6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1:65" s="16" customFormat="1" x14ac:dyDescent="0.2">
      <c r="B494" s="186"/>
      <c r="D494" s="166" t="s">
        <v>269</v>
      </c>
      <c r="E494" s="187" t="s">
        <v>1</v>
      </c>
      <c r="F494" s="188" t="s">
        <v>319</v>
      </c>
      <c r="H494" s="189">
        <v>46.28</v>
      </c>
      <c r="L494" s="186"/>
      <c r="M494" s="190"/>
      <c r="N494" s="191"/>
      <c r="O494" s="191"/>
      <c r="P494" s="191"/>
      <c r="Q494" s="191"/>
      <c r="R494" s="191"/>
      <c r="S494" s="191"/>
      <c r="T494" s="192"/>
      <c r="AT494" s="187" t="s">
        <v>269</v>
      </c>
      <c r="AU494" s="187" t="s">
        <v>87</v>
      </c>
      <c r="AV494" s="16" t="s">
        <v>92</v>
      </c>
      <c r="AW494" s="16" t="s">
        <v>26</v>
      </c>
      <c r="AX494" s="16" t="s">
        <v>71</v>
      </c>
      <c r="AY494" s="187" t="s">
        <v>157</v>
      </c>
    </row>
    <row r="495" spans="1:65" s="14" customFormat="1" x14ac:dyDescent="0.2">
      <c r="B495" s="172"/>
      <c r="D495" s="166" t="s">
        <v>269</v>
      </c>
      <c r="E495" s="173" t="s">
        <v>1</v>
      </c>
      <c r="F495" s="174" t="s">
        <v>6500</v>
      </c>
      <c r="H495" s="175">
        <v>2.3140000000000001</v>
      </c>
      <c r="L495" s="172"/>
      <c r="M495" s="176"/>
      <c r="N495" s="177"/>
      <c r="O495" s="177"/>
      <c r="P495" s="177"/>
      <c r="Q495" s="177"/>
      <c r="R495" s="177"/>
      <c r="S495" s="177"/>
      <c r="T495" s="178"/>
      <c r="AT495" s="173" t="s">
        <v>269</v>
      </c>
      <c r="AU495" s="173" t="s">
        <v>87</v>
      </c>
      <c r="AV495" s="14" t="s">
        <v>87</v>
      </c>
      <c r="AW495" s="14" t="s">
        <v>26</v>
      </c>
      <c r="AX495" s="14" t="s">
        <v>71</v>
      </c>
      <c r="AY495" s="173" t="s">
        <v>157</v>
      </c>
    </row>
    <row r="496" spans="1:65" s="16" customFormat="1" x14ac:dyDescent="0.2">
      <c r="B496" s="186"/>
      <c r="D496" s="166" t="s">
        <v>269</v>
      </c>
      <c r="E496" s="187" t="s">
        <v>1</v>
      </c>
      <c r="F496" s="188" t="s">
        <v>319</v>
      </c>
      <c r="H496" s="189">
        <v>2.3140000000000001</v>
      </c>
      <c r="L496" s="186"/>
      <c r="M496" s="190"/>
      <c r="N496" s="191"/>
      <c r="O496" s="191"/>
      <c r="P496" s="191"/>
      <c r="Q496" s="191"/>
      <c r="R496" s="191"/>
      <c r="S496" s="191"/>
      <c r="T496" s="192"/>
      <c r="AT496" s="187" t="s">
        <v>269</v>
      </c>
      <c r="AU496" s="187" t="s">
        <v>87</v>
      </c>
      <c r="AV496" s="16" t="s">
        <v>92</v>
      </c>
      <c r="AW496" s="16" t="s">
        <v>26</v>
      </c>
      <c r="AX496" s="16" t="s">
        <v>71</v>
      </c>
      <c r="AY496" s="187" t="s">
        <v>157</v>
      </c>
    </row>
    <row r="497" spans="1:65" s="15" customFormat="1" x14ac:dyDescent="0.2">
      <c r="B497" s="179"/>
      <c r="D497" s="166" t="s">
        <v>269</v>
      </c>
      <c r="E497" s="180" t="s">
        <v>1</v>
      </c>
      <c r="F497" s="181" t="s">
        <v>272</v>
      </c>
      <c r="H497" s="182">
        <v>48.594000000000001</v>
      </c>
      <c r="L497" s="179"/>
      <c r="M497" s="183"/>
      <c r="N497" s="184"/>
      <c r="O497" s="184"/>
      <c r="P497" s="184"/>
      <c r="Q497" s="184"/>
      <c r="R497" s="184"/>
      <c r="S497" s="184"/>
      <c r="T497" s="185"/>
      <c r="AT497" s="180" t="s">
        <v>269</v>
      </c>
      <c r="AU497" s="180" t="s">
        <v>87</v>
      </c>
      <c r="AV497" s="15" t="s">
        <v>162</v>
      </c>
      <c r="AW497" s="15" t="s">
        <v>26</v>
      </c>
      <c r="AX497" s="15" t="s">
        <v>79</v>
      </c>
      <c r="AY497" s="180" t="s">
        <v>157</v>
      </c>
    </row>
    <row r="498" spans="1:65" s="2" customFormat="1" ht="37.9" customHeight="1" x14ac:dyDescent="0.2">
      <c r="A498" s="30"/>
      <c r="B498" s="147"/>
      <c r="C498" s="193" t="s">
        <v>678</v>
      </c>
      <c r="D498" s="193" t="s">
        <v>777</v>
      </c>
      <c r="E498" s="194" t="s">
        <v>3450</v>
      </c>
      <c r="F498" s="195" t="s">
        <v>3451</v>
      </c>
      <c r="G498" s="196" t="s">
        <v>196</v>
      </c>
      <c r="H498" s="197">
        <v>10.983000000000001</v>
      </c>
      <c r="I498" s="197"/>
      <c r="J498" s="197">
        <f>ROUND(I498*H498,3)</f>
        <v>0</v>
      </c>
      <c r="K498" s="198"/>
      <c r="L498" s="199"/>
      <c r="M498" s="200" t="s">
        <v>1</v>
      </c>
      <c r="N498" s="201" t="s">
        <v>37</v>
      </c>
      <c r="O498" s="156">
        <v>0</v>
      </c>
      <c r="P498" s="156">
        <f>O498*H498</f>
        <v>0</v>
      </c>
      <c r="Q498" s="156">
        <v>1.14E-3</v>
      </c>
      <c r="R498" s="156">
        <f>Q498*H498</f>
        <v>1.252062E-2</v>
      </c>
      <c r="S498" s="156">
        <v>0</v>
      </c>
      <c r="T498" s="15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58" t="s">
        <v>511</v>
      </c>
      <c r="AT498" s="158" t="s">
        <v>777</v>
      </c>
      <c r="AU498" s="158" t="s">
        <v>87</v>
      </c>
      <c r="AY498" s="18" t="s">
        <v>157</v>
      </c>
      <c r="BE498" s="159">
        <f>IF(N498="základná",J498,0)</f>
        <v>0</v>
      </c>
      <c r="BF498" s="159">
        <f>IF(N498="znížená",J498,0)</f>
        <v>0</v>
      </c>
      <c r="BG498" s="159">
        <f>IF(N498="zákl. prenesená",J498,0)</f>
        <v>0</v>
      </c>
      <c r="BH498" s="159">
        <f>IF(N498="zníž. prenesená",J498,0)</f>
        <v>0</v>
      </c>
      <c r="BI498" s="159">
        <f>IF(N498="nulová",J498,0)</f>
        <v>0</v>
      </c>
      <c r="BJ498" s="18" t="s">
        <v>87</v>
      </c>
      <c r="BK498" s="160">
        <f>ROUND(I498*H498,3)</f>
        <v>0</v>
      </c>
      <c r="BL498" s="18" t="s">
        <v>220</v>
      </c>
      <c r="BM498" s="158" t="s">
        <v>6501</v>
      </c>
    </row>
    <row r="499" spans="1:65" s="14" customFormat="1" x14ac:dyDescent="0.2">
      <c r="B499" s="172"/>
      <c r="D499" s="166" t="s">
        <v>269</v>
      </c>
      <c r="E499" s="173" t="s">
        <v>1</v>
      </c>
      <c r="F499" s="174" t="s">
        <v>6502</v>
      </c>
      <c r="H499" s="175">
        <v>10.46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1:65" s="16" customFormat="1" x14ac:dyDescent="0.2">
      <c r="B500" s="186"/>
      <c r="D500" s="166" t="s">
        <v>269</v>
      </c>
      <c r="E500" s="187" t="s">
        <v>1</v>
      </c>
      <c r="F500" s="188" t="s">
        <v>319</v>
      </c>
      <c r="H500" s="189">
        <v>10.46</v>
      </c>
      <c r="L500" s="186"/>
      <c r="M500" s="190"/>
      <c r="N500" s="191"/>
      <c r="O500" s="191"/>
      <c r="P500" s="191"/>
      <c r="Q500" s="191"/>
      <c r="R500" s="191"/>
      <c r="S500" s="191"/>
      <c r="T500" s="192"/>
      <c r="AT500" s="187" t="s">
        <v>269</v>
      </c>
      <c r="AU500" s="187" t="s">
        <v>87</v>
      </c>
      <c r="AV500" s="16" t="s">
        <v>92</v>
      </c>
      <c r="AW500" s="16" t="s">
        <v>26</v>
      </c>
      <c r="AX500" s="16" t="s">
        <v>71</v>
      </c>
      <c r="AY500" s="187" t="s">
        <v>157</v>
      </c>
    </row>
    <row r="501" spans="1:65" s="14" customFormat="1" x14ac:dyDescent="0.2">
      <c r="B501" s="172"/>
      <c r="D501" s="166" t="s">
        <v>269</v>
      </c>
      <c r="E501" s="173" t="s">
        <v>1</v>
      </c>
      <c r="F501" s="174" t="s">
        <v>6503</v>
      </c>
      <c r="H501" s="175">
        <v>0.52300000000000002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6" customFormat="1" x14ac:dyDescent="0.2">
      <c r="B502" s="186"/>
      <c r="D502" s="166" t="s">
        <v>269</v>
      </c>
      <c r="E502" s="187" t="s">
        <v>1</v>
      </c>
      <c r="F502" s="188" t="s">
        <v>319</v>
      </c>
      <c r="H502" s="189">
        <v>0.52300000000000002</v>
      </c>
      <c r="L502" s="186"/>
      <c r="M502" s="190"/>
      <c r="N502" s="191"/>
      <c r="O502" s="191"/>
      <c r="P502" s="191"/>
      <c r="Q502" s="191"/>
      <c r="R502" s="191"/>
      <c r="S502" s="191"/>
      <c r="T502" s="192"/>
      <c r="AT502" s="187" t="s">
        <v>269</v>
      </c>
      <c r="AU502" s="187" t="s">
        <v>87</v>
      </c>
      <c r="AV502" s="16" t="s">
        <v>92</v>
      </c>
      <c r="AW502" s="16" t="s">
        <v>26</v>
      </c>
      <c r="AX502" s="16" t="s">
        <v>71</v>
      </c>
      <c r="AY502" s="187" t="s">
        <v>157</v>
      </c>
    </row>
    <row r="503" spans="1:65" s="15" customFormat="1" x14ac:dyDescent="0.2">
      <c r="B503" s="179"/>
      <c r="D503" s="166" t="s">
        <v>269</v>
      </c>
      <c r="E503" s="180" t="s">
        <v>1</v>
      </c>
      <c r="F503" s="181" t="s">
        <v>272</v>
      </c>
      <c r="H503" s="182">
        <v>10.983000000000001</v>
      </c>
      <c r="L503" s="179"/>
      <c r="M503" s="183"/>
      <c r="N503" s="184"/>
      <c r="O503" s="184"/>
      <c r="P503" s="184"/>
      <c r="Q503" s="184"/>
      <c r="R503" s="184"/>
      <c r="S503" s="184"/>
      <c r="T503" s="185"/>
      <c r="AT503" s="180" t="s">
        <v>269</v>
      </c>
      <c r="AU503" s="180" t="s">
        <v>87</v>
      </c>
      <c r="AV503" s="15" t="s">
        <v>162</v>
      </c>
      <c r="AW503" s="15" t="s">
        <v>26</v>
      </c>
      <c r="AX503" s="15" t="s">
        <v>79</v>
      </c>
      <c r="AY503" s="180" t="s">
        <v>157</v>
      </c>
    </row>
    <row r="504" spans="1:65" s="2" customFormat="1" ht="24.2" customHeight="1" x14ac:dyDescent="0.2">
      <c r="A504" s="30"/>
      <c r="B504" s="147"/>
      <c r="C504" s="193" t="s">
        <v>682</v>
      </c>
      <c r="D504" s="193" t="s">
        <v>777</v>
      </c>
      <c r="E504" s="194" t="s">
        <v>6504</v>
      </c>
      <c r="F504" s="195" t="s">
        <v>6505</v>
      </c>
      <c r="G504" s="196" t="s">
        <v>205</v>
      </c>
      <c r="H504" s="197">
        <v>60</v>
      </c>
      <c r="I504" s="197"/>
      <c r="J504" s="197">
        <f>ROUND(I504*H504,3)</f>
        <v>0</v>
      </c>
      <c r="K504" s="198"/>
      <c r="L504" s="199"/>
      <c r="M504" s="200" t="s">
        <v>1</v>
      </c>
      <c r="N504" s="201" t="s">
        <v>37</v>
      </c>
      <c r="O504" s="156">
        <v>0</v>
      </c>
      <c r="P504" s="156">
        <f>O504*H504</f>
        <v>0</v>
      </c>
      <c r="Q504" s="156">
        <v>0</v>
      </c>
      <c r="R504" s="156">
        <f>Q504*H504</f>
        <v>0</v>
      </c>
      <c r="S504" s="156">
        <v>0</v>
      </c>
      <c r="T504" s="15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511</v>
      </c>
      <c r="AT504" s="158" t="s">
        <v>777</v>
      </c>
      <c r="AU504" s="158" t="s">
        <v>87</v>
      </c>
      <c r="AY504" s="18" t="s">
        <v>157</v>
      </c>
      <c r="BE504" s="159">
        <f>IF(N504="základná",J504,0)</f>
        <v>0</v>
      </c>
      <c r="BF504" s="159">
        <f>IF(N504="znížená",J504,0)</f>
        <v>0</v>
      </c>
      <c r="BG504" s="159">
        <f>IF(N504="zákl. prenesená",J504,0)</f>
        <v>0</v>
      </c>
      <c r="BH504" s="159">
        <f>IF(N504="zníž. prenesená",J504,0)</f>
        <v>0</v>
      </c>
      <c r="BI504" s="159">
        <f>IF(N504="nulová",J504,0)</f>
        <v>0</v>
      </c>
      <c r="BJ504" s="18" t="s">
        <v>87</v>
      </c>
      <c r="BK504" s="160">
        <f>ROUND(I504*H504,3)</f>
        <v>0</v>
      </c>
      <c r="BL504" s="18" t="s">
        <v>220</v>
      </c>
      <c r="BM504" s="158" t="s">
        <v>6506</v>
      </c>
    </row>
    <row r="505" spans="1:65" s="14" customFormat="1" x14ac:dyDescent="0.2">
      <c r="B505" s="172"/>
      <c r="D505" s="166" t="s">
        <v>269</v>
      </c>
      <c r="E505" s="173" t="s">
        <v>1</v>
      </c>
      <c r="F505" s="174" t="s">
        <v>6507</v>
      </c>
      <c r="H505" s="175">
        <v>60</v>
      </c>
      <c r="L505" s="172"/>
      <c r="M505" s="176"/>
      <c r="N505" s="177"/>
      <c r="O505" s="177"/>
      <c r="P505" s="177"/>
      <c r="Q505" s="177"/>
      <c r="R505" s="177"/>
      <c r="S505" s="177"/>
      <c r="T505" s="178"/>
      <c r="AT505" s="173" t="s">
        <v>269</v>
      </c>
      <c r="AU505" s="173" t="s">
        <v>87</v>
      </c>
      <c r="AV505" s="14" t="s">
        <v>87</v>
      </c>
      <c r="AW505" s="14" t="s">
        <v>26</v>
      </c>
      <c r="AX505" s="14" t="s">
        <v>71</v>
      </c>
      <c r="AY505" s="173" t="s">
        <v>157</v>
      </c>
    </row>
    <row r="506" spans="1:65" s="15" customFormat="1" x14ac:dyDescent="0.2">
      <c r="B506" s="179"/>
      <c r="D506" s="166" t="s">
        <v>269</v>
      </c>
      <c r="E506" s="180" t="s">
        <v>1</v>
      </c>
      <c r="F506" s="181" t="s">
        <v>272</v>
      </c>
      <c r="H506" s="182">
        <v>60</v>
      </c>
      <c r="L506" s="179"/>
      <c r="M506" s="183"/>
      <c r="N506" s="184"/>
      <c r="O506" s="184"/>
      <c r="P506" s="184"/>
      <c r="Q506" s="184"/>
      <c r="R506" s="184"/>
      <c r="S506" s="184"/>
      <c r="T506" s="185"/>
      <c r="AT506" s="180" t="s">
        <v>269</v>
      </c>
      <c r="AU506" s="180" t="s">
        <v>87</v>
      </c>
      <c r="AV506" s="15" t="s">
        <v>162</v>
      </c>
      <c r="AW506" s="15" t="s">
        <v>26</v>
      </c>
      <c r="AX506" s="15" t="s">
        <v>79</v>
      </c>
      <c r="AY506" s="180" t="s">
        <v>157</v>
      </c>
    </row>
    <row r="507" spans="1:65" s="2" customFormat="1" ht="24.2" customHeight="1" x14ac:dyDescent="0.2">
      <c r="A507" s="30"/>
      <c r="B507" s="147"/>
      <c r="C507" s="148" t="s">
        <v>688</v>
      </c>
      <c r="D507" s="148" t="s">
        <v>159</v>
      </c>
      <c r="E507" s="149" t="s">
        <v>6508</v>
      </c>
      <c r="F507" s="150" t="s">
        <v>6509</v>
      </c>
      <c r="G507" s="151" t="s">
        <v>205</v>
      </c>
      <c r="H507" s="152">
        <v>56</v>
      </c>
      <c r="I507" s="152"/>
      <c r="J507" s="152">
        <f>ROUND(I507*H507,3)</f>
        <v>0</v>
      </c>
      <c r="K507" s="153"/>
      <c r="L507" s="31"/>
      <c r="M507" s="154" t="s">
        <v>1</v>
      </c>
      <c r="N507" s="155" t="s">
        <v>37</v>
      </c>
      <c r="O507" s="156">
        <v>0</v>
      </c>
      <c r="P507" s="156">
        <f>O507*H507</f>
        <v>0</v>
      </c>
      <c r="Q507" s="156">
        <v>0</v>
      </c>
      <c r="R507" s="156">
        <f>Q507*H507</f>
        <v>0</v>
      </c>
      <c r="S507" s="156">
        <v>0</v>
      </c>
      <c r="T507" s="15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220</v>
      </c>
      <c r="AT507" s="158" t="s">
        <v>159</v>
      </c>
      <c r="AU507" s="158" t="s">
        <v>87</v>
      </c>
      <c r="AY507" s="18" t="s">
        <v>157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8" t="s">
        <v>87</v>
      </c>
      <c r="BK507" s="160">
        <f>ROUND(I507*H507,3)</f>
        <v>0</v>
      </c>
      <c r="BL507" s="18" t="s">
        <v>220</v>
      </c>
      <c r="BM507" s="158" t="s">
        <v>6510</v>
      </c>
    </row>
    <row r="508" spans="1:65" s="14" customFormat="1" x14ac:dyDescent="0.2">
      <c r="B508" s="172"/>
      <c r="D508" s="166" t="s">
        <v>269</v>
      </c>
      <c r="E508" s="173" t="s">
        <v>1</v>
      </c>
      <c r="F508" s="174" t="s">
        <v>6511</v>
      </c>
      <c r="H508" s="175">
        <v>3</v>
      </c>
      <c r="L508" s="172"/>
      <c r="M508" s="176"/>
      <c r="N508" s="177"/>
      <c r="O508" s="177"/>
      <c r="P508" s="177"/>
      <c r="Q508" s="177"/>
      <c r="R508" s="177"/>
      <c r="S508" s="177"/>
      <c r="T508" s="178"/>
      <c r="AT508" s="173" t="s">
        <v>269</v>
      </c>
      <c r="AU508" s="173" t="s">
        <v>87</v>
      </c>
      <c r="AV508" s="14" t="s">
        <v>87</v>
      </c>
      <c r="AW508" s="14" t="s">
        <v>26</v>
      </c>
      <c r="AX508" s="14" t="s">
        <v>71</v>
      </c>
      <c r="AY508" s="173" t="s">
        <v>157</v>
      </c>
    </row>
    <row r="509" spans="1:65" s="14" customFormat="1" x14ac:dyDescent="0.2">
      <c r="B509" s="172"/>
      <c r="D509" s="166" t="s">
        <v>269</v>
      </c>
      <c r="E509" s="173" t="s">
        <v>1</v>
      </c>
      <c r="F509" s="174" t="s">
        <v>6512</v>
      </c>
      <c r="H509" s="175">
        <v>30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4" customFormat="1" x14ac:dyDescent="0.2">
      <c r="B510" s="172"/>
      <c r="D510" s="166" t="s">
        <v>269</v>
      </c>
      <c r="E510" s="173" t="s">
        <v>1</v>
      </c>
      <c r="F510" s="174" t="s">
        <v>6513</v>
      </c>
      <c r="H510" s="175">
        <v>11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1:65" s="14" customFormat="1" x14ac:dyDescent="0.2">
      <c r="B511" s="172"/>
      <c r="D511" s="166" t="s">
        <v>269</v>
      </c>
      <c r="E511" s="173" t="s">
        <v>1</v>
      </c>
      <c r="F511" s="174" t="s">
        <v>6514</v>
      </c>
      <c r="H511" s="175">
        <v>7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4" customFormat="1" x14ac:dyDescent="0.2">
      <c r="B512" s="172"/>
      <c r="D512" s="166" t="s">
        <v>269</v>
      </c>
      <c r="E512" s="173" t="s">
        <v>1</v>
      </c>
      <c r="F512" s="174" t="s">
        <v>6515</v>
      </c>
      <c r="H512" s="175">
        <v>1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1:65" s="14" customFormat="1" x14ac:dyDescent="0.2">
      <c r="B513" s="172"/>
      <c r="D513" s="166" t="s">
        <v>269</v>
      </c>
      <c r="E513" s="173" t="s">
        <v>1</v>
      </c>
      <c r="F513" s="174" t="s">
        <v>6516</v>
      </c>
      <c r="H513" s="175">
        <v>2</v>
      </c>
      <c r="L513" s="172"/>
      <c r="M513" s="176"/>
      <c r="N513" s="177"/>
      <c r="O513" s="177"/>
      <c r="P513" s="177"/>
      <c r="Q513" s="177"/>
      <c r="R513" s="177"/>
      <c r="S513" s="177"/>
      <c r="T513" s="178"/>
      <c r="AT513" s="173" t="s">
        <v>269</v>
      </c>
      <c r="AU513" s="173" t="s">
        <v>87</v>
      </c>
      <c r="AV513" s="14" t="s">
        <v>87</v>
      </c>
      <c r="AW513" s="14" t="s">
        <v>26</v>
      </c>
      <c r="AX513" s="14" t="s">
        <v>71</v>
      </c>
      <c r="AY513" s="173" t="s">
        <v>157</v>
      </c>
    </row>
    <row r="514" spans="1:65" s="14" customFormat="1" x14ac:dyDescent="0.2">
      <c r="B514" s="172"/>
      <c r="D514" s="166" t="s">
        <v>269</v>
      </c>
      <c r="E514" s="173" t="s">
        <v>1</v>
      </c>
      <c r="F514" s="174" t="s">
        <v>6517</v>
      </c>
      <c r="H514" s="175">
        <v>1</v>
      </c>
      <c r="L514" s="172"/>
      <c r="M514" s="176"/>
      <c r="N514" s="177"/>
      <c r="O514" s="177"/>
      <c r="P514" s="177"/>
      <c r="Q514" s="177"/>
      <c r="R514" s="177"/>
      <c r="S514" s="177"/>
      <c r="T514" s="178"/>
      <c r="AT514" s="173" t="s">
        <v>269</v>
      </c>
      <c r="AU514" s="173" t="s">
        <v>87</v>
      </c>
      <c r="AV514" s="14" t="s">
        <v>87</v>
      </c>
      <c r="AW514" s="14" t="s">
        <v>26</v>
      </c>
      <c r="AX514" s="14" t="s">
        <v>71</v>
      </c>
      <c r="AY514" s="173" t="s">
        <v>157</v>
      </c>
    </row>
    <row r="515" spans="1:65" s="14" customFormat="1" x14ac:dyDescent="0.2">
      <c r="B515" s="172"/>
      <c r="D515" s="166" t="s">
        <v>269</v>
      </c>
      <c r="E515" s="173" t="s">
        <v>1</v>
      </c>
      <c r="F515" s="174" t="s">
        <v>6518</v>
      </c>
      <c r="H515" s="175">
        <v>1</v>
      </c>
      <c r="L515" s="172"/>
      <c r="M515" s="176"/>
      <c r="N515" s="177"/>
      <c r="O515" s="177"/>
      <c r="P515" s="177"/>
      <c r="Q515" s="177"/>
      <c r="R515" s="177"/>
      <c r="S515" s="177"/>
      <c r="T515" s="178"/>
      <c r="AT515" s="173" t="s">
        <v>269</v>
      </c>
      <c r="AU515" s="173" t="s">
        <v>87</v>
      </c>
      <c r="AV515" s="14" t="s">
        <v>87</v>
      </c>
      <c r="AW515" s="14" t="s">
        <v>26</v>
      </c>
      <c r="AX515" s="14" t="s">
        <v>71</v>
      </c>
      <c r="AY515" s="173" t="s">
        <v>157</v>
      </c>
    </row>
    <row r="516" spans="1:65" s="15" customFormat="1" x14ac:dyDescent="0.2">
      <c r="B516" s="179"/>
      <c r="D516" s="166" t="s">
        <v>269</v>
      </c>
      <c r="E516" s="180" t="s">
        <v>1</v>
      </c>
      <c r="F516" s="181" t="s">
        <v>272</v>
      </c>
      <c r="H516" s="182">
        <v>56</v>
      </c>
      <c r="L516" s="179"/>
      <c r="M516" s="183"/>
      <c r="N516" s="184"/>
      <c r="O516" s="184"/>
      <c r="P516" s="184"/>
      <c r="Q516" s="184"/>
      <c r="R516" s="184"/>
      <c r="S516" s="184"/>
      <c r="T516" s="185"/>
      <c r="AT516" s="180" t="s">
        <v>269</v>
      </c>
      <c r="AU516" s="180" t="s">
        <v>87</v>
      </c>
      <c r="AV516" s="15" t="s">
        <v>162</v>
      </c>
      <c r="AW516" s="15" t="s">
        <v>26</v>
      </c>
      <c r="AX516" s="15" t="s">
        <v>79</v>
      </c>
      <c r="AY516" s="180" t="s">
        <v>157</v>
      </c>
    </row>
    <row r="517" spans="1:65" s="2" customFormat="1" ht="24.2" customHeight="1" x14ac:dyDescent="0.2">
      <c r="A517" s="30"/>
      <c r="B517" s="147"/>
      <c r="C517" s="148" t="s">
        <v>694</v>
      </c>
      <c r="D517" s="148" t="s">
        <v>159</v>
      </c>
      <c r="E517" s="149" t="s">
        <v>6519</v>
      </c>
      <c r="F517" s="150" t="s">
        <v>6520</v>
      </c>
      <c r="G517" s="151" t="s">
        <v>205</v>
      </c>
      <c r="H517" s="152">
        <v>7</v>
      </c>
      <c r="I517" s="152"/>
      <c r="J517" s="152">
        <f>ROUND(I517*H517,3)</f>
        <v>0</v>
      </c>
      <c r="K517" s="153"/>
      <c r="L517" s="31"/>
      <c r="M517" s="154" t="s">
        <v>1</v>
      </c>
      <c r="N517" s="155" t="s">
        <v>37</v>
      </c>
      <c r="O517" s="156">
        <v>0</v>
      </c>
      <c r="P517" s="156">
        <f>O517*H517</f>
        <v>0</v>
      </c>
      <c r="Q517" s="156">
        <v>0</v>
      </c>
      <c r="R517" s="156">
        <f>Q517*H517</f>
        <v>0</v>
      </c>
      <c r="S517" s="156">
        <v>0</v>
      </c>
      <c r="T517" s="157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58" t="s">
        <v>220</v>
      </c>
      <c r="AT517" s="158" t="s">
        <v>159</v>
      </c>
      <c r="AU517" s="158" t="s">
        <v>87</v>
      </c>
      <c r="AY517" s="18" t="s">
        <v>157</v>
      </c>
      <c r="BE517" s="159">
        <f>IF(N517="základná",J517,0)</f>
        <v>0</v>
      </c>
      <c r="BF517" s="159">
        <f>IF(N517="znížená",J517,0)</f>
        <v>0</v>
      </c>
      <c r="BG517" s="159">
        <f>IF(N517="zákl. prenesená",J517,0)</f>
        <v>0</v>
      </c>
      <c r="BH517" s="159">
        <f>IF(N517="zníž. prenesená",J517,0)</f>
        <v>0</v>
      </c>
      <c r="BI517" s="159">
        <f>IF(N517="nulová",J517,0)</f>
        <v>0</v>
      </c>
      <c r="BJ517" s="18" t="s">
        <v>87</v>
      </c>
      <c r="BK517" s="160">
        <f>ROUND(I517*H517,3)</f>
        <v>0</v>
      </c>
      <c r="BL517" s="18" t="s">
        <v>220</v>
      </c>
      <c r="BM517" s="158" t="s">
        <v>6521</v>
      </c>
    </row>
    <row r="518" spans="1:65" s="14" customFormat="1" x14ac:dyDescent="0.2">
      <c r="B518" s="172"/>
      <c r="D518" s="166" t="s">
        <v>269</v>
      </c>
      <c r="E518" s="173" t="s">
        <v>1</v>
      </c>
      <c r="F518" s="174" t="s">
        <v>6522</v>
      </c>
      <c r="H518" s="175">
        <v>2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4" customFormat="1" x14ac:dyDescent="0.2">
      <c r="B519" s="172"/>
      <c r="D519" s="166" t="s">
        <v>269</v>
      </c>
      <c r="E519" s="173" t="s">
        <v>1</v>
      </c>
      <c r="F519" s="174" t="s">
        <v>6523</v>
      </c>
      <c r="H519" s="175">
        <v>1</v>
      </c>
      <c r="L519" s="172"/>
      <c r="M519" s="176"/>
      <c r="N519" s="177"/>
      <c r="O519" s="177"/>
      <c r="P519" s="177"/>
      <c r="Q519" s="177"/>
      <c r="R519" s="177"/>
      <c r="S519" s="177"/>
      <c r="T519" s="178"/>
      <c r="AT519" s="173" t="s">
        <v>269</v>
      </c>
      <c r="AU519" s="173" t="s">
        <v>87</v>
      </c>
      <c r="AV519" s="14" t="s">
        <v>87</v>
      </c>
      <c r="AW519" s="14" t="s">
        <v>26</v>
      </c>
      <c r="AX519" s="14" t="s">
        <v>71</v>
      </c>
      <c r="AY519" s="173" t="s">
        <v>157</v>
      </c>
    </row>
    <row r="520" spans="1:65" s="14" customFormat="1" x14ac:dyDescent="0.2">
      <c r="B520" s="172"/>
      <c r="D520" s="166" t="s">
        <v>269</v>
      </c>
      <c r="E520" s="173" t="s">
        <v>1</v>
      </c>
      <c r="F520" s="174" t="s">
        <v>6524</v>
      </c>
      <c r="H520" s="175">
        <v>1</v>
      </c>
      <c r="L520" s="172"/>
      <c r="M520" s="176"/>
      <c r="N520" s="177"/>
      <c r="O520" s="177"/>
      <c r="P520" s="177"/>
      <c r="Q520" s="177"/>
      <c r="R520" s="177"/>
      <c r="S520" s="177"/>
      <c r="T520" s="178"/>
      <c r="AT520" s="173" t="s">
        <v>269</v>
      </c>
      <c r="AU520" s="173" t="s">
        <v>87</v>
      </c>
      <c r="AV520" s="14" t="s">
        <v>87</v>
      </c>
      <c r="AW520" s="14" t="s">
        <v>26</v>
      </c>
      <c r="AX520" s="14" t="s">
        <v>71</v>
      </c>
      <c r="AY520" s="173" t="s">
        <v>157</v>
      </c>
    </row>
    <row r="521" spans="1:65" s="14" customFormat="1" x14ac:dyDescent="0.2">
      <c r="B521" s="172"/>
      <c r="D521" s="166" t="s">
        <v>269</v>
      </c>
      <c r="E521" s="173" t="s">
        <v>1</v>
      </c>
      <c r="F521" s="174" t="s">
        <v>6525</v>
      </c>
      <c r="H521" s="175">
        <v>3</v>
      </c>
      <c r="L521" s="172"/>
      <c r="M521" s="176"/>
      <c r="N521" s="177"/>
      <c r="O521" s="177"/>
      <c r="P521" s="177"/>
      <c r="Q521" s="177"/>
      <c r="R521" s="177"/>
      <c r="S521" s="177"/>
      <c r="T521" s="178"/>
      <c r="AT521" s="173" t="s">
        <v>269</v>
      </c>
      <c r="AU521" s="173" t="s">
        <v>87</v>
      </c>
      <c r="AV521" s="14" t="s">
        <v>87</v>
      </c>
      <c r="AW521" s="14" t="s">
        <v>26</v>
      </c>
      <c r="AX521" s="14" t="s">
        <v>71</v>
      </c>
      <c r="AY521" s="173" t="s">
        <v>157</v>
      </c>
    </row>
    <row r="522" spans="1:65" s="15" customFormat="1" x14ac:dyDescent="0.2">
      <c r="B522" s="179"/>
      <c r="D522" s="166" t="s">
        <v>269</v>
      </c>
      <c r="E522" s="180" t="s">
        <v>1</v>
      </c>
      <c r="F522" s="181" t="s">
        <v>272</v>
      </c>
      <c r="H522" s="182">
        <v>7</v>
      </c>
      <c r="L522" s="179"/>
      <c r="M522" s="183"/>
      <c r="N522" s="184"/>
      <c r="O522" s="184"/>
      <c r="P522" s="184"/>
      <c r="Q522" s="184"/>
      <c r="R522" s="184"/>
      <c r="S522" s="184"/>
      <c r="T522" s="185"/>
      <c r="AT522" s="180" t="s">
        <v>269</v>
      </c>
      <c r="AU522" s="180" t="s">
        <v>87</v>
      </c>
      <c r="AV522" s="15" t="s">
        <v>162</v>
      </c>
      <c r="AW522" s="15" t="s">
        <v>26</v>
      </c>
      <c r="AX522" s="15" t="s">
        <v>79</v>
      </c>
      <c r="AY522" s="180" t="s">
        <v>157</v>
      </c>
    </row>
    <row r="523" spans="1:65" s="2" customFormat="1" ht="24.2" customHeight="1" x14ac:dyDescent="0.2">
      <c r="A523" s="30"/>
      <c r="B523" s="147"/>
      <c r="C523" s="148" t="s">
        <v>699</v>
      </c>
      <c r="D523" s="148" t="s">
        <v>159</v>
      </c>
      <c r="E523" s="149" t="s">
        <v>6526</v>
      </c>
      <c r="F523" s="150" t="s">
        <v>6527</v>
      </c>
      <c r="G523" s="151" t="s">
        <v>514</v>
      </c>
      <c r="H523" s="152">
        <v>0.88</v>
      </c>
      <c r="I523" s="152"/>
      <c r="J523" s="152">
        <f>ROUND(I523*H523,3)</f>
        <v>0</v>
      </c>
      <c r="K523" s="153"/>
      <c r="L523" s="31"/>
      <c r="M523" s="154" t="s">
        <v>1</v>
      </c>
      <c r="N523" s="155" t="s">
        <v>37</v>
      </c>
      <c r="O523" s="156">
        <v>0</v>
      </c>
      <c r="P523" s="156">
        <f>O523*H523</f>
        <v>0</v>
      </c>
      <c r="Q523" s="156">
        <v>0</v>
      </c>
      <c r="R523" s="156">
        <f>Q523*H523</f>
        <v>0</v>
      </c>
      <c r="S523" s="156">
        <v>0</v>
      </c>
      <c r="T523" s="15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8" t="s">
        <v>220</v>
      </c>
      <c r="AT523" s="158" t="s">
        <v>159</v>
      </c>
      <c r="AU523" s="158" t="s">
        <v>87</v>
      </c>
      <c r="AY523" s="18" t="s">
        <v>157</v>
      </c>
      <c r="BE523" s="159">
        <f>IF(N523="základná",J523,0)</f>
        <v>0</v>
      </c>
      <c r="BF523" s="159">
        <f>IF(N523="znížená",J523,0)</f>
        <v>0</v>
      </c>
      <c r="BG523" s="159">
        <f>IF(N523="zákl. prenesená",J523,0)</f>
        <v>0</v>
      </c>
      <c r="BH523" s="159">
        <f>IF(N523="zníž. prenesená",J523,0)</f>
        <v>0</v>
      </c>
      <c r="BI523" s="159">
        <f>IF(N523="nulová",J523,0)</f>
        <v>0</v>
      </c>
      <c r="BJ523" s="18" t="s">
        <v>87</v>
      </c>
      <c r="BK523" s="160">
        <f>ROUND(I523*H523,3)</f>
        <v>0</v>
      </c>
      <c r="BL523" s="18" t="s">
        <v>220</v>
      </c>
      <c r="BM523" s="158" t="s">
        <v>6528</v>
      </c>
    </row>
    <row r="524" spans="1:65" s="12" customFormat="1" ht="22.9" customHeight="1" x14ac:dyDescent="0.2">
      <c r="B524" s="135"/>
      <c r="D524" s="136" t="s">
        <v>70</v>
      </c>
      <c r="E524" s="145" t="s">
        <v>743</v>
      </c>
      <c r="F524" s="145" t="s">
        <v>3497</v>
      </c>
      <c r="J524" s="146">
        <f>BK524</f>
        <v>0</v>
      </c>
      <c r="L524" s="135"/>
      <c r="M524" s="139"/>
      <c r="N524" s="140"/>
      <c r="O524" s="140"/>
      <c r="P524" s="141">
        <f>SUM(P525:P719)</f>
        <v>1473.3448576999999</v>
      </c>
      <c r="Q524" s="140"/>
      <c r="R524" s="141">
        <f>SUM(R525:R719)</f>
        <v>67.415453310000004</v>
      </c>
      <c r="S524" s="140"/>
      <c r="T524" s="142">
        <f>SUM(T525:T719)</f>
        <v>18.549199999999999</v>
      </c>
      <c r="AR524" s="136" t="s">
        <v>87</v>
      </c>
      <c r="AT524" s="143" t="s">
        <v>70</v>
      </c>
      <c r="AU524" s="143" t="s">
        <v>79</v>
      </c>
      <c r="AY524" s="136" t="s">
        <v>157</v>
      </c>
      <c r="BK524" s="144">
        <f>SUM(BK525:BK719)</f>
        <v>0</v>
      </c>
    </row>
    <row r="525" spans="1:65" s="2" customFormat="1" ht="24.2" customHeight="1" x14ac:dyDescent="0.2">
      <c r="A525" s="30"/>
      <c r="B525" s="147"/>
      <c r="C525" s="148" t="s">
        <v>704</v>
      </c>
      <c r="D525" s="148" t="s">
        <v>159</v>
      </c>
      <c r="E525" s="149" t="s">
        <v>4964</v>
      </c>
      <c r="F525" s="150" t="s">
        <v>4965</v>
      </c>
      <c r="G525" s="151" t="s">
        <v>168</v>
      </c>
      <c r="H525" s="152">
        <v>313.86</v>
      </c>
      <c r="I525" s="152"/>
      <c r="J525" s="152">
        <f>ROUND(I525*H525,3)</f>
        <v>0</v>
      </c>
      <c r="K525" s="153"/>
      <c r="L525" s="31"/>
      <c r="M525" s="154" t="s">
        <v>1</v>
      </c>
      <c r="N525" s="155" t="s">
        <v>37</v>
      </c>
      <c r="O525" s="156">
        <v>0.66900000000000004</v>
      </c>
      <c r="P525" s="156">
        <f>O525*H525</f>
        <v>209.97234000000003</v>
      </c>
      <c r="Q525" s="156">
        <v>2.0000000000000001E-4</v>
      </c>
      <c r="R525" s="156">
        <f>Q525*H525</f>
        <v>6.2772000000000008E-2</v>
      </c>
      <c r="S525" s="156">
        <v>0</v>
      </c>
      <c r="T525" s="157">
        <f>S525*H525</f>
        <v>0</v>
      </c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R525" s="158" t="s">
        <v>220</v>
      </c>
      <c r="AT525" s="158" t="s">
        <v>159</v>
      </c>
      <c r="AU525" s="158" t="s">
        <v>87</v>
      </c>
      <c r="AY525" s="18" t="s">
        <v>157</v>
      </c>
      <c r="BE525" s="159">
        <f>IF(N525="základná",J525,0)</f>
        <v>0</v>
      </c>
      <c r="BF525" s="159">
        <f>IF(N525="znížená",J525,0)</f>
        <v>0</v>
      </c>
      <c r="BG525" s="159">
        <f>IF(N525="zákl. prenesená",J525,0)</f>
        <v>0</v>
      </c>
      <c r="BH525" s="159">
        <f>IF(N525="zníž. prenesená",J525,0)</f>
        <v>0</v>
      </c>
      <c r="BI525" s="159">
        <f>IF(N525="nulová",J525,0)</f>
        <v>0</v>
      </c>
      <c r="BJ525" s="18" t="s">
        <v>87</v>
      </c>
      <c r="BK525" s="160">
        <f>ROUND(I525*H525,3)</f>
        <v>0</v>
      </c>
      <c r="BL525" s="18" t="s">
        <v>220</v>
      </c>
      <c r="BM525" s="158" t="s">
        <v>6529</v>
      </c>
    </row>
    <row r="526" spans="1:65" s="13" customFormat="1" x14ac:dyDescent="0.2">
      <c r="B526" s="165"/>
      <c r="D526" s="166" t="s">
        <v>269</v>
      </c>
      <c r="E526" s="167" t="s">
        <v>1</v>
      </c>
      <c r="F526" s="168" t="s">
        <v>6530</v>
      </c>
      <c r="H526" s="167" t="s">
        <v>1</v>
      </c>
      <c r="L526" s="165"/>
      <c r="M526" s="169"/>
      <c r="N526" s="170"/>
      <c r="O526" s="170"/>
      <c r="P526" s="170"/>
      <c r="Q526" s="170"/>
      <c r="R526" s="170"/>
      <c r="S526" s="170"/>
      <c r="T526" s="171"/>
      <c r="AT526" s="167" t="s">
        <v>269</v>
      </c>
      <c r="AU526" s="167" t="s">
        <v>87</v>
      </c>
      <c r="AV526" s="13" t="s">
        <v>79</v>
      </c>
      <c r="AW526" s="13" t="s">
        <v>26</v>
      </c>
      <c r="AX526" s="13" t="s">
        <v>71</v>
      </c>
      <c r="AY526" s="167" t="s">
        <v>157</v>
      </c>
    </row>
    <row r="527" spans="1:65" s="14" customFormat="1" x14ac:dyDescent="0.2">
      <c r="B527" s="172"/>
      <c r="D527" s="166" t="s">
        <v>269</v>
      </c>
      <c r="E527" s="173" t="s">
        <v>1</v>
      </c>
      <c r="F527" s="174" t="s">
        <v>6531</v>
      </c>
      <c r="H527" s="175">
        <v>23.46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6" customFormat="1" x14ac:dyDescent="0.2">
      <c r="B528" s="186"/>
      <c r="D528" s="166" t="s">
        <v>269</v>
      </c>
      <c r="E528" s="187" t="s">
        <v>1</v>
      </c>
      <c r="F528" s="188" t="s">
        <v>319</v>
      </c>
      <c r="H528" s="189">
        <v>23.46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1:65" s="13" customFormat="1" x14ac:dyDescent="0.2">
      <c r="B529" s="165"/>
      <c r="D529" s="166" t="s">
        <v>269</v>
      </c>
      <c r="E529" s="167" t="s">
        <v>1</v>
      </c>
      <c r="F529" s="168" t="s">
        <v>6532</v>
      </c>
      <c r="H529" s="167" t="s">
        <v>1</v>
      </c>
      <c r="L529" s="165"/>
      <c r="M529" s="169"/>
      <c r="N529" s="170"/>
      <c r="O529" s="170"/>
      <c r="P529" s="170"/>
      <c r="Q529" s="170"/>
      <c r="R529" s="170"/>
      <c r="S529" s="170"/>
      <c r="T529" s="171"/>
      <c r="AT529" s="167" t="s">
        <v>269</v>
      </c>
      <c r="AU529" s="167" t="s">
        <v>87</v>
      </c>
      <c r="AV529" s="13" t="s">
        <v>79</v>
      </c>
      <c r="AW529" s="13" t="s">
        <v>26</v>
      </c>
      <c r="AX529" s="13" t="s">
        <v>71</v>
      </c>
      <c r="AY529" s="167" t="s">
        <v>157</v>
      </c>
    </row>
    <row r="530" spans="1:65" s="14" customFormat="1" x14ac:dyDescent="0.2">
      <c r="B530" s="172"/>
      <c r="D530" s="166" t="s">
        <v>269</v>
      </c>
      <c r="E530" s="173" t="s">
        <v>1</v>
      </c>
      <c r="F530" s="174" t="s">
        <v>6533</v>
      </c>
      <c r="H530" s="175">
        <v>290.39999999999998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1:65" s="16" customFormat="1" x14ac:dyDescent="0.2">
      <c r="B531" s="186"/>
      <c r="D531" s="166" t="s">
        <v>269</v>
      </c>
      <c r="E531" s="187" t="s">
        <v>1</v>
      </c>
      <c r="F531" s="188" t="s">
        <v>319</v>
      </c>
      <c r="H531" s="189">
        <v>290.39999999999998</v>
      </c>
      <c r="L531" s="186"/>
      <c r="M531" s="190"/>
      <c r="N531" s="191"/>
      <c r="O531" s="191"/>
      <c r="P531" s="191"/>
      <c r="Q531" s="191"/>
      <c r="R531" s="191"/>
      <c r="S531" s="191"/>
      <c r="T531" s="192"/>
      <c r="AT531" s="187" t="s">
        <v>269</v>
      </c>
      <c r="AU531" s="187" t="s">
        <v>87</v>
      </c>
      <c r="AV531" s="16" t="s">
        <v>92</v>
      </c>
      <c r="AW531" s="16" t="s">
        <v>26</v>
      </c>
      <c r="AX531" s="16" t="s">
        <v>71</v>
      </c>
      <c r="AY531" s="187" t="s">
        <v>157</v>
      </c>
    </row>
    <row r="532" spans="1:65" s="13" customFormat="1" ht="22.5" x14ac:dyDescent="0.2">
      <c r="B532" s="165"/>
      <c r="D532" s="166" t="s">
        <v>269</v>
      </c>
      <c r="E532" s="167" t="s">
        <v>1</v>
      </c>
      <c r="F532" s="168" t="s">
        <v>4969</v>
      </c>
      <c r="H532" s="167" t="s">
        <v>1</v>
      </c>
      <c r="L532" s="165"/>
      <c r="M532" s="169"/>
      <c r="N532" s="170"/>
      <c r="O532" s="170"/>
      <c r="P532" s="170"/>
      <c r="Q532" s="170"/>
      <c r="R532" s="170"/>
      <c r="S532" s="170"/>
      <c r="T532" s="171"/>
      <c r="AT532" s="167" t="s">
        <v>269</v>
      </c>
      <c r="AU532" s="167" t="s">
        <v>87</v>
      </c>
      <c r="AV532" s="13" t="s">
        <v>79</v>
      </c>
      <c r="AW532" s="13" t="s">
        <v>26</v>
      </c>
      <c r="AX532" s="13" t="s">
        <v>71</v>
      </c>
      <c r="AY532" s="167" t="s">
        <v>157</v>
      </c>
    </row>
    <row r="533" spans="1:65" s="13" customFormat="1" x14ac:dyDescent="0.2">
      <c r="B533" s="165"/>
      <c r="D533" s="166" t="s">
        <v>269</v>
      </c>
      <c r="E533" s="167" t="s">
        <v>1</v>
      </c>
      <c r="F533" s="168" t="s">
        <v>4970</v>
      </c>
      <c r="H533" s="167" t="s">
        <v>1</v>
      </c>
      <c r="L533" s="165"/>
      <c r="M533" s="169"/>
      <c r="N533" s="170"/>
      <c r="O533" s="170"/>
      <c r="P533" s="170"/>
      <c r="Q533" s="170"/>
      <c r="R533" s="170"/>
      <c r="S533" s="170"/>
      <c r="T533" s="171"/>
      <c r="AT533" s="167" t="s">
        <v>269</v>
      </c>
      <c r="AU533" s="167" t="s">
        <v>87</v>
      </c>
      <c r="AV533" s="13" t="s">
        <v>79</v>
      </c>
      <c r="AW533" s="13" t="s">
        <v>26</v>
      </c>
      <c r="AX533" s="13" t="s">
        <v>71</v>
      </c>
      <c r="AY533" s="167" t="s">
        <v>157</v>
      </c>
    </row>
    <row r="534" spans="1:65" s="15" customFormat="1" x14ac:dyDescent="0.2">
      <c r="B534" s="179"/>
      <c r="D534" s="166" t="s">
        <v>269</v>
      </c>
      <c r="E534" s="180" t="s">
        <v>1</v>
      </c>
      <c r="F534" s="181" t="s">
        <v>272</v>
      </c>
      <c r="H534" s="182">
        <v>313.86</v>
      </c>
      <c r="L534" s="179"/>
      <c r="M534" s="183"/>
      <c r="N534" s="184"/>
      <c r="O534" s="184"/>
      <c r="P534" s="184"/>
      <c r="Q534" s="184"/>
      <c r="R534" s="184"/>
      <c r="S534" s="184"/>
      <c r="T534" s="185"/>
      <c r="AT534" s="180" t="s">
        <v>269</v>
      </c>
      <c r="AU534" s="180" t="s">
        <v>87</v>
      </c>
      <c r="AV534" s="15" t="s">
        <v>162</v>
      </c>
      <c r="AW534" s="15" t="s">
        <v>26</v>
      </c>
      <c r="AX534" s="15" t="s">
        <v>79</v>
      </c>
      <c r="AY534" s="180" t="s">
        <v>157</v>
      </c>
    </row>
    <row r="535" spans="1:65" s="2" customFormat="1" ht="83.25" customHeight="1" x14ac:dyDescent="0.2">
      <c r="A535" s="30"/>
      <c r="B535" s="147"/>
      <c r="C535" s="193" t="s">
        <v>710</v>
      </c>
      <c r="D535" s="193" t="s">
        <v>777</v>
      </c>
      <c r="E535" s="194" t="s">
        <v>4971</v>
      </c>
      <c r="F535" s="195" t="s">
        <v>8296</v>
      </c>
      <c r="G535" s="196" t="s">
        <v>168</v>
      </c>
      <c r="H535" s="197">
        <v>345.24599999999998</v>
      </c>
      <c r="I535" s="197"/>
      <c r="J535" s="197">
        <f>ROUND(I535*H535,3)</f>
        <v>0</v>
      </c>
      <c r="K535" s="198"/>
      <c r="L535" s="199"/>
      <c r="M535" s="200" t="s">
        <v>1</v>
      </c>
      <c r="N535" s="201" t="s">
        <v>37</v>
      </c>
      <c r="O535" s="156">
        <v>0</v>
      </c>
      <c r="P535" s="156">
        <f>O535*H535</f>
        <v>0</v>
      </c>
      <c r="Q535" s="156">
        <v>1.2869999999999999E-2</v>
      </c>
      <c r="R535" s="156">
        <f>Q535*H535</f>
        <v>4.4433160199999993</v>
      </c>
      <c r="S535" s="156">
        <v>0</v>
      </c>
      <c r="T535" s="157">
        <f>S535*H535</f>
        <v>0</v>
      </c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R535" s="158" t="s">
        <v>511</v>
      </c>
      <c r="AT535" s="158" t="s">
        <v>777</v>
      </c>
      <c r="AU535" s="158" t="s">
        <v>87</v>
      </c>
      <c r="AY535" s="18" t="s">
        <v>157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8" t="s">
        <v>87</v>
      </c>
      <c r="BK535" s="160">
        <f>ROUND(I535*H535,3)</f>
        <v>0</v>
      </c>
      <c r="BL535" s="18" t="s">
        <v>220</v>
      </c>
      <c r="BM535" s="158" t="s">
        <v>6534</v>
      </c>
    </row>
    <row r="536" spans="1:65" s="14" customFormat="1" x14ac:dyDescent="0.2">
      <c r="B536" s="172"/>
      <c r="D536" s="166" t="s">
        <v>269</v>
      </c>
      <c r="E536" s="173" t="s">
        <v>1</v>
      </c>
      <c r="F536" s="174" t="s">
        <v>6535</v>
      </c>
      <c r="H536" s="175">
        <v>345.24599999999998</v>
      </c>
      <c r="L536" s="172"/>
      <c r="M536" s="176"/>
      <c r="N536" s="177"/>
      <c r="O536" s="177"/>
      <c r="P536" s="177"/>
      <c r="Q536" s="177"/>
      <c r="R536" s="177"/>
      <c r="S536" s="177"/>
      <c r="T536" s="178"/>
      <c r="AT536" s="173" t="s">
        <v>269</v>
      </c>
      <c r="AU536" s="173" t="s">
        <v>87</v>
      </c>
      <c r="AV536" s="14" t="s">
        <v>87</v>
      </c>
      <c r="AW536" s="14" t="s">
        <v>26</v>
      </c>
      <c r="AX536" s="14" t="s">
        <v>71</v>
      </c>
      <c r="AY536" s="173" t="s">
        <v>157</v>
      </c>
    </row>
    <row r="537" spans="1:65" s="13" customFormat="1" x14ac:dyDescent="0.2">
      <c r="B537" s="165"/>
      <c r="D537" s="166" t="s">
        <v>269</v>
      </c>
      <c r="E537" s="167" t="s">
        <v>1</v>
      </c>
      <c r="F537" s="168" t="s">
        <v>4974</v>
      </c>
      <c r="H537" s="167" t="s">
        <v>1</v>
      </c>
      <c r="L537" s="165"/>
      <c r="M537" s="169"/>
      <c r="N537" s="170"/>
      <c r="O537" s="170"/>
      <c r="P537" s="170"/>
      <c r="Q537" s="170"/>
      <c r="R537" s="170"/>
      <c r="S537" s="170"/>
      <c r="T537" s="171"/>
      <c r="AT537" s="167" t="s">
        <v>269</v>
      </c>
      <c r="AU537" s="167" t="s">
        <v>87</v>
      </c>
      <c r="AV537" s="13" t="s">
        <v>79</v>
      </c>
      <c r="AW537" s="13" t="s">
        <v>26</v>
      </c>
      <c r="AX537" s="13" t="s">
        <v>71</v>
      </c>
      <c r="AY537" s="167" t="s">
        <v>157</v>
      </c>
    </row>
    <row r="538" spans="1:65" s="13" customFormat="1" x14ac:dyDescent="0.2">
      <c r="B538" s="165"/>
      <c r="D538" s="166" t="s">
        <v>269</v>
      </c>
      <c r="E538" s="167" t="s">
        <v>1</v>
      </c>
      <c r="F538" s="168" t="s">
        <v>4975</v>
      </c>
      <c r="H538" s="167" t="s">
        <v>1</v>
      </c>
      <c r="L538" s="165"/>
      <c r="M538" s="169"/>
      <c r="N538" s="170"/>
      <c r="O538" s="170"/>
      <c r="P538" s="170"/>
      <c r="Q538" s="170"/>
      <c r="R538" s="170"/>
      <c r="S538" s="170"/>
      <c r="T538" s="171"/>
      <c r="AT538" s="167" t="s">
        <v>269</v>
      </c>
      <c r="AU538" s="167" t="s">
        <v>87</v>
      </c>
      <c r="AV538" s="13" t="s">
        <v>79</v>
      </c>
      <c r="AW538" s="13" t="s">
        <v>26</v>
      </c>
      <c r="AX538" s="13" t="s">
        <v>71</v>
      </c>
      <c r="AY538" s="167" t="s">
        <v>157</v>
      </c>
    </row>
    <row r="539" spans="1:65" s="13" customFormat="1" ht="22.5" x14ac:dyDescent="0.2">
      <c r="B539" s="165"/>
      <c r="D539" s="166" t="s">
        <v>269</v>
      </c>
      <c r="E539" s="167" t="s">
        <v>1</v>
      </c>
      <c r="F539" s="168" t="s">
        <v>3540</v>
      </c>
      <c r="H539" s="167" t="s">
        <v>1</v>
      </c>
      <c r="L539" s="165"/>
      <c r="M539" s="169"/>
      <c r="N539" s="170"/>
      <c r="O539" s="170"/>
      <c r="P539" s="170"/>
      <c r="Q539" s="170"/>
      <c r="R539" s="170"/>
      <c r="S539" s="170"/>
      <c r="T539" s="171"/>
      <c r="AT539" s="167" t="s">
        <v>269</v>
      </c>
      <c r="AU539" s="167" t="s">
        <v>87</v>
      </c>
      <c r="AV539" s="13" t="s">
        <v>79</v>
      </c>
      <c r="AW539" s="13" t="s">
        <v>26</v>
      </c>
      <c r="AX539" s="13" t="s">
        <v>71</v>
      </c>
      <c r="AY539" s="167" t="s">
        <v>157</v>
      </c>
    </row>
    <row r="540" spans="1:65" s="13" customFormat="1" ht="22.5" x14ac:dyDescent="0.2">
      <c r="B540" s="165"/>
      <c r="D540" s="166" t="s">
        <v>269</v>
      </c>
      <c r="E540" s="167" t="s">
        <v>1</v>
      </c>
      <c r="F540" s="168" t="s">
        <v>4976</v>
      </c>
      <c r="H540" s="167" t="s">
        <v>1</v>
      </c>
      <c r="L540" s="165"/>
      <c r="M540" s="169"/>
      <c r="N540" s="170"/>
      <c r="O540" s="170"/>
      <c r="P540" s="170"/>
      <c r="Q540" s="170"/>
      <c r="R540" s="170"/>
      <c r="S540" s="170"/>
      <c r="T540" s="171"/>
      <c r="AT540" s="167" t="s">
        <v>269</v>
      </c>
      <c r="AU540" s="167" t="s">
        <v>87</v>
      </c>
      <c r="AV540" s="13" t="s">
        <v>79</v>
      </c>
      <c r="AW540" s="13" t="s">
        <v>26</v>
      </c>
      <c r="AX540" s="13" t="s">
        <v>71</v>
      </c>
      <c r="AY540" s="167" t="s">
        <v>157</v>
      </c>
    </row>
    <row r="541" spans="1:65" s="13" customFormat="1" x14ac:dyDescent="0.2">
      <c r="B541" s="165"/>
      <c r="D541" s="166" t="s">
        <v>269</v>
      </c>
      <c r="E541" s="167" t="s">
        <v>1</v>
      </c>
      <c r="F541" s="168" t="s">
        <v>1997</v>
      </c>
      <c r="H541" s="167" t="s">
        <v>1</v>
      </c>
      <c r="L541" s="165"/>
      <c r="M541" s="169"/>
      <c r="N541" s="170"/>
      <c r="O541" s="170"/>
      <c r="P541" s="170"/>
      <c r="Q541" s="170"/>
      <c r="R541" s="170"/>
      <c r="S541" s="170"/>
      <c r="T541" s="171"/>
      <c r="AT541" s="167" t="s">
        <v>269</v>
      </c>
      <c r="AU541" s="167" t="s">
        <v>87</v>
      </c>
      <c r="AV541" s="13" t="s">
        <v>79</v>
      </c>
      <c r="AW541" s="13" t="s">
        <v>26</v>
      </c>
      <c r="AX541" s="13" t="s">
        <v>71</v>
      </c>
      <c r="AY541" s="167" t="s">
        <v>157</v>
      </c>
    </row>
    <row r="542" spans="1:65" s="13" customFormat="1" x14ac:dyDescent="0.2">
      <c r="B542" s="165"/>
      <c r="D542" s="166" t="s">
        <v>269</v>
      </c>
      <c r="E542" s="167" t="s">
        <v>1</v>
      </c>
      <c r="F542" s="168" t="s">
        <v>3538</v>
      </c>
      <c r="H542" s="167" t="s">
        <v>1</v>
      </c>
      <c r="L542" s="165"/>
      <c r="M542" s="169"/>
      <c r="N542" s="170"/>
      <c r="O542" s="170"/>
      <c r="P542" s="170"/>
      <c r="Q542" s="170"/>
      <c r="R542" s="170"/>
      <c r="S542" s="170"/>
      <c r="T542" s="171"/>
      <c r="AT542" s="167" t="s">
        <v>269</v>
      </c>
      <c r="AU542" s="167" t="s">
        <v>87</v>
      </c>
      <c r="AV542" s="13" t="s">
        <v>79</v>
      </c>
      <c r="AW542" s="13" t="s">
        <v>26</v>
      </c>
      <c r="AX542" s="13" t="s">
        <v>71</v>
      </c>
      <c r="AY542" s="167" t="s">
        <v>157</v>
      </c>
    </row>
    <row r="543" spans="1:65" s="13" customFormat="1" x14ac:dyDescent="0.2">
      <c r="B543" s="165"/>
      <c r="D543" s="166" t="s">
        <v>269</v>
      </c>
      <c r="E543" s="167" t="s">
        <v>1</v>
      </c>
      <c r="F543" s="168" t="s">
        <v>4977</v>
      </c>
      <c r="H543" s="167" t="s">
        <v>1</v>
      </c>
      <c r="L543" s="165"/>
      <c r="M543" s="169"/>
      <c r="N543" s="170"/>
      <c r="O543" s="170"/>
      <c r="P543" s="170"/>
      <c r="Q543" s="170"/>
      <c r="R543" s="170"/>
      <c r="S543" s="170"/>
      <c r="T543" s="171"/>
      <c r="AT543" s="167" t="s">
        <v>269</v>
      </c>
      <c r="AU543" s="167" t="s">
        <v>87</v>
      </c>
      <c r="AV543" s="13" t="s">
        <v>79</v>
      </c>
      <c r="AW543" s="13" t="s">
        <v>26</v>
      </c>
      <c r="AX543" s="13" t="s">
        <v>71</v>
      </c>
      <c r="AY543" s="167" t="s">
        <v>157</v>
      </c>
    </row>
    <row r="544" spans="1:65" s="13" customFormat="1" x14ac:dyDescent="0.2">
      <c r="B544" s="165"/>
      <c r="D544" s="166" t="s">
        <v>269</v>
      </c>
      <c r="E544" s="167" t="s">
        <v>1</v>
      </c>
      <c r="F544" s="168" t="s">
        <v>1997</v>
      </c>
      <c r="H544" s="167" t="s">
        <v>1</v>
      </c>
      <c r="L544" s="165"/>
      <c r="M544" s="169"/>
      <c r="N544" s="170"/>
      <c r="O544" s="170"/>
      <c r="P544" s="170"/>
      <c r="Q544" s="170"/>
      <c r="R544" s="170"/>
      <c r="S544" s="170"/>
      <c r="T544" s="171"/>
      <c r="AT544" s="167" t="s">
        <v>269</v>
      </c>
      <c r="AU544" s="167" t="s">
        <v>87</v>
      </c>
      <c r="AV544" s="13" t="s">
        <v>79</v>
      </c>
      <c r="AW544" s="13" t="s">
        <v>26</v>
      </c>
      <c r="AX544" s="13" t="s">
        <v>71</v>
      </c>
      <c r="AY544" s="167" t="s">
        <v>157</v>
      </c>
    </row>
    <row r="545" spans="1:65" s="15" customFormat="1" x14ac:dyDescent="0.2">
      <c r="B545" s="179"/>
      <c r="D545" s="166" t="s">
        <v>269</v>
      </c>
      <c r="E545" s="180" t="s">
        <v>1</v>
      </c>
      <c r="F545" s="181" t="s">
        <v>272</v>
      </c>
      <c r="H545" s="182">
        <v>345.24599999999998</v>
      </c>
      <c r="L545" s="179"/>
      <c r="M545" s="183"/>
      <c r="N545" s="184"/>
      <c r="O545" s="184"/>
      <c r="P545" s="184"/>
      <c r="Q545" s="184"/>
      <c r="R545" s="184"/>
      <c r="S545" s="184"/>
      <c r="T545" s="185"/>
      <c r="AT545" s="180" t="s">
        <v>269</v>
      </c>
      <c r="AU545" s="180" t="s">
        <v>87</v>
      </c>
      <c r="AV545" s="15" t="s">
        <v>162</v>
      </c>
      <c r="AW545" s="15" t="s">
        <v>26</v>
      </c>
      <c r="AX545" s="15" t="s">
        <v>79</v>
      </c>
      <c r="AY545" s="180" t="s">
        <v>157</v>
      </c>
    </row>
    <row r="546" spans="1:65" s="2" customFormat="1" ht="29.25" customHeight="1" x14ac:dyDescent="0.2">
      <c r="A546" s="30"/>
      <c r="B546" s="147"/>
      <c r="C546" s="148" t="s">
        <v>720</v>
      </c>
      <c r="D546" s="148" t="s">
        <v>159</v>
      </c>
      <c r="E546" s="149" t="s">
        <v>4978</v>
      </c>
      <c r="F546" s="150" t="s">
        <v>4979</v>
      </c>
      <c r="G546" s="151" t="s">
        <v>168</v>
      </c>
      <c r="H546" s="152">
        <v>75</v>
      </c>
      <c r="I546" s="152"/>
      <c r="J546" s="152">
        <f>ROUND(I546*H546,3)</f>
        <v>0</v>
      </c>
      <c r="K546" s="153"/>
      <c r="L546" s="31"/>
      <c r="M546" s="154" t="s">
        <v>1</v>
      </c>
      <c r="N546" s="155" t="s">
        <v>37</v>
      </c>
      <c r="O546" s="156">
        <v>0.66900000000000004</v>
      </c>
      <c r="P546" s="156">
        <f>O546*H546</f>
        <v>50.175000000000004</v>
      </c>
      <c r="Q546" s="156">
        <v>2.0000000000000001E-4</v>
      </c>
      <c r="R546" s="156">
        <f>Q546*H546</f>
        <v>1.5000000000000001E-2</v>
      </c>
      <c r="S546" s="156">
        <v>0</v>
      </c>
      <c r="T546" s="157">
        <f>S546*H546</f>
        <v>0</v>
      </c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R546" s="158" t="s">
        <v>220</v>
      </c>
      <c r="AT546" s="158" t="s">
        <v>159</v>
      </c>
      <c r="AU546" s="158" t="s">
        <v>87</v>
      </c>
      <c r="AY546" s="18" t="s">
        <v>157</v>
      </c>
      <c r="BE546" s="159">
        <f>IF(N546="základná",J546,0)</f>
        <v>0</v>
      </c>
      <c r="BF546" s="159">
        <f>IF(N546="znížená",J546,0)</f>
        <v>0</v>
      </c>
      <c r="BG546" s="159">
        <f>IF(N546="zákl. prenesená",J546,0)</f>
        <v>0</v>
      </c>
      <c r="BH546" s="159">
        <f>IF(N546="zníž. prenesená",J546,0)</f>
        <v>0</v>
      </c>
      <c r="BI546" s="159">
        <f>IF(N546="nulová",J546,0)</f>
        <v>0</v>
      </c>
      <c r="BJ546" s="18" t="s">
        <v>87</v>
      </c>
      <c r="BK546" s="160">
        <f>ROUND(I546*H546,3)</f>
        <v>0</v>
      </c>
      <c r="BL546" s="18" t="s">
        <v>220</v>
      </c>
      <c r="BM546" s="158" t="s">
        <v>6536</v>
      </c>
    </row>
    <row r="547" spans="1:65" s="14" customFormat="1" x14ac:dyDescent="0.2">
      <c r="B547" s="172"/>
      <c r="D547" s="166" t="s">
        <v>269</v>
      </c>
      <c r="E547" s="173" t="s">
        <v>1</v>
      </c>
      <c r="F547" s="174" t="s">
        <v>6537</v>
      </c>
      <c r="H547" s="175">
        <v>75</v>
      </c>
      <c r="L547" s="172"/>
      <c r="M547" s="176"/>
      <c r="N547" s="177"/>
      <c r="O547" s="177"/>
      <c r="P547" s="177"/>
      <c r="Q547" s="177"/>
      <c r="R547" s="177"/>
      <c r="S547" s="177"/>
      <c r="T547" s="178"/>
      <c r="AT547" s="173" t="s">
        <v>269</v>
      </c>
      <c r="AU547" s="173" t="s">
        <v>87</v>
      </c>
      <c r="AV547" s="14" t="s">
        <v>87</v>
      </c>
      <c r="AW547" s="14" t="s">
        <v>26</v>
      </c>
      <c r="AX547" s="14" t="s">
        <v>71</v>
      </c>
      <c r="AY547" s="173" t="s">
        <v>157</v>
      </c>
    </row>
    <row r="548" spans="1:65" s="13" customFormat="1" ht="22.5" x14ac:dyDescent="0.2">
      <c r="B548" s="165"/>
      <c r="D548" s="166" t="s">
        <v>269</v>
      </c>
      <c r="E548" s="167" t="s">
        <v>1</v>
      </c>
      <c r="F548" s="168" t="s">
        <v>4969</v>
      </c>
      <c r="H548" s="167" t="s">
        <v>1</v>
      </c>
      <c r="L548" s="165"/>
      <c r="M548" s="169"/>
      <c r="N548" s="170"/>
      <c r="O548" s="170"/>
      <c r="P548" s="170"/>
      <c r="Q548" s="170"/>
      <c r="R548" s="170"/>
      <c r="S548" s="170"/>
      <c r="T548" s="171"/>
      <c r="AT548" s="167" t="s">
        <v>269</v>
      </c>
      <c r="AU548" s="167" t="s">
        <v>87</v>
      </c>
      <c r="AV548" s="13" t="s">
        <v>79</v>
      </c>
      <c r="AW548" s="13" t="s">
        <v>26</v>
      </c>
      <c r="AX548" s="13" t="s">
        <v>71</v>
      </c>
      <c r="AY548" s="167" t="s">
        <v>157</v>
      </c>
    </row>
    <row r="549" spans="1:65" s="13" customFormat="1" x14ac:dyDescent="0.2">
      <c r="B549" s="165"/>
      <c r="D549" s="166" t="s">
        <v>269</v>
      </c>
      <c r="E549" s="167" t="s">
        <v>1</v>
      </c>
      <c r="F549" s="168" t="s">
        <v>4970</v>
      </c>
      <c r="H549" s="167" t="s">
        <v>1</v>
      </c>
      <c r="L549" s="165"/>
      <c r="M549" s="169"/>
      <c r="N549" s="170"/>
      <c r="O549" s="170"/>
      <c r="P549" s="170"/>
      <c r="Q549" s="170"/>
      <c r="R549" s="170"/>
      <c r="S549" s="170"/>
      <c r="T549" s="171"/>
      <c r="AT549" s="167" t="s">
        <v>269</v>
      </c>
      <c r="AU549" s="167" t="s">
        <v>87</v>
      </c>
      <c r="AV549" s="13" t="s">
        <v>79</v>
      </c>
      <c r="AW549" s="13" t="s">
        <v>26</v>
      </c>
      <c r="AX549" s="13" t="s">
        <v>71</v>
      </c>
      <c r="AY549" s="167" t="s">
        <v>157</v>
      </c>
    </row>
    <row r="550" spans="1:65" s="15" customFormat="1" x14ac:dyDescent="0.2">
      <c r="B550" s="179"/>
      <c r="D550" s="166" t="s">
        <v>269</v>
      </c>
      <c r="E550" s="180" t="s">
        <v>1</v>
      </c>
      <c r="F550" s="181" t="s">
        <v>272</v>
      </c>
      <c r="H550" s="182">
        <v>75</v>
      </c>
      <c r="L550" s="179"/>
      <c r="M550" s="183"/>
      <c r="N550" s="184"/>
      <c r="O550" s="184"/>
      <c r="P550" s="184"/>
      <c r="Q550" s="184"/>
      <c r="R550" s="184"/>
      <c r="S550" s="184"/>
      <c r="T550" s="185"/>
      <c r="AT550" s="180" t="s">
        <v>269</v>
      </c>
      <c r="AU550" s="180" t="s">
        <v>87</v>
      </c>
      <c r="AV550" s="15" t="s">
        <v>162</v>
      </c>
      <c r="AW550" s="15" t="s">
        <v>26</v>
      </c>
      <c r="AX550" s="15" t="s">
        <v>79</v>
      </c>
      <c r="AY550" s="180" t="s">
        <v>157</v>
      </c>
    </row>
    <row r="551" spans="1:65" s="2" customFormat="1" ht="24.2" customHeight="1" x14ac:dyDescent="0.2">
      <c r="A551" s="30"/>
      <c r="B551" s="147"/>
      <c r="C551" s="148" t="s">
        <v>724</v>
      </c>
      <c r="D551" s="148" t="s">
        <v>159</v>
      </c>
      <c r="E551" s="149" t="s">
        <v>4982</v>
      </c>
      <c r="F551" s="150" t="s">
        <v>4983</v>
      </c>
      <c r="G551" s="151" t="s">
        <v>168</v>
      </c>
      <c r="H551" s="152">
        <v>55</v>
      </c>
      <c r="I551" s="152"/>
      <c r="J551" s="152">
        <f>ROUND(I551*H551,3)</f>
        <v>0</v>
      </c>
      <c r="K551" s="153"/>
      <c r="L551" s="31"/>
      <c r="M551" s="154" t="s">
        <v>1</v>
      </c>
      <c r="N551" s="155" t="s">
        <v>37</v>
      </c>
      <c r="O551" s="156">
        <v>0.66900000000000004</v>
      </c>
      <c r="P551" s="156">
        <f>O551*H551</f>
        <v>36.795000000000002</v>
      </c>
      <c r="Q551" s="156">
        <v>2.0000000000000001E-4</v>
      </c>
      <c r="R551" s="156">
        <f>Q551*H551</f>
        <v>1.1000000000000001E-2</v>
      </c>
      <c r="S551" s="156">
        <v>0</v>
      </c>
      <c r="T551" s="157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8" t="s">
        <v>220</v>
      </c>
      <c r="AT551" s="158" t="s">
        <v>159</v>
      </c>
      <c r="AU551" s="158" t="s">
        <v>87</v>
      </c>
      <c r="AY551" s="18" t="s">
        <v>157</v>
      </c>
      <c r="BE551" s="159">
        <f>IF(N551="základná",J551,0)</f>
        <v>0</v>
      </c>
      <c r="BF551" s="159">
        <f>IF(N551="znížená",J551,0)</f>
        <v>0</v>
      </c>
      <c r="BG551" s="159">
        <f>IF(N551="zákl. prenesená",J551,0)</f>
        <v>0</v>
      </c>
      <c r="BH551" s="159">
        <f>IF(N551="zníž. prenesená",J551,0)</f>
        <v>0</v>
      </c>
      <c r="BI551" s="159">
        <f>IF(N551="nulová",J551,0)</f>
        <v>0</v>
      </c>
      <c r="BJ551" s="18" t="s">
        <v>87</v>
      </c>
      <c r="BK551" s="160">
        <f>ROUND(I551*H551,3)</f>
        <v>0</v>
      </c>
      <c r="BL551" s="18" t="s">
        <v>220</v>
      </c>
      <c r="BM551" s="158" t="s">
        <v>6538</v>
      </c>
    </row>
    <row r="552" spans="1:65" s="14" customFormat="1" ht="22.5" x14ac:dyDescent="0.2">
      <c r="B552" s="172"/>
      <c r="D552" s="166" t="s">
        <v>269</v>
      </c>
      <c r="E552" s="173" t="s">
        <v>1</v>
      </c>
      <c r="F552" s="174" t="s">
        <v>6539</v>
      </c>
      <c r="H552" s="175">
        <v>55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1:65" s="13" customFormat="1" ht="22.5" x14ac:dyDescent="0.2">
      <c r="B553" s="165"/>
      <c r="D553" s="166" t="s">
        <v>269</v>
      </c>
      <c r="E553" s="167" t="s">
        <v>1</v>
      </c>
      <c r="F553" s="168" t="s">
        <v>4969</v>
      </c>
      <c r="H553" s="167" t="s">
        <v>1</v>
      </c>
      <c r="L553" s="165"/>
      <c r="M553" s="169"/>
      <c r="N553" s="170"/>
      <c r="O553" s="170"/>
      <c r="P553" s="170"/>
      <c r="Q553" s="170"/>
      <c r="R553" s="170"/>
      <c r="S553" s="170"/>
      <c r="T553" s="171"/>
      <c r="AT553" s="167" t="s">
        <v>269</v>
      </c>
      <c r="AU553" s="167" t="s">
        <v>87</v>
      </c>
      <c r="AV553" s="13" t="s">
        <v>79</v>
      </c>
      <c r="AW553" s="13" t="s">
        <v>26</v>
      </c>
      <c r="AX553" s="13" t="s">
        <v>71</v>
      </c>
      <c r="AY553" s="167" t="s">
        <v>157</v>
      </c>
    </row>
    <row r="554" spans="1:65" s="13" customFormat="1" x14ac:dyDescent="0.2">
      <c r="B554" s="165"/>
      <c r="D554" s="166" t="s">
        <v>269</v>
      </c>
      <c r="E554" s="167" t="s">
        <v>1</v>
      </c>
      <c r="F554" s="168" t="s">
        <v>4970</v>
      </c>
      <c r="H554" s="167" t="s">
        <v>1</v>
      </c>
      <c r="L554" s="165"/>
      <c r="M554" s="169"/>
      <c r="N554" s="170"/>
      <c r="O554" s="170"/>
      <c r="P554" s="170"/>
      <c r="Q554" s="170"/>
      <c r="R554" s="170"/>
      <c r="S554" s="170"/>
      <c r="T554" s="171"/>
      <c r="AT554" s="167" t="s">
        <v>269</v>
      </c>
      <c r="AU554" s="167" t="s">
        <v>87</v>
      </c>
      <c r="AV554" s="13" t="s">
        <v>79</v>
      </c>
      <c r="AW554" s="13" t="s">
        <v>26</v>
      </c>
      <c r="AX554" s="13" t="s">
        <v>71</v>
      </c>
      <c r="AY554" s="167" t="s">
        <v>157</v>
      </c>
    </row>
    <row r="555" spans="1:65" s="15" customFormat="1" x14ac:dyDescent="0.2">
      <c r="B555" s="179"/>
      <c r="D555" s="166" t="s">
        <v>269</v>
      </c>
      <c r="E555" s="180" t="s">
        <v>1</v>
      </c>
      <c r="F555" s="181" t="s">
        <v>272</v>
      </c>
      <c r="H555" s="182">
        <v>55</v>
      </c>
      <c r="L555" s="179"/>
      <c r="M555" s="183"/>
      <c r="N555" s="184"/>
      <c r="O555" s="184"/>
      <c r="P555" s="184"/>
      <c r="Q555" s="184"/>
      <c r="R555" s="184"/>
      <c r="S555" s="184"/>
      <c r="T555" s="185"/>
      <c r="AT555" s="180" t="s">
        <v>269</v>
      </c>
      <c r="AU555" s="180" t="s">
        <v>87</v>
      </c>
      <c r="AV555" s="15" t="s">
        <v>162</v>
      </c>
      <c r="AW555" s="15" t="s">
        <v>26</v>
      </c>
      <c r="AX555" s="15" t="s">
        <v>79</v>
      </c>
      <c r="AY555" s="180" t="s">
        <v>157</v>
      </c>
    </row>
    <row r="556" spans="1:65" s="2" customFormat="1" ht="24.2" customHeight="1" x14ac:dyDescent="0.2">
      <c r="A556" s="30"/>
      <c r="B556" s="147"/>
      <c r="C556" s="193" t="s">
        <v>735</v>
      </c>
      <c r="D556" s="193" t="s">
        <v>777</v>
      </c>
      <c r="E556" s="194" t="s">
        <v>4990</v>
      </c>
      <c r="F556" s="195" t="s">
        <v>4991</v>
      </c>
      <c r="G556" s="196" t="s">
        <v>196</v>
      </c>
      <c r="H556" s="197">
        <v>55</v>
      </c>
      <c r="I556" s="197"/>
      <c r="J556" s="197">
        <f>ROUND(I556*H556,3)</f>
        <v>0</v>
      </c>
      <c r="K556" s="198"/>
      <c r="L556" s="199"/>
      <c r="M556" s="200" t="s">
        <v>1</v>
      </c>
      <c r="N556" s="201" t="s">
        <v>37</v>
      </c>
      <c r="O556" s="156">
        <v>0</v>
      </c>
      <c r="P556" s="156">
        <f>O556*H556</f>
        <v>0</v>
      </c>
      <c r="Q556" s="156">
        <v>1.2869999999999999E-2</v>
      </c>
      <c r="R556" s="156">
        <f>Q556*H556</f>
        <v>0.70784999999999998</v>
      </c>
      <c r="S556" s="156">
        <v>0</v>
      </c>
      <c r="T556" s="157">
        <f>S556*H556</f>
        <v>0</v>
      </c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R556" s="158" t="s">
        <v>511</v>
      </c>
      <c r="AT556" s="158" t="s">
        <v>777</v>
      </c>
      <c r="AU556" s="158" t="s">
        <v>87</v>
      </c>
      <c r="AY556" s="18" t="s">
        <v>157</v>
      </c>
      <c r="BE556" s="159">
        <f>IF(N556="základná",J556,0)</f>
        <v>0</v>
      </c>
      <c r="BF556" s="159">
        <f>IF(N556="znížená",J556,0)</f>
        <v>0</v>
      </c>
      <c r="BG556" s="159">
        <f>IF(N556="zákl. prenesená",J556,0)</f>
        <v>0</v>
      </c>
      <c r="BH556" s="159">
        <f>IF(N556="zníž. prenesená",J556,0)</f>
        <v>0</v>
      </c>
      <c r="BI556" s="159">
        <f>IF(N556="nulová",J556,0)</f>
        <v>0</v>
      </c>
      <c r="BJ556" s="18" t="s">
        <v>87</v>
      </c>
      <c r="BK556" s="160">
        <f>ROUND(I556*H556,3)</f>
        <v>0</v>
      </c>
      <c r="BL556" s="18" t="s">
        <v>220</v>
      </c>
      <c r="BM556" s="158" t="s">
        <v>6540</v>
      </c>
    </row>
    <row r="557" spans="1:65" s="14" customFormat="1" x14ac:dyDescent="0.2">
      <c r="B557" s="172"/>
      <c r="D557" s="166" t="s">
        <v>269</v>
      </c>
      <c r="E557" s="173" t="s">
        <v>1</v>
      </c>
      <c r="F557" s="174" t="s">
        <v>6541</v>
      </c>
      <c r="H557" s="175">
        <v>55</v>
      </c>
      <c r="L557" s="172"/>
      <c r="M557" s="176"/>
      <c r="N557" s="177"/>
      <c r="O557" s="177"/>
      <c r="P557" s="177"/>
      <c r="Q557" s="177"/>
      <c r="R557" s="177"/>
      <c r="S557" s="177"/>
      <c r="T557" s="178"/>
      <c r="AT557" s="173" t="s">
        <v>269</v>
      </c>
      <c r="AU557" s="173" t="s">
        <v>87</v>
      </c>
      <c r="AV557" s="14" t="s">
        <v>87</v>
      </c>
      <c r="AW557" s="14" t="s">
        <v>26</v>
      </c>
      <c r="AX557" s="14" t="s">
        <v>71</v>
      </c>
      <c r="AY557" s="173" t="s">
        <v>157</v>
      </c>
    </row>
    <row r="558" spans="1:65" s="13" customFormat="1" ht="22.5" x14ac:dyDescent="0.2">
      <c r="B558" s="165"/>
      <c r="D558" s="166" t="s">
        <v>269</v>
      </c>
      <c r="E558" s="167" t="s">
        <v>1</v>
      </c>
      <c r="F558" s="168" t="s">
        <v>4993</v>
      </c>
      <c r="H558" s="167" t="s">
        <v>1</v>
      </c>
      <c r="L558" s="165"/>
      <c r="M558" s="169"/>
      <c r="N558" s="170"/>
      <c r="O558" s="170"/>
      <c r="P558" s="170"/>
      <c r="Q558" s="170"/>
      <c r="R558" s="170"/>
      <c r="S558" s="170"/>
      <c r="T558" s="171"/>
      <c r="AT558" s="167" t="s">
        <v>269</v>
      </c>
      <c r="AU558" s="167" t="s">
        <v>87</v>
      </c>
      <c r="AV558" s="13" t="s">
        <v>79</v>
      </c>
      <c r="AW558" s="13" t="s">
        <v>26</v>
      </c>
      <c r="AX558" s="13" t="s">
        <v>71</v>
      </c>
      <c r="AY558" s="167" t="s">
        <v>157</v>
      </c>
    </row>
    <row r="559" spans="1:65" s="13" customFormat="1" ht="22.5" x14ac:dyDescent="0.2">
      <c r="B559" s="165"/>
      <c r="D559" s="166" t="s">
        <v>269</v>
      </c>
      <c r="E559" s="167" t="s">
        <v>1</v>
      </c>
      <c r="F559" s="168" t="s">
        <v>4994</v>
      </c>
      <c r="H559" s="167" t="s">
        <v>1</v>
      </c>
      <c r="L559" s="165"/>
      <c r="M559" s="169"/>
      <c r="N559" s="170"/>
      <c r="O559" s="170"/>
      <c r="P559" s="170"/>
      <c r="Q559" s="170"/>
      <c r="R559" s="170"/>
      <c r="S559" s="170"/>
      <c r="T559" s="171"/>
      <c r="AT559" s="167" t="s">
        <v>269</v>
      </c>
      <c r="AU559" s="167" t="s">
        <v>87</v>
      </c>
      <c r="AV559" s="13" t="s">
        <v>79</v>
      </c>
      <c r="AW559" s="13" t="s">
        <v>26</v>
      </c>
      <c r="AX559" s="13" t="s">
        <v>71</v>
      </c>
      <c r="AY559" s="167" t="s">
        <v>157</v>
      </c>
    </row>
    <row r="560" spans="1:65" s="13" customFormat="1" x14ac:dyDescent="0.2">
      <c r="B560" s="165"/>
      <c r="D560" s="166" t="s">
        <v>269</v>
      </c>
      <c r="E560" s="167" t="s">
        <v>1</v>
      </c>
      <c r="F560" s="168" t="s">
        <v>4995</v>
      </c>
      <c r="H560" s="167" t="s">
        <v>1</v>
      </c>
      <c r="L560" s="165"/>
      <c r="M560" s="169"/>
      <c r="N560" s="170"/>
      <c r="O560" s="170"/>
      <c r="P560" s="170"/>
      <c r="Q560" s="170"/>
      <c r="R560" s="170"/>
      <c r="S560" s="170"/>
      <c r="T560" s="171"/>
      <c r="AT560" s="167" t="s">
        <v>269</v>
      </c>
      <c r="AU560" s="167" t="s">
        <v>87</v>
      </c>
      <c r="AV560" s="13" t="s">
        <v>79</v>
      </c>
      <c r="AW560" s="13" t="s">
        <v>26</v>
      </c>
      <c r="AX560" s="13" t="s">
        <v>71</v>
      </c>
      <c r="AY560" s="167" t="s">
        <v>157</v>
      </c>
    </row>
    <row r="561" spans="1:65" s="13" customFormat="1" x14ac:dyDescent="0.2">
      <c r="B561" s="165"/>
      <c r="D561" s="166" t="s">
        <v>269</v>
      </c>
      <c r="E561" s="167" t="s">
        <v>1</v>
      </c>
      <c r="F561" s="168" t="s">
        <v>4996</v>
      </c>
      <c r="H561" s="167" t="s">
        <v>1</v>
      </c>
      <c r="L561" s="165"/>
      <c r="M561" s="169"/>
      <c r="N561" s="170"/>
      <c r="O561" s="170"/>
      <c r="P561" s="170"/>
      <c r="Q561" s="170"/>
      <c r="R561" s="170"/>
      <c r="S561" s="170"/>
      <c r="T561" s="171"/>
      <c r="AT561" s="167" t="s">
        <v>269</v>
      </c>
      <c r="AU561" s="167" t="s">
        <v>87</v>
      </c>
      <c r="AV561" s="13" t="s">
        <v>79</v>
      </c>
      <c r="AW561" s="13" t="s">
        <v>26</v>
      </c>
      <c r="AX561" s="13" t="s">
        <v>71</v>
      </c>
      <c r="AY561" s="167" t="s">
        <v>157</v>
      </c>
    </row>
    <row r="562" spans="1:65" s="15" customFormat="1" x14ac:dyDescent="0.2">
      <c r="B562" s="179"/>
      <c r="D562" s="166" t="s">
        <v>269</v>
      </c>
      <c r="E562" s="180" t="s">
        <v>1</v>
      </c>
      <c r="F562" s="181" t="s">
        <v>272</v>
      </c>
      <c r="H562" s="182">
        <v>55</v>
      </c>
      <c r="L562" s="179"/>
      <c r="M562" s="183"/>
      <c r="N562" s="184"/>
      <c r="O562" s="184"/>
      <c r="P562" s="184"/>
      <c r="Q562" s="184"/>
      <c r="R562" s="184"/>
      <c r="S562" s="184"/>
      <c r="T562" s="185"/>
      <c r="AT562" s="180" t="s">
        <v>269</v>
      </c>
      <c r="AU562" s="180" t="s">
        <v>87</v>
      </c>
      <c r="AV562" s="15" t="s">
        <v>162</v>
      </c>
      <c r="AW562" s="15" t="s">
        <v>26</v>
      </c>
      <c r="AX562" s="15" t="s">
        <v>79</v>
      </c>
      <c r="AY562" s="180" t="s">
        <v>157</v>
      </c>
    </row>
    <row r="563" spans="1:65" s="2" customFormat="1" ht="24.2" customHeight="1" x14ac:dyDescent="0.2">
      <c r="A563" s="30"/>
      <c r="B563" s="147"/>
      <c r="C563" s="193" t="s">
        <v>739</v>
      </c>
      <c r="D563" s="193" t="s">
        <v>777</v>
      </c>
      <c r="E563" s="194" t="s">
        <v>4997</v>
      </c>
      <c r="F563" s="195" t="s">
        <v>4998</v>
      </c>
      <c r="G563" s="196" t="s">
        <v>196</v>
      </c>
      <c r="H563" s="197">
        <v>220</v>
      </c>
      <c r="I563" s="197"/>
      <c r="J563" s="197">
        <f>ROUND(I563*H563,3)</f>
        <v>0</v>
      </c>
      <c r="K563" s="198"/>
      <c r="L563" s="199"/>
      <c r="M563" s="200" t="s">
        <v>1</v>
      </c>
      <c r="N563" s="201" t="s">
        <v>37</v>
      </c>
      <c r="O563" s="156">
        <v>0</v>
      </c>
      <c r="P563" s="156">
        <f>O563*H563</f>
        <v>0</v>
      </c>
      <c r="Q563" s="156">
        <v>1.2869999999999999E-2</v>
      </c>
      <c r="R563" s="156">
        <f>Q563*H563</f>
        <v>2.8313999999999999</v>
      </c>
      <c r="S563" s="156">
        <v>0</v>
      </c>
      <c r="T563" s="157">
        <f>S563*H563</f>
        <v>0</v>
      </c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R563" s="158" t="s">
        <v>511</v>
      </c>
      <c r="AT563" s="158" t="s">
        <v>777</v>
      </c>
      <c r="AU563" s="158" t="s">
        <v>87</v>
      </c>
      <c r="AY563" s="18" t="s">
        <v>157</v>
      </c>
      <c r="BE563" s="159">
        <f>IF(N563="základná",J563,0)</f>
        <v>0</v>
      </c>
      <c r="BF563" s="159">
        <f>IF(N563="znížená",J563,0)</f>
        <v>0</v>
      </c>
      <c r="BG563" s="159">
        <f>IF(N563="zákl. prenesená",J563,0)</f>
        <v>0</v>
      </c>
      <c r="BH563" s="159">
        <f>IF(N563="zníž. prenesená",J563,0)</f>
        <v>0</v>
      </c>
      <c r="BI563" s="159">
        <f>IF(N563="nulová",J563,0)</f>
        <v>0</v>
      </c>
      <c r="BJ563" s="18" t="s">
        <v>87</v>
      </c>
      <c r="BK563" s="160">
        <f>ROUND(I563*H563,3)</f>
        <v>0</v>
      </c>
      <c r="BL563" s="18" t="s">
        <v>220</v>
      </c>
      <c r="BM563" s="158" t="s">
        <v>6542</v>
      </c>
    </row>
    <row r="564" spans="1:65" s="14" customFormat="1" ht="22.5" x14ac:dyDescent="0.2">
      <c r="B564" s="172"/>
      <c r="D564" s="166" t="s">
        <v>269</v>
      </c>
      <c r="E564" s="173" t="s">
        <v>1</v>
      </c>
      <c r="F564" s="174" t="s">
        <v>6543</v>
      </c>
      <c r="H564" s="175">
        <v>55</v>
      </c>
      <c r="L564" s="172"/>
      <c r="M564" s="176"/>
      <c r="N564" s="177"/>
      <c r="O564" s="177"/>
      <c r="P564" s="177"/>
      <c r="Q564" s="177"/>
      <c r="R564" s="177"/>
      <c r="S564" s="177"/>
      <c r="T564" s="178"/>
      <c r="AT564" s="173" t="s">
        <v>269</v>
      </c>
      <c r="AU564" s="173" t="s">
        <v>87</v>
      </c>
      <c r="AV564" s="14" t="s">
        <v>87</v>
      </c>
      <c r="AW564" s="14" t="s">
        <v>26</v>
      </c>
      <c r="AX564" s="14" t="s">
        <v>71</v>
      </c>
      <c r="AY564" s="173" t="s">
        <v>157</v>
      </c>
    </row>
    <row r="565" spans="1:65" s="14" customFormat="1" ht="22.5" x14ac:dyDescent="0.2">
      <c r="B565" s="172"/>
      <c r="D565" s="166" t="s">
        <v>269</v>
      </c>
      <c r="E565" s="173" t="s">
        <v>1</v>
      </c>
      <c r="F565" s="174" t="s">
        <v>6544</v>
      </c>
      <c r="H565" s="175">
        <v>55</v>
      </c>
      <c r="L565" s="172"/>
      <c r="M565" s="176"/>
      <c r="N565" s="177"/>
      <c r="O565" s="177"/>
      <c r="P565" s="177"/>
      <c r="Q565" s="177"/>
      <c r="R565" s="177"/>
      <c r="S565" s="177"/>
      <c r="T565" s="178"/>
      <c r="AT565" s="173" t="s">
        <v>269</v>
      </c>
      <c r="AU565" s="173" t="s">
        <v>87</v>
      </c>
      <c r="AV565" s="14" t="s">
        <v>87</v>
      </c>
      <c r="AW565" s="14" t="s">
        <v>26</v>
      </c>
      <c r="AX565" s="14" t="s">
        <v>71</v>
      </c>
      <c r="AY565" s="173" t="s">
        <v>157</v>
      </c>
    </row>
    <row r="566" spans="1:65" s="14" customFormat="1" ht="22.5" x14ac:dyDescent="0.2">
      <c r="B566" s="172"/>
      <c r="D566" s="166" t="s">
        <v>269</v>
      </c>
      <c r="E566" s="173" t="s">
        <v>1</v>
      </c>
      <c r="F566" s="174" t="s">
        <v>6545</v>
      </c>
      <c r="H566" s="175">
        <v>55</v>
      </c>
      <c r="L566" s="172"/>
      <c r="M566" s="176"/>
      <c r="N566" s="177"/>
      <c r="O566" s="177"/>
      <c r="P566" s="177"/>
      <c r="Q566" s="177"/>
      <c r="R566" s="177"/>
      <c r="S566" s="177"/>
      <c r="T566" s="178"/>
      <c r="AT566" s="173" t="s">
        <v>269</v>
      </c>
      <c r="AU566" s="173" t="s">
        <v>87</v>
      </c>
      <c r="AV566" s="14" t="s">
        <v>87</v>
      </c>
      <c r="AW566" s="14" t="s">
        <v>26</v>
      </c>
      <c r="AX566" s="14" t="s">
        <v>71</v>
      </c>
      <c r="AY566" s="173" t="s">
        <v>157</v>
      </c>
    </row>
    <row r="567" spans="1:65" s="14" customFormat="1" ht="22.5" x14ac:dyDescent="0.2">
      <c r="B567" s="172"/>
      <c r="D567" s="166" t="s">
        <v>269</v>
      </c>
      <c r="E567" s="173" t="s">
        <v>1</v>
      </c>
      <c r="F567" s="174" t="s">
        <v>6546</v>
      </c>
      <c r="H567" s="175">
        <v>55</v>
      </c>
      <c r="L567" s="172"/>
      <c r="M567" s="176"/>
      <c r="N567" s="177"/>
      <c r="O567" s="177"/>
      <c r="P567" s="177"/>
      <c r="Q567" s="177"/>
      <c r="R567" s="177"/>
      <c r="S567" s="177"/>
      <c r="T567" s="178"/>
      <c r="AT567" s="173" t="s">
        <v>269</v>
      </c>
      <c r="AU567" s="173" t="s">
        <v>87</v>
      </c>
      <c r="AV567" s="14" t="s">
        <v>87</v>
      </c>
      <c r="AW567" s="14" t="s">
        <v>26</v>
      </c>
      <c r="AX567" s="14" t="s">
        <v>71</v>
      </c>
      <c r="AY567" s="173" t="s">
        <v>157</v>
      </c>
    </row>
    <row r="568" spans="1:65" s="13" customFormat="1" ht="22.5" x14ac:dyDescent="0.2">
      <c r="B568" s="165"/>
      <c r="D568" s="166" t="s">
        <v>269</v>
      </c>
      <c r="E568" s="167" t="s">
        <v>1</v>
      </c>
      <c r="F568" s="168" t="s">
        <v>5000</v>
      </c>
      <c r="H568" s="167" t="s">
        <v>1</v>
      </c>
      <c r="L568" s="165"/>
      <c r="M568" s="169"/>
      <c r="N568" s="170"/>
      <c r="O568" s="170"/>
      <c r="P568" s="170"/>
      <c r="Q568" s="170"/>
      <c r="R568" s="170"/>
      <c r="S568" s="170"/>
      <c r="T568" s="171"/>
      <c r="AT568" s="167" t="s">
        <v>269</v>
      </c>
      <c r="AU568" s="167" t="s">
        <v>87</v>
      </c>
      <c r="AV568" s="13" t="s">
        <v>79</v>
      </c>
      <c r="AW568" s="13" t="s">
        <v>26</v>
      </c>
      <c r="AX568" s="13" t="s">
        <v>71</v>
      </c>
      <c r="AY568" s="167" t="s">
        <v>157</v>
      </c>
    </row>
    <row r="569" spans="1:65" s="13" customFormat="1" x14ac:dyDescent="0.2">
      <c r="B569" s="165"/>
      <c r="D569" s="166" t="s">
        <v>269</v>
      </c>
      <c r="E569" s="167" t="s">
        <v>1</v>
      </c>
      <c r="F569" s="168" t="s">
        <v>5001</v>
      </c>
      <c r="H569" s="167" t="s">
        <v>1</v>
      </c>
      <c r="L569" s="165"/>
      <c r="M569" s="169"/>
      <c r="N569" s="170"/>
      <c r="O569" s="170"/>
      <c r="P569" s="170"/>
      <c r="Q569" s="170"/>
      <c r="R569" s="170"/>
      <c r="S569" s="170"/>
      <c r="T569" s="171"/>
      <c r="AT569" s="167" t="s">
        <v>269</v>
      </c>
      <c r="AU569" s="167" t="s">
        <v>87</v>
      </c>
      <c r="AV569" s="13" t="s">
        <v>79</v>
      </c>
      <c r="AW569" s="13" t="s">
        <v>26</v>
      </c>
      <c r="AX569" s="13" t="s">
        <v>71</v>
      </c>
      <c r="AY569" s="167" t="s">
        <v>157</v>
      </c>
    </row>
    <row r="570" spans="1:65" s="13" customFormat="1" ht="22.5" x14ac:dyDescent="0.2">
      <c r="B570" s="165"/>
      <c r="D570" s="166" t="s">
        <v>269</v>
      </c>
      <c r="E570" s="167" t="s">
        <v>1</v>
      </c>
      <c r="F570" s="168" t="s">
        <v>5002</v>
      </c>
      <c r="H570" s="167" t="s">
        <v>1</v>
      </c>
      <c r="L570" s="165"/>
      <c r="M570" s="169"/>
      <c r="N570" s="170"/>
      <c r="O570" s="170"/>
      <c r="P570" s="170"/>
      <c r="Q570" s="170"/>
      <c r="R570" s="170"/>
      <c r="S570" s="170"/>
      <c r="T570" s="171"/>
      <c r="AT570" s="167" t="s">
        <v>269</v>
      </c>
      <c r="AU570" s="167" t="s">
        <v>87</v>
      </c>
      <c r="AV570" s="13" t="s">
        <v>79</v>
      </c>
      <c r="AW570" s="13" t="s">
        <v>26</v>
      </c>
      <c r="AX570" s="13" t="s">
        <v>71</v>
      </c>
      <c r="AY570" s="167" t="s">
        <v>157</v>
      </c>
    </row>
    <row r="571" spans="1:65" s="15" customFormat="1" x14ac:dyDescent="0.2">
      <c r="B571" s="179"/>
      <c r="D571" s="166" t="s">
        <v>269</v>
      </c>
      <c r="E571" s="180" t="s">
        <v>1</v>
      </c>
      <c r="F571" s="181" t="s">
        <v>272</v>
      </c>
      <c r="H571" s="182">
        <v>220</v>
      </c>
      <c r="L571" s="179"/>
      <c r="M571" s="183"/>
      <c r="N571" s="184"/>
      <c r="O571" s="184"/>
      <c r="P571" s="184"/>
      <c r="Q571" s="184"/>
      <c r="R571" s="184"/>
      <c r="S571" s="184"/>
      <c r="T571" s="185"/>
      <c r="AT571" s="180" t="s">
        <v>269</v>
      </c>
      <c r="AU571" s="180" t="s">
        <v>87</v>
      </c>
      <c r="AV571" s="15" t="s">
        <v>162</v>
      </c>
      <c r="AW571" s="15" t="s">
        <v>26</v>
      </c>
      <c r="AX571" s="15" t="s">
        <v>79</v>
      </c>
      <c r="AY571" s="180" t="s">
        <v>157</v>
      </c>
    </row>
    <row r="572" spans="1:65" s="2" customFormat="1" ht="24.2" customHeight="1" x14ac:dyDescent="0.2">
      <c r="A572" s="30"/>
      <c r="B572" s="147"/>
      <c r="C572" s="148" t="s">
        <v>745</v>
      </c>
      <c r="D572" s="148" t="s">
        <v>159</v>
      </c>
      <c r="E572" s="149" t="s">
        <v>6547</v>
      </c>
      <c r="F572" s="150" t="s">
        <v>3744</v>
      </c>
      <c r="G572" s="151" t="s">
        <v>196</v>
      </c>
      <c r="H572" s="152">
        <v>33.22</v>
      </c>
      <c r="I572" s="152"/>
      <c r="J572" s="152">
        <f>ROUND(I572*H572,3)</f>
        <v>0</v>
      </c>
      <c r="K572" s="153"/>
      <c r="L572" s="31"/>
      <c r="M572" s="154" t="s">
        <v>1</v>
      </c>
      <c r="N572" s="155" t="s">
        <v>37</v>
      </c>
      <c r="O572" s="156">
        <v>1.0760000000000001</v>
      </c>
      <c r="P572" s="156">
        <f>O572*H572</f>
        <v>35.744720000000001</v>
      </c>
      <c r="Q572" s="156">
        <v>2.1000000000000001E-4</v>
      </c>
      <c r="R572" s="156">
        <f>Q572*H572</f>
        <v>6.9762000000000001E-3</v>
      </c>
      <c r="S572" s="156">
        <v>0</v>
      </c>
      <c r="T572" s="157">
        <f>S572*H572</f>
        <v>0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58" t="s">
        <v>220</v>
      </c>
      <c r="AT572" s="158" t="s">
        <v>159</v>
      </c>
      <c r="AU572" s="158" t="s">
        <v>87</v>
      </c>
      <c r="AY572" s="18" t="s">
        <v>157</v>
      </c>
      <c r="BE572" s="159">
        <f>IF(N572="základná",J572,0)</f>
        <v>0</v>
      </c>
      <c r="BF572" s="159">
        <f>IF(N572="znížená",J572,0)</f>
        <v>0</v>
      </c>
      <c r="BG572" s="159">
        <f>IF(N572="zákl. prenesená",J572,0)</f>
        <v>0</v>
      </c>
      <c r="BH572" s="159">
        <f>IF(N572="zníž. prenesená",J572,0)</f>
        <v>0</v>
      </c>
      <c r="BI572" s="159">
        <f>IF(N572="nulová",J572,0)</f>
        <v>0</v>
      </c>
      <c r="BJ572" s="18" t="s">
        <v>87</v>
      </c>
      <c r="BK572" s="160">
        <f>ROUND(I572*H572,3)</f>
        <v>0</v>
      </c>
      <c r="BL572" s="18" t="s">
        <v>220</v>
      </c>
      <c r="BM572" s="158" t="s">
        <v>6548</v>
      </c>
    </row>
    <row r="573" spans="1:65" s="13" customFormat="1" x14ac:dyDescent="0.2">
      <c r="B573" s="165"/>
      <c r="D573" s="166" t="s">
        <v>269</v>
      </c>
      <c r="E573" s="167" t="s">
        <v>1</v>
      </c>
      <c r="F573" s="168" t="s">
        <v>6157</v>
      </c>
      <c r="H573" s="167" t="s">
        <v>1</v>
      </c>
      <c r="L573" s="165"/>
      <c r="M573" s="169"/>
      <c r="N573" s="170"/>
      <c r="O573" s="170"/>
      <c r="P573" s="170"/>
      <c r="Q573" s="170"/>
      <c r="R573" s="170"/>
      <c r="S573" s="170"/>
      <c r="T573" s="171"/>
      <c r="AT573" s="167" t="s">
        <v>269</v>
      </c>
      <c r="AU573" s="167" t="s">
        <v>87</v>
      </c>
      <c r="AV573" s="13" t="s">
        <v>79</v>
      </c>
      <c r="AW573" s="13" t="s">
        <v>26</v>
      </c>
      <c r="AX573" s="13" t="s">
        <v>71</v>
      </c>
      <c r="AY573" s="167" t="s">
        <v>157</v>
      </c>
    </row>
    <row r="574" spans="1:65" s="14" customFormat="1" x14ac:dyDescent="0.2">
      <c r="B574" s="172"/>
      <c r="D574" s="166" t="s">
        <v>269</v>
      </c>
      <c r="E574" s="173" t="s">
        <v>1</v>
      </c>
      <c r="F574" s="174" t="s">
        <v>6549</v>
      </c>
      <c r="H574" s="175">
        <v>9.98</v>
      </c>
      <c r="L574" s="172"/>
      <c r="M574" s="176"/>
      <c r="N574" s="177"/>
      <c r="O574" s="177"/>
      <c r="P574" s="177"/>
      <c r="Q574" s="177"/>
      <c r="R574" s="177"/>
      <c r="S574" s="177"/>
      <c r="T574" s="178"/>
      <c r="AT574" s="173" t="s">
        <v>269</v>
      </c>
      <c r="AU574" s="173" t="s">
        <v>87</v>
      </c>
      <c r="AV574" s="14" t="s">
        <v>87</v>
      </c>
      <c r="AW574" s="14" t="s">
        <v>26</v>
      </c>
      <c r="AX574" s="14" t="s">
        <v>71</v>
      </c>
      <c r="AY574" s="173" t="s">
        <v>157</v>
      </c>
    </row>
    <row r="575" spans="1:65" s="13" customFormat="1" x14ac:dyDescent="0.2">
      <c r="B575" s="165"/>
      <c r="D575" s="166" t="s">
        <v>269</v>
      </c>
      <c r="E575" s="167" t="s">
        <v>1</v>
      </c>
      <c r="F575" s="168" t="s">
        <v>6296</v>
      </c>
      <c r="H575" s="167" t="s">
        <v>1</v>
      </c>
      <c r="L575" s="165"/>
      <c r="M575" s="169"/>
      <c r="N575" s="170"/>
      <c r="O575" s="170"/>
      <c r="P575" s="170"/>
      <c r="Q575" s="170"/>
      <c r="R575" s="170"/>
      <c r="S575" s="170"/>
      <c r="T575" s="171"/>
      <c r="AT575" s="167" t="s">
        <v>269</v>
      </c>
      <c r="AU575" s="167" t="s">
        <v>87</v>
      </c>
      <c r="AV575" s="13" t="s">
        <v>79</v>
      </c>
      <c r="AW575" s="13" t="s">
        <v>26</v>
      </c>
      <c r="AX575" s="13" t="s">
        <v>71</v>
      </c>
      <c r="AY575" s="167" t="s">
        <v>157</v>
      </c>
    </row>
    <row r="576" spans="1:65" s="14" customFormat="1" x14ac:dyDescent="0.2">
      <c r="B576" s="172"/>
      <c r="D576" s="166" t="s">
        <v>269</v>
      </c>
      <c r="E576" s="173" t="s">
        <v>1</v>
      </c>
      <c r="F576" s="174" t="s">
        <v>6550</v>
      </c>
      <c r="H576" s="175">
        <v>15.78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1:65" s="13" customFormat="1" x14ac:dyDescent="0.2">
      <c r="B577" s="165"/>
      <c r="D577" s="166" t="s">
        <v>269</v>
      </c>
      <c r="E577" s="167" t="s">
        <v>1</v>
      </c>
      <c r="F577" s="168" t="s">
        <v>6551</v>
      </c>
      <c r="H577" s="167" t="s">
        <v>1</v>
      </c>
      <c r="L577" s="165"/>
      <c r="M577" s="169"/>
      <c r="N577" s="170"/>
      <c r="O577" s="170"/>
      <c r="P577" s="170"/>
      <c r="Q577" s="170"/>
      <c r="R577" s="170"/>
      <c r="S577" s="170"/>
      <c r="T577" s="171"/>
      <c r="AT577" s="167" t="s">
        <v>269</v>
      </c>
      <c r="AU577" s="167" t="s">
        <v>87</v>
      </c>
      <c r="AV577" s="13" t="s">
        <v>79</v>
      </c>
      <c r="AW577" s="13" t="s">
        <v>26</v>
      </c>
      <c r="AX577" s="13" t="s">
        <v>71</v>
      </c>
      <c r="AY577" s="167" t="s">
        <v>157</v>
      </c>
    </row>
    <row r="578" spans="1:65" s="14" customFormat="1" x14ac:dyDescent="0.2">
      <c r="B578" s="172"/>
      <c r="D578" s="166" t="s">
        <v>269</v>
      </c>
      <c r="E578" s="173" t="s">
        <v>1</v>
      </c>
      <c r="F578" s="174" t="s">
        <v>6552</v>
      </c>
      <c r="H578" s="175">
        <v>7.46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1:65" s="13" customFormat="1" x14ac:dyDescent="0.2">
      <c r="B579" s="165"/>
      <c r="D579" s="166" t="s">
        <v>269</v>
      </c>
      <c r="E579" s="167" t="s">
        <v>1</v>
      </c>
      <c r="F579" s="168" t="s">
        <v>1994</v>
      </c>
      <c r="H579" s="167" t="s">
        <v>1</v>
      </c>
      <c r="L579" s="165"/>
      <c r="M579" s="169"/>
      <c r="N579" s="170"/>
      <c r="O579" s="170"/>
      <c r="P579" s="170"/>
      <c r="Q579" s="170"/>
      <c r="R579" s="170"/>
      <c r="S579" s="170"/>
      <c r="T579" s="171"/>
      <c r="AT579" s="167" t="s">
        <v>269</v>
      </c>
      <c r="AU579" s="167" t="s">
        <v>87</v>
      </c>
      <c r="AV579" s="13" t="s">
        <v>79</v>
      </c>
      <c r="AW579" s="13" t="s">
        <v>26</v>
      </c>
      <c r="AX579" s="13" t="s">
        <v>71</v>
      </c>
      <c r="AY579" s="167" t="s">
        <v>157</v>
      </c>
    </row>
    <row r="580" spans="1:65" s="13" customFormat="1" x14ac:dyDescent="0.2">
      <c r="B580" s="165"/>
      <c r="D580" s="166" t="s">
        <v>269</v>
      </c>
      <c r="E580" s="167" t="s">
        <v>1</v>
      </c>
      <c r="F580" s="168" t="s">
        <v>3732</v>
      </c>
      <c r="H580" s="167" t="s">
        <v>1</v>
      </c>
      <c r="L580" s="165"/>
      <c r="M580" s="169"/>
      <c r="N580" s="170"/>
      <c r="O580" s="170"/>
      <c r="P580" s="170"/>
      <c r="Q580" s="170"/>
      <c r="R580" s="170"/>
      <c r="S580" s="170"/>
      <c r="T580" s="171"/>
      <c r="AT580" s="167" t="s">
        <v>269</v>
      </c>
      <c r="AU580" s="167" t="s">
        <v>87</v>
      </c>
      <c r="AV580" s="13" t="s">
        <v>79</v>
      </c>
      <c r="AW580" s="13" t="s">
        <v>26</v>
      </c>
      <c r="AX580" s="13" t="s">
        <v>71</v>
      </c>
      <c r="AY580" s="167" t="s">
        <v>157</v>
      </c>
    </row>
    <row r="581" spans="1:65" s="13" customFormat="1" x14ac:dyDescent="0.2">
      <c r="B581" s="165"/>
      <c r="D581" s="166" t="s">
        <v>269</v>
      </c>
      <c r="E581" s="167" t="s">
        <v>1</v>
      </c>
      <c r="F581" s="168" t="s">
        <v>3506</v>
      </c>
      <c r="H581" s="167" t="s">
        <v>1</v>
      </c>
      <c r="L581" s="165"/>
      <c r="M581" s="169"/>
      <c r="N581" s="170"/>
      <c r="O581" s="170"/>
      <c r="P581" s="170"/>
      <c r="Q581" s="170"/>
      <c r="R581" s="170"/>
      <c r="S581" s="170"/>
      <c r="T581" s="171"/>
      <c r="AT581" s="167" t="s">
        <v>269</v>
      </c>
      <c r="AU581" s="167" t="s">
        <v>87</v>
      </c>
      <c r="AV581" s="13" t="s">
        <v>79</v>
      </c>
      <c r="AW581" s="13" t="s">
        <v>26</v>
      </c>
      <c r="AX581" s="13" t="s">
        <v>71</v>
      </c>
      <c r="AY581" s="167" t="s">
        <v>157</v>
      </c>
    </row>
    <row r="582" spans="1:65" s="13" customFormat="1" x14ac:dyDescent="0.2">
      <c r="B582" s="165"/>
      <c r="D582" s="166" t="s">
        <v>269</v>
      </c>
      <c r="E582" s="167" t="s">
        <v>1</v>
      </c>
      <c r="F582" s="168" t="s">
        <v>3507</v>
      </c>
      <c r="H582" s="167" t="s">
        <v>1</v>
      </c>
      <c r="L582" s="165"/>
      <c r="M582" s="169"/>
      <c r="N582" s="170"/>
      <c r="O582" s="170"/>
      <c r="P582" s="170"/>
      <c r="Q582" s="170"/>
      <c r="R582" s="170"/>
      <c r="S582" s="170"/>
      <c r="T582" s="171"/>
      <c r="AT582" s="167" t="s">
        <v>269</v>
      </c>
      <c r="AU582" s="167" t="s">
        <v>87</v>
      </c>
      <c r="AV582" s="13" t="s">
        <v>79</v>
      </c>
      <c r="AW582" s="13" t="s">
        <v>26</v>
      </c>
      <c r="AX582" s="13" t="s">
        <v>71</v>
      </c>
      <c r="AY582" s="167" t="s">
        <v>157</v>
      </c>
    </row>
    <row r="583" spans="1:65" s="15" customFormat="1" x14ac:dyDescent="0.2">
      <c r="B583" s="179"/>
      <c r="D583" s="166" t="s">
        <v>269</v>
      </c>
      <c r="E583" s="180" t="s">
        <v>1</v>
      </c>
      <c r="F583" s="181" t="s">
        <v>272</v>
      </c>
      <c r="H583" s="182">
        <v>33.22</v>
      </c>
      <c r="L583" s="179"/>
      <c r="M583" s="183"/>
      <c r="N583" s="184"/>
      <c r="O583" s="184"/>
      <c r="P583" s="184"/>
      <c r="Q583" s="184"/>
      <c r="R583" s="184"/>
      <c r="S583" s="184"/>
      <c r="T583" s="185"/>
      <c r="AT583" s="180" t="s">
        <v>269</v>
      </c>
      <c r="AU583" s="180" t="s">
        <v>87</v>
      </c>
      <c r="AV583" s="15" t="s">
        <v>162</v>
      </c>
      <c r="AW583" s="15" t="s">
        <v>26</v>
      </c>
      <c r="AX583" s="15" t="s">
        <v>79</v>
      </c>
      <c r="AY583" s="180" t="s">
        <v>157</v>
      </c>
    </row>
    <row r="584" spans="1:65" s="2" customFormat="1" ht="37.9" customHeight="1" x14ac:dyDescent="0.2">
      <c r="A584" s="30"/>
      <c r="B584" s="147"/>
      <c r="C584" s="193" t="s">
        <v>750</v>
      </c>
      <c r="D584" s="193" t="s">
        <v>777</v>
      </c>
      <c r="E584" s="194" t="s">
        <v>3756</v>
      </c>
      <c r="F584" s="195" t="s">
        <v>3757</v>
      </c>
      <c r="G584" s="196" t="s">
        <v>196</v>
      </c>
      <c r="H584" s="197">
        <v>45</v>
      </c>
      <c r="I584" s="197"/>
      <c r="J584" s="197">
        <f>ROUND(I584*H584,3)</f>
        <v>0</v>
      </c>
      <c r="K584" s="198"/>
      <c r="L584" s="199"/>
      <c r="M584" s="200" t="s">
        <v>1</v>
      </c>
      <c r="N584" s="201" t="s">
        <v>37</v>
      </c>
      <c r="O584" s="156">
        <v>0</v>
      </c>
      <c r="P584" s="156">
        <f>O584*H584</f>
        <v>0</v>
      </c>
      <c r="Q584" s="156">
        <v>1E-4</v>
      </c>
      <c r="R584" s="156">
        <f>Q584*H584</f>
        <v>4.5000000000000005E-3</v>
      </c>
      <c r="S584" s="156">
        <v>0</v>
      </c>
      <c r="T584" s="157">
        <f>S584*H584</f>
        <v>0</v>
      </c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R584" s="158" t="s">
        <v>511</v>
      </c>
      <c r="AT584" s="158" t="s">
        <v>777</v>
      </c>
      <c r="AU584" s="158" t="s">
        <v>87</v>
      </c>
      <c r="AY584" s="18" t="s">
        <v>157</v>
      </c>
      <c r="BE584" s="159">
        <f>IF(N584="základná",J584,0)</f>
        <v>0</v>
      </c>
      <c r="BF584" s="159">
        <f>IF(N584="znížená",J584,0)</f>
        <v>0</v>
      </c>
      <c r="BG584" s="159">
        <f>IF(N584="zákl. prenesená",J584,0)</f>
        <v>0</v>
      </c>
      <c r="BH584" s="159">
        <f>IF(N584="zníž. prenesená",J584,0)</f>
        <v>0</v>
      </c>
      <c r="BI584" s="159">
        <f>IF(N584="nulová",J584,0)</f>
        <v>0</v>
      </c>
      <c r="BJ584" s="18" t="s">
        <v>87</v>
      </c>
      <c r="BK584" s="160">
        <f>ROUND(I584*H584,3)</f>
        <v>0</v>
      </c>
      <c r="BL584" s="18" t="s">
        <v>220</v>
      </c>
      <c r="BM584" s="158" t="s">
        <v>6553</v>
      </c>
    </row>
    <row r="585" spans="1:65" s="2" customFormat="1" ht="37.9" customHeight="1" x14ac:dyDescent="0.2">
      <c r="A585" s="30"/>
      <c r="B585" s="147"/>
      <c r="C585" s="193" t="s">
        <v>754</v>
      </c>
      <c r="D585" s="193" t="s">
        <v>777</v>
      </c>
      <c r="E585" s="194" t="s">
        <v>3760</v>
      </c>
      <c r="F585" s="195" t="s">
        <v>3761</v>
      </c>
      <c r="G585" s="196" t="s">
        <v>196</v>
      </c>
      <c r="H585" s="197">
        <v>45</v>
      </c>
      <c r="I585" s="197"/>
      <c r="J585" s="197">
        <f>ROUND(I585*H585,3)</f>
        <v>0</v>
      </c>
      <c r="K585" s="198"/>
      <c r="L585" s="199"/>
      <c r="M585" s="200" t="s">
        <v>1</v>
      </c>
      <c r="N585" s="201" t="s">
        <v>37</v>
      </c>
      <c r="O585" s="156">
        <v>0</v>
      </c>
      <c r="P585" s="156">
        <f>O585*H585</f>
        <v>0</v>
      </c>
      <c r="Q585" s="156">
        <v>1E-4</v>
      </c>
      <c r="R585" s="156">
        <f>Q585*H585</f>
        <v>4.5000000000000005E-3</v>
      </c>
      <c r="S585" s="156">
        <v>0</v>
      </c>
      <c r="T585" s="157">
        <f>S585*H585</f>
        <v>0</v>
      </c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R585" s="158" t="s">
        <v>511</v>
      </c>
      <c r="AT585" s="158" t="s">
        <v>777</v>
      </c>
      <c r="AU585" s="158" t="s">
        <v>87</v>
      </c>
      <c r="AY585" s="18" t="s">
        <v>157</v>
      </c>
      <c r="BE585" s="159">
        <f>IF(N585="základná",J585,0)</f>
        <v>0</v>
      </c>
      <c r="BF585" s="159">
        <f>IF(N585="znížená",J585,0)</f>
        <v>0</v>
      </c>
      <c r="BG585" s="159">
        <f>IF(N585="zákl. prenesená",J585,0)</f>
        <v>0</v>
      </c>
      <c r="BH585" s="159">
        <f>IF(N585="zníž. prenesená",J585,0)</f>
        <v>0</v>
      </c>
      <c r="BI585" s="159">
        <f>IF(N585="nulová",J585,0)</f>
        <v>0</v>
      </c>
      <c r="BJ585" s="18" t="s">
        <v>87</v>
      </c>
      <c r="BK585" s="160">
        <f>ROUND(I585*H585,3)</f>
        <v>0</v>
      </c>
      <c r="BL585" s="18" t="s">
        <v>220</v>
      </c>
      <c r="BM585" s="158" t="s">
        <v>6554</v>
      </c>
    </row>
    <row r="586" spans="1:65" s="2" customFormat="1" ht="63.75" customHeight="1" x14ac:dyDescent="0.2">
      <c r="A586" s="30"/>
      <c r="B586" s="147"/>
      <c r="C586" s="193" t="s">
        <v>762</v>
      </c>
      <c r="D586" s="193" t="s">
        <v>777</v>
      </c>
      <c r="E586" s="194" t="s">
        <v>3786</v>
      </c>
      <c r="F586" s="195" t="s">
        <v>6555</v>
      </c>
      <c r="G586" s="196" t="s">
        <v>205</v>
      </c>
      <c r="H586" s="197">
        <v>1</v>
      </c>
      <c r="I586" s="197"/>
      <c r="J586" s="197">
        <f>ROUND(I586*H586,3)</f>
        <v>0</v>
      </c>
      <c r="K586" s="198"/>
      <c r="L586" s="199"/>
      <c r="M586" s="200" t="s">
        <v>1</v>
      </c>
      <c r="N586" s="201" t="s">
        <v>37</v>
      </c>
      <c r="O586" s="156">
        <v>0</v>
      </c>
      <c r="P586" s="156">
        <f>O586*H586</f>
        <v>0</v>
      </c>
      <c r="Q586" s="156">
        <v>3.2000000000000001E-2</v>
      </c>
      <c r="R586" s="156">
        <f>Q586*H586</f>
        <v>3.2000000000000001E-2</v>
      </c>
      <c r="S586" s="156">
        <v>0</v>
      </c>
      <c r="T586" s="157">
        <f>S586*H586</f>
        <v>0</v>
      </c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R586" s="158" t="s">
        <v>511</v>
      </c>
      <c r="AT586" s="158" t="s">
        <v>777</v>
      </c>
      <c r="AU586" s="158" t="s">
        <v>87</v>
      </c>
      <c r="AY586" s="18" t="s">
        <v>157</v>
      </c>
      <c r="BE586" s="159">
        <f>IF(N586="základná",J586,0)</f>
        <v>0</v>
      </c>
      <c r="BF586" s="159">
        <f>IF(N586="znížená",J586,0)</f>
        <v>0</v>
      </c>
      <c r="BG586" s="159">
        <f>IF(N586="zákl. prenesená",J586,0)</f>
        <v>0</v>
      </c>
      <c r="BH586" s="159">
        <f>IF(N586="zníž. prenesená",J586,0)</f>
        <v>0</v>
      </c>
      <c r="BI586" s="159">
        <f>IF(N586="nulová",J586,0)</f>
        <v>0</v>
      </c>
      <c r="BJ586" s="18" t="s">
        <v>87</v>
      </c>
      <c r="BK586" s="160">
        <f>ROUND(I586*H586,3)</f>
        <v>0</v>
      </c>
      <c r="BL586" s="18" t="s">
        <v>220</v>
      </c>
      <c r="BM586" s="158" t="s">
        <v>6556</v>
      </c>
    </row>
    <row r="587" spans="1:65" s="14" customFormat="1" x14ac:dyDescent="0.2">
      <c r="B587" s="172"/>
      <c r="D587" s="166" t="s">
        <v>269</v>
      </c>
      <c r="E587" s="173" t="s">
        <v>1</v>
      </c>
      <c r="F587" s="174" t="s">
        <v>6557</v>
      </c>
      <c r="H587" s="175">
        <v>1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1:65" s="13" customFormat="1" x14ac:dyDescent="0.2">
      <c r="B588" s="165"/>
      <c r="D588" s="166" t="s">
        <v>269</v>
      </c>
      <c r="E588" s="167" t="s">
        <v>1</v>
      </c>
      <c r="F588" s="168" t="s">
        <v>3538</v>
      </c>
      <c r="H588" s="167" t="s">
        <v>1</v>
      </c>
      <c r="L588" s="165"/>
      <c r="M588" s="169"/>
      <c r="N588" s="170"/>
      <c r="O588" s="170"/>
      <c r="P588" s="170"/>
      <c r="Q588" s="170"/>
      <c r="R588" s="170"/>
      <c r="S588" s="170"/>
      <c r="T588" s="171"/>
      <c r="AT588" s="167" t="s">
        <v>269</v>
      </c>
      <c r="AU588" s="167" t="s">
        <v>87</v>
      </c>
      <c r="AV588" s="13" t="s">
        <v>79</v>
      </c>
      <c r="AW588" s="13" t="s">
        <v>26</v>
      </c>
      <c r="AX588" s="13" t="s">
        <v>71</v>
      </c>
      <c r="AY588" s="167" t="s">
        <v>157</v>
      </c>
    </row>
    <row r="589" spans="1:65" s="13" customFormat="1" x14ac:dyDescent="0.2">
      <c r="B589" s="165"/>
      <c r="D589" s="166" t="s">
        <v>269</v>
      </c>
      <c r="E589" s="167" t="s">
        <v>1</v>
      </c>
      <c r="F589" s="168" t="s">
        <v>3539</v>
      </c>
      <c r="H589" s="167" t="s">
        <v>1</v>
      </c>
      <c r="L589" s="165"/>
      <c r="M589" s="169"/>
      <c r="N589" s="170"/>
      <c r="O589" s="170"/>
      <c r="P589" s="170"/>
      <c r="Q589" s="170"/>
      <c r="R589" s="170"/>
      <c r="S589" s="170"/>
      <c r="T589" s="171"/>
      <c r="AT589" s="167" t="s">
        <v>269</v>
      </c>
      <c r="AU589" s="167" t="s">
        <v>87</v>
      </c>
      <c r="AV589" s="13" t="s">
        <v>79</v>
      </c>
      <c r="AW589" s="13" t="s">
        <v>26</v>
      </c>
      <c r="AX589" s="13" t="s">
        <v>71</v>
      </c>
      <c r="AY589" s="167" t="s">
        <v>157</v>
      </c>
    </row>
    <row r="590" spans="1:65" s="13" customFormat="1" ht="22.5" x14ac:dyDescent="0.2">
      <c r="B590" s="165"/>
      <c r="D590" s="166" t="s">
        <v>269</v>
      </c>
      <c r="E590" s="167" t="s">
        <v>1</v>
      </c>
      <c r="F590" s="168" t="s">
        <v>3540</v>
      </c>
      <c r="H590" s="167" t="s">
        <v>1</v>
      </c>
      <c r="L590" s="165"/>
      <c r="M590" s="169"/>
      <c r="N590" s="170"/>
      <c r="O590" s="170"/>
      <c r="P590" s="170"/>
      <c r="Q590" s="170"/>
      <c r="R590" s="170"/>
      <c r="S590" s="170"/>
      <c r="T590" s="171"/>
      <c r="AT590" s="167" t="s">
        <v>269</v>
      </c>
      <c r="AU590" s="167" t="s">
        <v>87</v>
      </c>
      <c r="AV590" s="13" t="s">
        <v>79</v>
      </c>
      <c r="AW590" s="13" t="s">
        <v>26</v>
      </c>
      <c r="AX590" s="13" t="s">
        <v>71</v>
      </c>
      <c r="AY590" s="167" t="s">
        <v>157</v>
      </c>
    </row>
    <row r="591" spans="1:65" s="13" customFormat="1" x14ac:dyDescent="0.2">
      <c r="B591" s="165"/>
      <c r="D591" s="166" t="s">
        <v>269</v>
      </c>
      <c r="E591" s="167" t="s">
        <v>1</v>
      </c>
      <c r="F591" s="168" t="s">
        <v>1997</v>
      </c>
      <c r="H591" s="167" t="s">
        <v>1</v>
      </c>
      <c r="L591" s="165"/>
      <c r="M591" s="169"/>
      <c r="N591" s="170"/>
      <c r="O591" s="170"/>
      <c r="P591" s="170"/>
      <c r="Q591" s="170"/>
      <c r="R591" s="170"/>
      <c r="S591" s="170"/>
      <c r="T591" s="171"/>
      <c r="AT591" s="167" t="s">
        <v>269</v>
      </c>
      <c r="AU591" s="167" t="s">
        <v>87</v>
      </c>
      <c r="AV591" s="13" t="s">
        <v>79</v>
      </c>
      <c r="AW591" s="13" t="s">
        <v>26</v>
      </c>
      <c r="AX591" s="13" t="s">
        <v>71</v>
      </c>
      <c r="AY591" s="167" t="s">
        <v>157</v>
      </c>
    </row>
    <row r="592" spans="1:65" s="13" customFormat="1" ht="33.75" x14ac:dyDescent="0.2">
      <c r="B592" s="165"/>
      <c r="D592" s="166" t="s">
        <v>269</v>
      </c>
      <c r="E592" s="167" t="s">
        <v>1</v>
      </c>
      <c r="F592" s="168" t="s">
        <v>3768</v>
      </c>
      <c r="H592" s="167" t="s">
        <v>1</v>
      </c>
      <c r="L592" s="165"/>
      <c r="M592" s="169"/>
      <c r="N592" s="170"/>
      <c r="O592" s="170"/>
      <c r="P592" s="170"/>
      <c r="Q592" s="170"/>
      <c r="R592" s="170"/>
      <c r="S592" s="170"/>
      <c r="T592" s="171"/>
      <c r="AT592" s="167" t="s">
        <v>269</v>
      </c>
      <c r="AU592" s="167" t="s">
        <v>87</v>
      </c>
      <c r="AV592" s="13" t="s">
        <v>79</v>
      </c>
      <c r="AW592" s="13" t="s">
        <v>26</v>
      </c>
      <c r="AX592" s="13" t="s">
        <v>71</v>
      </c>
      <c r="AY592" s="167" t="s">
        <v>157</v>
      </c>
    </row>
    <row r="593" spans="1:65" s="13" customFormat="1" ht="33.75" x14ac:dyDescent="0.2">
      <c r="B593" s="165"/>
      <c r="D593" s="166" t="s">
        <v>269</v>
      </c>
      <c r="E593" s="167" t="s">
        <v>1</v>
      </c>
      <c r="F593" s="168" t="s">
        <v>3769</v>
      </c>
      <c r="H593" s="167" t="s">
        <v>1</v>
      </c>
      <c r="L593" s="165"/>
      <c r="M593" s="169"/>
      <c r="N593" s="170"/>
      <c r="O593" s="170"/>
      <c r="P593" s="170"/>
      <c r="Q593" s="170"/>
      <c r="R593" s="170"/>
      <c r="S593" s="170"/>
      <c r="T593" s="171"/>
      <c r="AT593" s="167" t="s">
        <v>269</v>
      </c>
      <c r="AU593" s="167" t="s">
        <v>87</v>
      </c>
      <c r="AV593" s="13" t="s">
        <v>79</v>
      </c>
      <c r="AW593" s="13" t="s">
        <v>26</v>
      </c>
      <c r="AX593" s="13" t="s">
        <v>71</v>
      </c>
      <c r="AY593" s="167" t="s">
        <v>157</v>
      </c>
    </row>
    <row r="594" spans="1:65" s="15" customFormat="1" x14ac:dyDescent="0.2">
      <c r="B594" s="179"/>
      <c r="D594" s="166" t="s">
        <v>269</v>
      </c>
      <c r="E594" s="180" t="s">
        <v>1</v>
      </c>
      <c r="F594" s="181" t="s">
        <v>272</v>
      </c>
      <c r="H594" s="182">
        <v>1</v>
      </c>
      <c r="L594" s="179"/>
      <c r="M594" s="183"/>
      <c r="N594" s="184"/>
      <c r="O594" s="184"/>
      <c r="P594" s="184"/>
      <c r="Q594" s="184"/>
      <c r="R594" s="184"/>
      <c r="S594" s="184"/>
      <c r="T594" s="185"/>
      <c r="AT594" s="180" t="s">
        <v>269</v>
      </c>
      <c r="AU594" s="180" t="s">
        <v>87</v>
      </c>
      <c r="AV594" s="15" t="s">
        <v>162</v>
      </c>
      <c r="AW594" s="15" t="s">
        <v>26</v>
      </c>
      <c r="AX594" s="15" t="s">
        <v>79</v>
      </c>
      <c r="AY594" s="180" t="s">
        <v>157</v>
      </c>
    </row>
    <row r="595" spans="1:65" s="2" customFormat="1" ht="37.9" customHeight="1" x14ac:dyDescent="0.2">
      <c r="A595" s="30"/>
      <c r="B595" s="147"/>
      <c r="C595" s="193" t="s">
        <v>768</v>
      </c>
      <c r="D595" s="193" t="s">
        <v>777</v>
      </c>
      <c r="E595" s="194" t="s">
        <v>3791</v>
      </c>
      <c r="F595" s="195" t="s">
        <v>6558</v>
      </c>
      <c r="G595" s="196" t="s">
        <v>205</v>
      </c>
      <c r="H595" s="197">
        <v>1</v>
      </c>
      <c r="I595" s="197"/>
      <c r="J595" s="197">
        <f>ROUND(I595*H595,3)</f>
        <v>0</v>
      </c>
      <c r="K595" s="198"/>
      <c r="L595" s="199"/>
      <c r="M595" s="200" t="s">
        <v>1</v>
      </c>
      <c r="N595" s="201" t="s">
        <v>37</v>
      </c>
      <c r="O595" s="156">
        <v>0</v>
      </c>
      <c r="P595" s="156">
        <f>O595*H595</f>
        <v>0</v>
      </c>
      <c r="Q595" s="156">
        <v>3.2000000000000001E-2</v>
      </c>
      <c r="R595" s="156">
        <f>Q595*H595</f>
        <v>3.2000000000000001E-2</v>
      </c>
      <c r="S595" s="156">
        <v>0</v>
      </c>
      <c r="T595" s="157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58" t="s">
        <v>511</v>
      </c>
      <c r="AT595" s="158" t="s">
        <v>777</v>
      </c>
      <c r="AU595" s="158" t="s">
        <v>87</v>
      </c>
      <c r="AY595" s="18" t="s">
        <v>157</v>
      </c>
      <c r="BE595" s="159">
        <f>IF(N595="základná",J595,0)</f>
        <v>0</v>
      </c>
      <c r="BF595" s="159">
        <f>IF(N595="znížená",J595,0)</f>
        <v>0</v>
      </c>
      <c r="BG595" s="159">
        <f>IF(N595="zákl. prenesená",J595,0)</f>
        <v>0</v>
      </c>
      <c r="BH595" s="159">
        <f>IF(N595="zníž. prenesená",J595,0)</f>
        <v>0</v>
      </c>
      <c r="BI595" s="159">
        <f>IF(N595="nulová",J595,0)</f>
        <v>0</v>
      </c>
      <c r="BJ595" s="18" t="s">
        <v>87</v>
      </c>
      <c r="BK595" s="160">
        <f>ROUND(I595*H595,3)</f>
        <v>0</v>
      </c>
      <c r="BL595" s="18" t="s">
        <v>220</v>
      </c>
      <c r="BM595" s="158" t="s">
        <v>6559</v>
      </c>
    </row>
    <row r="596" spans="1:65" s="14" customFormat="1" x14ac:dyDescent="0.2">
      <c r="B596" s="172"/>
      <c r="D596" s="166" t="s">
        <v>269</v>
      </c>
      <c r="E596" s="173" t="s">
        <v>1</v>
      </c>
      <c r="F596" s="174" t="s">
        <v>6560</v>
      </c>
      <c r="H596" s="175">
        <v>1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1:65" s="13" customFormat="1" x14ac:dyDescent="0.2">
      <c r="B597" s="165"/>
      <c r="D597" s="166" t="s">
        <v>269</v>
      </c>
      <c r="E597" s="167" t="s">
        <v>1</v>
      </c>
      <c r="F597" s="168" t="s">
        <v>3538</v>
      </c>
      <c r="H597" s="167" t="s">
        <v>1</v>
      </c>
      <c r="L597" s="165"/>
      <c r="M597" s="169"/>
      <c r="N597" s="170"/>
      <c r="O597" s="170"/>
      <c r="P597" s="170"/>
      <c r="Q597" s="170"/>
      <c r="R597" s="170"/>
      <c r="S597" s="170"/>
      <c r="T597" s="171"/>
      <c r="AT597" s="167" t="s">
        <v>269</v>
      </c>
      <c r="AU597" s="167" t="s">
        <v>87</v>
      </c>
      <c r="AV597" s="13" t="s">
        <v>79</v>
      </c>
      <c r="AW597" s="13" t="s">
        <v>26</v>
      </c>
      <c r="AX597" s="13" t="s">
        <v>71</v>
      </c>
      <c r="AY597" s="167" t="s">
        <v>157</v>
      </c>
    </row>
    <row r="598" spans="1:65" s="13" customFormat="1" x14ac:dyDescent="0.2">
      <c r="B598" s="165"/>
      <c r="D598" s="166" t="s">
        <v>269</v>
      </c>
      <c r="E598" s="167" t="s">
        <v>1</v>
      </c>
      <c r="F598" s="168" t="s">
        <v>3539</v>
      </c>
      <c r="H598" s="167" t="s">
        <v>1</v>
      </c>
      <c r="L598" s="165"/>
      <c r="M598" s="169"/>
      <c r="N598" s="170"/>
      <c r="O598" s="170"/>
      <c r="P598" s="170"/>
      <c r="Q598" s="170"/>
      <c r="R598" s="170"/>
      <c r="S598" s="170"/>
      <c r="T598" s="171"/>
      <c r="AT598" s="167" t="s">
        <v>269</v>
      </c>
      <c r="AU598" s="167" t="s">
        <v>87</v>
      </c>
      <c r="AV598" s="13" t="s">
        <v>79</v>
      </c>
      <c r="AW598" s="13" t="s">
        <v>26</v>
      </c>
      <c r="AX598" s="13" t="s">
        <v>71</v>
      </c>
      <c r="AY598" s="167" t="s">
        <v>157</v>
      </c>
    </row>
    <row r="599" spans="1:65" s="13" customFormat="1" ht="22.5" x14ac:dyDescent="0.2">
      <c r="B599" s="165"/>
      <c r="D599" s="166" t="s">
        <v>269</v>
      </c>
      <c r="E599" s="167" t="s">
        <v>1</v>
      </c>
      <c r="F599" s="168" t="s">
        <v>3540</v>
      </c>
      <c r="H599" s="167" t="s">
        <v>1</v>
      </c>
      <c r="L599" s="165"/>
      <c r="M599" s="169"/>
      <c r="N599" s="170"/>
      <c r="O599" s="170"/>
      <c r="P599" s="170"/>
      <c r="Q599" s="170"/>
      <c r="R599" s="170"/>
      <c r="S599" s="170"/>
      <c r="T599" s="171"/>
      <c r="AT599" s="167" t="s">
        <v>269</v>
      </c>
      <c r="AU599" s="167" t="s">
        <v>87</v>
      </c>
      <c r="AV599" s="13" t="s">
        <v>79</v>
      </c>
      <c r="AW599" s="13" t="s">
        <v>26</v>
      </c>
      <c r="AX599" s="13" t="s">
        <v>71</v>
      </c>
      <c r="AY599" s="167" t="s">
        <v>157</v>
      </c>
    </row>
    <row r="600" spans="1:65" s="13" customFormat="1" x14ac:dyDescent="0.2">
      <c r="B600" s="165"/>
      <c r="D600" s="166" t="s">
        <v>269</v>
      </c>
      <c r="E600" s="167" t="s">
        <v>1</v>
      </c>
      <c r="F600" s="168" t="s">
        <v>1997</v>
      </c>
      <c r="H600" s="167" t="s">
        <v>1</v>
      </c>
      <c r="L600" s="165"/>
      <c r="M600" s="169"/>
      <c r="N600" s="170"/>
      <c r="O600" s="170"/>
      <c r="P600" s="170"/>
      <c r="Q600" s="170"/>
      <c r="R600" s="170"/>
      <c r="S600" s="170"/>
      <c r="T600" s="171"/>
      <c r="AT600" s="167" t="s">
        <v>269</v>
      </c>
      <c r="AU600" s="167" t="s">
        <v>87</v>
      </c>
      <c r="AV600" s="13" t="s">
        <v>79</v>
      </c>
      <c r="AW600" s="13" t="s">
        <v>26</v>
      </c>
      <c r="AX600" s="13" t="s">
        <v>71</v>
      </c>
      <c r="AY600" s="167" t="s">
        <v>157</v>
      </c>
    </row>
    <row r="601" spans="1:65" s="13" customFormat="1" ht="33.75" x14ac:dyDescent="0.2">
      <c r="B601" s="165"/>
      <c r="D601" s="166" t="s">
        <v>269</v>
      </c>
      <c r="E601" s="167" t="s">
        <v>1</v>
      </c>
      <c r="F601" s="168" t="s">
        <v>3768</v>
      </c>
      <c r="H601" s="167" t="s">
        <v>1</v>
      </c>
      <c r="L601" s="165"/>
      <c r="M601" s="169"/>
      <c r="N601" s="170"/>
      <c r="O601" s="170"/>
      <c r="P601" s="170"/>
      <c r="Q601" s="170"/>
      <c r="R601" s="170"/>
      <c r="S601" s="170"/>
      <c r="T601" s="171"/>
      <c r="AT601" s="167" t="s">
        <v>269</v>
      </c>
      <c r="AU601" s="167" t="s">
        <v>87</v>
      </c>
      <c r="AV601" s="13" t="s">
        <v>79</v>
      </c>
      <c r="AW601" s="13" t="s">
        <v>26</v>
      </c>
      <c r="AX601" s="13" t="s">
        <v>71</v>
      </c>
      <c r="AY601" s="167" t="s">
        <v>157</v>
      </c>
    </row>
    <row r="602" spans="1:65" s="13" customFormat="1" ht="33.75" x14ac:dyDescent="0.2">
      <c r="B602" s="165"/>
      <c r="D602" s="166" t="s">
        <v>269</v>
      </c>
      <c r="E602" s="167" t="s">
        <v>1</v>
      </c>
      <c r="F602" s="168" t="s">
        <v>3769</v>
      </c>
      <c r="H602" s="167" t="s">
        <v>1</v>
      </c>
      <c r="L602" s="165"/>
      <c r="M602" s="169"/>
      <c r="N602" s="170"/>
      <c r="O602" s="170"/>
      <c r="P602" s="170"/>
      <c r="Q602" s="170"/>
      <c r="R602" s="170"/>
      <c r="S602" s="170"/>
      <c r="T602" s="171"/>
      <c r="AT602" s="167" t="s">
        <v>269</v>
      </c>
      <c r="AU602" s="167" t="s">
        <v>87</v>
      </c>
      <c r="AV602" s="13" t="s">
        <v>79</v>
      </c>
      <c r="AW602" s="13" t="s">
        <v>26</v>
      </c>
      <c r="AX602" s="13" t="s">
        <v>71</v>
      </c>
      <c r="AY602" s="167" t="s">
        <v>157</v>
      </c>
    </row>
    <row r="603" spans="1:65" s="15" customFormat="1" x14ac:dyDescent="0.2">
      <c r="B603" s="179"/>
      <c r="D603" s="166" t="s">
        <v>269</v>
      </c>
      <c r="E603" s="180" t="s">
        <v>1</v>
      </c>
      <c r="F603" s="181" t="s">
        <v>272</v>
      </c>
      <c r="H603" s="182">
        <v>1</v>
      </c>
      <c r="L603" s="179"/>
      <c r="M603" s="183"/>
      <c r="N603" s="184"/>
      <c r="O603" s="184"/>
      <c r="P603" s="184"/>
      <c r="Q603" s="184"/>
      <c r="R603" s="184"/>
      <c r="S603" s="184"/>
      <c r="T603" s="185"/>
      <c r="AT603" s="180" t="s">
        <v>269</v>
      </c>
      <c r="AU603" s="180" t="s">
        <v>87</v>
      </c>
      <c r="AV603" s="15" t="s">
        <v>162</v>
      </c>
      <c r="AW603" s="15" t="s">
        <v>26</v>
      </c>
      <c r="AX603" s="15" t="s">
        <v>79</v>
      </c>
      <c r="AY603" s="180" t="s">
        <v>157</v>
      </c>
    </row>
    <row r="604" spans="1:65" s="2" customFormat="1" ht="49.15" customHeight="1" x14ac:dyDescent="0.2">
      <c r="A604" s="30"/>
      <c r="B604" s="147"/>
      <c r="C604" s="193" t="s">
        <v>773</v>
      </c>
      <c r="D604" s="193" t="s">
        <v>777</v>
      </c>
      <c r="E604" s="194" t="s">
        <v>3796</v>
      </c>
      <c r="F604" s="195" t="s">
        <v>6561</v>
      </c>
      <c r="G604" s="196" t="s">
        <v>205</v>
      </c>
      <c r="H604" s="197">
        <v>1</v>
      </c>
      <c r="I604" s="197"/>
      <c r="J604" s="197">
        <f>ROUND(I604*H604,3)</f>
        <v>0</v>
      </c>
      <c r="K604" s="198"/>
      <c r="L604" s="199"/>
      <c r="M604" s="200" t="s">
        <v>1</v>
      </c>
      <c r="N604" s="201" t="s">
        <v>37</v>
      </c>
      <c r="O604" s="156">
        <v>0</v>
      </c>
      <c r="P604" s="156">
        <f>O604*H604</f>
        <v>0</v>
      </c>
      <c r="Q604" s="156">
        <v>3.2000000000000001E-2</v>
      </c>
      <c r="R604" s="156">
        <f>Q604*H604</f>
        <v>3.2000000000000001E-2</v>
      </c>
      <c r="S604" s="156">
        <v>0</v>
      </c>
      <c r="T604" s="157">
        <f>S604*H604</f>
        <v>0</v>
      </c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R604" s="158" t="s">
        <v>511</v>
      </c>
      <c r="AT604" s="158" t="s">
        <v>777</v>
      </c>
      <c r="AU604" s="158" t="s">
        <v>87</v>
      </c>
      <c r="AY604" s="18" t="s">
        <v>157</v>
      </c>
      <c r="BE604" s="159">
        <f>IF(N604="základná",J604,0)</f>
        <v>0</v>
      </c>
      <c r="BF604" s="159">
        <f>IF(N604="znížená",J604,0)</f>
        <v>0</v>
      </c>
      <c r="BG604" s="159">
        <f>IF(N604="zákl. prenesená",J604,0)</f>
        <v>0</v>
      </c>
      <c r="BH604" s="159">
        <f>IF(N604="zníž. prenesená",J604,0)</f>
        <v>0</v>
      </c>
      <c r="BI604" s="159">
        <f>IF(N604="nulová",J604,0)</f>
        <v>0</v>
      </c>
      <c r="BJ604" s="18" t="s">
        <v>87</v>
      </c>
      <c r="BK604" s="160">
        <f>ROUND(I604*H604,3)</f>
        <v>0</v>
      </c>
      <c r="BL604" s="18" t="s">
        <v>220</v>
      </c>
      <c r="BM604" s="158" t="s">
        <v>6562</v>
      </c>
    </row>
    <row r="605" spans="1:65" s="14" customFormat="1" x14ac:dyDescent="0.2">
      <c r="B605" s="172"/>
      <c r="D605" s="166" t="s">
        <v>269</v>
      </c>
      <c r="E605" s="173" t="s">
        <v>1</v>
      </c>
      <c r="F605" s="174" t="s">
        <v>6563</v>
      </c>
      <c r="H605" s="175">
        <v>1</v>
      </c>
      <c r="L605" s="172"/>
      <c r="M605" s="176"/>
      <c r="N605" s="177"/>
      <c r="O605" s="177"/>
      <c r="P605" s="177"/>
      <c r="Q605" s="177"/>
      <c r="R605" s="177"/>
      <c r="S605" s="177"/>
      <c r="T605" s="178"/>
      <c r="AT605" s="173" t="s">
        <v>269</v>
      </c>
      <c r="AU605" s="173" t="s">
        <v>87</v>
      </c>
      <c r="AV605" s="14" t="s">
        <v>87</v>
      </c>
      <c r="AW605" s="14" t="s">
        <v>26</v>
      </c>
      <c r="AX605" s="14" t="s">
        <v>71</v>
      </c>
      <c r="AY605" s="173" t="s">
        <v>157</v>
      </c>
    </row>
    <row r="606" spans="1:65" s="13" customFormat="1" x14ac:dyDescent="0.2">
      <c r="B606" s="165"/>
      <c r="D606" s="166" t="s">
        <v>269</v>
      </c>
      <c r="E606" s="167" t="s">
        <v>1</v>
      </c>
      <c r="F606" s="168" t="s">
        <v>3538</v>
      </c>
      <c r="H606" s="167" t="s">
        <v>1</v>
      </c>
      <c r="L606" s="165"/>
      <c r="M606" s="169"/>
      <c r="N606" s="170"/>
      <c r="O606" s="170"/>
      <c r="P606" s="170"/>
      <c r="Q606" s="170"/>
      <c r="R606" s="170"/>
      <c r="S606" s="170"/>
      <c r="T606" s="171"/>
      <c r="AT606" s="167" t="s">
        <v>269</v>
      </c>
      <c r="AU606" s="167" t="s">
        <v>87</v>
      </c>
      <c r="AV606" s="13" t="s">
        <v>79</v>
      </c>
      <c r="AW606" s="13" t="s">
        <v>26</v>
      </c>
      <c r="AX606" s="13" t="s">
        <v>71</v>
      </c>
      <c r="AY606" s="167" t="s">
        <v>157</v>
      </c>
    </row>
    <row r="607" spans="1:65" s="13" customFormat="1" x14ac:dyDescent="0.2">
      <c r="B607" s="165"/>
      <c r="D607" s="166" t="s">
        <v>269</v>
      </c>
      <c r="E607" s="167" t="s">
        <v>1</v>
      </c>
      <c r="F607" s="168" t="s">
        <v>3539</v>
      </c>
      <c r="H607" s="167" t="s">
        <v>1</v>
      </c>
      <c r="L607" s="165"/>
      <c r="M607" s="169"/>
      <c r="N607" s="170"/>
      <c r="O607" s="170"/>
      <c r="P607" s="170"/>
      <c r="Q607" s="170"/>
      <c r="R607" s="170"/>
      <c r="S607" s="170"/>
      <c r="T607" s="171"/>
      <c r="AT607" s="167" t="s">
        <v>269</v>
      </c>
      <c r="AU607" s="167" t="s">
        <v>87</v>
      </c>
      <c r="AV607" s="13" t="s">
        <v>79</v>
      </c>
      <c r="AW607" s="13" t="s">
        <v>26</v>
      </c>
      <c r="AX607" s="13" t="s">
        <v>71</v>
      </c>
      <c r="AY607" s="167" t="s">
        <v>157</v>
      </c>
    </row>
    <row r="608" spans="1:65" s="13" customFormat="1" ht="22.5" x14ac:dyDescent="0.2">
      <c r="B608" s="165"/>
      <c r="D608" s="166" t="s">
        <v>269</v>
      </c>
      <c r="E608" s="167" t="s">
        <v>1</v>
      </c>
      <c r="F608" s="168" t="s">
        <v>3540</v>
      </c>
      <c r="H608" s="167" t="s">
        <v>1</v>
      </c>
      <c r="L608" s="165"/>
      <c r="M608" s="169"/>
      <c r="N608" s="170"/>
      <c r="O608" s="170"/>
      <c r="P608" s="170"/>
      <c r="Q608" s="170"/>
      <c r="R608" s="170"/>
      <c r="S608" s="170"/>
      <c r="T608" s="171"/>
      <c r="AT608" s="167" t="s">
        <v>269</v>
      </c>
      <c r="AU608" s="167" t="s">
        <v>87</v>
      </c>
      <c r="AV608" s="13" t="s">
        <v>79</v>
      </c>
      <c r="AW608" s="13" t="s">
        <v>26</v>
      </c>
      <c r="AX608" s="13" t="s">
        <v>71</v>
      </c>
      <c r="AY608" s="167" t="s">
        <v>157</v>
      </c>
    </row>
    <row r="609" spans="1:65" s="13" customFormat="1" x14ac:dyDescent="0.2">
      <c r="B609" s="165"/>
      <c r="D609" s="166" t="s">
        <v>269</v>
      </c>
      <c r="E609" s="167" t="s">
        <v>1</v>
      </c>
      <c r="F609" s="168" t="s">
        <v>1997</v>
      </c>
      <c r="H609" s="167" t="s">
        <v>1</v>
      </c>
      <c r="L609" s="165"/>
      <c r="M609" s="169"/>
      <c r="N609" s="170"/>
      <c r="O609" s="170"/>
      <c r="P609" s="170"/>
      <c r="Q609" s="170"/>
      <c r="R609" s="170"/>
      <c r="S609" s="170"/>
      <c r="T609" s="171"/>
      <c r="AT609" s="167" t="s">
        <v>269</v>
      </c>
      <c r="AU609" s="167" t="s">
        <v>87</v>
      </c>
      <c r="AV609" s="13" t="s">
        <v>79</v>
      </c>
      <c r="AW609" s="13" t="s">
        <v>26</v>
      </c>
      <c r="AX609" s="13" t="s">
        <v>71</v>
      </c>
      <c r="AY609" s="167" t="s">
        <v>157</v>
      </c>
    </row>
    <row r="610" spans="1:65" s="13" customFormat="1" ht="33.75" x14ac:dyDescent="0.2">
      <c r="B610" s="165"/>
      <c r="D610" s="166" t="s">
        <v>269</v>
      </c>
      <c r="E610" s="167" t="s">
        <v>1</v>
      </c>
      <c r="F610" s="168" t="s">
        <v>3768</v>
      </c>
      <c r="H610" s="167" t="s">
        <v>1</v>
      </c>
      <c r="L610" s="165"/>
      <c r="M610" s="169"/>
      <c r="N610" s="170"/>
      <c r="O610" s="170"/>
      <c r="P610" s="170"/>
      <c r="Q610" s="170"/>
      <c r="R610" s="170"/>
      <c r="S610" s="170"/>
      <c r="T610" s="171"/>
      <c r="AT610" s="167" t="s">
        <v>269</v>
      </c>
      <c r="AU610" s="167" t="s">
        <v>87</v>
      </c>
      <c r="AV610" s="13" t="s">
        <v>79</v>
      </c>
      <c r="AW610" s="13" t="s">
        <v>26</v>
      </c>
      <c r="AX610" s="13" t="s">
        <v>71</v>
      </c>
      <c r="AY610" s="167" t="s">
        <v>157</v>
      </c>
    </row>
    <row r="611" spans="1:65" s="13" customFormat="1" ht="33.75" x14ac:dyDescent="0.2">
      <c r="B611" s="165"/>
      <c r="D611" s="166" t="s">
        <v>269</v>
      </c>
      <c r="E611" s="167" t="s">
        <v>1</v>
      </c>
      <c r="F611" s="168" t="s">
        <v>3769</v>
      </c>
      <c r="H611" s="167" t="s">
        <v>1</v>
      </c>
      <c r="L611" s="165"/>
      <c r="M611" s="169"/>
      <c r="N611" s="170"/>
      <c r="O611" s="170"/>
      <c r="P611" s="170"/>
      <c r="Q611" s="170"/>
      <c r="R611" s="170"/>
      <c r="S611" s="170"/>
      <c r="T611" s="171"/>
      <c r="AT611" s="167" t="s">
        <v>269</v>
      </c>
      <c r="AU611" s="167" t="s">
        <v>87</v>
      </c>
      <c r="AV611" s="13" t="s">
        <v>79</v>
      </c>
      <c r="AW611" s="13" t="s">
        <v>26</v>
      </c>
      <c r="AX611" s="13" t="s">
        <v>71</v>
      </c>
      <c r="AY611" s="167" t="s">
        <v>157</v>
      </c>
    </row>
    <row r="612" spans="1:65" s="15" customFormat="1" x14ac:dyDescent="0.2">
      <c r="B612" s="179"/>
      <c r="D612" s="166" t="s">
        <v>269</v>
      </c>
      <c r="E612" s="180" t="s">
        <v>1</v>
      </c>
      <c r="F612" s="181" t="s">
        <v>272</v>
      </c>
      <c r="H612" s="182">
        <v>1</v>
      </c>
      <c r="L612" s="179"/>
      <c r="M612" s="183"/>
      <c r="N612" s="184"/>
      <c r="O612" s="184"/>
      <c r="P612" s="184"/>
      <c r="Q612" s="184"/>
      <c r="R612" s="184"/>
      <c r="S612" s="184"/>
      <c r="T612" s="185"/>
      <c r="AT612" s="180" t="s">
        <v>269</v>
      </c>
      <c r="AU612" s="180" t="s">
        <v>87</v>
      </c>
      <c r="AV612" s="15" t="s">
        <v>162</v>
      </c>
      <c r="AW612" s="15" t="s">
        <v>26</v>
      </c>
      <c r="AX612" s="15" t="s">
        <v>79</v>
      </c>
      <c r="AY612" s="180" t="s">
        <v>157</v>
      </c>
    </row>
    <row r="613" spans="1:65" s="2" customFormat="1" ht="37.9" customHeight="1" x14ac:dyDescent="0.2">
      <c r="A613" s="30"/>
      <c r="B613" s="147"/>
      <c r="C613" s="148" t="s">
        <v>781</v>
      </c>
      <c r="D613" s="148" t="s">
        <v>159</v>
      </c>
      <c r="E613" s="149" t="s">
        <v>6564</v>
      </c>
      <c r="F613" s="150" t="s">
        <v>6565</v>
      </c>
      <c r="G613" s="151" t="s">
        <v>196</v>
      </c>
      <c r="H613" s="152">
        <v>298.39999999999998</v>
      </c>
      <c r="I613" s="152"/>
      <c r="J613" s="152">
        <f>ROUND(I613*H613,3)</f>
        <v>0</v>
      </c>
      <c r="K613" s="153"/>
      <c r="L613" s="31"/>
      <c r="M613" s="154" t="s">
        <v>1</v>
      </c>
      <c r="N613" s="155" t="s">
        <v>37</v>
      </c>
      <c r="O613" s="156">
        <v>1.0760000000000001</v>
      </c>
      <c r="P613" s="156">
        <f>O613*H613</f>
        <v>321.07839999999999</v>
      </c>
      <c r="Q613" s="156">
        <v>2.1000000000000001E-4</v>
      </c>
      <c r="R613" s="156">
        <f>Q613*H613</f>
        <v>6.2663999999999997E-2</v>
      </c>
      <c r="S613" s="156">
        <v>0</v>
      </c>
      <c r="T613" s="157">
        <f>S613*H613</f>
        <v>0</v>
      </c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R613" s="158" t="s">
        <v>220</v>
      </c>
      <c r="AT613" s="158" t="s">
        <v>159</v>
      </c>
      <c r="AU613" s="158" t="s">
        <v>87</v>
      </c>
      <c r="AY613" s="18" t="s">
        <v>157</v>
      </c>
      <c r="BE613" s="159">
        <f>IF(N613="základná",J613,0)</f>
        <v>0</v>
      </c>
      <c r="BF613" s="159">
        <f>IF(N613="znížená",J613,0)</f>
        <v>0</v>
      </c>
      <c r="BG613" s="159">
        <f>IF(N613="zákl. prenesená",J613,0)</f>
        <v>0</v>
      </c>
      <c r="BH613" s="159">
        <f>IF(N613="zníž. prenesená",J613,0)</f>
        <v>0</v>
      </c>
      <c r="BI613" s="159">
        <f>IF(N613="nulová",J613,0)</f>
        <v>0</v>
      </c>
      <c r="BJ613" s="18" t="s">
        <v>87</v>
      </c>
      <c r="BK613" s="160">
        <f>ROUND(I613*H613,3)</f>
        <v>0</v>
      </c>
      <c r="BL613" s="18" t="s">
        <v>220</v>
      </c>
      <c r="BM613" s="158" t="s">
        <v>6566</v>
      </c>
    </row>
    <row r="614" spans="1:65" s="13" customFormat="1" x14ac:dyDescent="0.2">
      <c r="B614" s="165"/>
      <c r="D614" s="166" t="s">
        <v>269</v>
      </c>
      <c r="E614" s="167" t="s">
        <v>1</v>
      </c>
      <c r="F614" s="168" t="s">
        <v>6567</v>
      </c>
      <c r="H614" s="167" t="s">
        <v>1</v>
      </c>
      <c r="L614" s="165"/>
      <c r="M614" s="169"/>
      <c r="N614" s="170"/>
      <c r="O614" s="170"/>
      <c r="P614" s="170"/>
      <c r="Q614" s="170"/>
      <c r="R614" s="170"/>
      <c r="S614" s="170"/>
      <c r="T614" s="171"/>
      <c r="AT614" s="167" t="s">
        <v>269</v>
      </c>
      <c r="AU614" s="167" t="s">
        <v>87</v>
      </c>
      <c r="AV614" s="13" t="s">
        <v>79</v>
      </c>
      <c r="AW614" s="13" t="s">
        <v>26</v>
      </c>
      <c r="AX614" s="13" t="s">
        <v>71</v>
      </c>
      <c r="AY614" s="167" t="s">
        <v>157</v>
      </c>
    </row>
    <row r="615" spans="1:65" s="14" customFormat="1" x14ac:dyDescent="0.2">
      <c r="B615" s="172"/>
      <c r="D615" s="166" t="s">
        <v>269</v>
      </c>
      <c r="E615" s="173" t="s">
        <v>1</v>
      </c>
      <c r="F615" s="174" t="s">
        <v>6568</v>
      </c>
      <c r="H615" s="175">
        <v>51.9</v>
      </c>
      <c r="L615" s="172"/>
      <c r="M615" s="176"/>
      <c r="N615" s="177"/>
      <c r="O615" s="177"/>
      <c r="P615" s="177"/>
      <c r="Q615" s="177"/>
      <c r="R615" s="177"/>
      <c r="S615" s="177"/>
      <c r="T615" s="178"/>
      <c r="AT615" s="173" t="s">
        <v>269</v>
      </c>
      <c r="AU615" s="173" t="s">
        <v>87</v>
      </c>
      <c r="AV615" s="14" t="s">
        <v>87</v>
      </c>
      <c r="AW615" s="14" t="s">
        <v>26</v>
      </c>
      <c r="AX615" s="14" t="s">
        <v>71</v>
      </c>
      <c r="AY615" s="173" t="s">
        <v>157</v>
      </c>
    </row>
    <row r="616" spans="1:65" s="13" customFormat="1" x14ac:dyDescent="0.2">
      <c r="B616" s="165"/>
      <c r="D616" s="166" t="s">
        <v>269</v>
      </c>
      <c r="E616" s="167" t="s">
        <v>1</v>
      </c>
      <c r="F616" s="168" t="s">
        <v>6159</v>
      </c>
      <c r="H616" s="167" t="s">
        <v>1</v>
      </c>
      <c r="L616" s="165"/>
      <c r="M616" s="169"/>
      <c r="N616" s="170"/>
      <c r="O616" s="170"/>
      <c r="P616" s="170"/>
      <c r="Q616" s="170"/>
      <c r="R616" s="170"/>
      <c r="S616" s="170"/>
      <c r="T616" s="171"/>
      <c r="AT616" s="167" t="s">
        <v>269</v>
      </c>
      <c r="AU616" s="167" t="s">
        <v>87</v>
      </c>
      <c r="AV616" s="13" t="s">
        <v>79</v>
      </c>
      <c r="AW616" s="13" t="s">
        <v>26</v>
      </c>
      <c r="AX616" s="13" t="s">
        <v>71</v>
      </c>
      <c r="AY616" s="167" t="s">
        <v>157</v>
      </c>
    </row>
    <row r="617" spans="1:65" s="14" customFormat="1" x14ac:dyDescent="0.2">
      <c r="B617" s="172"/>
      <c r="D617" s="166" t="s">
        <v>269</v>
      </c>
      <c r="E617" s="173" t="s">
        <v>1</v>
      </c>
      <c r="F617" s="174" t="s">
        <v>6569</v>
      </c>
      <c r="H617" s="175">
        <v>215.2</v>
      </c>
      <c r="L617" s="172"/>
      <c r="M617" s="176"/>
      <c r="N617" s="177"/>
      <c r="O617" s="177"/>
      <c r="P617" s="177"/>
      <c r="Q617" s="177"/>
      <c r="R617" s="177"/>
      <c r="S617" s="177"/>
      <c r="T617" s="178"/>
      <c r="AT617" s="173" t="s">
        <v>269</v>
      </c>
      <c r="AU617" s="173" t="s">
        <v>87</v>
      </c>
      <c r="AV617" s="14" t="s">
        <v>87</v>
      </c>
      <c r="AW617" s="14" t="s">
        <v>26</v>
      </c>
      <c r="AX617" s="14" t="s">
        <v>71</v>
      </c>
      <c r="AY617" s="173" t="s">
        <v>157</v>
      </c>
    </row>
    <row r="618" spans="1:65" s="13" customFormat="1" x14ac:dyDescent="0.2">
      <c r="B618" s="165"/>
      <c r="D618" s="166" t="s">
        <v>269</v>
      </c>
      <c r="E618" s="167" t="s">
        <v>1</v>
      </c>
      <c r="F618" s="168" t="s">
        <v>6570</v>
      </c>
      <c r="H618" s="167" t="s">
        <v>1</v>
      </c>
      <c r="L618" s="165"/>
      <c r="M618" s="169"/>
      <c r="N618" s="170"/>
      <c r="O618" s="170"/>
      <c r="P618" s="170"/>
      <c r="Q618" s="170"/>
      <c r="R618" s="170"/>
      <c r="S618" s="170"/>
      <c r="T618" s="171"/>
      <c r="AT618" s="167" t="s">
        <v>269</v>
      </c>
      <c r="AU618" s="167" t="s">
        <v>87</v>
      </c>
      <c r="AV618" s="13" t="s">
        <v>79</v>
      </c>
      <c r="AW618" s="13" t="s">
        <v>26</v>
      </c>
      <c r="AX618" s="13" t="s">
        <v>71</v>
      </c>
      <c r="AY618" s="167" t="s">
        <v>157</v>
      </c>
    </row>
    <row r="619" spans="1:65" s="14" customFormat="1" x14ac:dyDescent="0.2">
      <c r="B619" s="172"/>
      <c r="D619" s="166" t="s">
        <v>269</v>
      </c>
      <c r="E619" s="173" t="s">
        <v>1</v>
      </c>
      <c r="F619" s="174" t="s">
        <v>6571</v>
      </c>
      <c r="H619" s="175">
        <v>31.3</v>
      </c>
      <c r="L619" s="172"/>
      <c r="M619" s="176"/>
      <c r="N619" s="177"/>
      <c r="O619" s="177"/>
      <c r="P619" s="177"/>
      <c r="Q619" s="177"/>
      <c r="R619" s="177"/>
      <c r="S619" s="177"/>
      <c r="T619" s="178"/>
      <c r="AT619" s="173" t="s">
        <v>269</v>
      </c>
      <c r="AU619" s="173" t="s">
        <v>87</v>
      </c>
      <c r="AV619" s="14" t="s">
        <v>87</v>
      </c>
      <c r="AW619" s="14" t="s">
        <v>26</v>
      </c>
      <c r="AX619" s="14" t="s">
        <v>71</v>
      </c>
      <c r="AY619" s="173" t="s">
        <v>157</v>
      </c>
    </row>
    <row r="620" spans="1:65" s="13" customFormat="1" x14ac:dyDescent="0.2">
      <c r="B620" s="165"/>
      <c r="D620" s="166" t="s">
        <v>269</v>
      </c>
      <c r="E620" s="167" t="s">
        <v>1</v>
      </c>
      <c r="F620" s="168" t="s">
        <v>1994</v>
      </c>
      <c r="H620" s="167" t="s">
        <v>1</v>
      </c>
      <c r="L620" s="165"/>
      <c r="M620" s="169"/>
      <c r="N620" s="170"/>
      <c r="O620" s="170"/>
      <c r="P620" s="170"/>
      <c r="Q620" s="170"/>
      <c r="R620" s="170"/>
      <c r="S620" s="170"/>
      <c r="T620" s="171"/>
      <c r="AT620" s="167" t="s">
        <v>269</v>
      </c>
      <c r="AU620" s="167" t="s">
        <v>87</v>
      </c>
      <c r="AV620" s="13" t="s">
        <v>79</v>
      </c>
      <c r="AW620" s="13" t="s">
        <v>26</v>
      </c>
      <c r="AX620" s="13" t="s">
        <v>71</v>
      </c>
      <c r="AY620" s="167" t="s">
        <v>157</v>
      </c>
    </row>
    <row r="621" spans="1:65" s="13" customFormat="1" x14ac:dyDescent="0.2">
      <c r="B621" s="165"/>
      <c r="D621" s="166" t="s">
        <v>269</v>
      </c>
      <c r="E621" s="167" t="s">
        <v>1</v>
      </c>
      <c r="F621" s="168" t="s">
        <v>3732</v>
      </c>
      <c r="H621" s="167" t="s">
        <v>1</v>
      </c>
      <c r="L621" s="165"/>
      <c r="M621" s="169"/>
      <c r="N621" s="170"/>
      <c r="O621" s="170"/>
      <c r="P621" s="170"/>
      <c r="Q621" s="170"/>
      <c r="R621" s="170"/>
      <c r="S621" s="170"/>
      <c r="T621" s="171"/>
      <c r="AT621" s="167" t="s">
        <v>269</v>
      </c>
      <c r="AU621" s="167" t="s">
        <v>87</v>
      </c>
      <c r="AV621" s="13" t="s">
        <v>79</v>
      </c>
      <c r="AW621" s="13" t="s">
        <v>26</v>
      </c>
      <c r="AX621" s="13" t="s">
        <v>71</v>
      </c>
      <c r="AY621" s="167" t="s">
        <v>157</v>
      </c>
    </row>
    <row r="622" spans="1:65" s="13" customFormat="1" x14ac:dyDescent="0.2">
      <c r="B622" s="165"/>
      <c r="D622" s="166" t="s">
        <v>269</v>
      </c>
      <c r="E622" s="167" t="s">
        <v>1</v>
      </c>
      <c r="F622" s="168" t="s">
        <v>3506</v>
      </c>
      <c r="H622" s="167" t="s">
        <v>1</v>
      </c>
      <c r="L622" s="165"/>
      <c r="M622" s="169"/>
      <c r="N622" s="170"/>
      <c r="O622" s="170"/>
      <c r="P622" s="170"/>
      <c r="Q622" s="170"/>
      <c r="R622" s="170"/>
      <c r="S622" s="170"/>
      <c r="T622" s="171"/>
      <c r="AT622" s="167" t="s">
        <v>269</v>
      </c>
      <c r="AU622" s="167" t="s">
        <v>87</v>
      </c>
      <c r="AV622" s="13" t="s">
        <v>79</v>
      </c>
      <c r="AW622" s="13" t="s">
        <v>26</v>
      </c>
      <c r="AX622" s="13" t="s">
        <v>71</v>
      </c>
      <c r="AY622" s="167" t="s">
        <v>157</v>
      </c>
    </row>
    <row r="623" spans="1:65" s="13" customFormat="1" x14ac:dyDescent="0.2">
      <c r="B623" s="165"/>
      <c r="D623" s="166" t="s">
        <v>269</v>
      </c>
      <c r="E623" s="167" t="s">
        <v>1</v>
      </c>
      <c r="F623" s="168" t="s">
        <v>3507</v>
      </c>
      <c r="H623" s="167" t="s">
        <v>1</v>
      </c>
      <c r="L623" s="165"/>
      <c r="M623" s="169"/>
      <c r="N623" s="170"/>
      <c r="O623" s="170"/>
      <c r="P623" s="170"/>
      <c r="Q623" s="170"/>
      <c r="R623" s="170"/>
      <c r="S623" s="170"/>
      <c r="T623" s="171"/>
      <c r="AT623" s="167" t="s">
        <v>269</v>
      </c>
      <c r="AU623" s="167" t="s">
        <v>87</v>
      </c>
      <c r="AV623" s="13" t="s">
        <v>79</v>
      </c>
      <c r="AW623" s="13" t="s">
        <v>26</v>
      </c>
      <c r="AX623" s="13" t="s">
        <v>71</v>
      </c>
      <c r="AY623" s="167" t="s">
        <v>157</v>
      </c>
    </row>
    <row r="624" spans="1:65" s="15" customFormat="1" x14ac:dyDescent="0.2">
      <c r="B624" s="179"/>
      <c r="D624" s="166" t="s">
        <v>269</v>
      </c>
      <c r="E624" s="180" t="s">
        <v>1</v>
      </c>
      <c r="F624" s="181" t="s">
        <v>272</v>
      </c>
      <c r="H624" s="182">
        <v>298.39999999999998</v>
      </c>
      <c r="L624" s="179"/>
      <c r="M624" s="183"/>
      <c r="N624" s="184"/>
      <c r="O624" s="184"/>
      <c r="P624" s="184"/>
      <c r="Q624" s="184"/>
      <c r="R624" s="184"/>
      <c r="S624" s="184"/>
      <c r="T624" s="185"/>
      <c r="AT624" s="180" t="s">
        <v>269</v>
      </c>
      <c r="AU624" s="180" t="s">
        <v>87</v>
      </c>
      <c r="AV624" s="15" t="s">
        <v>162</v>
      </c>
      <c r="AW624" s="15" t="s">
        <v>26</v>
      </c>
      <c r="AX624" s="15" t="s">
        <v>79</v>
      </c>
      <c r="AY624" s="180" t="s">
        <v>157</v>
      </c>
    </row>
    <row r="625" spans="1:65" s="2" customFormat="1" ht="37.9" customHeight="1" x14ac:dyDescent="0.2">
      <c r="A625" s="30"/>
      <c r="B625" s="147"/>
      <c r="C625" s="193" t="s">
        <v>790</v>
      </c>
      <c r="D625" s="193" t="s">
        <v>777</v>
      </c>
      <c r="E625" s="194" t="s">
        <v>3756</v>
      </c>
      <c r="F625" s="195" t="s">
        <v>3757</v>
      </c>
      <c r="G625" s="196" t="s">
        <v>196</v>
      </c>
      <c r="H625" s="197">
        <v>330</v>
      </c>
      <c r="I625" s="197"/>
      <c r="J625" s="197">
        <f>ROUND(I625*H625,3)</f>
        <v>0</v>
      </c>
      <c r="K625" s="198"/>
      <c r="L625" s="199"/>
      <c r="M625" s="200" t="s">
        <v>1</v>
      </c>
      <c r="N625" s="201" t="s">
        <v>37</v>
      </c>
      <c r="O625" s="156">
        <v>0</v>
      </c>
      <c r="P625" s="156">
        <f>O625*H625</f>
        <v>0</v>
      </c>
      <c r="Q625" s="156">
        <v>1E-4</v>
      </c>
      <c r="R625" s="156">
        <f>Q625*H625</f>
        <v>3.3000000000000002E-2</v>
      </c>
      <c r="S625" s="156">
        <v>0</v>
      </c>
      <c r="T625" s="157">
        <f>S625*H625</f>
        <v>0</v>
      </c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R625" s="158" t="s">
        <v>511</v>
      </c>
      <c r="AT625" s="158" t="s">
        <v>777</v>
      </c>
      <c r="AU625" s="158" t="s">
        <v>87</v>
      </c>
      <c r="AY625" s="18" t="s">
        <v>157</v>
      </c>
      <c r="BE625" s="159">
        <f>IF(N625="základná",J625,0)</f>
        <v>0</v>
      </c>
      <c r="BF625" s="159">
        <f>IF(N625="znížená",J625,0)</f>
        <v>0</v>
      </c>
      <c r="BG625" s="159">
        <f>IF(N625="zákl. prenesená",J625,0)</f>
        <v>0</v>
      </c>
      <c r="BH625" s="159">
        <f>IF(N625="zníž. prenesená",J625,0)</f>
        <v>0</v>
      </c>
      <c r="BI625" s="159">
        <f>IF(N625="nulová",J625,0)</f>
        <v>0</v>
      </c>
      <c r="BJ625" s="18" t="s">
        <v>87</v>
      </c>
      <c r="BK625" s="160">
        <f>ROUND(I625*H625,3)</f>
        <v>0</v>
      </c>
      <c r="BL625" s="18" t="s">
        <v>220</v>
      </c>
      <c r="BM625" s="158" t="s">
        <v>6572</v>
      </c>
    </row>
    <row r="626" spans="1:65" s="2" customFormat="1" ht="37.9" customHeight="1" x14ac:dyDescent="0.2">
      <c r="A626" s="30"/>
      <c r="B626" s="147"/>
      <c r="C626" s="193" t="s">
        <v>796</v>
      </c>
      <c r="D626" s="193" t="s">
        <v>777</v>
      </c>
      <c r="E626" s="194" t="s">
        <v>3760</v>
      </c>
      <c r="F626" s="195" t="s">
        <v>3761</v>
      </c>
      <c r="G626" s="196" t="s">
        <v>196</v>
      </c>
      <c r="H626" s="197">
        <v>330</v>
      </c>
      <c r="I626" s="197"/>
      <c r="J626" s="197">
        <f>ROUND(I626*H626,3)</f>
        <v>0</v>
      </c>
      <c r="K626" s="198"/>
      <c r="L626" s="199"/>
      <c r="M626" s="200" t="s">
        <v>1</v>
      </c>
      <c r="N626" s="201" t="s">
        <v>37</v>
      </c>
      <c r="O626" s="156">
        <v>0</v>
      </c>
      <c r="P626" s="156">
        <f>O626*H626</f>
        <v>0</v>
      </c>
      <c r="Q626" s="156">
        <v>1E-4</v>
      </c>
      <c r="R626" s="156">
        <f>Q626*H626</f>
        <v>3.3000000000000002E-2</v>
      </c>
      <c r="S626" s="156">
        <v>0</v>
      </c>
      <c r="T626" s="157">
        <f>S626*H626</f>
        <v>0</v>
      </c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R626" s="158" t="s">
        <v>511</v>
      </c>
      <c r="AT626" s="158" t="s">
        <v>777</v>
      </c>
      <c r="AU626" s="158" t="s">
        <v>87</v>
      </c>
      <c r="AY626" s="18" t="s">
        <v>157</v>
      </c>
      <c r="BE626" s="159">
        <f>IF(N626="základná",J626,0)</f>
        <v>0</v>
      </c>
      <c r="BF626" s="159">
        <f>IF(N626="znížená",J626,0)</f>
        <v>0</v>
      </c>
      <c r="BG626" s="159">
        <f>IF(N626="zákl. prenesená",J626,0)</f>
        <v>0</v>
      </c>
      <c r="BH626" s="159">
        <f>IF(N626="zníž. prenesená",J626,0)</f>
        <v>0</v>
      </c>
      <c r="BI626" s="159">
        <f>IF(N626="nulová",J626,0)</f>
        <v>0</v>
      </c>
      <c r="BJ626" s="18" t="s">
        <v>87</v>
      </c>
      <c r="BK626" s="160">
        <f>ROUND(I626*H626,3)</f>
        <v>0</v>
      </c>
      <c r="BL626" s="18" t="s">
        <v>220</v>
      </c>
      <c r="BM626" s="158" t="s">
        <v>6573</v>
      </c>
    </row>
    <row r="627" spans="1:65" s="2" customFormat="1" ht="49.15" customHeight="1" x14ac:dyDescent="0.2">
      <c r="A627" s="30"/>
      <c r="B627" s="147"/>
      <c r="C627" s="193" t="s">
        <v>802</v>
      </c>
      <c r="D627" s="193" t="s">
        <v>777</v>
      </c>
      <c r="E627" s="194" t="s">
        <v>4958</v>
      </c>
      <c r="F627" s="195" t="s">
        <v>6574</v>
      </c>
      <c r="G627" s="196" t="s">
        <v>205</v>
      </c>
      <c r="H627" s="197">
        <v>1</v>
      </c>
      <c r="I627" s="197"/>
      <c r="J627" s="197">
        <f>ROUND(I627*H627,3)</f>
        <v>0</v>
      </c>
      <c r="K627" s="198"/>
      <c r="L627" s="199"/>
      <c r="M627" s="200" t="s">
        <v>1</v>
      </c>
      <c r="N627" s="201" t="s">
        <v>37</v>
      </c>
      <c r="O627" s="156">
        <v>0</v>
      </c>
      <c r="P627" s="156">
        <f>O627*H627</f>
        <v>0</v>
      </c>
      <c r="Q627" s="156">
        <v>3.2000000000000001E-2</v>
      </c>
      <c r="R627" s="156">
        <f>Q627*H627</f>
        <v>3.2000000000000001E-2</v>
      </c>
      <c r="S627" s="156">
        <v>0</v>
      </c>
      <c r="T627" s="157">
        <f>S627*H627</f>
        <v>0</v>
      </c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R627" s="158" t="s">
        <v>511</v>
      </c>
      <c r="AT627" s="158" t="s">
        <v>777</v>
      </c>
      <c r="AU627" s="158" t="s">
        <v>87</v>
      </c>
      <c r="AY627" s="18" t="s">
        <v>157</v>
      </c>
      <c r="BE627" s="159">
        <f>IF(N627="základná",J627,0)</f>
        <v>0</v>
      </c>
      <c r="BF627" s="159">
        <f>IF(N627="znížená",J627,0)</f>
        <v>0</v>
      </c>
      <c r="BG627" s="159">
        <f>IF(N627="zákl. prenesená",J627,0)</f>
        <v>0</v>
      </c>
      <c r="BH627" s="159">
        <f>IF(N627="zníž. prenesená",J627,0)</f>
        <v>0</v>
      </c>
      <c r="BI627" s="159">
        <f>IF(N627="nulová",J627,0)</f>
        <v>0</v>
      </c>
      <c r="BJ627" s="18" t="s">
        <v>87</v>
      </c>
      <c r="BK627" s="160">
        <f>ROUND(I627*H627,3)</f>
        <v>0</v>
      </c>
      <c r="BL627" s="18" t="s">
        <v>220</v>
      </c>
      <c r="BM627" s="158" t="s">
        <v>6575</v>
      </c>
    </row>
    <row r="628" spans="1:65" s="14" customFormat="1" x14ac:dyDescent="0.2">
      <c r="B628" s="172"/>
      <c r="D628" s="166" t="s">
        <v>269</v>
      </c>
      <c r="E628" s="173" t="s">
        <v>1</v>
      </c>
      <c r="F628" s="174" t="s">
        <v>6576</v>
      </c>
      <c r="H628" s="175">
        <v>1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1:65" s="13" customFormat="1" x14ac:dyDescent="0.2">
      <c r="B629" s="165"/>
      <c r="D629" s="166" t="s">
        <v>269</v>
      </c>
      <c r="E629" s="167" t="s">
        <v>1</v>
      </c>
      <c r="F629" s="168" t="s">
        <v>3538</v>
      </c>
      <c r="H629" s="167" t="s">
        <v>1</v>
      </c>
      <c r="L629" s="165"/>
      <c r="M629" s="169"/>
      <c r="N629" s="170"/>
      <c r="O629" s="170"/>
      <c r="P629" s="170"/>
      <c r="Q629" s="170"/>
      <c r="R629" s="170"/>
      <c r="S629" s="170"/>
      <c r="T629" s="171"/>
      <c r="AT629" s="167" t="s">
        <v>269</v>
      </c>
      <c r="AU629" s="167" t="s">
        <v>87</v>
      </c>
      <c r="AV629" s="13" t="s">
        <v>79</v>
      </c>
      <c r="AW629" s="13" t="s">
        <v>26</v>
      </c>
      <c r="AX629" s="13" t="s">
        <v>71</v>
      </c>
      <c r="AY629" s="167" t="s">
        <v>157</v>
      </c>
    </row>
    <row r="630" spans="1:65" s="13" customFormat="1" x14ac:dyDescent="0.2">
      <c r="B630" s="165"/>
      <c r="D630" s="166" t="s">
        <v>269</v>
      </c>
      <c r="E630" s="167" t="s">
        <v>1</v>
      </c>
      <c r="F630" s="168" t="s">
        <v>3539</v>
      </c>
      <c r="H630" s="167" t="s">
        <v>1</v>
      </c>
      <c r="L630" s="165"/>
      <c r="M630" s="169"/>
      <c r="N630" s="170"/>
      <c r="O630" s="170"/>
      <c r="P630" s="170"/>
      <c r="Q630" s="170"/>
      <c r="R630" s="170"/>
      <c r="S630" s="170"/>
      <c r="T630" s="171"/>
      <c r="AT630" s="167" t="s">
        <v>269</v>
      </c>
      <c r="AU630" s="167" t="s">
        <v>87</v>
      </c>
      <c r="AV630" s="13" t="s">
        <v>79</v>
      </c>
      <c r="AW630" s="13" t="s">
        <v>26</v>
      </c>
      <c r="AX630" s="13" t="s">
        <v>71</v>
      </c>
      <c r="AY630" s="167" t="s">
        <v>157</v>
      </c>
    </row>
    <row r="631" spans="1:65" s="13" customFormat="1" ht="22.5" x14ac:dyDescent="0.2">
      <c r="B631" s="165"/>
      <c r="D631" s="166" t="s">
        <v>269</v>
      </c>
      <c r="E631" s="167" t="s">
        <v>1</v>
      </c>
      <c r="F631" s="168" t="s">
        <v>3540</v>
      </c>
      <c r="H631" s="167" t="s">
        <v>1</v>
      </c>
      <c r="L631" s="165"/>
      <c r="M631" s="169"/>
      <c r="N631" s="170"/>
      <c r="O631" s="170"/>
      <c r="P631" s="170"/>
      <c r="Q631" s="170"/>
      <c r="R631" s="170"/>
      <c r="S631" s="170"/>
      <c r="T631" s="171"/>
      <c r="AT631" s="167" t="s">
        <v>269</v>
      </c>
      <c r="AU631" s="167" t="s">
        <v>87</v>
      </c>
      <c r="AV631" s="13" t="s">
        <v>79</v>
      </c>
      <c r="AW631" s="13" t="s">
        <v>26</v>
      </c>
      <c r="AX631" s="13" t="s">
        <v>71</v>
      </c>
      <c r="AY631" s="167" t="s">
        <v>157</v>
      </c>
    </row>
    <row r="632" spans="1:65" s="13" customFormat="1" x14ac:dyDescent="0.2">
      <c r="B632" s="165"/>
      <c r="D632" s="166" t="s">
        <v>269</v>
      </c>
      <c r="E632" s="167" t="s">
        <v>1</v>
      </c>
      <c r="F632" s="168" t="s">
        <v>1997</v>
      </c>
      <c r="H632" s="167" t="s">
        <v>1</v>
      </c>
      <c r="L632" s="165"/>
      <c r="M632" s="169"/>
      <c r="N632" s="170"/>
      <c r="O632" s="170"/>
      <c r="P632" s="170"/>
      <c r="Q632" s="170"/>
      <c r="R632" s="170"/>
      <c r="S632" s="170"/>
      <c r="T632" s="171"/>
      <c r="AT632" s="167" t="s">
        <v>269</v>
      </c>
      <c r="AU632" s="167" t="s">
        <v>87</v>
      </c>
      <c r="AV632" s="13" t="s">
        <v>79</v>
      </c>
      <c r="AW632" s="13" t="s">
        <v>26</v>
      </c>
      <c r="AX632" s="13" t="s">
        <v>71</v>
      </c>
      <c r="AY632" s="167" t="s">
        <v>157</v>
      </c>
    </row>
    <row r="633" spans="1:65" s="13" customFormat="1" ht="33.75" x14ac:dyDescent="0.2">
      <c r="B633" s="165"/>
      <c r="D633" s="166" t="s">
        <v>269</v>
      </c>
      <c r="E633" s="167" t="s">
        <v>1</v>
      </c>
      <c r="F633" s="168" t="s">
        <v>3768</v>
      </c>
      <c r="H633" s="167" t="s">
        <v>1</v>
      </c>
      <c r="L633" s="165"/>
      <c r="M633" s="169"/>
      <c r="N633" s="170"/>
      <c r="O633" s="170"/>
      <c r="P633" s="170"/>
      <c r="Q633" s="170"/>
      <c r="R633" s="170"/>
      <c r="S633" s="170"/>
      <c r="T633" s="171"/>
      <c r="AT633" s="167" t="s">
        <v>269</v>
      </c>
      <c r="AU633" s="167" t="s">
        <v>87</v>
      </c>
      <c r="AV633" s="13" t="s">
        <v>79</v>
      </c>
      <c r="AW633" s="13" t="s">
        <v>26</v>
      </c>
      <c r="AX633" s="13" t="s">
        <v>71</v>
      </c>
      <c r="AY633" s="167" t="s">
        <v>157</v>
      </c>
    </row>
    <row r="634" spans="1:65" s="13" customFormat="1" ht="33.75" x14ac:dyDescent="0.2">
      <c r="B634" s="165"/>
      <c r="D634" s="166" t="s">
        <v>269</v>
      </c>
      <c r="E634" s="167" t="s">
        <v>1</v>
      </c>
      <c r="F634" s="168" t="s">
        <v>3769</v>
      </c>
      <c r="H634" s="167" t="s">
        <v>1</v>
      </c>
      <c r="L634" s="165"/>
      <c r="M634" s="169"/>
      <c r="N634" s="170"/>
      <c r="O634" s="170"/>
      <c r="P634" s="170"/>
      <c r="Q634" s="170"/>
      <c r="R634" s="170"/>
      <c r="S634" s="170"/>
      <c r="T634" s="171"/>
      <c r="AT634" s="167" t="s">
        <v>269</v>
      </c>
      <c r="AU634" s="167" t="s">
        <v>87</v>
      </c>
      <c r="AV634" s="13" t="s">
        <v>79</v>
      </c>
      <c r="AW634" s="13" t="s">
        <v>26</v>
      </c>
      <c r="AX634" s="13" t="s">
        <v>71</v>
      </c>
      <c r="AY634" s="167" t="s">
        <v>157</v>
      </c>
    </row>
    <row r="635" spans="1:65" s="15" customFormat="1" x14ac:dyDescent="0.2">
      <c r="B635" s="179"/>
      <c r="D635" s="166" t="s">
        <v>269</v>
      </c>
      <c r="E635" s="180" t="s">
        <v>1</v>
      </c>
      <c r="F635" s="181" t="s">
        <v>272</v>
      </c>
      <c r="H635" s="182">
        <v>1</v>
      </c>
      <c r="L635" s="179"/>
      <c r="M635" s="183"/>
      <c r="N635" s="184"/>
      <c r="O635" s="184"/>
      <c r="P635" s="184"/>
      <c r="Q635" s="184"/>
      <c r="R635" s="184"/>
      <c r="S635" s="184"/>
      <c r="T635" s="185"/>
      <c r="AT635" s="180" t="s">
        <v>269</v>
      </c>
      <c r="AU635" s="180" t="s">
        <v>87</v>
      </c>
      <c r="AV635" s="15" t="s">
        <v>162</v>
      </c>
      <c r="AW635" s="15" t="s">
        <v>26</v>
      </c>
      <c r="AX635" s="15" t="s">
        <v>79</v>
      </c>
      <c r="AY635" s="180" t="s">
        <v>157</v>
      </c>
    </row>
    <row r="636" spans="1:65" s="2" customFormat="1" ht="37.9" customHeight="1" x14ac:dyDescent="0.2">
      <c r="A636" s="30"/>
      <c r="B636" s="147"/>
      <c r="C636" s="193" t="s">
        <v>808</v>
      </c>
      <c r="D636" s="193" t="s">
        <v>777</v>
      </c>
      <c r="E636" s="194" t="s">
        <v>6577</v>
      </c>
      <c r="F636" s="195" t="s">
        <v>6578</v>
      </c>
      <c r="G636" s="196" t="s">
        <v>205</v>
      </c>
      <c r="H636" s="197">
        <v>1</v>
      </c>
      <c r="I636" s="197"/>
      <c r="J636" s="197">
        <f>ROUND(I636*H636,3)</f>
        <v>0</v>
      </c>
      <c r="K636" s="198"/>
      <c r="L636" s="199"/>
      <c r="M636" s="200" t="s">
        <v>1</v>
      </c>
      <c r="N636" s="201" t="s">
        <v>37</v>
      </c>
      <c r="O636" s="156">
        <v>0</v>
      </c>
      <c r="P636" s="156">
        <f>O636*H636</f>
        <v>0</v>
      </c>
      <c r="Q636" s="156">
        <v>3.2000000000000001E-2</v>
      </c>
      <c r="R636" s="156">
        <f>Q636*H636</f>
        <v>3.2000000000000001E-2</v>
      </c>
      <c r="S636" s="156">
        <v>0</v>
      </c>
      <c r="T636" s="157">
        <f>S636*H636</f>
        <v>0</v>
      </c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R636" s="158" t="s">
        <v>511</v>
      </c>
      <c r="AT636" s="158" t="s">
        <v>777</v>
      </c>
      <c r="AU636" s="158" t="s">
        <v>87</v>
      </c>
      <c r="AY636" s="18" t="s">
        <v>157</v>
      </c>
      <c r="BE636" s="159">
        <f>IF(N636="základná",J636,0)</f>
        <v>0</v>
      </c>
      <c r="BF636" s="159">
        <f>IF(N636="znížená",J636,0)</f>
        <v>0</v>
      </c>
      <c r="BG636" s="159">
        <f>IF(N636="zákl. prenesená",J636,0)</f>
        <v>0</v>
      </c>
      <c r="BH636" s="159">
        <f>IF(N636="zníž. prenesená",J636,0)</f>
        <v>0</v>
      </c>
      <c r="BI636" s="159">
        <f>IF(N636="nulová",J636,0)</f>
        <v>0</v>
      </c>
      <c r="BJ636" s="18" t="s">
        <v>87</v>
      </c>
      <c r="BK636" s="160">
        <f>ROUND(I636*H636,3)</f>
        <v>0</v>
      </c>
      <c r="BL636" s="18" t="s">
        <v>220</v>
      </c>
      <c r="BM636" s="158" t="s">
        <v>6579</v>
      </c>
    </row>
    <row r="637" spans="1:65" s="14" customFormat="1" x14ac:dyDescent="0.2">
      <c r="B637" s="172"/>
      <c r="D637" s="166" t="s">
        <v>269</v>
      </c>
      <c r="E637" s="173" t="s">
        <v>1</v>
      </c>
      <c r="F637" s="174" t="s">
        <v>3834</v>
      </c>
      <c r="H637" s="175">
        <v>1</v>
      </c>
      <c r="L637" s="172"/>
      <c r="M637" s="176"/>
      <c r="N637" s="177"/>
      <c r="O637" s="177"/>
      <c r="P637" s="177"/>
      <c r="Q637" s="177"/>
      <c r="R637" s="177"/>
      <c r="S637" s="177"/>
      <c r="T637" s="178"/>
      <c r="AT637" s="173" t="s">
        <v>269</v>
      </c>
      <c r="AU637" s="173" t="s">
        <v>87</v>
      </c>
      <c r="AV637" s="14" t="s">
        <v>87</v>
      </c>
      <c r="AW637" s="14" t="s">
        <v>26</v>
      </c>
      <c r="AX637" s="14" t="s">
        <v>71</v>
      </c>
      <c r="AY637" s="173" t="s">
        <v>157</v>
      </c>
    </row>
    <row r="638" spans="1:65" s="13" customFormat="1" x14ac:dyDescent="0.2">
      <c r="B638" s="165"/>
      <c r="D638" s="166" t="s">
        <v>269</v>
      </c>
      <c r="E638" s="167" t="s">
        <v>1</v>
      </c>
      <c r="F638" s="168" t="s">
        <v>3538</v>
      </c>
      <c r="H638" s="167" t="s">
        <v>1</v>
      </c>
      <c r="L638" s="165"/>
      <c r="M638" s="169"/>
      <c r="N638" s="170"/>
      <c r="O638" s="170"/>
      <c r="P638" s="170"/>
      <c r="Q638" s="170"/>
      <c r="R638" s="170"/>
      <c r="S638" s="170"/>
      <c r="T638" s="171"/>
      <c r="AT638" s="167" t="s">
        <v>269</v>
      </c>
      <c r="AU638" s="167" t="s">
        <v>87</v>
      </c>
      <c r="AV638" s="13" t="s">
        <v>79</v>
      </c>
      <c r="AW638" s="13" t="s">
        <v>26</v>
      </c>
      <c r="AX638" s="13" t="s">
        <v>71</v>
      </c>
      <c r="AY638" s="167" t="s">
        <v>157</v>
      </c>
    </row>
    <row r="639" spans="1:65" s="13" customFormat="1" x14ac:dyDescent="0.2">
      <c r="B639" s="165"/>
      <c r="D639" s="166" t="s">
        <v>269</v>
      </c>
      <c r="E639" s="167" t="s">
        <v>1</v>
      </c>
      <c r="F639" s="168" t="s">
        <v>3539</v>
      </c>
      <c r="H639" s="167" t="s">
        <v>1</v>
      </c>
      <c r="L639" s="165"/>
      <c r="M639" s="169"/>
      <c r="N639" s="170"/>
      <c r="O639" s="170"/>
      <c r="P639" s="170"/>
      <c r="Q639" s="170"/>
      <c r="R639" s="170"/>
      <c r="S639" s="170"/>
      <c r="T639" s="171"/>
      <c r="AT639" s="167" t="s">
        <v>269</v>
      </c>
      <c r="AU639" s="167" t="s">
        <v>87</v>
      </c>
      <c r="AV639" s="13" t="s">
        <v>79</v>
      </c>
      <c r="AW639" s="13" t="s">
        <v>26</v>
      </c>
      <c r="AX639" s="13" t="s">
        <v>71</v>
      </c>
      <c r="AY639" s="167" t="s">
        <v>157</v>
      </c>
    </row>
    <row r="640" spans="1:65" s="13" customFormat="1" ht="22.5" x14ac:dyDescent="0.2">
      <c r="B640" s="165"/>
      <c r="D640" s="166" t="s">
        <v>269</v>
      </c>
      <c r="E640" s="167" t="s">
        <v>1</v>
      </c>
      <c r="F640" s="168" t="s">
        <v>3540</v>
      </c>
      <c r="H640" s="167" t="s">
        <v>1</v>
      </c>
      <c r="L640" s="165"/>
      <c r="M640" s="169"/>
      <c r="N640" s="170"/>
      <c r="O640" s="170"/>
      <c r="P640" s="170"/>
      <c r="Q640" s="170"/>
      <c r="R640" s="170"/>
      <c r="S640" s="170"/>
      <c r="T640" s="171"/>
      <c r="AT640" s="167" t="s">
        <v>269</v>
      </c>
      <c r="AU640" s="167" t="s">
        <v>87</v>
      </c>
      <c r="AV640" s="13" t="s">
        <v>79</v>
      </c>
      <c r="AW640" s="13" t="s">
        <v>26</v>
      </c>
      <c r="AX640" s="13" t="s">
        <v>71</v>
      </c>
      <c r="AY640" s="167" t="s">
        <v>157</v>
      </c>
    </row>
    <row r="641" spans="1:65" s="13" customFormat="1" x14ac:dyDescent="0.2">
      <c r="B641" s="165"/>
      <c r="D641" s="166" t="s">
        <v>269</v>
      </c>
      <c r="E641" s="167" t="s">
        <v>1</v>
      </c>
      <c r="F641" s="168" t="s">
        <v>1997</v>
      </c>
      <c r="H641" s="167" t="s">
        <v>1</v>
      </c>
      <c r="L641" s="165"/>
      <c r="M641" s="169"/>
      <c r="N641" s="170"/>
      <c r="O641" s="170"/>
      <c r="P641" s="170"/>
      <c r="Q641" s="170"/>
      <c r="R641" s="170"/>
      <c r="S641" s="170"/>
      <c r="T641" s="171"/>
      <c r="AT641" s="167" t="s">
        <v>269</v>
      </c>
      <c r="AU641" s="167" t="s">
        <v>87</v>
      </c>
      <c r="AV641" s="13" t="s">
        <v>79</v>
      </c>
      <c r="AW641" s="13" t="s">
        <v>26</v>
      </c>
      <c r="AX641" s="13" t="s">
        <v>71</v>
      </c>
      <c r="AY641" s="167" t="s">
        <v>157</v>
      </c>
    </row>
    <row r="642" spans="1:65" s="13" customFormat="1" ht="33.75" x14ac:dyDescent="0.2">
      <c r="B642" s="165"/>
      <c r="D642" s="166" t="s">
        <v>269</v>
      </c>
      <c r="E642" s="167" t="s">
        <v>1</v>
      </c>
      <c r="F642" s="168" t="s">
        <v>3768</v>
      </c>
      <c r="H642" s="167" t="s">
        <v>1</v>
      </c>
      <c r="L642" s="165"/>
      <c r="M642" s="169"/>
      <c r="N642" s="170"/>
      <c r="O642" s="170"/>
      <c r="P642" s="170"/>
      <c r="Q642" s="170"/>
      <c r="R642" s="170"/>
      <c r="S642" s="170"/>
      <c r="T642" s="171"/>
      <c r="AT642" s="167" t="s">
        <v>269</v>
      </c>
      <c r="AU642" s="167" t="s">
        <v>87</v>
      </c>
      <c r="AV642" s="13" t="s">
        <v>79</v>
      </c>
      <c r="AW642" s="13" t="s">
        <v>26</v>
      </c>
      <c r="AX642" s="13" t="s">
        <v>71</v>
      </c>
      <c r="AY642" s="167" t="s">
        <v>157</v>
      </c>
    </row>
    <row r="643" spans="1:65" s="13" customFormat="1" ht="33.75" x14ac:dyDescent="0.2">
      <c r="B643" s="165"/>
      <c r="D643" s="166" t="s">
        <v>269</v>
      </c>
      <c r="E643" s="167" t="s">
        <v>1</v>
      </c>
      <c r="F643" s="168" t="s">
        <v>3769</v>
      </c>
      <c r="H643" s="167" t="s">
        <v>1</v>
      </c>
      <c r="L643" s="165"/>
      <c r="M643" s="169"/>
      <c r="N643" s="170"/>
      <c r="O643" s="170"/>
      <c r="P643" s="170"/>
      <c r="Q643" s="170"/>
      <c r="R643" s="170"/>
      <c r="S643" s="170"/>
      <c r="T643" s="171"/>
      <c r="AT643" s="167" t="s">
        <v>269</v>
      </c>
      <c r="AU643" s="167" t="s">
        <v>87</v>
      </c>
      <c r="AV643" s="13" t="s">
        <v>79</v>
      </c>
      <c r="AW643" s="13" t="s">
        <v>26</v>
      </c>
      <c r="AX643" s="13" t="s">
        <v>71</v>
      </c>
      <c r="AY643" s="167" t="s">
        <v>157</v>
      </c>
    </row>
    <row r="644" spans="1:65" s="15" customFormat="1" x14ac:dyDescent="0.2">
      <c r="B644" s="179"/>
      <c r="D644" s="166" t="s">
        <v>269</v>
      </c>
      <c r="E644" s="180" t="s">
        <v>1</v>
      </c>
      <c r="F644" s="181" t="s">
        <v>272</v>
      </c>
      <c r="H644" s="182">
        <v>1</v>
      </c>
      <c r="L644" s="179"/>
      <c r="M644" s="183"/>
      <c r="N644" s="184"/>
      <c r="O644" s="184"/>
      <c r="P644" s="184"/>
      <c r="Q644" s="184"/>
      <c r="R644" s="184"/>
      <c r="S644" s="184"/>
      <c r="T644" s="185"/>
      <c r="AT644" s="180" t="s">
        <v>269</v>
      </c>
      <c r="AU644" s="180" t="s">
        <v>87</v>
      </c>
      <c r="AV644" s="15" t="s">
        <v>162</v>
      </c>
      <c r="AW644" s="15" t="s">
        <v>26</v>
      </c>
      <c r="AX644" s="15" t="s">
        <v>79</v>
      </c>
      <c r="AY644" s="180" t="s">
        <v>157</v>
      </c>
    </row>
    <row r="645" spans="1:65" s="2" customFormat="1" ht="49.15" customHeight="1" x14ac:dyDescent="0.2">
      <c r="A645" s="30"/>
      <c r="B645" s="147"/>
      <c r="C645" s="193" t="s">
        <v>817</v>
      </c>
      <c r="D645" s="193" t="s">
        <v>777</v>
      </c>
      <c r="E645" s="194" t="s">
        <v>6580</v>
      </c>
      <c r="F645" s="195" t="s">
        <v>6581</v>
      </c>
      <c r="G645" s="196" t="s">
        <v>205</v>
      </c>
      <c r="H645" s="197">
        <v>2</v>
      </c>
      <c r="I645" s="197"/>
      <c r="J645" s="197">
        <f>ROUND(I645*H645,3)</f>
        <v>0</v>
      </c>
      <c r="K645" s="198"/>
      <c r="L645" s="199"/>
      <c r="M645" s="200" t="s">
        <v>1</v>
      </c>
      <c r="N645" s="201" t="s">
        <v>37</v>
      </c>
      <c r="O645" s="156">
        <v>0</v>
      </c>
      <c r="P645" s="156">
        <f>O645*H645</f>
        <v>0</v>
      </c>
      <c r="Q645" s="156">
        <v>3.2000000000000001E-2</v>
      </c>
      <c r="R645" s="156">
        <f>Q645*H645</f>
        <v>6.4000000000000001E-2</v>
      </c>
      <c r="S645" s="156">
        <v>0</v>
      </c>
      <c r="T645" s="157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58" t="s">
        <v>511</v>
      </c>
      <c r="AT645" s="158" t="s">
        <v>777</v>
      </c>
      <c r="AU645" s="158" t="s">
        <v>87</v>
      </c>
      <c r="AY645" s="18" t="s">
        <v>157</v>
      </c>
      <c r="BE645" s="159">
        <f>IF(N645="základná",J645,0)</f>
        <v>0</v>
      </c>
      <c r="BF645" s="159">
        <f>IF(N645="znížená",J645,0)</f>
        <v>0</v>
      </c>
      <c r="BG645" s="159">
        <f>IF(N645="zákl. prenesená",J645,0)</f>
        <v>0</v>
      </c>
      <c r="BH645" s="159">
        <f>IF(N645="zníž. prenesená",J645,0)</f>
        <v>0</v>
      </c>
      <c r="BI645" s="159">
        <f>IF(N645="nulová",J645,0)</f>
        <v>0</v>
      </c>
      <c r="BJ645" s="18" t="s">
        <v>87</v>
      </c>
      <c r="BK645" s="160">
        <f>ROUND(I645*H645,3)</f>
        <v>0</v>
      </c>
      <c r="BL645" s="18" t="s">
        <v>220</v>
      </c>
      <c r="BM645" s="158" t="s">
        <v>6582</v>
      </c>
    </row>
    <row r="646" spans="1:65" s="14" customFormat="1" x14ac:dyDescent="0.2">
      <c r="B646" s="172"/>
      <c r="D646" s="166" t="s">
        <v>269</v>
      </c>
      <c r="E646" s="173" t="s">
        <v>1</v>
      </c>
      <c r="F646" s="174" t="s">
        <v>6583</v>
      </c>
      <c r="H646" s="175">
        <v>2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1:65" s="13" customFormat="1" x14ac:dyDescent="0.2">
      <c r="B647" s="165"/>
      <c r="D647" s="166" t="s">
        <v>269</v>
      </c>
      <c r="E647" s="167" t="s">
        <v>1</v>
      </c>
      <c r="F647" s="168" t="s">
        <v>3538</v>
      </c>
      <c r="H647" s="167" t="s">
        <v>1</v>
      </c>
      <c r="L647" s="165"/>
      <c r="M647" s="169"/>
      <c r="N647" s="170"/>
      <c r="O647" s="170"/>
      <c r="P647" s="170"/>
      <c r="Q647" s="170"/>
      <c r="R647" s="170"/>
      <c r="S647" s="170"/>
      <c r="T647" s="171"/>
      <c r="AT647" s="167" t="s">
        <v>269</v>
      </c>
      <c r="AU647" s="167" t="s">
        <v>87</v>
      </c>
      <c r="AV647" s="13" t="s">
        <v>79</v>
      </c>
      <c r="AW647" s="13" t="s">
        <v>26</v>
      </c>
      <c r="AX647" s="13" t="s">
        <v>71</v>
      </c>
      <c r="AY647" s="167" t="s">
        <v>157</v>
      </c>
    </row>
    <row r="648" spans="1:65" s="13" customFormat="1" x14ac:dyDescent="0.2">
      <c r="B648" s="165"/>
      <c r="D648" s="166" t="s">
        <v>269</v>
      </c>
      <c r="E648" s="167" t="s">
        <v>1</v>
      </c>
      <c r="F648" s="168" t="s">
        <v>3539</v>
      </c>
      <c r="H648" s="167" t="s">
        <v>1</v>
      </c>
      <c r="L648" s="165"/>
      <c r="M648" s="169"/>
      <c r="N648" s="170"/>
      <c r="O648" s="170"/>
      <c r="P648" s="170"/>
      <c r="Q648" s="170"/>
      <c r="R648" s="170"/>
      <c r="S648" s="170"/>
      <c r="T648" s="171"/>
      <c r="AT648" s="167" t="s">
        <v>269</v>
      </c>
      <c r="AU648" s="167" t="s">
        <v>87</v>
      </c>
      <c r="AV648" s="13" t="s">
        <v>79</v>
      </c>
      <c r="AW648" s="13" t="s">
        <v>26</v>
      </c>
      <c r="AX648" s="13" t="s">
        <v>71</v>
      </c>
      <c r="AY648" s="167" t="s">
        <v>157</v>
      </c>
    </row>
    <row r="649" spans="1:65" s="13" customFormat="1" ht="22.5" x14ac:dyDescent="0.2">
      <c r="B649" s="165"/>
      <c r="D649" s="166" t="s">
        <v>269</v>
      </c>
      <c r="E649" s="167" t="s">
        <v>1</v>
      </c>
      <c r="F649" s="168" t="s">
        <v>3540</v>
      </c>
      <c r="H649" s="167" t="s">
        <v>1</v>
      </c>
      <c r="L649" s="165"/>
      <c r="M649" s="169"/>
      <c r="N649" s="170"/>
      <c r="O649" s="170"/>
      <c r="P649" s="170"/>
      <c r="Q649" s="170"/>
      <c r="R649" s="170"/>
      <c r="S649" s="170"/>
      <c r="T649" s="171"/>
      <c r="AT649" s="167" t="s">
        <v>269</v>
      </c>
      <c r="AU649" s="167" t="s">
        <v>87</v>
      </c>
      <c r="AV649" s="13" t="s">
        <v>79</v>
      </c>
      <c r="AW649" s="13" t="s">
        <v>26</v>
      </c>
      <c r="AX649" s="13" t="s">
        <v>71</v>
      </c>
      <c r="AY649" s="167" t="s">
        <v>157</v>
      </c>
    </row>
    <row r="650" spans="1:65" s="13" customFormat="1" x14ac:dyDescent="0.2">
      <c r="B650" s="165"/>
      <c r="D650" s="166" t="s">
        <v>269</v>
      </c>
      <c r="E650" s="167" t="s">
        <v>1</v>
      </c>
      <c r="F650" s="168" t="s">
        <v>1997</v>
      </c>
      <c r="H650" s="167" t="s">
        <v>1</v>
      </c>
      <c r="L650" s="165"/>
      <c r="M650" s="169"/>
      <c r="N650" s="170"/>
      <c r="O650" s="170"/>
      <c r="P650" s="170"/>
      <c r="Q650" s="170"/>
      <c r="R650" s="170"/>
      <c r="S650" s="170"/>
      <c r="T650" s="171"/>
      <c r="AT650" s="167" t="s">
        <v>269</v>
      </c>
      <c r="AU650" s="167" t="s">
        <v>87</v>
      </c>
      <c r="AV650" s="13" t="s">
        <v>79</v>
      </c>
      <c r="AW650" s="13" t="s">
        <v>26</v>
      </c>
      <c r="AX650" s="13" t="s">
        <v>71</v>
      </c>
      <c r="AY650" s="167" t="s">
        <v>157</v>
      </c>
    </row>
    <row r="651" spans="1:65" s="13" customFormat="1" ht="33.75" x14ac:dyDescent="0.2">
      <c r="B651" s="165"/>
      <c r="D651" s="166" t="s">
        <v>269</v>
      </c>
      <c r="E651" s="167" t="s">
        <v>1</v>
      </c>
      <c r="F651" s="168" t="s">
        <v>3768</v>
      </c>
      <c r="H651" s="167" t="s">
        <v>1</v>
      </c>
      <c r="L651" s="165"/>
      <c r="M651" s="169"/>
      <c r="N651" s="170"/>
      <c r="O651" s="170"/>
      <c r="P651" s="170"/>
      <c r="Q651" s="170"/>
      <c r="R651" s="170"/>
      <c r="S651" s="170"/>
      <c r="T651" s="171"/>
      <c r="AT651" s="167" t="s">
        <v>269</v>
      </c>
      <c r="AU651" s="167" t="s">
        <v>87</v>
      </c>
      <c r="AV651" s="13" t="s">
        <v>79</v>
      </c>
      <c r="AW651" s="13" t="s">
        <v>26</v>
      </c>
      <c r="AX651" s="13" t="s">
        <v>71</v>
      </c>
      <c r="AY651" s="167" t="s">
        <v>157</v>
      </c>
    </row>
    <row r="652" spans="1:65" s="13" customFormat="1" ht="33.75" x14ac:dyDescent="0.2">
      <c r="B652" s="165"/>
      <c r="D652" s="166" t="s">
        <v>269</v>
      </c>
      <c r="E652" s="167" t="s">
        <v>1</v>
      </c>
      <c r="F652" s="168" t="s">
        <v>3769</v>
      </c>
      <c r="H652" s="167" t="s">
        <v>1</v>
      </c>
      <c r="L652" s="165"/>
      <c r="M652" s="169"/>
      <c r="N652" s="170"/>
      <c r="O652" s="170"/>
      <c r="P652" s="170"/>
      <c r="Q652" s="170"/>
      <c r="R652" s="170"/>
      <c r="S652" s="170"/>
      <c r="T652" s="171"/>
      <c r="AT652" s="167" t="s">
        <v>269</v>
      </c>
      <c r="AU652" s="167" t="s">
        <v>87</v>
      </c>
      <c r="AV652" s="13" t="s">
        <v>79</v>
      </c>
      <c r="AW652" s="13" t="s">
        <v>26</v>
      </c>
      <c r="AX652" s="13" t="s">
        <v>71</v>
      </c>
      <c r="AY652" s="167" t="s">
        <v>157</v>
      </c>
    </row>
    <row r="653" spans="1:65" s="15" customFormat="1" x14ac:dyDescent="0.2">
      <c r="B653" s="179"/>
      <c r="D653" s="166" t="s">
        <v>269</v>
      </c>
      <c r="E653" s="180" t="s">
        <v>1</v>
      </c>
      <c r="F653" s="181" t="s">
        <v>272</v>
      </c>
      <c r="H653" s="182">
        <v>2</v>
      </c>
      <c r="L653" s="179"/>
      <c r="M653" s="183"/>
      <c r="N653" s="184"/>
      <c r="O653" s="184"/>
      <c r="P653" s="184"/>
      <c r="Q653" s="184"/>
      <c r="R653" s="184"/>
      <c r="S653" s="184"/>
      <c r="T653" s="185"/>
      <c r="AT653" s="180" t="s">
        <v>269</v>
      </c>
      <c r="AU653" s="180" t="s">
        <v>87</v>
      </c>
      <c r="AV653" s="15" t="s">
        <v>162</v>
      </c>
      <c r="AW653" s="15" t="s">
        <v>26</v>
      </c>
      <c r="AX653" s="15" t="s">
        <v>79</v>
      </c>
      <c r="AY653" s="180" t="s">
        <v>157</v>
      </c>
    </row>
    <row r="654" spans="1:65" s="2" customFormat="1" ht="24.2" customHeight="1" x14ac:dyDescent="0.2">
      <c r="A654" s="30"/>
      <c r="B654" s="147"/>
      <c r="C654" s="148" t="s">
        <v>1782</v>
      </c>
      <c r="D654" s="148" t="s">
        <v>159</v>
      </c>
      <c r="E654" s="149" t="s">
        <v>6584</v>
      </c>
      <c r="F654" s="150" t="s">
        <v>6585</v>
      </c>
      <c r="G654" s="151" t="s">
        <v>205</v>
      </c>
      <c r="H654" s="152">
        <v>1</v>
      </c>
      <c r="I654" s="152"/>
      <c r="J654" s="152">
        <f t="shared" ref="J654:J672" si="10">ROUND(I654*H654,3)</f>
        <v>0</v>
      </c>
      <c r="K654" s="153"/>
      <c r="L654" s="31"/>
      <c r="M654" s="154" t="s">
        <v>1</v>
      </c>
      <c r="N654" s="155" t="s">
        <v>37</v>
      </c>
      <c r="O654" s="156">
        <v>0</v>
      </c>
      <c r="P654" s="156">
        <f t="shared" ref="P654:P672" si="11">O654*H654</f>
        <v>0</v>
      </c>
      <c r="Q654" s="156">
        <v>0</v>
      </c>
      <c r="R654" s="156">
        <f t="shared" ref="R654:R672" si="12">Q654*H654</f>
        <v>0</v>
      </c>
      <c r="S654" s="156">
        <v>0</v>
      </c>
      <c r="T654" s="157">
        <f t="shared" ref="T654:T672" si="13">S654*H654</f>
        <v>0</v>
      </c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R654" s="158" t="s">
        <v>220</v>
      </c>
      <c r="AT654" s="158" t="s">
        <v>159</v>
      </c>
      <c r="AU654" s="158" t="s">
        <v>87</v>
      </c>
      <c r="AY654" s="18" t="s">
        <v>157</v>
      </c>
      <c r="BE654" s="159">
        <f t="shared" ref="BE654:BE672" si="14">IF(N654="základná",J654,0)</f>
        <v>0</v>
      </c>
      <c r="BF654" s="159">
        <f t="shared" ref="BF654:BF672" si="15">IF(N654="znížená",J654,0)</f>
        <v>0</v>
      </c>
      <c r="BG654" s="159">
        <f t="shared" ref="BG654:BG672" si="16">IF(N654="zákl. prenesená",J654,0)</f>
        <v>0</v>
      </c>
      <c r="BH654" s="159">
        <f t="shared" ref="BH654:BH672" si="17">IF(N654="zníž. prenesená",J654,0)</f>
        <v>0</v>
      </c>
      <c r="BI654" s="159">
        <f t="shared" ref="BI654:BI672" si="18">IF(N654="nulová",J654,0)</f>
        <v>0</v>
      </c>
      <c r="BJ654" s="18" t="s">
        <v>87</v>
      </c>
      <c r="BK654" s="160">
        <f t="shared" ref="BK654:BK672" si="19">ROUND(I654*H654,3)</f>
        <v>0</v>
      </c>
      <c r="BL654" s="18" t="s">
        <v>220</v>
      </c>
      <c r="BM654" s="158" t="s">
        <v>6586</v>
      </c>
    </row>
    <row r="655" spans="1:65" s="2" customFormat="1" ht="62.65" customHeight="1" x14ac:dyDescent="0.2">
      <c r="A655" s="30"/>
      <c r="B655" s="147"/>
      <c r="C655" s="148" t="s">
        <v>1787</v>
      </c>
      <c r="D655" s="148" t="s">
        <v>159</v>
      </c>
      <c r="E655" s="149" t="s">
        <v>6587</v>
      </c>
      <c r="F655" s="150" t="s">
        <v>6588</v>
      </c>
      <c r="G655" s="151" t="s">
        <v>205</v>
      </c>
      <c r="H655" s="152">
        <v>1</v>
      </c>
      <c r="I655" s="152"/>
      <c r="J655" s="152">
        <f t="shared" si="10"/>
        <v>0</v>
      </c>
      <c r="K655" s="153"/>
      <c r="L655" s="31"/>
      <c r="M655" s="154" t="s">
        <v>1</v>
      </c>
      <c r="N655" s="155" t="s">
        <v>37</v>
      </c>
      <c r="O655" s="156">
        <v>0</v>
      </c>
      <c r="P655" s="156">
        <f t="shared" si="11"/>
        <v>0</v>
      </c>
      <c r="Q655" s="156">
        <v>0</v>
      </c>
      <c r="R655" s="156">
        <f t="shared" si="12"/>
        <v>0</v>
      </c>
      <c r="S655" s="156">
        <v>0</v>
      </c>
      <c r="T655" s="157">
        <f t="shared" si="13"/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58" t="s">
        <v>220</v>
      </c>
      <c r="AT655" s="158" t="s">
        <v>159</v>
      </c>
      <c r="AU655" s="158" t="s">
        <v>87</v>
      </c>
      <c r="AY655" s="18" t="s">
        <v>157</v>
      </c>
      <c r="BE655" s="159">
        <f t="shared" si="14"/>
        <v>0</v>
      </c>
      <c r="BF655" s="159">
        <f t="shared" si="15"/>
        <v>0</v>
      </c>
      <c r="BG655" s="159">
        <f t="shared" si="16"/>
        <v>0</v>
      </c>
      <c r="BH655" s="159">
        <f t="shared" si="17"/>
        <v>0</v>
      </c>
      <c r="BI655" s="159">
        <f t="shared" si="18"/>
        <v>0</v>
      </c>
      <c r="BJ655" s="18" t="s">
        <v>87</v>
      </c>
      <c r="BK655" s="160">
        <f t="shared" si="19"/>
        <v>0</v>
      </c>
      <c r="BL655" s="18" t="s">
        <v>220</v>
      </c>
      <c r="BM655" s="158" t="s">
        <v>6589</v>
      </c>
    </row>
    <row r="656" spans="1:65" s="2" customFormat="1" ht="37.9" customHeight="1" x14ac:dyDescent="0.2">
      <c r="A656" s="30"/>
      <c r="B656" s="147"/>
      <c r="C656" s="148" t="s">
        <v>1794</v>
      </c>
      <c r="D656" s="148" t="s">
        <v>159</v>
      </c>
      <c r="E656" s="149" t="s">
        <v>6590</v>
      </c>
      <c r="F656" s="150" t="s">
        <v>6591</v>
      </c>
      <c r="G656" s="151" t="s">
        <v>205</v>
      </c>
      <c r="H656" s="152">
        <v>1</v>
      </c>
      <c r="I656" s="152"/>
      <c r="J656" s="152">
        <f t="shared" si="10"/>
        <v>0</v>
      </c>
      <c r="K656" s="153"/>
      <c r="L656" s="31"/>
      <c r="M656" s="154" t="s">
        <v>1</v>
      </c>
      <c r="N656" s="155" t="s">
        <v>37</v>
      </c>
      <c r="O656" s="156">
        <v>0</v>
      </c>
      <c r="P656" s="156">
        <f t="shared" si="11"/>
        <v>0</v>
      </c>
      <c r="Q656" s="156">
        <v>0</v>
      </c>
      <c r="R656" s="156">
        <f t="shared" si="12"/>
        <v>0</v>
      </c>
      <c r="S656" s="156">
        <v>0</v>
      </c>
      <c r="T656" s="157">
        <f t="shared" si="13"/>
        <v>0</v>
      </c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R656" s="158" t="s">
        <v>220</v>
      </c>
      <c r="AT656" s="158" t="s">
        <v>159</v>
      </c>
      <c r="AU656" s="158" t="s">
        <v>87</v>
      </c>
      <c r="AY656" s="18" t="s">
        <v>157</v>
      </c>
      <c r="BE656" s="159">
        <f t="shared" si="14"/>
        <v>0</v>
      </c>
      <c r="BF656" s="159">
        <f t="shared" si="15"/>
        <v>0</v>
      </c>
      <c r="BG656" s="159">
        <f t="shared" si="16"/>
        <v>0</v>
      </c>
      <c r="BH656" s="159">
        <f t="shared" si="17"/>
        <v>0</v>
      </c>
      <c r="BI656" s="159">
        <f t="shared" si="18"/>
        <v>0</v>
      </c>
      <c r="BJ656" s="18" t="s">
        <v>87</v>
      </c>
      <c r="BK656" s="160">
        <f t="shared" si="19"/>
        <v>0</v>
      </c>
      <c r="BL656" s="18" t="s">
        <v>220</v>
      </c>
      <c r="BM656" s="158" t="s">
        <v>6592</v>
      </c>
    </row>
    <row r="657" spans="1:65" s="2" customFormat="1" ht="37.9" customHeight="1" x14ac:dyDescent="0.2">
      <c r="A657" s="30"/>
      <c r="B657" s="147"/>
      <c r="C657" s="148" t="s">
        <v>1800</v>
      </c>
      <c r="D657" s="148" t="s">
        <v>159</v>
      </c>
      <c r="E657" s="149" t="s">
        <v>6593</v>
      </c>
      <c r="F657" s="150" t="s">
        <v>6594</v>
      </c>
      <c r="G657" s="151" t="s">
        <v>205</v>
      </c>
      <c r="H657" s="152">
        <v>1</v>
      </c>
      <c r="I657" s="152"/>
      <c r="J657" s="152">
        <f t="shared" si="10"/>
        <v>0</v>
      </c>
      <c r="K657" s="153"/>
      <c r="L657" s="31"/>
      <c r="M657" s="154" t="s">
        <v>1</v>
      </c>
      <c r="N657" s="155" t="s">
        <v>37</v>
      </c>
      <c r="O657" s="156">
        <v>0</v>
      </c>
      <c r="P657" s="156">
        <f t="shared" si="11"/>
        <v>0</v>
      </c>
      <c r="Q657" s="156">
        <v>0</v>
      </c>
      <c r="R657" s="156">
        <f t="shared" si="12"/>
        <v>0</v>
      </c>
      <c r="S657" s="156">
        <v>0</v>
      </c>
      <c r="T657" s="157">
        <f t="shared" si="13"/>
        <v>0</v>
      </c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R657" s="158" t="s">
        <v>220</v>
      </c>
      <c r="AT657" s="158" t="s">
        <v>159</v>
      </c>
      <c r="AU657" s="158" t="s">
        <v>87</v>
      </c>
      <c r="AY657" s="18" t="s">
        <v>157</v>
      </c>
      <c r="BE657" s="159">
        <f t="shared" si="14"/>
        <v>0</v>
      </c>
      <c r="BF657" s="159">
        <f t="shared" si="15"/>
        <v>0</v>
      </c>
      <c r="BG657" s="159">
        <f t="shared" si="16"/>
        <v>0</v>
      </c>
      <c r="BH657" s="159">
        <f t="shared" si="17"/>
        <v>0</v>
      </c>
      <c r="BI657" s="159">
        <f t="shared" si="18"/>
        <v>0</v>
      </c>
      <c r="BJ657" s="18" t="s">
        <v>87</v>
      </c>
      <c r="BK657" s="160">
        <f t="shared" si="19"/>
        <v>0</v>
      </c>
      <c r="BL657" s="18" t="s">
        <v>220</v>
      </c>
      <c r="BM657" s="158" t="s">
        <v>6595</v>
      </c>
    </row>
    <row r="658" spans="1:65" s="2" customFormat="1" ht="49.15" customHeight="1" x14ac:dyDescent="0.2">
      <c r="A658" s="30"/>
      <c r="B658" s="147"/>
      <c r="C658" s="148" t="s">
        <v>1804</v>
      </c>
      <c r="D658" s="148" t="s">
        <v>159</v>
      </c>
      <c r="E658" s="149" t="s">
        <v>6596</v>
      </c>
      <c r="F658" s="150" t="s">
        <v>6597</v>
      </c>
      <c r="G658" s="151" t="s">
        <v>205</v>
      </c>
      <c r="H658" s="152">
        <v>1</v>
      </c>
      <c r="I658" s="152"/>
      <c r="J658" s="152">
        <f t="shared" si="10"/>
        <v>0</v>
      </c>
      <c r="K658" s="153"/>
      <c r="L658" s="31"/>
      <c r="M658" s="154" t="s">
        <v>1</v>
      </c>
      <c r="N658" s="155" t="s">
        <v>37</v>
      </c>
      <c r="O658" s="156">
        <v>0</v>
      </c>
      <c r="P658" s="156">
        <f t="shared" si="11"/>
        <v>0</v>
      </c>
      <c r="Q658" s="156">
        <v>0</v>
      </c>
      <c r="R658" s="156">
        <f t="shared" si="12"/>
        <v>0</v>
      </c>
      <c r="S658" s="156">
        <v>0</v>
      </c>
      <c r="T658" s="157">
        <f t="shared" si="13"/>
        <v>0</v>
      </c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R658" s="158" t="s">
        <v>220</v>
      </c>
      <c r="AT658" s="158" t="s">
        <v>159</v>
      </c>
      <c r="AU658" s="158" t="s">
        <v>87</v>
      </c>
      <c r="AY658" s="18" t="s">
        <v>157</v>
      </c>
      <c r="BE658" s="159">
        <f t="shared" si="14"/>
        <v>0</v>
      </c>
      <c r="BF658" s="159">
        <f t="shared" si="15"/>
        <v>0</v>
      </c>
      <c r="BG658" s="159">
        <f t="shared" si="16"/>
        <v>0</v>
      </c>
      <c r="BH658" s="159">
        <f t="shared" si="17"/>
        <v>0</v>
      </c>
      <c r="BI658" s="159">
        <f t="shared" si="18"/>
        <v>0</v>
      </c>
      <c r="BJ658" s="18" t="s">
        <v>87</v>
      </c>
      <c r="BK658" s="160">
        <f t="shared" si="19"/>
        <v>0</v>
      </c>
      <c r="BL658" s="18" t="s">
        <v>220</v>
      </c>
      <c r="BM658" s="158" t="s">
        <v>6598</v>
      </c>
    </row>
    <row r="659" spans="1:65" s="2" customFormat="1" ht="62.65" customHeight="1" x14ac:dyDescent="0.2">
      <c r="A659" s="30"/>
      <c r="B659" s="147"/>
      <c r="C659" s="148" t="s">
        <v>1809</v>
      </c>
      <c r="D659" s="148" t="s">
        <v>159</v>
      </c>
      <c r="E659" s="149" t="s">
        <v>6599</v>
      </c>
      <c r="F659" s="150" t="s">
        <v>6600</v>
      </c>
      <c r="G659" s="151" t="s">
        <v>205</v>
      </c>
      <c r="H659" s="152">
        <v>1</v>
      </c>
      <c r="I659" s="152"/>
      <c r="J659" s="152">
        <f t="shared" si="10"/>
        <v>0</v>
      </c>
      <c r="K659" s="153"/>
      <c r="L659" s="31"/>
      <c r="M659" s="154" t="s">
        <v>1</v>
      </c>
      <c r="N659" s="155" t="s">
        <v>37</v>
      </c>
      <c r="O659" s="156">
        <v>0</v>
      </c>
      <c r="P659" s="156">
        <f t="shared" si="11"/>
        <v>0</v>
      </c>
      <c r="Q659" s="156">
        <v>0</v>
      </c>
      <c r="R659" s="156">
        <f t="shared" si="12"/>
        <v>0</v>
      </c>
      <c r="S659" s="156">
        <v>0</v>
      </c>
      <c r="T659" s="157">
        <f t="shared" si="13"/>
        <v>0</v>
      </c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R659" s="158" t="s">
        <v>220</v>
      </c>
      <c r="AT659" s="158" t="s">
        <v>159</v>
      </c>
      <c r="AU659" s="158" t="s">
        <v>87</v>
      </c>
      <c r="AY659" s="18" t="s">
        <v>157</v>
      </c>
      <c r="BE659" s="159">
        <f t="shared" si="14"/>
        <v>0</v>
      </c>
      <c r="BF659" s="159">
        <f t="shared" si="15"/>
        <v>0</v>
      </c>
      <c r="BG659" s="159">
        <f t="shared" si="16"/>
        <v>0</v>
      </c>
      <c r="BH659" s="159">
        <f t="shared" si="17"/>
        <v>0</v>
      </c>
      <c r="BI659" s="159">
        <f t="shared" si="18"/>
        <v>0</v>
      </c>
      <c r="BJ659" s="18" t="s">
        <v>87</v>
      </c>
      <c r="BK659" s="160">
        <f t="shared" si="19"/>
        <v>0</v>
      </c>
      <c r="BL659" s="18" t="s">
        <v>220</v>
      </c>
      <c r="BM659" s="158" t="s">
        <v>6601</v>
      </c>
    </row>
    <row r="660" spans="1:65" s="2" customFormat="1" ht="49.15" customHeight="1" x14ac:dyDescent="0.2">
      <c r="A660" s="30"/>
      <c r="B660" s="147"/>
      <c r="C660" s="148" t="s">
        <v>1812</v>
      </c>
      <c r="D660" s="148" t="s">
        <v>159</v>
      </c>
      <c r="E660" s="149" t="s">
        <v>6602</v>
      </c>
      <c r="F660" s="150" t="s">
        <v>6603</v>
      </c>
      <c r="G660" s="151" t="s">
        <v>205</v>
      </c>
      <c r="H660" s="152">
        <v>1</v>
      </c>
      <c r="I660" s="152"/>
      <c r="J660" s="152">
        <f t="shared" si="10"/>
        <v>0</v>
      </c>
      <c r="K660" s="153"/>
      <c r="L660" s="31"/>
      <c r="M660" s="154" t="s">
        <v>1</v>
      </c>
      <c r="N660" s="155" t="s">
        <v>37</v>
      </c>
      <c r="O660" s="156">
        <v>0</v>
      </c>
      <c r="P660" s="156">
        <f t="shared" si="11"/>
        <v>0</v>
      </c>
      <c r="Q660" s="156">
        <v>0</v>
      </c>
      <c r="R660" s="156">
        <f t="shared" si="12"/>
        <v>0</v>
      </c>
      <c r="S660" s="156">
        <v>0</v>
      </c>
      <c r="T660" s="157">
        <f t="shared" si="13"/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58" t="s">
        <v>220</v>
      </c>
      <c r="AT660" s="158" t="s">
        <v>159</v>
      </c>
      <c r="AU660" s="158" t="s">
        <v>87</v>
      </c>
      <c r="AY660" s="18" t="s">
        <v>157</v>
      </c>
      <c r="BE660" s="159">
        <f t="shared" si="14"/>
        <v>0</v>
      </c>
      <c r="BF660" s="159">
        <f t="shared" si="15"/>
        <v>0</v>
      </c>
      <c r="BG660" s="159">
        <f t="shared" si="16"/>
        <v>0</v>
      </c>
      <c r="BH660" s="159">
        <f t="shared" si="17"/>
        <v>0</v>
      </c>
      <c r="BI660" s="159">
        <f t="shared" si="18"/>
        <v>0</v>
      </c>
      <c r="BJ660" s="18" t="s">
        <v>87</v>
      </c>
      <c r="BK660" s="160">
        <f t="shared" si="19"/>
        <v>0</v>
      </c>
      <c r="BL660" s="18" t="s">
        <v>220</v>
      </c>
      <c r="BM660" s="158" t="s">
        <v>6604</v>
      </c>
    </row>
    <row r="661" spans="1:65" s="2" customFormat="1" ht="49.15" customHeight="1" x14ac:dyDescent="0.2">
      <c r="A661" s="30"/>
      <c r="B661" s="147"/>
      <c r="C661" s="148" t="s">
        <v>1818</v>
      </c>
      <c r="D661" s="148" t="s">
        <v>159</v>
      </c>
      <c r="E661" s="149" t="s">
        <v>6605</v>
      </c>
      <c r="F661" s="150" t="s">
        <v>6606</v>
      </c>
      <c r="G661" s="151" t="s">
        <v>205</v>
      </c>
      <c r="H661" s="152">
        <v>1</v>
      </c>
      <c r="I661" s="152"/>
      <c r="J661" s="152">
        <f t="shared" si="10"/>
        <v>0</v>
      </c>
      <c r="K661" s="153"/>
      <c r="L661" s="31"/>
      <c r="M661" s="154" t="s">
        <v>1</v>
      </c>
      <c r="N661" s="155" t="s">
        <v>37</v>
      </c>
      <c r="O661" s="156">
        <v>0</v>
      </c>
      <c r="P661" s="156">
        <f t="shared" si="11"/>
        <v>0</v>
      </c>
      <c r="Q661" s="156">
        <v>0</v>
      </c>
      <c r="R661" s="156">
        <f t="shared" si="12"/>
        <v>0</v>
      </c>
      <c r="S661" s="156">
        <v>0</v>
      </c>
      <c r="T661" s="157">
        <f t="shared" si="13"/>
        <v>0</v>
      </c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R661" s="158" t="s">
        <v>220</v>
      </c>
      <c r="AT661" s="158" t="s">
        <v>159</v>
      </c>
      <c r="AU661" s="158" t="s">
        <v>87</v>
      </c>
      <c r="AY661" s="18" t="s">
        <v>157</v>
      </c>
      <c r="BE661" s="159">
        <f t="shared" si="14"/>
        <v>0</v>
      </c>
      <c r="BF661" s="159">
        <f t="shared" si="15"/>
        <v>0</v>
      </c>
      <c r="BG661" s="159">
        <f t="shared" si="16"/>
        <v>0</v>
      </c>
      <c r="BH661" s="159">
        <f t="shared" si="17"/>
        <v>0</v>
      </c>
      <c r="BI661" s="159">
        <f t="shared" si="18"/>
        <v>0</v>
      </c>
      <c r="BJ661" s="18" t="s">
        <v>87</v>
      </c>
      <c r="BK661" s="160">
        <f t="shared" si="19"/>
        <v>0</v>
      </c>
      <c r="BL661" s="18" t="s">
        <v>220</v>
      </c>
      <c r="BM661" s="158" t="s">
        <v>6607</v>
      </c>
    </row>
    <row r="662" spans="1:65" s="2" customFormat="1" ht="49.15" customHeight="1" x14ac:dyDescent="0.2">
      <c r="A662" s="30"/>
      <c r="B662" s="147"/>
      <c r="C662" s="148" t="s">
        <v>1916</v>
      </c>
      <c r="D662" s="148" t="s">
        <v>159</v>
      </c>
      <c r="E662" s="149" t="s">
        <v>6608</v>
      </c>
      <c r="F662" s="150" t="s">
        <v>6609</v>
      </c>
      <c r="G662" s="151" t="s">
        <v>205</v>
      </c>
      <c r="H662" s="152">
        <v>1</v>
      </c>
      <c r="I662" s="152"/>
      <c r="J662" s="152">
        <f t="shared" si="10"/>
        <v>0</v>
      </c>
      <c r="K662" s="153"/>
      <c r="L662" s="31"/>
      <c r="M662" s="154" t="s">
        <v>1</v>
      </c>
      <c r="N662" s="155" t="s">
        <v>37</v>
      </c>
      <c r="O662" s="156">
        <v>0</v>
      </c>
      <c r="P662" s="156">
        <f t="shared" si="11"/>
        <v>0</v>
      </c>
      <c r="Q662" s="156">
        <v>0</v>
      </c>
      <c r="R662" s="156">
        <f t="shared" si="12"/>
        <v>0</v>
      </c>
      <c r="S662" s="156">
        <v>0</v>
      </c>
      <c r="T662" s="157">
        <f t="shared" si="13"/>
        <v>0</v>
      </c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R662" s="158" t="s">
        <v>220</v>
      </c>
      <c r="AT662" s="158" t="s">
        <v>159</v>
      </c>
      <c r="AU662" s="158" t="s">
        <v>87</v>
      </c>
      <c r="AY662" s="18" t="s">
        <v>157</v>
      </c>
      <c r="BE662" s="159">
        <f t="shared" si="14"/>
        <v>0</v>
      </c>
      <c r="BF662" s="159">
        <f t="shared" si="15"/>
        <v>0</v>
      </c>
      <c r="BG662" s="159">
        <f t="shared" si="16"/>
        <v>0</v>
      </c>
      <c r="BH662" s="159">
        <f t="shared" si="17"/>
        <v>0</v>
      </c>
      <c r="BI662" s="159">
        <f t="shared" si="18"/>
        <v>0</v>
      </c>
      <c r="BJ662" s="18" t="s">
        <v>87</v>
      </c>
      <c r="BK662" s="160">
        <f t="shared" si="19"/>
        <v>0</v>
      </c>
      <c r="BL662" s="18" t="s">
        <v>220</v>
      </c>
      <c r="BM662" s="158" t="s">
        <v>6610</v>
      </c>
    </row>
    <row r="663" spans="1:65" s="2" customFormat="1" ht="24.2" customHeight="1" x14ac:dyDescent="0.2">
      <c r="A663" s="30"/>
      <c r="B663" s="147"/>
      <c r="C663" s="148" t="s">
        <v>1941</v>
      </c>
      <c r="D663" s="148" t="s">
        <v>159</v>
      </c>
      <c r="E663" s="149" t="s">
        <v>6611</v>
      </c>
      <c r="F663" s="150" t="s">
        <v>6612</v>
      </c>
      <c r="G663" s="151" t="s">
        <v>205</v>
      </c>
      <c r="H663" s="152">
        <v>1</v>
      </c>
      <c r="I663" s="152"/>
      <c r="J663" s="152">
        <f t="shared" si="10"/>
        <v>0</v>
      </c>
      <c r="K663" s="153"/>
      <c r="L663" s="31"/>
      <c r="M663" s="154" t="s">
        <v>1</v>
      </c>
      <c r="N663" s="155" t="s">
        <v>37</v>
      </c>
      <c r="O663" s="156">
        <v>0</v>
      </c>
      <c r="P663" s="156">
        <f t="shared" si="11"/>
        <v>0</v>
      </c>
      <c r="Q663" s="156">
        <v>0</v>
      </c>
      <c r="R663" s="156">
        <f t="shared" si="12"/>
        <v>0</v>
      </c>
      <c r="S663" s="156">
        <v>0</v>
      </c>
      <c r="T663" s="157">
        <f t="shared" si="13"/>
        <v>0</v>
      </c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R663" s="158" t="s">
        <v>220</v>
      </c>
      <c r="AT663" s="158" t="s">
        <v>159</v>
      </c>
      <c r="AU663" s="158" t="s">
        <v>87</v>
      </c>
      <c r="AY663" s="18" t="s">
        <v>157</v>
      </c>
      <c r="BE663" s="159">
        <f t="shared" si="14"/>
        <v>0</v>
      </c>
      <c r="BF663" s="159">
        <f t="shared" si="15"/>
        <v>0</v>
      </c>
      <c r="BG663" s="159">
        <f t="shared" si="16"/>
        <v>0</v>
      </c>
      <c r="BH663" s="159">
        <f t="shared" si="17"/>
        <v>0</v>
      </c>
      <c r="BI663" s="159">
        <f t="shared" si="18"/>
        <v>0</v>
      </c>
      <c r="BJ663" s="18" t="s">
        <v>87</v>
      </c>
      <c r="BK663" s="160">
        <f t="shared" si="19"/>
        <v>0</v>
      </c>
      <c r="BL663" s="18" t="s">
        <v>220</v>
      </c>
      <c r="BM663" s="158" t="s">
        <v>6613</v>
      </c>
    </row>
    <row r="664" spans="1:65" s="2" customFormat="1" ht="37.9" customHeight="1" x14ac:dyDescent="0.2">
      <c r="A664" s="30"/>
      <c r="B664" s="147"/>
      <c r="C664" s="148" t="s">
        <v>1971</v>
      </c>
      <c r="D664" s="148" t="s">
        <v>159</v>
      </c>
      <c r="E664" s="149" t="s">
        <v>6614</v>
      </c>
      <c r="F664" s="150" t="s">
        <v>6615</v>
      </c>
      <c r="G664" s="151" t="s">
        <v>205</v>
      </c>
      <c r="H664" s="152">
        <v>1</v>
      </c>
      <c r="I664" s="152"/>
      <c r="J664" s="152">
        <f t="shared" si="10"/>
        <v>0</v>
      </c>
      <c r="K664" s="153"/>
      <c r="L664" s="31"/>
      <c r="M664" s="154" t="s">
        <v>1</v>
      </c>
      <c r="N664" s="155" t="s">
        <v>37</v>
      </c>
      <c r="O664" s="156">
        <v>0</v>
      </c>
      <c r="P664" s="156">
        <f t="shared" si="11"/>
        <v>0</v>
      </c>
      <c r="Q664" s="156">
        <v>0</v>
      </c>
      <c r="R664" s="156">
        <f t="shared" si="12"/>
        <v>0</v>
      </c>
      <c r="S664" s="156">
        <v>0</v>
      </c>
      <c r="T664" s="157">
        <f t="shared" si="13"/>
        <v>0</v>
      </c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R664" s="158" t="s">
        <v>220</v>
      </c>
      <c r="AT664" s="158" t="s">
        <v>159</v>
      </c>
      <c r="AU664" s="158" t="s">
        <v>87</v>
      </c>
      <c r="AY664" s="18" t="s">
        <v>157</v>
      </c>
      <c r="BE664" s="159">
        <f t="shared" si="14"/>
        <v>0</v>
      </c>
      <c r="BF664" s="159">
        <f t="shared" si="15"/>
        <v>0</v>
      </c>
      <c r="BG664" s="159">
        <f t="shared" si="16"/>
        <v>0</v>
      </c>
      <c r="BH664" s="159">
        <f t="shared" si="17"/>
        <v>0</v>
      </c>
      <c r="BI664" s="159">
        <f t="shared" si="18"/>
        <v>0</v>
      </c>
      <c r="BJ664" s="18" t="s">
        <v>87</v>
      </c>
      <c r="BK664" s="160">
        <f t="shared" si="19"/>
        <v>0</v>
      </c>
      <c r="BL664" s="18" t="s">
        <v>220</v>
      </c>
      <c r="BM664" s="158" t="s">
        <v>6616</v>
      </c>
    </row>
    <row r="665" spans="1:65" s="2" customFormat="1" ht="14.45" customHeight="1" x14ac:dyDescent="0.2">
      <c r="A665" s="30"/>
      <c r="B665" s="147"/>
      <c r="C665" s="148" t="s">
        <v>1975</v>
      </c>
      <c r="D665" s="148" t="s">
        <v>159</v>
      </c>
      <c r="E665" s="149" t="s">
        <v>6617</v>
      </c>
      <c r="F665" s="150" t="s">
        <v>6618</v>
      </c>
      <c r="G665" s="151" t="s">
        <v>205</v>
      </c>
      <c r="H665" s="152">
        <v>1</v>
      </c>
      <c r="I665" s="152"/>
      <c r="J665" s="152">
        <f t="shared" si="10"/>
        <v>0</v>
      </c>
      <c r="K665" s="153"/>
      <c r="L665" s="31"/>
      <c r="M665" s="154" t="s">
        <v>1</v>
      </c>
      <c r="N665" s="155" t="s">
        <v>37</v>
      </c>
      <c r="O665" s="156">
        <v>0</v>
      </c>
      <c r="P665" s="156">
        <f t="shared" si="11"/>
        <v>0</v>
      </c>
      <c r="Q665" s="156">
        <v>0</v>
      </c>
      <c r="R665" s="156">
        <f t="shared" si="12"/>
        <v>0</v>
      </c>
      <c r="S665" s="156">
        <v>0</v>
      </c>
      <c r="T665" s="157">
        <f t="shared" si="13"/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58" t="s">
        <v>220</v>
      </c>
      <c r="AT665" s="158" t="s">
        <v>159</v>
      </c>
      <c r="AU665" s="158" t="s">
        <v>87</v>
      </c>
      <c r="AY665" s="18" t="s">
        <v>157</v>
      </c>
      <c r="BE665" s="159">
        <f t="shared" si="14"/>
        <v>0</v>
      </c>
      <c r="BF665" s="159">
        <f t="shared" si="15"/>
        <v>0</v>
      </c>
      <c r="BG665" s="159">
        <f t="shared" si="16"/>
        <v>0</v>
      </c>
      <c r="BH665" s="159">
        <f t="shared" si="17"/>
        <v>0</v>
      </c>
      <c r="BI665" s="159">
        <f t="shared" si="18"/>
        <v>0</v>
      </c>
      <c r="BJ665" s="18" t="s">
        <v>87</v>
      </c>
      <c r="BK665" s="160">
        <f t="shared" si="19"/>
        <v>0</v>
      </c>
      <c r="BL665" s="18" t="s">
        <v>220</v>
      </c>
      <c r="BM665" s="158" t="s">
        <v>6619</v>
      </c>
    </row>
    <row r="666" spans="1:65" s="2" customFormat="1" ht="49.15" customHeight="1" x14ac:dyDescent="0.2">
      <c r="A666" s="30"/>
      <c r="B666" s="147"/>
      <c r="C666" s="148" t="s">
        <v>232</v>
      </c>
      <c r="D666" s="148" t="s">
        <v>159</v>
      </c>
      <c r="E666" s="149" t="s">
        <v>6620</v>
      </c>
      <c r="F666" s="150" t="s">
        <v>6621</v>
      </c>
      <c r="G666" s="151" t="s">
        <v>205</v>
      </c>
      <c r="H666" s="152">
        <v>2</v>
      </c>
      <c r="I666" s="152"/>
      <c r="J666" s="152">
        <f t="shared" si="10"/>
        <v>0</v>
      </c>
      <c r="K666" s="153"/>
      <c r="L666" s="31"/>
      <c r="M666" s="154" t="s">
        <v>1</v>
      </c>
      <c r="N666" s="155" t="s">
        <v>37</v>
      </c>
      <c r="O666" s="156">
        <v>0</v>
      </c>
      <c r="P666" s="156">
        <f t="shared" si="11"/>
        <v>0</v>
      </c>
      <c r="Q666" s="156">
        <v>0</v>
      </c>
      <c r="R666" s="156">
        <f t="shared" si="12"/>
        <v>0</v>
      </c>
      <c r="S666" s="156">
        <v>0</v>
      </c>
      <c r="T666" s="157">
        <f t="shared" si="13"/>
        <v>0</v>
      </c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R666" s="158" t="s">
        <v>220</v>
      </c>
      <c r="AT666" s="158" t="s">
        <v>159</v>
      </c>
      <c r="AU666" s="158" t="s">
        <v>87</v>
      </c>
      <c r="AY666" s="18" t="s">
        <v>157</v>
      </c>
      <c r="BE666" s="159">
        <f t="shared" si="14"/>
        <v>0</v>
      </c>
      <c r="BF666" s="159">
        <f t="shared" si="15"/>
        <v>0</v>
      </c>
      <c r="BG666" s="159">
        <f t="shared" si="16"/>
        <v>0</v>
      </c>
      <c r="BH666" s="159">
        <f t="shared" si="17"/>
        <v>0</v>
      </c>
      <c r="BI666" s="159">
        <f t="shared" si="18"/>
        <v>0</v>
      </c>
      <c r="BJ666" s="18" t="s">
        <v>87</v>
      </c>
      <c r="BK666" s="160">
        <f t="shared" si="19"/>
        <v>0</v>
      </c>
      <c r="BL666" s="18" t="s">
        <v>220</v>
      </c>
      <c r="BM666" s="158" t="s">
        <v>6622</v>
      </c>
    </row>
    <row r="667" spans="1:65" s="2" customFormat="1" ht="49.15" customHeight="1" x14ac:dyDescent="0.2">
      <c r="A667" s="30"/>
      <c r="B667" s="147"/>
      <c r="C667" s="148" t="s">
        <v>2062</v>
      </c>
      <c r="D667" s="148" t="s">
        <v>159</v>
      </c>
      <c r="E667" s="149" t="s">
        <v>6623</v>
      </c>
      <c r="F667" s="150" t="s">
        <v>6624</v>
      </c>
      <c r="G667" s="151" t="s">
        <v>205</v>
      </c>
      <c r="H667" s="152">
        <v>1</v>
      </c>
      <c r="I667" s="152"/>
      <c r="J667" s="152">
        <f t="shared" si="10"/>
        <v>0</v>
      </c>
      <c r="K667" s="153"/>
      <c r="L667" s="31"/>
      <c r="M667" s="154" t="s">
        <v>1</v>
      </c>
      <c r="N667" s="155" t="s">
        <v>37</v>
      </c>
      <c r="O667" s="156">
        <v>0</v>
      </c>
      <c r="P667" s="156">
        <f t="shared" si="11"/>
        <v>0</v>
      </c>
      <c r="Q667" s="156">
        <v>0</v>
      </c>
      <c r="R667" s="156">
        <f t="shared" si="12"/>
        <v>0</v>
      </c>
      <c r="S667" s="156">
        <v>0</v>
      </c>
      <c r="T667" s="157">
        <f t="shared" si="13"/>
        <v>0</v>
      </c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R667" s="158" t="s">
        <v>220</v>
      </c>
      <c r="AT667" s="158" t="s">
        <v>159</v>
      </c>
      <c r="AU667" s="158" t="s">
        <v>87</v>
      </c>
      <c r="AY667" s="18" t="s">
        <v>157</v>
      </c>
      <c r="BE667" s="159">
        <f t="shared" si="14"/>
        <v>0</v>
      </c>
      <c r="BF667" s="159">
        <f t="shared" si="15"/>
        <v>0</v>
      </c>
      <c r="BG667" s="159">
        <f t="shared" si="16"/>
        <v>0</v>
      </c>
      <c r="BH667" s="159">
        <f t="shared" si="17"/>
        <v>0</v>
      </c>
      <c r="BI667" s="159">
        <f t="shared" si="18"/>
        <v>0</v>
      </c>
      <c r="BJ667" s="18" t="s">
        <v>87</v>
      </c>
      <c r="BK667" s="160">
        <f t="shared" si="19"/>
        <v>0</v>
      </c>
      <c r="BL667" s="18" t="s">
        <v>220</v>
      </c>
      <c r="BM667" s="158" t="s">
        <v>6625</v>
      </c>
    </row>
    <row r="668" spans="1:65" s="2" customFormat="1" ht="49.15" customHeight="1" x14ac:dyDescent="0.2">
      <c r="A668" s="30"/>
      <c r="B668" s="147"/>
      <c r="C668" s="148" t="s">
        <v>2075</v>
      </c>
      <c r="D668" s="148" t="s">
        <v>159</v>
      </c>
      <c r="E668" s="149" t="s">
        <v>6626</v>
      </c>
      <c r="F668" s="150" t="s">
        <v>6627</v>
      </c>
      <c r="G668" s="151" t="s">
        <v>205</v>
      </c>
      <c r="H668" s="152">
        <v>1</v>
      </c>
      <c r="I668" s="152"/>
      <c r="J668" s="152">
        <f t="shared" si="10"/>
        <v>0</v>
      </c>
      <c r="K668" s="153"/>
      <c r="L668" s="31"/>
      <c r="M668" s="154" t="s">
        <v>1</v>
      </c>
      <c r="N668" s="155" t="s">
        <v>37</v>
      </c>
      <c r="O668" s="156">
        <v>0</v>
      </c>
      <c r="P668" s="156">
        <f t="shared" si="11"/>
        <v>0</v>
      </c>
      <c r="Q668" s="156">
        <v>0</v>
      </c>
      <c r="R668" s="156">
        <f t="shared" si="12"/>
        <v>0</v>
      </c>
      <c r="S668" s="156">
        <v>0</v>
      </c>
      <c r="T668" s="157">
        <f t="shared" si="13"/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58" t="s">
        <v>220</v>
      </c>
      <c r="AT668" s="158" t="s">
        <v>159</v>
      </c>
      <c r="AU668" s="158" t="s">
        <v>87</v>
      </c>
      <c r="AY668" s="18" t="s">
        <v>157</v>
      </c>
      <c r="BE668" s="159">
        <f t="shared" si="14"/>
        <v>0</v>
      </c>
      <c r="BF668" s="159">
        <f t="shared" si="15"/>
        <v>0</v>
      </c>
      <c r="BG668" s="159">
        <f t="shared" si="16"/>
        <v>0</v>
      </c>
      <c r="BH668" s="159">
        <f t="shared" si="17"/>
        <v>0</v>
      </c>
      <c r="BI668" s="159">
        <f t="shared" si="18"/>
        <v>0</v>
      </c>
      <c r="BJ668" s="18" t="s">
        <v>87</v>
      </c>
      <c r="BK668" s="160">
        <f t="shared" si="19"/>
        <v>0</v>
      </c>
      <c r="BL668" s="18" t="s">
        <v>220</v>
      </c>
      <c r="BM668" s="158" t="s">
        <v>6628</v>
      </c>
    </row>
    <row r="669" spans="1:65" s="2" customFormat="1" ht="49.15" customHeight="1" x14ac:dyDescent="0.2">
      <c r="A669" s="30"/>
      <c r="B669" s="147"/>
      <c r="C669" s="148" t="s">
        <v>2080</v>
      </c>
      <c r="D669" s="148" t="s">
        <v>159</v>
      </c>
      <c r="E669" s="149" t="s">
        <v>6629</v>
      </c>
      <c r="F669" s="150" t="s">
        <v>6630</v>
      </c>
      <c r="G669" s="151" t="s">
        <v>205</v>
      </c>
      <c r="H669" s="152">
        <v>1</v>
      </c>
      <c r="I669" s="152"/>
      <c r="J669" s="152">
        <f t="shared" si="10"/>
        <v>0</v>
      </c>
      <c r="K669" s="153"/>
      <c r="L669" s="31"/>
      <c r="M669" s="154" t="s">
        <v>1</v>
      </c>
      <c r="N669" s="155" t="s">
        <v>37</v>
      </c>
      <c r="O669" s="156">
        <v>0</v>
      </c>
      <c r="P669" s="156">
        <f t="shared" si="11"/>
        <v>0</v>
      </c>
      <c r="Q669" s="156">
        <v>0</v>
      </c>
      <c r="R669" s="156">
        <f t="shared" si="12"/>
        <v>0</v>
      </c>
      <c r="S669" s="156">
        <v>0</v>
      </c>
      <c r="T669" s="157">
        <f t="shared" si="13"/>
        <v>0</v>
      </c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R669" s="158" t="s">
        <v>220</v>
      </c>
      <c r="AT669" s="158" t="s">
        <v>159</v>
      </c>
      <c r="AU669" s="158" t="s">
        <v>87</v>
      </c>
      <c r="AY669" s="18" t="s">
        <v>157</v>
      </c>
      <c r="BE669" s="159">
        <f t="shared" si="14"/>
        <v>0</v>
      </c>
      <c r="BF669" s="159">
        <f t="shared" si="15"/>
        <v>0</v>
      </c>
      <c r="BG669" s="159">
        <f t="shared" si="16"/>
        <v>0</v>
      </c>
      <c r="BH669" s="159">
        <f t="shared" si="17"/>
        <v>0</v>
      </c>
      <c r="BI669" s="159">
        <f t="shared" si="18"/>
        <v>0</v>
      </c>
      <c r="BJ669" s="18" t="s">
        <v>87</v>
      </c>
      <c r="BK669" s="160">
        <f t="shared" si="19"/>
        <v>0</v>
      </c>
      <c r="BL669" s="18" t="s">
        <v>220</v>
      </c>
      <c r="BM669" s="158" t="s">
        <v>6631</v>
      </c>
    </row>
    <row r="670" spans="1:65" s="2" customFormat="1" ht="37.9" customHeight="1" x14ac:dyDescent="0.2">
      <c r="A670" s="30"/>
      <c r="B670" s="147"/>
      <c r="C670" s="148" t="s">
        <v>2085</v>
      </c>
      <c r="D670" s="148" t="s">
        <v>159</v>
      </c>
      <c r="E670" s="149" t="s">
        <v>6632</v>
      </c>
      <c r="F670" s="150" t="s">
        <v>6633</v>
      </c>
      <c r="G670" s="151" t="s">
        <v>205</v>
      </c>
      <c r="H670" s="152">
        <v>2</v>
      </c>
      <c r="I670" s="152"/>
      <c r="J670" s="152">
        <f t="shared" si="10"/>
        <v>0</v>
      </c>
      <c r="K670" s="153"/>
      <c r="L670" s="31"/>
      <c r="M670" s="154" t="s">
        <v>1</v>
      </c>
      <c r="N670" s="155" t="s">
        <v>37</v>
      </c>
      <c r="O670" s="156">
        <v>0</v>
      </c>
      <c r="P670" s="156">
        <f t="shared" si="11"/>
        <v>0</v>
      </c>
      <c r="Q670" s="156">
        <v>0</v>
      </c>
      <c r="R670" s="156">
        <f t="shared" si="12"/>
        <v>0</v>
      </c>
      <c r="S670" s="156">
        <v>0</v>
      </c>
      <c r="T670" s="157">
        <f t="shared" si="13"/>
        <v>0</v>
      </c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R670" s="158" t="s">
        <v>220</v>
      </c>
      <c r="AT670" s="158" t="s">
        <v>159</v>
      </c>
      <c r="AU670" s="158" t="s">
        <v>87</v>
      </c>
      <c r="AY670" s="18" t="s">
        <v>157</v>
      </c>
      <c r="BE670" s="159">
        <f t="shared" si="14"/>
        <v>0</v>
      </c>
      <c r="BF670" s="159">
        <f t="shared" si="15"/>
        <v>0</v>
      </c>
      <c r="BG670" s="159">
        <f t="shared" si="16"/>
        <v>0</v>
      </c>
      <c r="BH670" s="159">
        <f t="shared" si="17"/>
        <v>0</v>
      </c>
      <c r="BI670" s="159">
        <f t="shared" si="18"/>
        <v>0</v>
      </c>
      <c r="BJ670" s="18" t="s">
        <v>87</v>
      </c>
      <c r="BK670" s="160">
        <f t="shared" si="19"/>
        <v>0</v>
      </c>
      <c r="BL670" s="18" t="s">
        <v>220</v>
      </c>
      <c r="BM670" s="158" t="s">
        <v>6634</v>
      </c>
    </row>
    <row r="671" spans="1:65" s="2" customFormat="1" ht="37.9" customHeight="1" x14ac:dyDescent="0.2">
      <c r="A671" s="30"/>
      <c r="B671" s="147"/>
      <c r="C671" s="148" t="s">
        <v>2090</v>
      </c>
      <c r="D671" s="148" t="s">
        <v>159</v>
      </c>
      <c r="E671" s="149" t="s">
        <v>6635</v>
      </c>
      <c r="F671" s="150" t="s">
        <v>6636</v>
      </c>
      <c r="G671" s="151" t="s">
        <v>205</v>
      </c>
      <c r="H671" s="152">
        <v>2</v>
      </c>
      <c r="I671" s="152"/>
      <c r="J671" s="152">
        <f t="shared" si="10"/>
        <v>0</v>
      </c>
      <c r="K671" s="153"/>
      <c r="L671" s="31"/>
      <c r="M671" s="154" t="s">
        <v>1</v>
      </c>
      <c r="N671" s="155" t="s">
        <v>37</v>
      </c>
      <c r="O671" s="156">
        <v>0</v>
      </c>
      <c r="P671" s="156">
        <f t="shared" si="11"/>
        <v>0</v>
      </c>
      <c r="Q671" s="156">
        <v>0</v>
      </c>
      <c r="R671" s="156">
        <f t="shared" si="12"/>
        <v>0</v>
      </c>
      <c r="S671" s="156">
        <v>0</v>
      </c>
      <c r="T671" s="157">
        <f t="shared" si="13"/>
        <v>0</v>
      </c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R671" s="158" t="s">
        <v>220</v>
      </c>
      <c r="AT671" s="158" t="s">
        <v>159</v>
      </c>
      <c r="AU671" s="158" t="s">
        <v>87</v>
      </c>
      <c r="AY671" s="18" t="s">
        <v>157</v>
      </c>
      <c r="BE671" s="159">
        <f t="shared" si="14"/>
        <v>0</v>
      </c>
      <c r="BF671" s="159">
        <f t="shared" si="15"/>
        <v>0</v>
      </c>
      <c r="BG671" s="159">
        <f t="shared" si="16"/>
        <v>0</v>
      </c>
      <c r="BH671" s="159">
        <f t="shared" si="17"/>
        <v>0</v>
      </c>
      <c r="BI671" s="159">
        <f t="shared" si="18"/>
        <v>0</v>
      </c>
      <c r="BJ671" s="18" t="s">
        <v>87</v>
      </c>
      <c r="BK671" s="160">
        <f t="shared" si="19"/>
        <v>0</v>
      </c>
      <c r="BL671" s="18" t="s">
        <v>220</v>
      </c>
      <c r="BM671" s="158" t="s">
        <v>6637</v>
      </c>
    </row>
    <row r="672" spans="1:65" s="2" customFormat="1" ht="14.45" customHeight="1" x14ac:dyDescent="0.2">
      <c r="A672" s="30"/>
      <c r="B672" s="147"/>
      <c r="C672" s="148" t="s">
        <v>2097</v>
      </c>
      <c r="D672" s="148" t="s">
        <v>159</v>
      </c>
      <c r="E672" s="149" t="s">
        <v>6638</v>
      </c>
      <c r="F672" s="150" t="s">
        <v>6639</v>
      </c>
      <c r="G672" s="151" t="s">
        <v>168</v>
      </c>
      <c r="H672" s="152">
        <v>46.372999999999998</v>
      </c>
      <c r="I672" s="152"/>
      <c r="J672" s="152">
        <f t="shared" si="10"/>
        <v>0</v>
      </c>
      <c r="K672" s="153"/>
      <c r="L672" s="31"/>
      <c r="M672" s="154" t="s">
        <v>1</v>
      </c>
      <c r="N672" s="155" t="s">
        <v>37</v>
      </c>
      <c r="O672" s="156">
        <v>3.605</v>
      </c>
      <c r="P672" s="156">
        <f t="shared" si="11"/>
        <v>167.174665</v>
      </c>
      <c r="Q672" s="156">
        <v>0</v>
      </c>
      <c r="R672" s="156">
        <f t="shared" si="12"/>
        <v>0</v>
      </c>
      <c r="S672" s="156">
        <v>0.4</v>
      </c>
      <c r="T672" s="157">
        <f t="shared" si="13"/>
        <v>18.549199999999999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58" t="s">
        <v>220</v>
      </c>
      <c r="AT672" s="158" t="s">
        <v>159</v>
      </c>
      <c r="AU672" s="158" t="s">
        <v>87</v>
      </c>
      <c r="AY672" s="18" t="s">
        <v>157</v>
      </c>
      <c r="BE672" s="159">
        <f t="shared" si="14"/>
        <v>0</v>
      </c>
      <c r="BF672" s="159">
        <f t="shared" si="15"/>
        <v>0</v>
      </c>
      <c r="BG672" s="159">
        <f t="shared" si="16"/>
        <v>0</v>
      </c>
      <c r="BH672" s="159">
        <f t="shared" si="17"/>
        <v>0</v>
      </c>
      <c r="BI672" s="159">
        <f t="shared" si="18"/>
        <v>0</v>
      </c>
      <c r="BJ672" s="18" t="s">
        <v>87</v>
      </c>
      <c r="BK672" s="160">
        <f t="shared" si="19"/>
        <v>0</v>
      </c>
      <c r="BL672" s="18" t="s">
        <v>220</v>
      </c>
      <c r="BM672" s="158" t="s">
        <v>6640</v>
      </c>
    </row>
    <row r="673" spans="1:65" s="13" customFormat="1" x14ac:dyDescent="0.2">
      <c r="B673" s="165"/>
      <c r="D673" s="166" t="s">
        <v>269</v>
      </c>
      <c r="E673" s="167" t="s">
        <v>1</v>
      </c>
      <c r="F673" s="168" t="s">
        <v>6157</v>
      </c>
      <c r="H673" s="167" t="s">
        <v>1</v>
      </c>
      <c r="L673" s="165"/>
      <c r="M673" s="169"/>
      <c r="N673" s="170"/>
      <c r="O673" s="170"/>
      <c r="P673" s="170"/>
      <c r="Q673" s="170"/>
      <c r="R673" s="170"/>
      <c r="S673" s="170"/>
      <c r="T673" s="171"/>
      <c r="AT673" s="167" t="s">
        <v>269</v>
      </c>
      <c r="AU673" s="167" t="s">
        <v>87</v>
      </c>
      <c r="AV673" s="13" t="s">
        <v>79</v>
      </c>
      <c r="AW673" s="13" t="s">
        <v>26</v>
      </c>
      <c r="AX673" s="13" t="s">
        <v>71</v>
      </c>
      <c r="AY673" s="167" t="s">
        <v>157</v>
      </c>
    </row>
    <row r="674" spans="1:65" s="14" customFormat="1" x14ac:dyDescent="0.2">
      <c r="B674" s="172"/>
      <c r="D674" s="166" t="s">
        <v>269</v>
      </c>
      <c r="E674" s="173" t="s">
        <v>1</v>
      </c>
      <c r="F674" s="174" t="s">
        <v>6641</v>
      </c>
      <c r="H674" s="175">
        <v>46.372999999999998</v>
      </c>
      <c r="L674" s="172"/>
      <c r="M674" s="176"/>
      <c r="N674" s="177"/>
      <c r="O674" s="177"/>
      <c r="P674" s="177"/>
      <c r="Q674" s="177"/>
      <c r="R674" s="177"/>
      <c r="S674" s="177"/>
      <c r="T674" s="178"/>
      <c r="AT674" s="173" t="s">
        <v>269</v>
      </c>
      <c r="AU674" s="173" t="s">
        <v>87</v>
      </c>
      <c r="AV674" s="14" t="s">
        <v>87</v>
      </c>
      <c r="AW674" s="14" t="s">
        <v>26</v>
      </c>
      <c r="AX674" s="14" t="s">
        <v>71</v>
      </c>
      <c r="AY674" s="173" t="s">
        <v>157</v>
      </c>
    </row>
    <row r="675" spans="1:65" s="15" customFormat="1" x14ac:dyDescent="0.2">
      <c r="B675" s="179"/>
      <c r="D675" s="166" t="s">
        <v>269</v>
      </c>
      <c r="E675" s="180" t="s">
        <v>1</v>
      </c>
      <c r="F675" s="181" t="s">
        <v>272</v>
      </c>
      <c r="H675" s="182">
        <v>46.372999999999998</v>
      </c>
      <c r="L675" s="179"/>
      <c r="M675" s="183"/>
      <c r="N675" s="184"/>
      <c r="O675" s="184"/>
      <c r="P675" s="184"/>
      <c r="Q675" s="184"/>
      <c r="R675" s="184"/>
      <c r="S675" s="184"/>
      <c r="T675" s="185"/>
      <c r="AT675" s="180" t="s">
        <v>269</v>
      </c>
      <c r="AU675" s="180" t="s">
        <v>87</v>
      </c>
      <c r="AV675" s="15" t="s">
        <v>162</v>
      </c>
      <c r="AW675" s="15" t="s">
        <v>26</v>
      </c>
      <c r="AX675" s="15" t="s">
        <v>79</v>
      </c>
      <c r="AY675" s="180" t="s">
        <v>157</v>
      </c>
    </row>
    <row r="676" spans="1:65" s="2" customFormat="1" ht="24.2" customHeight="1" x14ac:dyDescent="0.2">
      <c r="A676" s="30"/>
      <c r="B676" s="147"/>
      <c r="C676" s="148" t="s">
        <v>2102</v>
      </c>
      <c r="D676" s="148" t="s">
        <v>159</v>
      </c>
      <c r="E676" s="149" t="s">
        <v>3985</v>
      </c>
      <c r="F676" s="150" t="s">
        <v>3986</v>
      </c>
      <c r="G676" s="151" t="s">
        <v>757</v>
      </c>
      <c r="H676" s="152">
        <v>6583.2969999999996</v>
      </c>
      <c r="I676" s="152"/>
      <c r="J676" s="152">
        <f>ROUND(I676*H676,3)</f>
        <v>0</v>
      </c>
      <c r="K676" s="153"/>
      <c r="L676" s="31"/>
      <c r="M676" s="154" t="s">
        <v>1</v>
      </c>
      <c r="N676" s="155" t="s">
        <v>37</v>
      </c>
      <c r="O676" s="156">
        <v>9.9099999999999994E-2</v>
      </c>
      <c r="P676" s="156">
        <f>O676*H676</f>
        <v>652.40473269999995</v>
      </c>
      <c r="Q676" s="156">
        <v>5.0000000000000002E-5</v>
      </c>
      <c r="R676" s="156">
        <f>Q676*H676</f>
        <v>0.32916485000000001</v>
      </c>
      <c r="S676" s="156">
        <v>0</v>
      </c>
      <c r="T676" s="157">
        <f>S676*H676</f>
        <v>0</v>
      </c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R676" s="158" t="s">
        <v>220</v>
      </c>
      <c r="AT676" s="158" t="s">
        <v>159</v>
      </c>
      <c r="AU676" s="158" t="s">
        <v>87</v>
      </c>
      <c r="AY676" s="18" t="s">
        <v>157</v>
      </c>
      <c r="BE676" s="159">
        <f>IF(N676="základná",J676,0)</f>
        <v>0</v>
      </c>
      <c r="BF676" s="159">
        <f>IF(N676="znížená",J676,0)</f>
        <v>0</v>
      </c>
      <c r="BG676" s="159">
        <f>IF(N676="zákl. prenesená",J676,0)</f>
        <v>0</v>
      </c>
      <c r="BH676" s="159">
        <f>IF(N676="zníž. prenesená",J676,0)</f>
        <v>0</v>
      </c>
      <c r="BI676" s="159">
        <f>IF(N676="nulová",J676,0)</f>
        <v>0</v>
      </c>
      <c r="BJ676" s="18" t="s">
        <v>87</v>
      </c>
      <c r="BK676" s="160">
        <f>ROUND(I676*H676,3)</f>
        <v>0</v>
      </c>
      <c r="BL676" s="18" t="s">
        <v>220</v>
      </c>
      <c r="BM676" s="158" t="s">
        <v>6642</v>
      </c>
    </row>
    <row r="677" spans="1:65" s="13" customFormat="1" ht="22.5" x14ac:dyDescent="0.2">
      <c r="B677" s="165"/>
      <c r="D677" s="166" t="s">
        <v>269</v>
      </c>
      <c r="E677" s="167" t="s">
        <v>1</v>
      </c>
      <c r="F677" s="168" t="s">
        <v>6643</v>
      </c>
      <c r="H677" s="167" t="s">
        <v>1</v>
      </c>
      <c r="L677" s="165"/>
      <c r="M677" s="169"/>
      <c r="N677" s="170"/>
      <c r="O677" s="170"/>
      <c r="P677" s="170"/>
      <c r="Q677" s="170"/>
      <c r="R677" s="170"/>
      <c r="S677" s="170"/>
      <c r="T677" s="171"/>
      <c r="AT677" s="167" t="s">
        <v>269</v>
      </c>
      <c r="AU677" s="167" t="s">
        <v>87</v>
      </c>
      <c r="AV677" s="13" t="s">
        <v>79</v>
      </c>
      <c r="AW677" s="13" t="s">
        <v>26</v>
      </c>
      <c r="AX677" s="13" t="s">
        <v>71</v>
      </c>
      <c r="AY677" s="167" t="s">
        <v>157</v>
      </c>
    </row>
    <row r="678" spans="1:65" s="14" customFormat="1" x14ac:dyDescent="0.2">
      <c r="B678" s="172"/>
      <c r="D678" s="166" t="s">
        <v>269</v>
      </c>
      <c r="E678" s="173" t="s">
        <v>1</v>
      </c>
      <c r="F678" s="174" t="s">
        <v>6644</v>
      </c>
      <c r="H678" s="175">
        <v>871.38</v>
      </c>
      <c r="L678" s="172"/>
      <c r="M678" s="176"/>
      <c r="N678" s="177"/>
      <c r="O678" s="177"/>
      <c r="P678" s="177"/>
      <c r="Q678" s="177"/>
      <c r="R678" s="177"/>
      <c r="S678" s="177"/>
      <c r="T678" s="178"/>
      <c r="AT678" s="173" t="s">
        <v>269</v>
      </c>
      <c r="AU678" s="173" t="s">
        <v>87</v>
      </c>
      <c r="AV678" s="14" t="s">
        <v>87</v>
      </c>
      <c r="AW678" s="14" t="s">
        <v>26</v>
      </c>
      <c r="AX678" s="14" t="s">
        <v>71</v>
      </c>
      <c r="AY678" s="173" t="s">
        <v>157</v>
      </c>
    </row>
    <row r="679" spans="1:65" s="14" customFormat="1" x14ac:dyDescent="0.2">
      <c r="B679" s="172"/>
      <c r="D679" s="166" t="s">
        <v>269</v>
      </c>
      <c r="E679" s="173" t="s">
        <v>1</v>
      </c>
      <c r="F679" s="174" t="s">
        <v>6645</v>
      </c>
      <c r="H679" s="175">
        <v>5155.42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1:65" s="14" customFormat="1" x14ac:dyDescent="0.2">
      <c r="B680" s="172"/>
      <c r="D680" s="166" t="s">
        <v>269</v>
      </c>
      <c r="E680" s="173" t="s">
        <v>1</v>
      </c>
      <c r="F680" s="174" t="s">
        <v>6646</v>
      </c>
      <c r="H680" s="175">
        <v>364.75</v>
      </c>
      <c r="L680" s="172"/>
      <c r="M680" s="176"/>
      <c r="N680" s="177"/>
      <c r="O680" s="177"/>
      <c r="P680" s="177"/>
      <c r="Q680" s="177"/>
      <c r="R680" s="177"/>
      <c r="S680" s="177"/>
      <c r="T680" s="178"/>
      <c r="AT680" s="173" t="s">
        <v>269</v>
      </c>
      <c r="AU680" s="173" t="s">
        <v>87</v>
      </c>
      <c r="AV680" s="14" t="s">
        <v>87</v>
      </c>
      <c r="AW680" s="14" t="s">
        <v>26</v>
      </c>
      <c r="AX680" s="14" t="s">
        <v>71</v>
      </c>
      <c r="AY680" s="173" t="s">
        <v>157</v>
      </c>
    </row>
    <row r="681" spans="1:65" s="16" customFormat="1" x14ac:dyDescent="0.2">
      <c r="B681" s="186"/>
      <c r="D681" s="166" t="s">
        <v>269</v>
      </c>
      <c r="E681" s="187" t="s">
        <v>1</v>
      </c>
      <c r="F681" s="188" t="s">
        <v>319</v>
      </c>
      <c r="H681" s="189">
        <v>6391.55</v>
      </c>
      <c r="L681" s="186"/>
      <c r="M681" s="190"/>
      <c r="N681" s="191"/>
      <c r="O681" s="191"/>
      <c r="P681" s="191"/>
      <c r="Q681" s="191"/>
      <c r="R681" s="191"/>
      <c r="S681" s="191"/>
      <c r="T681" s="192"/>
      <c r="AT681" s="187" t="s">
        <v>269</v>
      </c>
      <c r="AU681" s="187" t="s">
        <v>87</v>
      </c>
      <c r="AV681" s="16" t="s">
        <v>92</v>
      </c>
      <c r="AW681" s="16" t="s">
        <v>26</v>
      </c>
      <c r="AX681" s="16" t="s">
        <v>71</v>
      </c>
      <c r="AY681" s="187" t="s">
        <v>157</v>
      </c>
    </row>
    <row r="682" spans="1:65" s="14" customFormat="1" x14ac:dyDescent="0.2">
      <c r="B682" s="172"/>
      <c r="D682" s="166" t="s">
        <v>269</v>
      </c>
      <c r="E682" s="173" t="s">
        <v>1</v>
      </c>
      <c r="F682" s="174" t="s">
        <v>6647</v>
      </c>
      <c r="H682" s="175">
        <v>191.74700000000001</v>
      </c>
      <c r="L682" s="172"/>
      <c r="M682" s="176"/>
      <c r="N682" s="177"/>
      <c r="O682" s="177"/>
      <c r="P682" s="177"/>
      <c r="Q682" s="177"/>
      <c r="R682" s="177"/>
      <c r="S682" s="177"/>
      <c r="T682" s="178"/>
      <c r="AT682" s="173" t="s">
        <v>269</v>
      </c>
      <c r="AU682" s="173" t="s">
        <v>87</v>
      </c>
      <c r="AV682" s="14" t="s">
        <v>87</v>
      </c>
      <c r="AW682" s="14" t="s">
        <v>26</v>
      </c>
      <c r="AX682" s="14" t="s">
        <v>71</v>
      </c>
      <c r="AY682" s="173" t="s">
        <v>157</v>
      </c>
    </row>
    <row r="683" spans="1:65" s="16" customFormat="1" x14ac:dyDescent="0.2">
      <c r="B683" s="186"/>
      <c r="D683" s="166" t="s">
        <v>269</v>
      </c>
      <c r="E683" s="187" t="s">
        <v>1</v>
      </c>
      <c r="F683" s="188" t="s">
        <v>319</v>
      </c>
      <c r="H683" s="189">
        <v>191.74700000000001</v>
      </c>
      <c r="L683" s="186"/>
      <c r="M683" s="190"/>
      <c r="N683" s="191"/>
      <c r="O683" s="191"/>
      <c r="P683" s="191"/>
      <c r="Q683" s="191"/>
      <c r="R683" s="191"/>
      <c r="S683" s="191"/>
      <c r="T683" s="192"/>
      <c r="AT683" s="187" t="s">
        <v>269</v>
      </c>
      <c r="AU683" s="187" t="s">
        <v>87</v>
      </c>
      <c r="AV683" s="16" t="s">
        <v>92</v>
      </c>
      <c r="AW683" s="16" t="s">
        <v>26</v>
      </c>
      <c r="AX683" s="16" t="s">
        <v>71</v>
      </c>
      <c r="AY683" s="187" t="s">
        <v>157</v>
      </c>
    </row>
    <row r="684" spans="1:65" s="13" customFormat="1" x14ac:dyDescent="0.2">
      <c r="B684" s="165"/>
      <c r="D684" s="166" t="s">
        <v>269</v>
      </c>
      <c r="E684" s="167" t="s">
        <v>1</v>
      </c>
      <c r="F684" s="168" t="s">
        <v>1994</v>
      </c>
      <c r="H684" s="167" t="s">
        <v>1</v>
      </c>
      <c r="L684" s="165"/>
      <c r="M684" s="169"/>
      <c r="N684" s="170"/>
      <c r="O684" s="170"/>
      <c r="P684" s="170"/>
      <c r="Q684" s="170"/>
      <c r="R684" s="170"/>
      <c r="S684" s="170"/>
      <c r="T684" s="171"/>
      <c r="AT684" s="167" t="s">
        <v>269</v>
      </c>
      <c r="AU684" s="167" t="s">
        <v>87</v>
      </c>
      <c r="AV684" s="13" t="s">
        <v>79</v>
      </c>
      <c r="AW684" s="13" t="s">
        <v>26</v>
      </c>
      <c r="AX684" s="13" t="s">
        <v>71</v>
      </c>
      <c r="AY684" s="167" t="s">
        <v>157</v>
      </c>
    </row>
    <row r="685" spans="1:65" s="13" customFormat="1" x14ac:dyDescent="0.2">
      <c r="B685" s="165"/>
      <c r="D685" s="166" t="s">
        <v>269</v>
      </c>
      <c r="E685" s="167" t="s">
        <v>1</v>
      </c>
      <c r="F685" s="168" t="s">
        <v>3732</v>
      </c>
      <c r="H685" s="167" t="s">
        <v>1</v>
      </c>
      <c r="L685" s="165"/>
      <c r="M685" s="169"/>
      <c r="N685" s="170"/>
      <c r="O685" s="170"/>
      <c r="P685" s="170"/>
      <c r="Q685" s="170"/>
      <c r="R685" s="170"/>
      <c r="S685" s="170"/>
      <c r="T685" s="171"/>
      <c r="AT685" s="167" t="s">
        <v>269</v>
      </c>
      <c r="AU685" s="167" t="s">
        <v>87</v>
      </c>
      <c r="AV685" s="13" t="s">
        <v>79</v>
      </c>
      <c r="AW685" s="13" t="s">
        <v>26</v>
      </c>
      <c r="AX685" s="13" t="s">
        <v>71</v>
      </c>
      <c r="AY685" s="167" t="s">
        <v>157</v>
      </c>
    </row>
    <row r="686" spans="1:65" s="13" customFormat="1" x14ac:dyDescent="0.2">
      <c r="B686" s="165"/>
      <c r="D686" s="166" t="s">
        <v>269</v>
      </c>
      <c r="E686" s="167" t="s">
        <v>1</v>
      </c>
      <c r="F686" s="168" t="s">
        <v>3506</v>
      </c>
      <c r="H686" s="167" t="s">
        <v>1</v>
      </c>
      <c r="L686" s="165"/>
      <c r="M686" s="169"/>
      <c r="N686" s="170"/>
      <c r="O686" s="170"/>
      <c r="P686" s="170"/>
      <c r="Q686" s="170"/>
      <c r="R686" s="170"/>
      <c r="S686" s="170"/>
      <c r="T686" s="171"/>
      <c r="AT686" s="167" t="s">
        <v>269</v>
      </c>
      <c r="AU686" s="167" t="s">
        <v>87</v>
      </c>
      <c r="AV686" s="13" t="s">
        <v>79</v>
      </c>
      <c r="AW686" s="13" t="s">
        <v>26</v>
      </c>
      <c r="AX686" s="13" t="s">
        <v>71</v>
      </c>
      <c r="AY686" s="167" t="s">
        <v>157</v>
      </c>
    </row>
    <row r="687" spans="1:65" s="13" customFormat="1" x14ac:dyDescent="0.2">
      <c r="B687" s="165"/>
      <c r="D687" s="166" t="s">
        <v>269</v>
      </c>
      <c r="E687" s="167" t="s">
        <v>1</v>
      </c>
      <c r="F687" s="168" t="s">
        <v>3507</v>
      </c>
      <c r="H687" s="167" t="s">
        <v>1</v>
      </c>
      <c r="L687" s="165"/>
      <c r="M687" s="169"/>
      <c r="N687" s="170"/>
      <c r="O687" s="170"/>
      <c r="P687" s="170"/>
      <c r="Q687" s="170"/>
      <c r="R687" s="170"/>
      <c r="S687" s="170"/>
      <c r="T687" s="171"/>
      <c r="AT687" s="167" t="s">
        <v>269</v>
      </c>
      <c r="AU687" s="167" t="s">
        <v>87</v>
      </c>
      <c r="AV687" s="13" t="s">
        <v>79</v>
      </c>
      <c r="AW687" s="13" t="s">
        <v>26</v>
      </c>
      <c r="AX687" s="13" t="s">
        <v>71</v>
      </c>
      <c r="AY687" s="167" t="s">
        <v>157</v>
      </c>
    </row>
    <row r="688" spans="1:65" s="15" customFormat="1" x14ac:dyDescent="0.2">
      <c r="B688" s="179"/>
      <c r="D688" s="166" t="s">
        <v>269</v>
      </c>
      <c r="E688" s="180" t="s">
        <v>1</v>
      </c>
      <c r="F688" s="181" t="s">
        <v>272</v>
      </c>
      <c r="H688" s="182">
        <v>6583.2969999999996</v>
      </c>
      <c r="L688" s="179"/>
      <c r="M688" s="183"/>
      <c r="N688" s="184"/>
      <c r="O688" s="184"/>
      <c r="P688" s="184"/>
      <c r="Q688" s="184"/>
      <c r="R688" s="184"/>
      <c r="S688" s="184"/>
      <c r="T688" s="185"/>
      <c r="AT688" s="180" t="s">
        <v>269</v>
      </c>
      <c r="AU688" s="180" t="s">
        <v>87</v>
      </c>
      <c r="AV688" s="15" t="s">
        <v>162</v>
      </c>
      <c r="AW688" s="15" t="s">
        <v>26</v>
      </c>
      <c r="AX688" s="15" t="s">
        <v>79</v>
      </c>
      <c r="AY688" s="180" t="s">
        <v>157</v>
      </c>
    </row>
    <row r="689" spans="1:65" s="2" customFormat="1" ht="37.9" customHeight="1" x14ac:dyDescent="0.2">
      <c r="A689" s="30"/>
      <c r="B689" s="147"/>
      <c r="C689" s="193" t="s">
        <v>2111</v>
      </c>
      <c r="D689" s="193" t="s">
        <v>777</v>
      </c>
      <c r="E689" s="194" t="s">
        <v>6648</v>
      </c>
      <c r="F689" s="195" t="s">
        <v>6649</v>
      </c>
      <c r="G689" s="196" t="s">
        <v>757</v>
      </c>
      <c r="H689" s="197">
        <v>7222.4520000000002</v>
      </c>
      <c r="I689" s="197"/>
      <c r="J689" s="197">
        <f>ROUND(I689*H689,3)</f>
        <v>0</v>
      </c>
      <c r="K689" s="198"/>
      <c r="L689" s="199"/>
      <c r="M689" s="200" t="s">
        <v>1</v>
      </c>
      <c r="N689" s="201" t="s">
        <v>37</v>
      </c>
      <c r="O689" s="156">
        <v>0</v>
      </c>
      <c r="P689" s="156">
        <f>O689*H689</f>
        <v>0</v>
      </c>
      <c r="Q689" s="156">
        <v>8.1200000000000005E-3</v>
      </c>
      <c r="R689" s="156">
        <f>Q689*H689</f>
        <v>58.646310240000005</v>
      </c>
      <c r="S689" s="156">
        <v>0</v>
      </c>
      <c r="T689" s="157">
        <f>S689*H689</f>
        <v>0</v>
      </c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R689" s="158" t="s">
        <v>511</v>
      </c>
      <c r="AT689" s="158" t="s">
        <v>777</v>
      </c>
      <c r="AU689" s="158" t="s">
        <v>87</v>
      </c>
      <c r="AY689" s="18" t="s">
        <v>157</v>
      </c>
      <c r="BE689" s="159">
        <f>IF(N689="základná",J689,0)</f>
        <v>0</v>
      </c>
      <c r="BF689" s="159">
        <f>IF(N689="znížená",J689,0)</f>
        <v>0</v>
      </c>
      <c r="BG689" s="159">
        <f>IF(N689="zákl. prenesená",J689,0)</f>
        <v>0</v>
      </c>
      <c r="BH689" s="159">
        <f>IF(N689="zníž. prenesená",J689,0)</f>
        <v>0</v>
      </c>
      <c r="BI689" s="159">
        <f>IF(N689="nulová",J689,0)</f>
        <v>0</v>
      </c>
      <c r="BJ689" s="18" t="s">
        <v>87</v>
      </c>
      <c r="BK689" s="160">
        <f>ROUND(I689*H689,3)</f>
        <v>0</v>
      </c>
      <c r="BL689" s="18" t="s">
        <v>220</v>
      </c>
      <c r="BM689" s="158" t="s">
        <v>6650</v>
      </c>
    </row>
    <row r="690" spans="1:65" s="13" customFormat="1" ht="22.5" x14ac:dyDescent="0.2">
      <c r="B690" s="165"/>
      <c r="D690" s="166" t="s">
        <v>269</v>
      </c>
      <c r="E690" s="167" t="s">
        <v>1</v>
      </c>
      <c r="F690" s="168" t="s">
        <v>6643</v>
      </c>
      <c r="H690" s="167" t="s">
        <v>1</v>
      </c>
      <c r="L690" s="165"/>
      <c r="M690" s="169"/>
      <c r="N690" s="170"/>
      <c r="O690" s="170"/>
      <c r="P690" s="170"/>
      <c r="Q690" s="170"/>
      <c r="R690" s="170"/>
      <c r="S690" s="170"/>
      <c r="T690" s="171"/>
      <c r="AT690" s="167" t="s">
        <v>269</v>
      </c>
      <c r="AU690" s="167" t="s">
        <v>87</v>
      </c>
      <c r="AV690" s="13" t="s">
        <v>79</v>
      </c>
      <c r="AW690" s="13" t="s">
        <v>26</v>
      </c>
      <c r="AX690" s="13" t="s">
        <v>71</v>
      </c>
      <c r="AY690" s="167" t="s">
        <v>157</v>
      </c>
    </row>
    <row r="691" spans="1:65" s="13" customFormat="1" x14ac:dyDescent="0.2">
      <c r="B691" s="165"/>
      <c r="D691" s="166" t="s">
        <v>269</v>
      </c>
      <c r="E691" s="167" t="s">
        <v>1</v>
      </c>
      <c r="F691" s="168" t="s">
        <v>6651</v>
      </c>
      <c r="H691" s="167" t="s">
        <v>1</v>
      </c>
      <c r="L691" s="165"/>
      <c r="M691" s="169"/>
      <c r="N691" s="170"/>
      <c r="O691" s="170"/>
      <c r="P691" s="170"/>
      <c r="Q691" s="170"/>
      <c r="R691" s="170"/>
      <c r="S691" s="170"/>
      <c r="T691" s="171"/>
      <c r="AT691" s="167" t="s">
        <v>269</v>
      </c>
      <c r="AU691" s="167" t="s">
        <v>87</v>
      </c>
      <c r="AV691" s="13" t="s">
        <v>79</v>
      </c>
      <c r="AW691" s="13" t="s">
        <v>26</v>
      </c>
      <c r="AX691" s="13" t="s">
        <v>71</v>
      </c>
      <c r="AY691" s="167" t="s">
        <v>157</v>
      </c>
    </row>
    <row r="692" spans="1:65" s="14" customFormat="1" x14ac:dyDescent="0.2">
      <c r="B692" s="172"/>
      <c r="D692" s="166" t="s">
        <v>269</v>
      </c>
      <c r="E692" s="173" t="s">
        <v>1</v>
      </c>
      <c r="F692" s="174" t="s">
        <v>6652</v>
      </c>
      <c r="H692" s="175">
        <v>371.79</v>
      </c>
      <c r="L692" s="172"/>
      <c r="M692" s="176"/>
      <c r="N692" s="177"/>
      <c r="O692" s="177"/>
      <c r="P692" s="177"/>
      <c r="Q692" s="177"/>
      <c r="R692" s="177"/>
      <c r="S692" s="177"/>
      <c r="T692" s="178"/>
      <c r="AT692" s="173" t="s">
        <v>269</v>
      </c>
      <c r="AU692" s="173" t="s">
        <v>87</v>
      </c>
      <c r="AV692" s="14" t="s">
        <v>87</v>
      </c>
      <c r="AW692" s="14" t="s">
        <v>26</v>
      </c>
      <c r="AX692" s="14" t="s">
        <v>71</v>
      </c>
      <c r="AY692" s="173" t="s">
        <v>157</v>
      </c>
    </row>
    <row r="693" spans="1:65" s="14" customFormat="1" x14ac:dyDescent="0.2">
      <c r="B693" s="172"/>
      <c r="D693" s="166" t="s">
        <v>269</v>
      </c>
      <c r="E693" s="173" t="s">
        <v>1</v>
      </c>
      <c r="F693" s="174" t="s">
        <v>6653</v>
      </c>
      <c r="H693" s="175">
        <v>499.59</v>
      </c>
      <c r="L693" s="172"/>
      <c r="M693" s="176"/>
      <c r="N693" s="177"/>
      <c r="O693" s="177"/>
      <c r="P693" s="177"/>
      <c r="Q693" s="177"/>
      <c r="R693" s="177"/>
      <c r="S693" s="177"/>
      <c r="T693" s="178"/>
      <c r="AT693" s="173" t="s">
        <v>269</v>
      </c>
      <c r="AU693" s="173" t="s">
        <v>87</v>
      </c>
      <c r="AV693" s="14" t="s">
        <v>87</v>
      </c>
      <c r="AW693" s="14" t="s">
        <v>26</v>
      </c>
      <c r="AX693" s="14" t="s">
        <v>71</v>
      </c>
      <c r="AY693" s="173" t="s">
        <v>157</v>
      </c>
    </row>
    <row r="694" spans="1:65" s="16" customFormat="1" x14ac:dyDescent="0.2">
      <c r="B694" s="186"/>
      <c r="D694" s="166" t="s">
        <v>269</v>
      </c>
      <c r="E694" s="187" t="s">
        <v>1</v>
      </c>
      <c r="F694" s="188" t="s">
        <v>319</v>
      </c>
      <c r="H694" s="189">
        <v>871.38</v>
      </c>
      <c r="L694" s="186"/>
      <c r="M694" s="190"/>
      <c r="N694" s="191"/>
      <c r="O694" s="191"/>
      <c r="P694" s="191"/>
      <c r="Q694" s="191"/>
      <c r="R694" s="191"/>
      <c r="S694" s="191"/>
      <c r="T694" s="192"/>
      <c r="AT694" s="187" t="s">
        <v>269</v>
      </c>
      <c r="AU694" s="187" t="s">
        <v>87</v>
      </c>
      <c r="AV694" s="16" t="s">
        <v>92</v>
      </c>
      <c r="AW694" s="16" t="s">
        <v>26</v>
      </c>
      <c r="AX694" s="16" t="s">
        <v>71</v>
      </c>
      <c r="AY694" s="187" t="s">
        <v>157</v>
      </c>
    </row>
    <row r="695" spans="1:65" s="14" customFormat="1" x14ac:dyDescent="0.2">
      <c r="B695" s="172"/>
      <c r="D695" s="166" t="s">
        <v>269</v>
      </c>
      <c r="E695" s="173" t="s">
        <v>1</v>
      </c>
      <c r="F695" s="174" t="s">
        <v>6654</v>
      </c>
      <c r="H695" s="175">
        <v>26.140999999999998</v>
      </c>
      <c r="L695" s="172"/>
      <c r="M695" s="176"/>
      <c r="N695" s="177"/>
      <c r="O695" s="177"/>
      <c r="P695" s="177"/>
      <c r="Q695" s="177"/>
      <c r="R695" s="177"/>
      <c r="S695" s="177"/>
      <c r="T695" s="178"/>
      <c r="AT695" s="173" t="s">
        <v>269</v>
      </c>
      <c r="AU695" s="173" t="s">
        <v>87</v>
      </c>
      <c r="AV695" s="14" t="s">
        <v>87</v>
      </c>
      <c r="AW695" s="14" t="s">
        <v>26</v>
      </c>
      <c r="AX695" s="14" t="s">
        <v>71</v>
      </c>
      <c r="AY695" s="173" t="s">
        <v>157</v>
      </c>
    </row>
    <row r="696" spans="1:65" s="14" customFormat="1" x14ac:dyDescent="0.2">
      <c r="B696" s="172"/>
      <c r="D696" s="166" t="s">
        <v>269</v>
      </c>
      <c r="E696" s="173" t="s">
        <v>1</v>
      </c>
      <c r="F696" s="174" t="s">
        <v>6655</v>
      </c>
      <c r="H696" s="175">
        <v>87.138000000000005</v>
      </c>
      <c r="L696" s="172"/>
      <c r="M696" s="176"/>
      <c r="N696" s="177"/>
      <c r="O696" s="177"/>
      <c r="P696" s="177"/>
      <c r="Q696" s="177"/>
      <c r="R696" s="177"/>
      <c r="S696" s="177"/>
      <c r="T696" s="178"/>
      <c r="AT696" s="173" t="s">
        <v>269</v>
      </c>
      <c r="AU696" s="173" t="s">
        <v>87</v>
      </c>
      <c r="AV696" s="14" t="s">
        <v>87</v>
      </c>
      <c r="AW696" s="14" t="s">
        <v>26</v>
      </c>
      <c r="AX696" s="14" t="s">
        <v>71</v>
      </c>
      <c r="AY696" s="173" t="s">
        <v>157</v>
      </c>
    </row>
    <row r="697" spans="1:65" s="16" customFormat="1" x14ac:dyDescent="0.2">
      <c r="B697" s="186"/>
      <c r="D697" s="166" t="s">
        <v>269</v>
      </c>
      <c r="E697" s="187" t="s">
        <v>1</v>
      </c>
      <c r="F697" s="188" t="s">
        <v>319</v>
      </c>
      <c r="H697" s="189">
        <v>113.279</v>
      </c>
      <c r="L697" s="186"/>
      <c r="M697" s="190"/>
      <c r="N697" s="191"/>
      <c r="O697" s="191"/>
      <c r="P697" s="191"/>
      <c r="Q697" s="191"/>
      <c r="R697" s="191"/>
      <c r="S697" s="191"/>
      <c r="T697" s="192"/>
      <c r="AT697" s="187" t="s">
        <v>269</v>
      </c>
      <c r="AU697" s="187" t="s">
        <v>87</v>
      </c>
      <c r="AV697" s="16" t="s">
        <v>92</v>
      </c>
      <c r="AW697" s="16" t="s">
        <v>26</v>
      </c>
      <c r="AX697" s="16" t="s">
        <v>71</v>
      </c>
      <c r="AY697" s="187" t="s">
        <v>157</v>
      </c>
    </row>
    <row r="698" spans="1:65" s="13" customFormat="1" x14ac:dyDescent="0.2">
      <c r="B698" s="165"/>
      <c r="D698" s="166" t="s">
        <v>269</v>
      </c>
      <c r="E698" s="167" t="s">
        <v>1</v>
      </c>
      <c r="F698" s="168" t="s">
        <v>6656</v>
      </c>
      <c r="H698" s="167" t="s">
        <v>1</v>
      </c>
      <c r="L698" s="165"/>
      <c r="M698" s="169"/>
      <c r="N698" s="170"/>
      <c r="O698" s="170"/>
      <c r="P698" s="170"/>
      <c r="Q698" s="170"/>
      <c r="R698" s="170"/>
      <c r="S698" s="170"/>
      <c r="T698" s="171"/>
      <c r="AT698" s="167" t="s">
        <v>269</v>
      </c>
      <c r="AU698" s="167" t="s">
        <v>87</v>
      </c>
      <c r="AV698" s="13" t="s">
        <v>79</v>
      </c>
      <c r="AW698" s="13" t="s">
        <v>26</v>
      </c>
      <c r="AX698" s="13" t="s">
        <v>71</v>
      </c>
      <c r="AY698" s="167" t="s">
        <v>157</v>
      </c>
    </row>
    <row r="699" spans="1:65" s="14" customFormat="1" x14ac:dyDescent="0.2">
      <c r="B699" s="172"/>
      <c r="D699" s="166" t="s">
        <v>269</v>
      </c>
      <c r="E699" s="173" t="s">
        <v>1</v>
      </c>
      <c r="F699" s="174" t="s">
        <v>6657</v>
      </c>
      <c r="H699" s="175">
        <v>4251.59</v>
      </c>
      <c r="L699" s="172"/>
      <c r="M699" s="176"/>
      <c r="N699" s="177"/>
      <c r="O699" s="177"/>
      <c r="P699" s="177"/>
      <c r="Q699" s="177"/>
      <c r="R699" s="177"/>
      <c r="S699" s="177"/>
      <c r="T699" s="178"/>
      <c r="AT699" s="173" t="s">
        <v>269</v>
      </c>
      <c r="AU699" s="173" t="s">
        <v>87</v>
      </c>
      <c r="AV699" s="14" t="s">
        <v>87</v>
      </c>
      <c r="AW699" s="14" t="s">
        <v>26</v>
      </c>
      <c r="AX699" s="14" t="s">
        <v>71</v>
      </c>
      <c r="AY699" s="173" t="s">
        <v>157</v>
      </c>
    </row>
    <row r="700" spans="1:65" s="14" customFormat="1" x14ac:dyDescent="0.2">
      <c r="B700" s="172"/>
      <c r="D700" s="166" t="s">
        <v>269</v>
      </c>
      <c r="E700" s="173" t="s">
        <v>1</v>
      </c>
      <c r="F700" s="174" t="s">
        <v>6658</v>
      </c>
      <c r="H700" s="175">
        <v>903.83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6" customFormat="1" x14ac:dyDescent="0.2">
      <c r="B701" s="186"/>
      <c r="D701" s="166" t="s">
        <v>269</v>
      </c>
      <c r="E701" s="187" t="s">
        <v>1</v>
      </c>
      <c r="F701" s="188" t="s">
        <v>319</v>
      </c>
      <c r="H701" s="189">
        <v>5155.42</v>
      </c>
      <c r="L701" s="186"/>
      <c r="M701" s="190"/>
      <c r="N701" s="191"/>
      <c r="O701" s="191"/>
      <c r="P701" s="191"/>
      <c r="Q701" s="191"/>
      <c r="R701" s="191"/>
      <c r="S701" s="191"/>
      <c r="T701" s="192"/>
      <c r="AT701" s="187" t="s">
        <v>269</v>
      </c>
      <c r="AU701" s="187" t="s">
        <v>87</v>
      </c>
      <c r="AV701" s="16" t="s">
        <v>92</v>
      </c>
      <c r="AW701" s="16" t="s">
        <v>26</v>
      </c>
      <c r="AX701" s="16" t="s">
        <v>71</v>
      </c>
      <c r="AY701" s="187" t="s">
        <v>157</v>
      </c>
    </row>
    <row r="702" spans="1:65" s="14" customFormat="1" x14ac:dyDescent="0.2">
      <c r="B702" s="172"/>
      <c r="D702" s="166" t="s">
        <v>269</v>
      </c>
      <c r="E702" s="173" t="s">
        <v>1</v>
      </c>
      <c r="F702" s="174" t="s">
        <v>6659</v>
      </c>
      <c r="H702" s="175">
        <v>154.66300000000001</v>
      </c>
      <c r="L702" s="172"/>
      <c r="M702" s="176"/>
      <c r="N702" s="177"/>
      <c r="O702" s="177"/>
      <c r="P702" s="177"/>
      <c r="Q702" s="177"/>
      <c r="R702" s="177"/>
      <c r="S702" s="177"/>
      <c r="T702" s="178"/>
      <c r="AT702" s="173" t="s">
        <v>269</v>
      </c>
      <c r="AU702" s="173" t="s">
        <v>87</v>
      </c>
      <c r="AV702" s="14" t="s">
        <v>87</v>
      </c>
      <c r="AW702" s="14" t="s">
        <v>26</v>
      </c>
      <c r="AX702" s="14" t="s">
        <v>71</v>
      </c>
      <c r="AY702" s="173" t="s">
        <v>157</v>
      </c>
    </row>
    <row r="703" spans="1:65" s="14" customFormat="1" x14ac:dyDescent="0.2">
      <c r="B703" s="172"/>
      <c r="D703" s="166" t="s">
        <v>269</v>
      </c>
      <c r="E703" s="173" t="s">
        <v>1</v>
      </c>
      <c r="F703" s="174" t="s">
        <v>6660</v>
      </c>
      <c r="H703" s="175">
        <v>515.54200000000003</v>
      </c>
      <c r="L703" s="172"/>
      <c r="M703" s="176"/>
      <c r="N703" s="177"/>
      <c r="O703" s="177"/>
      <c r="P703" s="177"/>
      <c r="Q703" s="177"/>
      <c r="R703" s="177"/>
      <c r="S703" s="177"/>
      <c r="T703" s="178"/>
      <c r="AT703" s="173" t="s">
        <v>269</v>
      </c>
      <c r="AU703" s="173" t="s">
        <v>87</v>
      </c>
      <c r="AV703" s="14" t="s">
        <v>87</v>
      </c>
      <c r="AW703" s="14" t="s">
        <v>26</v>
      </c>
      <c r="AX703" s="14" t="s">
        <v>71</v>
      </c>
      <c r="AY703" s="173" t="s">
        <v>157</v>
      </c>
    </row>
    <row r="704" spans="1:65" s="16" customFormat="1" x14ac:dyDescent="0.2">
      <c r="B704" s="186"/>
      <c r="D704" s="166" t="s">
        <v>269</v>
      </c>
      <c r="E704" s="187" t="s">
        <v>1</v>
      </c>
      <c r="F704" s="188" t="s">
        <v>319</v>
      </c>
      <c r="H704" s="189">
        <v>670.20500000000004</v>
      </c>
      <c r="L704" s="186"/>
      <c r="M704" s="190"/>
      <c r="N704" s="191"/>
      <c r="O704" s="191"/>
      <c r="P704" s="191"/>
      <c r="Q704" s="191"/>
      <c r="R704" s="191"/>
      <c r="S704" s="191"/>
      <c r="T704" s="192"/>
      <c r="AT704" s="187" t="s">
        <v>269</v>
      </c>
      <c r="AU704" s="187" t="s">
        <v>87</v>
      </c>
      <c r="AV704" s="16" t="s">
        <v>92</v>
      </c>
      <c r="AW704" s="16" t="s">
        <v>26</v>
      </c>
      <c r="AX704" s="16" t="s">
        <v>71</v>
      </c>
      <c r="AY704" s="187" t="s">
        <v>157</v>
      </c>
    </row>
    <row r="705" spans="1:65" s="13" customFormat="1" x14ac:dyDescent="0.2">
      <c r="B705" s="165"/>
      <c r="D705" s="166" t="s">
        <v>269</v>
      </c>
      <c r="E705" s="167" t="s">
        <v>1</v>
      </c>
      <c r="F705" s="168" t="s">
        <v>6661</v>
      </c>
      <c r="H705" s="167" t="s">
        <v>1</v>
      </c>
      <c r="L705" s="165"/>
      <c r="M705" s="169"/>
      <c r="N705" s="170"/>
      <c r="O705" s="170"/>
      <c r="P705" s="170"/>
      <c r="Q705" s="170"/>
      <c r="R705" s="170"/>
      <c r="S705" s="170"/>
      <c r="T705" s="171"/>
      <c r="AT705" s="167" t="s">
        <v>269</v>
      </c>
      <c r="AU705" s="167" t="s">
        <v>87</v>
      </c>
      <c r="AV705" s="13" t="s">
        <v>79</v>
      </c>
      <c r="AW705" s="13" t="s">
        <v>26</v>
      </c>
      <c r="AX705" s="13" t="s">
        <v>71</v>
      </c>
      <c r="AY705" s="167" t="s">
        <v>157</v>
      </c>
    </row>
    <row r="706" spans="1:65" s="14" customFormat="1" x14ac:dyDescent="0.2">
      <c r="B706" s="172"/>
      <c r="D706" s="166" t="s">
        <v>269</v>
      </c>
      <c r="E706" s="173" t="s">
        <v>1</v>
      </c>
      <c r="F706" s="174" t="s">
        <v>6662</v>
      </c>
      <c r="H706" s="175">
        <v>120.51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1:65" s="14" customFormat="1" x14ac:dyDescent="0.2">
      <c r="B707" s="172"/>
      <c r="D707" s="166" t="s">
        <v>269</v>
      </c>
      <c r="E707" s="173" t="s">
        <v>1</v>
      </c>
      <c r="F707" s="174" t="s">
        <v>6663</v>
      </c>
      <c r="H707" s="175">
        <v>125.87</v>
      </c>
      <c r="L707" s="172"/>
      <c r="M707" s="176"/>
      <c r="N707" s="177"/>
      <c r="O707" s="177"/>
      <c r="P707" s="177"/>
      <c r="Q707" s="177"/>
      <c r="R707" s="177"/>
      <c r="S707" s="177"/>
      <c r="T707" s="178"/>
      <c r="AT707" s="173" t="s">
        <v>269</v>
      </c>
      <c r="AU707" s="173" t="s">
        <v>87</v>
      </c>
      <c r="AV707" s="14" t="s">
        <v>87</v>
      </c>
      <c r="AW707" s="14" t="s">
        <v>26</v>
      </c>
      <c r="AX707" s="14" t="s">
        <v>71</v>
      </c>
      <c r="AY707" s="173" t="s">
        <v>157</v>
      </c>
    </row>
    <row r="708" spans="1:65" s="14" customFormat="1" x14ac:dyDescent="0.2">
      <c r="B708" s="172"/>
      <c r="D708" s="166" t="s">
        <v>269</v>
      </c>
      <c r="E708" s="173" t="s">
        <v>1</v>
      </c>
      <c r="F708" s="174" t="s">
        <v>6664</v>
      </c>
      <c r="H708" s="175">
        <v>118.37</v>
      </c>
      <c r="L708" s="172"/>
      <c r="M708" s="176"/>
      <c r="N708" s="177"/>
      <c r="O708" s="177"/>
      <c r="P708" s="177"/>
      <c r="Q708" s="177"/>
      <c r="R708" s="177"/>
      <c r="S708" s="177"/>
      <c r="T708" s="178"/>
      <c r="AT708" s="173" t="s">
        <v>269</v>
      </c>
      <c r="AU708" s="173" t="s">
        <v>87</v>
      </c>
      <c r="AV708" s="14" t="s">
        <v>87</v>
      </c>
      <c r="AW708" s="14" t="s">
        <v>26</v>
      </c>
      <c r="AX708" s="14" t="s">
        <v>71</v>
      </c>
      <c r="AY708" s="173" t="s">
        <v>157</v>
      </c>
    </row>
    <row r="709" spans="1:65" s="16" customFormat="1" x14ac:dyDescent="0.2">
      <c r="B709" s="186"/>
      <c r="D709" s="166" t="s">
        <v>269</v>
      </c>
      <c r="E709" s="187" t="s">
        <v>1</v>
      </c>
      <c r="F709" s="188" t="s">
        <v>319</v>
      </c>
      <c r="H709" s="189">
        <v>364.75</v>
      </c>
      <c r="L709" s="186"/>
      <c r="M709" s="190"/>
      <c r="N709" s="191"/>
      <c r="O709" s="191"/>
      <c r="P709" s="191"/>
      <c r="Q709" s="191"/>
      <c r="R709" s="191"/>
      <c r="S709" s="191"/>
      <c r="T709" s="192"/>
      <c r="AT709" s="187" t="s">
        <v>269</v>
      </c>
      <c r="AU709" s="187" t="s">
        <v>87</v>
      </c>
      <c r="AV709" s="16" t="s">
        <v>92</v>
      </c>
      <c r="AW709" s="16" t="s">
        <v>26</v>
      </c>
      <c r="AX709" s="16" t="s">
        <v>71</v>
      </c>
      <c r="AY709" s="187" t="s">
        <v>157</v>
      </c>
    </row>
    <row r="710" spans="1:65" s="14" customFormat="1" x14ac:dyDescent="0.2">
      <c r="B710" s="172"/>
      <c r="D710" s="166" t="s">
        <v>269</v>
      </c>
      <c r="E710" s="173" t="s">
        <v>1</v>
      </c>
      <c r="F710" s="174" t="s">
        <v>6665</v>
      </c>
      <c r="H710" s="175">
        <v>10.943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1:65" s="14" customFormat="1" x14ac:dyDescent="0.2">
      <c r="B711" s="172"/>
      <c r="D711" s="166" t="s">
        <v>269</v>
      </c>
      <c r="E711" s="173" t="s">
        <v>1</v>
      </c>
      <c r="F711" s="174" t="s">
        <v>6666</v>
      </c>
      <c r="H711" s="175">
        <v>36.475000000000001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1:65" s="16" customFormat="1" x14ac:dyDescent="0.2">
      <c r="B712" s="186"/>
      <c r="D712" s="166" t="s">
        <v>269</v>
      </c>
      <c r="E712" s="187" t="s">
        <v>1</v>
      </c>
      <c r="F712" s="188" t="s">
        <v>319</v>
      </c>
      <c r="H712" s="189">
        <v>47.417999999999999</v>
      </c>
      <c r="L712" s="186"/>
      <c r="M712" s="190"/>
      <c r="N712" s="191"/>
      <c r="O712" s="191"/>
      <c r="P712" s="191"/>
      <c r="Q712" s="191"/>
      <c r="R712" s="191"/>
      <c r="S712" s="191"/>
      <c r="T712" s="192"/>
      <c r="AT712" s="187" t="s">
        <v>269</v>
      </c>
      <c r="AU712" s="187" t="s">
        <v>87</v>
      </c>
      <c r="AV712" s="16" t="s">
        <v>92</v>
      </c>
      <c r="AW712" s="16" t="s">
        <v>26</v>
      </c>
      <c r="AX712" s="16" t="s">
        <v>71</v>
      </c>
      <c r="AY712" s="187" t="s">
        <v>157</v>
      </c>
    </row>
    <row r="713" spans="1:65" s="13" customFormat="1" x14ac:dyDescent="0.2">
      <c r="B713" s="165"/>
      <c r="D713" s="166" t="s">
        <v>269</v>
      </c>
      <c r="E713" s="167" t="s">
        <v>1</v>
      </c>
      <c r="F713" s="168" t="s">
        <v>3538</v>
      </c>
      <c r="H713" s="167" t="s">
        <v>1</v>
      </c>
      <c r="L713" s="165"/>
      <c r="M713" s="169"/>
      <c r="N713" s="170"/>
      <c r="O713" s="170"/>
      <c r="P713" s="170"/>
      <c r="Q713" s="170"/>
      <c r="R713" s="170"/>
      <c r="S713" s="170"/>
      <c r="T713" s="171"/>
      <c r="AT713" s="167" t="s">
        <v>269</v>
      </c>
      <c r="AU713" s="167" t="s">
        <v>87</v>
      </c>
      <c r="AV713" s="13" t="s">
        <v>79</v>
      </c>
      <c r="AW713" s="13" t="s">
        <v>26</v>
      </c>
      <c r="AX713" s="13" t="s">
        <v>71</v>
      </c>
      <c r="AY713" s="167" t="s">
        <v>157</v>
      </c>
    </row>
    <row r="714" spans="1:65" s="13" customFormat="1" ht="22.5" x14ac:dyDescent="0.2">
      <c r="B714" s="165"/>
      <c r="D714" s="166" t="s">
        <v>269</v>
      </c>
      <c r="E714" s="167" t="s">
        <v>1</v>
      </c>
      <c r="F714" s="168" t="s">
        <v>3597</v>
      </c>
      <c r="H714" s="167" t="s">
        <v>1</v>
      </c>
      <c r="L714" s="165"/>
      <c r="M714" s="169"/>
      <c r="N714" s="170"/>
      <c r="O714" s="170"/>
      <c r="P714" s="170"/>
      <c r="Q714" s="170"/>
      <c r="R714" s="170"/>
      <c r="S714" s="170"/>
      <c r="T714" s="171"/>
      <c r="AT714" s="167" t="s">
        <v>269</v>
      </c>
      <c r="AU714" s="167" t="s">
        <v>87</v>
      </c>
      <c r="AV714" s="13" t="s">
        <v>79</v>
      </c>
      <c r="AW714" s="13" t="s">
        <v>26</v>
      </c>
      <c r="AX714" s="13" t="s">
        <v>71</v>
      </c>
      <c r="AY714" s="167" t="s">
        <v>157</v>
      </c>
    </row>
    <row r="715" spans="1:65" s="13" customFormat="1" ht="22.5" x14ac:dyDescent="0.2">
      <c r="B715" s="165"/>
      <c r="D715" s="166" t="s">
        <v>269</v>
      </c>
      <c r="E715" s="167" t="s">
        <v>1</v>
      </c>
      <c r="F715" s="168" t="s">
        <v>3598</v>
      </c>
      <c r="H715" s="167" t="s">
        <v>1</v>
      </c>
      <c r="L715" s="165"/>
      <c r="M715" s="169"/>
      <c r="N715" s="170"/>
      <c r="O715" s="170"/>
      <c r="P715" s="170"/>
      <c r="Q715" s="170"/>
      <c r="R715" s="170"/>
      <c r="S715" s="170"/>
      <c r="T715" s="171"/>
      <c r="AT715" s="167" t="s">
        <v>269</v>
      </c>
      <c r="AU715" s="167" t="s">
        <v>87</v>
      </c>
      <c r="AV715" s="13" t="s">
        <v>79</v>
      </c>
      <c r="AW715" s="13" t="s">
        <v>26</v>
      </c>
      <c r="AX715" s="13" t="s">
        <v>71</v>
      </c>
      <c r="AY715" s="167" t="s">
        <v>157</v>
      </c>
    </row>
    <row r="716" spans="1:65" s="13" customFormat="1" ht="22.5" x14ac:dyDescent="0.2">
      <c r="B716" s="165"/>
      <c r="D716" s="166" t="s">
        <v>269</v>
      </c>
      <c r="E716" s="167" t="s">
        <v>1</v>
      </c>
      <c r="F716" s="168" t="s">
        <v>3540</v>
      </c>
      <c r="H716" s="167" t="s">
        <v>1</v>
      </c>
      <c r="L716" s="165"/>
      <c r="M716" s="169"/>
      <c r="N716" s="170"/>
      <c r="O716" s="170"/>
      <c r="P716" s="170"/>
      <c r="Q716" s="170"/>
      <c r="R716" s="170"/>
      <c r="S716" s="170"/>
      <c r="T716" s="171"/>
      <c r="AT716" s="167" t="s">
        <v>269</v>
      </c>
      <c r="AU716" s="167" t="s">
        <v>87</v>
      </c>
      <c r="AV716" s="13" t="s">
        <v>79</v>
      </c>
      <c r="AW716" s="13" t="s">
        <v>26</v>
      </c>
      <c r="AX716" s="13" t="s">
        <v>71</v>
      </c>
      <c r="AY716" s="167" t="s">
        <v>157</v>
      </c>
    </row>
    <row r="717" spans="1:65" s="13" customFormat="1" x14ac:dyDescent="0.2">
      <c r="B717" s="165"/>
      <c r="D717" s="166" t="s">
        <v>269</v>
      </c>
      <c r="E717" s="167" t="s">
        <v>1</v>
      </c>
      <c r="F717" s="168" t="s">
        <v>1997</v>
      </c>
      <c r="H717" s="167" t="s">
        <v>1</v>
      </c>
      <c r="L717" s="165"/>
      <c r="M717" s="169"/>
      <c r="N717" s="170"/>
      <c r="O717" s="170"/>
      <c r="P717" s="170"/>
      <c r="Q717" s="170"/>
      <c r="R717" s="170"/>
      <c r="S717" s="170"/>
      <c r="T717" s="171"/>
      <c r="AT717" s="167" t="s">
        <v>269</v>
      </c>
      <c r="AU717" s="167" t="s">
        <v>87</v>
      </c>
      <c r="AV717" s="13" t="s">
        <v>79</v>
      </c>
      <c r="AW717" s="13" t="s">
        <v>26</v>
      </c>
      <c r="AX717" s="13" t="s">
        <v>71</v>
      </c>
      <c r="AY717" s="167" t="s">
        <v>157</v>
      </c>
    </row>
    <row r="718" spans="1:65" s="15" customFormat="1" x14ac:dyDescent="0.2">
      <c r="B718" s="179"/>
      <c r="D718" s="166" t="s">
        <v>269</v>
      </c>
      <c r="E718" s="180" t="s">
        <v>1</v>
      </c>
      <c r="F718" s="181" t="s">
        <v>272</v>
      </c>
      <c r="H718" s="182">
        <v>7222.4520000000002</v>
      </c>
      <c r="L718" s="179"/>
      <c r="M718" s="183"/>
      <c r="N718" s="184"/>
      <c r="O718" s="184"/>
      <c r="P718" s="184"/>
      <c r="Q718" s="184"/>
      <c r="R718" s="184"/>
      <c r="S718" s="184"/>
      <c r="T718" s="185"/>
      <c r="AT718" s="180" t="s">
        <v>269</v>
      </c>
      <c r="AU718" s="180" t="s">
        <v>87</v>
      </c>
      <c r="AV718" s="15" t="s">
        <v>162</v>
      </c>
      <c r="AW718" s="15" t="s">
        <v>26</v>
      </c>
      <c r="AX718" s="15" t="s">
        <v>79</v>
      </c>
      <c r="AY718" s="180" t="s">
        <v>157</v>
      </c>
    </row>
    <row r="719" spans="1:65" s="2" customFormat="1" ht="24.2" customHeight="1" x14ac:dyDescent="0.2">
      <c r="A719" s="30"/>
      <c r="B719" s="147"/>
      <c r="C719" s="148" t="s">
        <v>2118</v>
      </c>
      <c r="D719" s="148" t="s">
        <v>159</v>
      </c>
      <c r="E719" s="149" t="s">
        <v>6667</v>
      </c>
      <c r="F719" s="150" t="s">
        <v>6668</v>
      </c>
      <c r="G719" s="151" t="s">
        <v>514</v>
      </c>
      <c r="H719" s="152">
        <v>1.1000000000000001</v>
      </c>
      <c r="I719" s="152"/>
      <c r="J719" s="152">
        <f>ROUND(I719*H719,3)</f>
        <v>0</v>
      </c>
      <c r="K719" s="153"/>
      <c r="L719" s="31"/>
      <c r="M719" s="154" t="s">
        <v>1</v>
      </c>
      <c r="N719" s="155" t="s">
        <v>37</v>
      </c>
      <c r="O719" s="156">
        <v>0</v>
      </c>
      <c r="P719" s="156">
        <f>O719*H719</f>
        <v>0</v>
      </c>
      <c r="Q719" s="156">
        <v>0</v>
      </c>
      <c r="R719" s="156">
        <f>Q719*H719</f>
        <v>0</v>
      </c>
      <c r="S719" s="156">
        <v>0</v>
      </c>
      <c r="T719" s="157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58" t="s">
        <v>220</v>
      </c>
      <c r="AT719" s="158" t="s">
        <v>159</v>
      </c>
      <c r="AU719" s="158" t="s">
        <v>87</v>
      </c>
      <c r="AY719" s="18" t="s">
        <v>157</v>
      </c>
      <c r="BE719" s="159">
        <f>IF(N719="základná",J719,0)</f>
        <v>0</v>
      </c>
      <c r="BF719" s="159">
        <f>IF(N719="znížená",J719,0)</f>
        <v>0</v>
      </c>
      <c r="BG719" s="159">
        <f>IF(N719="zákl. prenesená",J719,0)</f>
        <v>0</v>
      </c>
      <c r="BH719" s="159">
        <f>IF(N719="zníž. prenesená",J719,0)</f>
        <v>0</v>
      </c>
      <c r="BI719" s="159">
        <f>IF(N719="nulová",J719,0)</f>
        <v>0</v>
      </c>
      <c r="BJ719" s="18" t="s">
        <v>87</v>
      </c>
      <c r="BK719" s="160">
        <f>ROUND(I719*H719,3)</f>
        <v>0</v>
      </c>
      <c r="BL719" s="18" t="s">
        <v>220</v>
      </c>
      <c r="BM719" s="158" t="s">
        <v>6669</v>
      </c>
    </row>
    <row r="720" spans="1:65" s="12" customFormat="1" ht="22.9" customHeight="1" x14ac:dyDescent="0.2">
      <c r="B720" s="135"/>
      <c r="D720" s="136" t="s">
        <v>70</v>
      </c>
      <c r="E720" s="145" t="s">
        <v>4223</v>
      </c>
      <c r="F720" s="145" t="s">
        <v>4224</v>
      </c>
      <c r="J720" s="146">
        <f>BK720</f>
        <v>0</v>
      </c>
      <c r="L720" s="135"/>
      <c r="M720" s="139"/>
      <c r="N720" s="140"/>
      <c r="O720" s="140"/>
      <c r="P720" s="141">
        <f>SUM(P721:P732)</f>
        <v>2.4268840000000003</v>
      </c>
      <c r="Q720" s="140"/>
      <c r="R720" s="141">
        <f>SUM(R721:R732)</f>
        <v>1.4805530000000001E-2</v>
      </c>
      <c r="S720" s="140"/>
      <c r="T720" s="142">
        <f>SUM(T721:T732)</f>
        <v>0</v>
      </c>
      <c r="AR720" s="136" t="s">
        <v>87</v>
      </c>
      <c r="AT720" s="143" t="s">
        <v>70</v>
      </c>
      <c r="AU720" s="143" t="s">
        <v>79</v>
      </c>
      <c r="AY720" s="136" t="s">
        <v>157</v>
      </c>
      <c r="BK720" s="144">
        <f>SUM(BK721:BK732)</f>
        <v>0</v>
      </c>
    </row>
    <row r="721" spans="1:65" s="2" customFormat="1" ht="24.2" customHeight="1" x14ac:dyDescent="0.2">
      <c r="A721" s="30"/>
      <c r="B721" s="147"/>
      <c r="C721" s="148" t="s">
        <v>2122</v>
      </c>
      <c r="D721" s="148" t="s">
        <v>159</v>
      </c>
      <c r="E721" s="149" t="s">
        <v>6670</v>
      </c>
      <c r="F721" s="150" t="s">
        <v>6671</v>
      </c>
      <c r="G721" s="151" t="s">
        <v>196</v>
      </c>
      <c r="H721" s="152">
        <v>3.7</v>
      </c>
      <c r="I721" s="152"/>
      <c r="J721" s="152">
        <f>ROUND(I721*H721,3)</f>
        <v>0</v>
      </c>
      <c r="K721" s="153"/>
      <c r="L721" s="31"/>
      <c r="M721" s="154" t="s">
        <v>1</v>
      </c>
      <c r="N721" s="155" t="s">
        <v>37</v>
      </c>
      <c r="O721" s="156">
        <v>0.51232</v>
      </c>
      <c r="P721" s="156">
        <f>O721*H721</f>
        <v>1.8955840000000002</v>
      </c>
      <c r="Q721" s="156">
        <v>1.01E-3</v>
      </c>
      <c r="R721" s="156">
        <f>Q721*H721</f>
        <v>3.7370000000000003E-3</v>
      </c>
      <c r="S721" s="156">
        <v>0</v>
      </c>
      <c r="T721" s="157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8" t="s">
        <v>220</v>
      </c>
      <c r="AT721" s="158" t="s">
        <v>159</v>
      </c>
      <c r="AU721" s="158" t="s">
        <v>87</v>
      </c>
      <c r="AY721" s="18" t="s">
        <v>157</v>
      </c>
      <c r="BE721" s="159">
        <f>IF(N721="základná",J721,0)</f>
        <v>0</v>
      </c>
      <c r="BF721" s="159">
        <f>IF(N721="znížená",J721,0)</f>
        <v>0</v>
      </c>
      <c r="BG721" s="159">
        <f>IF(N721="zákl. prenesená",J721,0)</f>
        <v>0</v>
      </c>
      <c r="BH721" s="159">
        <f>IF(N721="zníž. prenesená",J721,0)</f>
        <v>0</v>
      </c>
      <c r="BI721" s="159">
        <f>IF(N721="nulová",J721,0)</f>
        <v>0</v>
      </c>
      <c r="BJ721" s="18" t="s">
        <v>87</v>
      </c>
      <c r="BK721" s="160">
        <f>ROUND(I721*H721,3)</f>
        <v>0</v>
      </c>
      <c r="BL721" s="18" t="s">
        <v>220</v>
      </c>
      <c r="BM721" s="158" t="s">
        <v>6672</v>
      </c>
    </row>
    <row r="722" spans="1:65" s="13" customFormat="1" x14ac:dyDescent="0.2">
      <c r="B722" s="165"/>
      <c r="D722" s="166" t="s">
        <v>269</v>
      </c>
      <c r="E722" s="167" t="s">
        <v>1</v>
      </c>
      <c r="F722" s="168" t="s">
        <v>6159</v>
      </c>
      <c r="H722" s="167" t="s">
        <v>1</v>
      </c>
      <c r="L722" s="165"/>
      <c r="M722" s="169"/>
      <c r="N722" s="170"/>
      <c r="O722" s="170"/>
      <c r="P722" s="170"/>
      <c r="Q722" s="170"/>
      <c r="R722" s="170"/>
      <c r="S722" s="170"/>
      <c r="T722" s="171"/>
      <c r="AT722" s="167" t="s">
        <v>269</v>
      </c>
      <c r="AU722" s="167" t="s">
        <v>87</v>
      </c>
      <c r="AV722" s="13" t="s">
        <v>79</v>
      </c>
      <c r="AW722" s="13" t="s">
        <v>26</v>
      </c>
      <c r="AX722" s="13" t="s">
        <v>71</v>
      </c>
      <c r="AY722" s="167" t="s">
        <v>157</v>
      </c>
    </row>
    <row r="723" spans="1:65" s="14" customFormat="1" x14ac:dyDescent="0.2">
      <c r="B723" s="172"/>
      <c r="D723" s="166" t="s">
        <v>269</v>
      </c>
      <c r="E723" s="173" t="s">
        <v>1</v>
      </c>
      <c r="F723" s="174" t="s">
        <v>6673</v>
      </c>
      <c r="H723" s="175">
        <v>3.7</v>
      </c>
      <c r="L723" s="172"/>
      <c r="M723" s="176"/>
      <c r="N723" s="177"/>
      <c r="O723" s="177"/>
      <c r="P723" s="177"/>
      <c r="Q723" s="177"/>
      <c r="R723" s="177"/>
      <c r="S723" s="177"/>
      <c r="T723" s="178"/>
      <c r="AT723" s="173" t="s">
        <v>269</v>
      </c>
      <c r="AU723" s="173" t="s">
        <v>87</v>
      </c>
      <c r="AV723" s="14" t="s">
        <v>87</v>
      </c>
      <c r="AW723" s="14" t="s">
        <v>26</v>
      </c>
      <c r="AX723" s="14" t="s">
        <v>71</v>
      </c>
      <c r="AY723" s="173" t="s">
        <v>157</v>
      </c>
    </row>
    <row r="724" spans="1:65" s="15" customFormat="1" x14ac:dyDescent="0.2">
      <c r="B724" s="179"/>
      <c r="D724" s="166" t="s">
        <v>269</v>
      </c>
      <c r="E724" s="180" t="s">
        <v>1</v>
      </c>
      <c r="F724" s="181" t="s">
        <v>272</v>
      </c>
      <c r="H724" s="182">
        <v>3.7</v>
      </c>
      <c r="L724" s="179"/>
      <c r="M724" s="183"/>
      <c r="N724" s="184"/>
      <c r="O724" s="184"/>
      <c r="P724" s="184"/>
      <c r="Q724" s="184"/>
      <c r="R724" s="184"/>
      <c r="S724" s="184"/>
      <c r="T724" s="185"/>
      <c r="AT724" s="180" t="s">
        <v>269</v>
      </c>
      <c r="AU724" s="180" t="s">
        <v>87</v>
      </c>
      <c r="AV724" s="15" t="s">
        <v>162</v>
      </c>
      <c r="AW724" s="15" t="s">
        <v>26</v>
      </c>
      <c r="AX724" s="15" t="s">
        <v>79</v>
      </c>
      <c r="AY724" s="180" t="s">
        <v>157</v>
      </c>
    </row>
    <row r="725" spans="1:65" s="2" customFormat="1" ht="24.2" customHeight="1" x14ac:dyDescent="0.2">
      <c r="A725" s="30"/>
      <c r="B725" s="147"/>
      <c r="C725" s="148" t="s">
        <v>2130</v>
      </c>
      <c r="D725" s="148" t="s">
        <v>159</v>
      </c>
      <c r="E725" s="149" t="s">
        <v>6674</v>
      </c>
      <c r="F725" s="150" t="s">
        <v>6675</v>
      </c>
      <c r="G725" s="151" t="s">
        <v>196</v>
      </c>
      <c r="H725" s="152">
        <v>2.1</v>
      </c>
      <c r="I725" s="152"/>
      <c r="J725" s="152">
        <f>ROUND(I725*H725,3)</f>
        <v>0</v>
      </c>
      <c r="K725" s="153"/>
      <c r="L725" s="31"/>
      <c r="M725" s="154" t="s">
        <v>1</v>
      </c>
      <c r="N725" s="155" t="s">
        <v>37</v>
      </c>
      <c r="O725" s="156">
        <v>0.253</v>
      </c>
      <c r="P725" s="156">
        <f>O725*H725</f>
        <v>0.53129999999999999</v>
      </c>
      <c r="Q725" s="156">
        <v>1.0200000000000001E-3</v>
      </c>
      <c r="R725" s="156">
        <f>Q725*H725</f>
        <v>2.1420000000000002E-3</v>
      </c>
      <c r="S725" s="156">
        <v>0</v>
      </c>
      <c r="T725" s="157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58" t="s">
        <v>220</v>
      </c>
      <c r="AT725" s="158" t="s">
        <v>159</v>
      </c>
      <c r="AU725" s="158" t="s">
        <v>87</v>
      </c>
      <c r="AY725" s="18" t="s">
        <v>157</v>
      </c>
      <c r="BE725" s="159">
        <f>IF(N725="základná",J725,0)</f>
        <v>0</v>
      </c>
      <c r="BF725" s="159">
        <f>IF(N725="znížená",J725,0)</f>
        <v>0</v>
      </c>
      <c r="BG725" s="159">
        <f>IF(N725="zákl. prenesená",J725,0)</f>
        <v>0</v>
      </c>
      <c r="BH725" s="159">
        <f>IF(N725="zníž. prenesená",J725,0)</f>
        <v>0</v>
      </c>
      <c r="BI725" s="159">
        <f>IF(N725="nulová",J725,0)</f>
        <v>0</v>
      </c>
      <c r="BJ725" s="18" t="s">
        <v>87</v>
      </c>
      <c r="BK725" s="160">
        <f>ROUND(I725*H725,3)</f>
        <v>0</v>
      </c>
      <c r="BL725" s="18" t="s">
        <v>220</v>
      </c>
      <c r="BM725" s="158" t="s">
        <v>6676</v>
      </c>
    </row>
    <row r="726" spans="1:65" s="13" customFormat="1" x14ac:dyDescent="0.2">
      <c r="B726" s="165"/>
      <c r="D726" s="166" t="s">
        <v>269</v>
      </c>
      <c r="E726" s="167" t="s">
        <v>1</v>
      </c>
      <c r="F726" s="168" t="s">
        <v>6159</v>
      </c>
      <c r="H726" s="167" t="s">
        <v>1</v>
      </c>
      <c r="L726" s="165"/>
      <c r="M726" s="169"/>
      <c r="N726" s="170"/>
      <c r="O726" s="170"/>
      <c r="P726" s="170"/>
      <c r="Q726" s="170"/>
      <c r="R726" s="170"/>
      <c r="S726" s="170"/>
      <c r="T726" s="171"/>
      <c r="AT726" s="167" t="s">
        <v>269</v>
      </c>
      <c r="AU726" s="167" t="s">
        <v>87</v>
      </c>
      <c r="AV726" s="13" t="s">
        <v>79</v>
      </c>
      <c r="AW726" s="13" t="s">
        <v>26</v>
      </c>
      <c r="AX726" s="13" t="s">
        <v>71</v>
      </c>
      <c r="AY726" s="167" t="s">
        <v>157</v>
      </c>
    </row>
    <row r="727" spans="1:65" s="14" customFormat="1" x14ac:dyDescent="0.2">
      <c r="B727" s="172"/>
      <c r="D727" s="166" t="s">
        <v>269</v>
      </c>
      <c r="E727" s="173" t="s">
        <v>1</v>
      </c>
      <c r="F727" s="174" t="s">
        <v>6677</v>
      </c>
      <c r="H727" s="175">
        <v>2.1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5" customFormat="1" x14ac:dyDescent="0.2">
      <c r="B728" s="179"/>
      <c r="D728" s="166" t="s">
        <v>269</v>
      </c>
      <c r="E728" s="180" t="s">
        <v>1</v>
      </c>
      <c r="F728" s="181" t="s">
        <v>272</v>
      </c>
      <c r="H728" s="182">
        <v>2.1</v>
      </c>
      <c r="L728" s="179"/>
      <c r="M728" s="183"/>
      <c r="N728" s="184"/>
      <c r="O728" s="184"/>
      <c r="P728" s="184"/>
      <c r="Q728" s="184"/>
      <c r="R728" s="184"/>
      <c r="S728" s="184"/>
      <c r="T728" s="185"/>
      <c r="AT728" s="180" t="s">
        <v>269</v>
      </c>
      <c r="AU728" s="180" t="s">
        <v>87</v>
      </c>
      <c r="AV728" s="15" t="s">
        <v>162</v>
      </c>
      <c r="AW728" s="15" t="s">
        <v>26</v>
      </c>
      <c r="AX728" s="15" t="s">
        <v>79</v>
      </c>
      <c r="AY728" s="180" t="s">
        <v>157</v>
      </c>
    </row>
    <row r="729" spans="1:65" s="2" customFormat="1" ht="14.45" customHeight="1" x14ac:dyDescent="0.2">
      <c r="A729" s="30"/>
      <c r="B729" s="147"/>
      <c r="C729" s="193" t="s">
        <v>2136</v>
      </c>
      <c r="D729" s="193" t="s">
        <v>777</v>
      </c>
      <c r="E729" s="194" t="s">
        <v>4264</v>
      </c>
      <c r="F729" s="195" t="s">
        <v>4265</v>
      </c>
      <c r="G729" s="196" t="s">
        <v>168</v>
      </c>
      <c r="H729" s="197">
        <v>0.76100000000000001</v>
      </c>
      <c r="I729" s="197"/>
      <c r="J729" s="197">
        <f>ROUND(I729*H729,3)</f>
        <v>0</v>
      </c>
      <c r="K729" s="198"/>
      <c r="L729" s="199"/>
      <c r="M729" s="200" t="s">
        <v>1</v>
      </c>
      <c r="N729" s="201" t="s">
        <v>37</v>
      </c>
      <c r="O729" s="156">
        <v>0</v>
      </c>
      <c r="P729" s="156">
        <f>O729*H729</f>
        <v>0</v>
      </c>
      <c r="Q729" s="156">
        <v>1.1730000000000001E-2</v>
      </c>
      <c r="R729" s="156">
        <f>Q729*H729</f>
        <v>8.9265300000000002E-3</v>
      </c>
      <c r="S729" s="156">
        <v>0</v>
      </c>
      <c r="T729" s="157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58" t="s">
        <v>511</v>
      </c>
      <c r="AT729" s="158" t="s">
        <v>777</v>
      </c>
      <c r="AU729" s="158" t="s">
        <v>87</v>
      </c>
      <c r="AY729" s="18" t="s">
        <v>157</v>
      </c>
      <c r="BE729" s="159">
        <f>IF(N729="základná",J729,0)</f>
        <v>0</v>
      </c>
      <c r="BF729" s="159">
        <f>IF(N729="znížená",J729,0)</f>
        <v>0</v>
      </c>
      <c r="BG729" s="159">
        <f>IF(N729="zákl. prenesená",J729,0)</f>
        <v>0</v>
      </c>
      <c r="BH729" s="159">
        <f>IF(N729="zníž. prenesená",J729,0)</f>
        <v>0</v>
      </c>
      <c r="BI729" s="159">
        <f>IF(N729="nulová",J729,0)</f>
        <v>0</v>
      </c>
      <c r="BJ729" s="18" t="s">
        <v>87</v>
      </c>
      <c r="BK729" s="160">
        <f>ROUND(I729*H729,3)</f>
        <v>0</v>
      </c>
      <c r="BL729" s="18" t="s">
        <v>220</v>
      </c>
      <c r="BM729" s="158" t="s">
        <v>6678</v>
      </c>
    </row>
    <row r="730" spans="1:65" s="14" customFormat="1" x14ac:dyDescent="0.2">
      <c r="B730" s="172"/>
      <c r="D730" s="166" t="s">
        <v>269</v>
      </c>
      <c r="E730" s="173" t="s">
        <v>1</v>
      </c>
      <c r="F730" s="174" t="s">
        <v>6679</v>
      </c>
      <c r="H730" s="175">
        <v>0.76100000000000001</v>
      </c>
      <c r="L730" s="172"/>
      <c r="M730" s="176"/>
      <c r="N730" s="177"/>
      <c r="O730" s="177"/>
      <c r="P730" s="177"/>
      <c r="Q730" s="177"/>
      <c r="R730" s="177"/>
      <c r="S730" s="177"/>
      <c r="T730" s="178"/>
      <c r="AT730" s="173" t="s">
        <v>269</v>
      </c>
      <c r="AU730" s="173" t="s">
        <v>87</v>
      </c>
      <c r="AV730" s="14" t="s">
        <v>87</v>
      </c>
      <c r="AW730" s="14" t="s">
        <v>26</v>
      </c>
      <c r="AX730" s="14" t="s">
        <v>71</v>
      </c>
      <c r="AY730" s="173" t="s">
        <v>157</v>
      </c>
    </row>
    <row r="731" spans="1:65" s="15" customFormat="1" x14ac:dyDescent="0.2">
      <c r="B731" s="179"/>
      <c r="D731" s="166" t="s">
        <v>269</v>
      </c>
      <c r="E731" s="180" t="s">
        <v>1</v>
      </c>
      <c r="F731" s="181" t="s">
        <v>272</v>
      </c>
      <c r="H731" s="182">
        <v>0.76100000000000001</v>
      </c>
      <c r="L731" s="179"/>
      <c r="M731" s="183"/>
      <c r="N731" s="184"/>
      <c r="O731" s="184"/>
      <c r="P731" s="184"/>
      <c r="Q731" s="184"/>
      <c r="R731" s="184"/>
      <c r="S731" s="184"/>
      <c r="T731" s="185"/>
      <c r="AT731" s="180" t="s">
        <v>269</v>
      </c>
      <c r="AU731" s="180" t="s">
        <v>87</v>
      </c>
      <c r="AV731" s="15" t="s">
        <v>162</v>
      </c>
      <c r="AW731" s="15" t="s">
        <v>26</v>
      </c>
      <c r="AX731" s="15" t="s">
        <v>79</v>
      </c>
      <c r="AY731" s="180" t="s">
        <v>157</v>
      </c>
    </row>
    <row r="732" spans="1:65" s="2" customFormat="1" ht="24.2" customHeight="1" x14ac:dyDescent="0.2">
      <c r="A732" s="30"/>
      <c r="B732" s="147"/>
      <c r="C732" s="148" t="s">
        <v>2142</v>
      </c>
      <c r="D732" s="148" t="s">
        <v>159</v>
      </c>
      <c r="E732" s="149" t="s">
        <v>6680</v>
      </c>
      <c r="F732" s="150" t="s">
        <v>6681</v>
      </c>
      <c r="G732" s="151" t="s">
        <v>514</v>
      </c>
      <c r="H732" s="152">
        <v>2.2000000000000002</v>
      </c>
      <c r="I732" s="152"/>
      <c r="J732" s="152">
        <f>ROUND(I732*H732,3)</f>
        <v>0</v>
      </c>
      <c r="K732" s="153"/>
      <c r="L732" s="31"/>
      <c r="M732" s="154" t="s">
        <v>1</v>
      </c>
      <c r="N732" s="155" t="s">
        <v>37</v>
      </c>
      <c r="O732" s="156">
        <v>0</v>
      </c>
      <c r="P732" s="156">
        <f>O732*H732</f>
        <v>0</v>
      </c>
      <c r="Q732" s="156">
        <v>0</v>
      </c>
      <c r="R732" s="156">
        <f>Q732*H732</f>
        <v>0</v>
      </c>
      <c r="S732" s="156">
        <v>0</v>
      </c>
      <c r="T732" s="157">
        <f>S732*H732</f>
        <v>0</v>
      </c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R732" s="158" t="s">
        <v>220</v>
      </c>
      <c r="AT732" s="158" t="s">
        <v>159</v>
      </c>
      <c r="AU732" s="158" t="s">
        <v>87</v>
      </c>
      <c r="AY732" s="18" t="s">
        <v>157</v>
      </c>
      <c r="BE732" s="159">
        <f>IF(N732="základná",J732,0)</f>
        <v>0</v>
      </c>
      <c r="BF732" s="159">
        <f>IF(N732="znížená",J732,0)</f>
        <v>0</v>
      </c>
      <c r="BG732" s="159">
        <f>IF(N732="zákl. prenesená",J732,0)</f>
        <v>0</v>
      </c>
      <c r="BH732" s="159">
        <f>IF(N732="zníž. prenesená",J732,0)</f>
        <v>0</v>
      </c>
      <c r="BI732" s="159">
        <f>IF(N732="nulová",J732,0)</f>
        <v>0</v>
      </c>
      <c r="BJ732" s="18" t="s">
        <v>87</v>
      </c>
      <c r="BK732" s="160">
        <f>ROUND(I732*H732,3)</f>
        <v>0</v>
      </c>
      <c r="BL732" s="18" t="s">
        <v>220</v>
      </c>
      <c r="BM732" s="158" t="s">
        <v>6682</v>
      </c>
    </row>
    <row r="733" spans="1:65" s="12" customFormat="1" ht="22.9" customHeight="1" x14ac:dyDescent="0.2">
      <c r="B733" s="135"/>
      <c r="D733" s="136" t="s">
        <v>70</v>
      </c>
      <c r="E733" s="145" t="s">
        <v>4300</v>
      </c>
      <c r="F733" s="145" t="s">
        <v>5369</v>
      </c>
      <c r="J733" s="146">
        <f>BK733</f>
        <v>0</v>
      </c>
      <c r="L733" s="135"/>
      <c r="M733" s="139"/>
      <c r="N733" s="140"/>
      <c r="O733" s="140"/>
      <c r="P733" s="141">
        <f>SUM(P734:P739)</f>
        <v>22.353535260000001</v>
      </c>
      <c r="Q733" s="140"/>
      <c r="R733" s="141">
        <f>SUM(R734:R739)</f>
        <v>8.4322170000000002E-2</v>
      </c>
      <c r="S733" s="140"/>
      <c r="T733" s="142">
        <f>SUM(T734:T739)</f>
        <v>0</v>
      </c>
      <c r="AR733" s="136" t="s">
        <v>87</v>
      </c>
      <c r="AT733" s="143" t="s">
        <v>70</v>
      </c>
      <c r="AU733" s="143" t="s">
        <v>79</v>
      </c>
      <c r="AY733" s="136" t="s">
        <v>157</v>
      </c>
      <c r="BK733" s="144">
        <f>SUM(BK734:BK739)</f>
        <v>0</v>
      </c>
    </row>
    <row r="734" spans="1:65" s="2" customFormat="1" ht="24.2" customHeight="1" x14ac:dyDescent="0.2">
      <c r="A734" s="30"/>
      <c r="B734" s="147"/>
      <c r="C734" s="148" t="s">
        <v>2147</v>
      </c>
      <c r="D734" s="148" t="s">
        <v>159</v>
      </c>
      <c r="E734" s="149" t="s">
        <v>4303</v>
      </c>
      <c r="F734" s="150" t="s">
        <v>4304</v>
      </c>
      <c r="G734" s="151" t="s">
        <v>168</v>
      </c>
      <c r="H734" s="152">
        <v>272.00700000000001</v>
      </c>
      <c r="I734" s="152"/>
      <c r="J734" s="152">
        <f>ROUND(I734*H734,3)</f>
        <v>0</v>
      </c>
      <c r="K734" s="153"/>
      <c r="L734" s="31"/>
      <c r="M734" s="154" t="s">
        <v>1</v>
      </c>
      <c r="N734" s="155" t="s">
        <v>37</v>
      </c>
      <c r="O734" s="156">
        <v>3.0179999999999998E-2</v>
      </c>
      <c r="P734" s="156">
        <f>O734*H734</f>
        <v>8.2091712599999997</v>
      </c>
      <c r="Q734" s="156">
        <v>1E-4</v>
      </c>
      <c r="R734" s="156">
        <f>Q734*H734</f>
        <v>2.7200700000000001E-2</v>
      </c>
      <c r="S734" s="156">
        <v>0</v>
      </c>
      <c r="T734" s="157">
        <f>S734*H734</f>
        <v>0</v>
      </c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R734" s="158" t="s">
        <v>220</v>
      </c>
      <c r="AT734" s="158" t="s">
        <v>159</v>
      </c>
      <c r="AU734" s="158" t="s">
        <v>87</v>
      </c>
      <c r="AY734" s="18" t="s">
        <v>157</v>
      </c>
      <c r="BE734" s="159">
        <f>IF(N734="základná",J734,0)</f>
        <v>0</v>
      </c>
      <c r="BF734" s="159">
        <f>IF(N734="znížená",J734,0)</f>
        <v>0</v>
      </c>
      <c r="BG734" s="159">
        <f>IF(N734="zákl. prenesená",J734,0)</f>
        <v>0</v>
      </c>
      <c r="BH734" s="159">
        <f>IF(N734="zníž. prenesená",J734,0)</f>
        <v>0</v>
      </c>
      <c r="BI734" s="159">
        <f>IF(N734="nulová",J734,0)</f>
        <v>0</v>
      </c>
      <c r="BJ734" s="18" t="s">
        <v>87</v>
      </c>
      <c r="BK734" s="160">
        <f>ROUND(I734*H734,3)</f>
        <v>0</v>
      </c>
      <c r="BL734" s="18" t="s">
        <v>220</v>
      </c>
      <c r="BM734" s="158" t="s">
        <v>6683</v>
      </c>
    </row>
    <row r="735" spans="1:65" s="2" customFormat="1" ht="37.9" customHeight="1" x14ac:dyDescent="0.2">
      <c r="A735" s="30"/>
      <c r="B735" s="147"/>
      <c r="C735" s="148" t="s">
        <v>2162</v>
      </c>
      <c r="D735" s="148" t="s">
        <v>159</v>
      </c>
      <c r="E735" s="149" t="s">
        <v>6684</v>
      </c>
      <c r="F735" s="150" t="s">
        <v>8297</v>
      </c>
      <c r="G735" s="151" t="s">
        <v>168</v>
      </c>
      <c r="H735" s="152">
        <v>272.00700000000001</v>
      </c>
      <c r="I735" s="152"/>
      <c r="J735" s="152">
        <f>ROUND(I735*H735,3)</f>
        <v>0</v>
      </c>
      <c r="K735" s="153"/>
      <c r="L735" s="31"/>
      <c r="M735" s="154" t="s">
        <v>1</v>
      </c>
      <c r="N735" s="155" t="s">
        <v>37</v>
      </c>
      <c r="O735" s="156">
        <v>5.1999999999999998E-2</v>
      </c>
      <c r="P735" s="156">
        <f>O735*H735</f>
        <v>14.144363999999999</v>
      </c>
      <c r="Q735" s="156">
        <v>2.1000000000000001E-4</v>
      </c>
      <c r="R735" s="156">
        <f>Q735*H735</f>
        <v>5.7121470000000001E-2</v>
      </c>
      <c r="S735" s="156">
        <v>0</v>
      </c>
      <c r="T735" s="157">
        <f>S735*H735</f>
        <v>0</v>
      </c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R735" s="158" t="s">
        <v>220</v>
      </c>
      <c r="AT735" s="158" t="s">
        <v>159</v>
      </c>
      <c r="AU735" s="158" t="s">
        <v>87</v>
      </c>
      <c r="AY735" s="18" t="s">
        <v>157</v>
      </c>
      <c r="BE735" s="159">
        <f>IF(N735="základná",J735,0)</f>
        <v>0</v>
      </c>
      <c r="BF735" s="159">
        <f>IF(N735="znížená",J735,0)</f>
        <v>0</v>
      </c>
      <c r="BG735" s="159">
        <f>IF(N735="zákl. prenesená",J735,0)</f>
        <v>0</v>
      </c>
      <c r="BH735" s="159">
        <f>IF(N735="zníž. prenesená",J735,0)</f>
        <v>0</v>
      </c>
      <c r="BI735" s="159">
        <f>IF(N735="nulová",J735,0)</f>
        <v>0</v>
      </c>
      <c r="BJ735" s="18" t="s">
        <v>87</v>
      </c>
      <c r="BK735" s="160">
        <f>ROUND(I735*H735,3)</f>
        <v>0</v>
      </c>
      <c r="BL735" s="18" t="s">
        <v>220</v>
      </c>
      <c r="BM735" s="158" t="s">
        <v>6685</v>
      </c>
    </row>
    <row r="736" spans="1:65" s="13" customFormat="1" ht="22.5" x14ac:dyDescent="0.2">
      <c r="B736" s="165"/>
      <c r="D736" s="166" t="s">
        <v>269</v>
      </c>
      <c r="E736" s="167" t="s">
        <v>1</v>
      </c>
      <c r="F736" s="168" t="s">
        <v>6686</v>
      </c>
      <c r="H736" s="167" t="s">
        <v>1</v>
      </c>
      <c r="L736" s="165"/>
      <c r="M736" s="169"/>
      <c r="N736" s="170"/>
      <c r="O736" s="170"/>
      <c r="P736" s="170"/>
      <c r="Q736" s="170"/>
      <c r="R736" s="170"/>
      <c r="S736" s="170"/>
      <c r="T736" s="171"/>
      <c r="AT736" s="167" t="s">
        <v>269</v>
      </c>
      <c r="AU736" s="167" t="s">
        <v>87</v>
      </c>
      <c r="AV736" s="13" t="s">
        <v>79</v>
      </c>
      <c r="AW736" s="13" t="s">
        <v>26</v>
      </c>
      <c r="AX736" s="13" t="s">
        <v>71</v>
      </c>
      <c r="AY736" s="167" t="s">
        <v>157</v>
      </c>
    </row>
    <row r="737" spans="1:51" s="14" customFormat="1" x14ac:dyDescent="0.2">
      <c r="B737" s="172"/>
      <c r="D737" s="166" t="s">
        <v>269</v>
      </c>
      <c r="E737" s="173" t="s">
        <v>1</v>
      </c>
      <c r="F737" s="174" t="s">
        <v>6687</v>
      </c>
      <c r="H737" s="175">
        <v>241.31700000000001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1:51" s="14" customFormat="1" x14ac:dyDescent="0.2">
      <c r="B738" s="172"/>
      <c r="D738" s="166" t="s">
        <v>269</v>
      </c>
      <c r="E738" s="173" t="s">
        <v>1</v>
      </c>
      <c r="F738" s="174" t="s">
        <v>6688</v>
      </c>
      <c r="H738" s="175">
        <v>30.69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1:51" s="15" customFormat="1" x14ac:dyDescent="0.2">
      <c r="B739" s="179"/>
      <c r="D739" s="166" t="s">
        <v>269</v>
      </c>
      <c r="E739" s="180" t="s">
        <v>1</v>
      </c>
      <c r="F739" s="181" t="s">
        <v>272</v>
      </c>
      <c r="H739" s="182">
        <v>272.00700000000001</v>
      </c>
      <c r="L739" s="179"/>
      <c r="M739" s="202"/>
      <c r="N739" s="203"/>
      <c r="O739" s="203"/>
      <c r="P739" s="203"/>
      <c r="Q739" s="203"/>
      <c r="R739" s="203"/>
      <c r="S739" s="203"/>
      <c r="T739" s="204"/>
      <c r="AT739" s="180" t="s">
        <v>269</v>
      </c>
      <c r="AU739" s="180" t="s">
        <v>87</v>
      </c>
      <c r="AV739" s="15" t="s">
        <v>162</v>
      </c>
      <c r="AW739" s="15" t="s">
        <v>26</v>
      </c>
      <c r="AX739" s="15" t="s">
        <v>79</v>
      </c>
      <c r="AY739" s="180" t="s">
        <v>157</v>
      </c>
    </row>
    <row r="740" spans="1:51" s="2" customFormat="1" ht="6.95" customHeight="1" x14ac:dyDescent="0.2">
      <c r="A740" s="30"/>
      <c r="B740" s="45"/>
      <c r="C740" s="46"/>
      <c r="D740" s="46"/>
      <c r="E740" s="46"/>
      <c r="F740" s="46"/>
      <c r="G740" s="46"/>
      <c r="H740" s="46"/>
      <c r="I740" s="46"/>
      <c r="J740" s="46"/>
      <c r="K740" s="46"/>
      <c r="L740" s="31"/>
      <c r="M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</row>
  </sheetData>
  <autoFilter ref="C126:K739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70"/>
  <sheetViews>
    <sheetView showGridLines="0" topLeftCell="A122" workbookViewId="0">
      <selection activeCell="I135" sqref="I135:I126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123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11" t="s">
        <v>6689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ROUND((SUM(BE132:BE1269)),  2)</f>
        <v>0</v>
      </c>
      <c r="G33" s="30"/>
      <c r="H33" s="30"/>
      <c r="I33" s="104">
        <v>0.2</v>
      </c>
      <c r="J33" s="103">
        <f>ROUND(((SUM(BE132:BE1269))*I33),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ROUND((SUM(BF132:BF1269)),  2)</f>
        <v>0</v>
      </c>
      <c r="G34" s="30"/>
      <c r="H34" s="30"/>
      <c r="I34" s="104">
        <v>0.2</v>
      </c>
      <c r="J34" s="103">
        <f>ROUND(((SUM(BF132:BF1269))*I34),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ROUND((SUM(BG132:BG1269)),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ROUND((SUM(BH132:BH1269)),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ROUND((SUM(BI132:BI1269)),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11" t="str">
        <f>E9</f>
        <v>SO07 - SO07  Oprava fasád hala B vrátane telocvične a nádvoria medzi halami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899999999999999" customHeight="1" x14ac:dyDescent="0.2">
      <c r="B98" s="120"/>
      <c r="D98" s="121" t="s">
        <v>245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899999999999999" customHeight="1" x14ac:dyDescent="0.2">
      <c r="B99" s="120"/>
      <c r="D99" s="121" t="s">
        <v>823</v>
      </c>
      <c r="E99" s="122"/>
      <c r="F99" s="122"/>
      <c r="G99" s="122"/>
      <c r="H99" s="122"/>
      <c r="I99" s="122"/>
      <c r="J99" s="123">
        <f>J175</f>
        <v>0</v>
      </c>
      <c r="L99" s="120"/>
    </row>
    <row r="100" spans="2:12" s="10" customFormat="1" ht="19.899999999999999" customHeight="1" x14ac:dyDescent="0.2">
      <c r="B100" s="120"/>
      <c r="D100" s="121" t="s">
        <v>826</v>
      </c>
      <c r="E100" s="122"/>
      <c r="F100" s="122"/>
      <c r="G100" s="122"/>
      <c r="H100" s="122"/>
      <c r="I100" s="122"/>
      <c r="J100" s="123">
        <f>J195</f>
        <v>0</v>
      </c>
      <c r="L100" s="120"/>
    </row>
    <row r="101" spans="2:12" s="10" customFormat="1" ht="19.899999999999999" customHeight="1" x14ac:dyDescent="0.2">
      <c r="B101" s="120"/>
      <c r="D101" s="121" t="s">
        <v>827</v>
      </c>
      <c r="E101" s="122"/>
      <c r="F101" s="122"/>
      <c r="G101" s="122"/>
      <c r="H101" s="122"/>
      <c r="I101" s="122"/>
      <c r="J101" s="123">
        <f>J202</f>
        <v>0</v>
      </c>
      <c r="L101" s="120"/>
    </row>
    <row r="102" spans="2:12" s="10" customFormat="1" ht="19.899999999999999" customHeight="1" x14ac:dyDescent="0.2">
      <c r="B102" s="120"/>
      <c r="D102" s="121" t="s">
        <v>246</v>
      </c>
      <c r="E102" s="122"/>
      <c r="F102" s="122"/>
      <c r="G102" s="122"/>
      <c r="H102" s="122"/>
      <c r="I102" s="122"/>
      <c r="J102" s="123">
        <f>J695</f>
        <v>0</v>
      </c>
      <c r="L102" s="120"/>
    </row>
    <row r="103" spans="2:12" s="10" customFormat="1" ht="19.899999999999999" customHeight="1" x14ac:dyDescent="0.2">
      <c r="B103" s="120"/>
      <c r="D103" s="121" t="s">
        <v>828</v>
      </c>
      <c r="E103" s="122"/>
      <c r="F103" s="122"/>
      <c r="G103" s="122"/>
      <c r="H103" s="122"/>
      <c r="I103" s="122"/>
      <c r="J103" s="123">
        <f>J1001</f>
        <v>0</v>
      </c>
      <c r="L103" s="120"/>
    </row>
    <row r="104" spans="2:12" s="9" customFormat="1" ht="24.95" customHeight="1" x14ac:dyDescent="0.2">
      <c r="B104" s="116"/>
      <c r="D104" s="117" t="s">
        <v>247</v>
      </c>
      <c r="E104" s="118"/>
      <c r="F104" s="118"/>
      <c r="G104" s="118"/>
      <c r="H104" s="118"/>
      <c r="I104" s="118"/>
      <c r="J104" s="119">
        <f>J1003</f>
        <v>0</v>
      </c>
      <c r="L104" s="116"/>
    </row>
    <row r="105" spans="2:12" s="10" customFormat="1" ht="19.899999999999999" customHeight="1" x14ac:dyDescent="0.2">
      <c r="B105" s="120"/>
      <c r="D105" s="121" t="s">
        <v>829</v>
      </c>
      <c r="E105" s="122"/>
      <c r="F105" s="122"/>
      <c r="G105" s="122"/>
      <c r="H105" s="122"/>
      <c r="I105" s="122"/>
      <c r="J105" s="123">
        <f>J1004</f>
        <v>0</v>
      </c>
      <c r="L105" s="120"/>
    </row>
    <row r="106" spans="2:12" s="10" customFormat="1" ht="19.899999999999999" customHeight="1" x14ac:dyDescent="0.2">
      <c r="B106" s="120"/>
      <c r="D106" s="121" t="s">
        <v>248</v>
      </c>
      <c r="E106" s="122"/>
      <c r="F106" s="122"/>
      <c r="G106" s="122"/>
      <c r="H106" s="122"/>
      <c r="I106" s="122"/>
      <c r="J106" s="123">
        <f>J1017</f>
        <v>0</v>
      </c>
      <c r="L106" s="120"/>
    </row>
    <row r="107" spans="2:12" s="10" customFormat="1" ht="19.899999999999999" customHeight="1" x14ac:dyDescent="0.2">
      <c r="B107" s="120"/>
      <c r="D107" s="121" t="s">
        <v>255</v>
      </c>
      <c r="E107" s="122"/>
      <c r="F107" s="122"/>
      <c r="G107" s="122"/>
      <c r="H107" s="122"/>
      <c r="I107" s="122"/>
      <c r="J107" s="123">
        <f>J1037</f>
        <v>0</v>
      </c>
      <c r="L107" s="120"/>
    </row>
    <row r="108" spans="2:12" s="10" customFormat="1" ht="19.899999999999999" customHeight="1" x14ac:dyDescent="0.2">
      <c r="B108" s="120"/>
      <c r="D108" s="121" t="s">
        <v>257</v>
      </c>
      <c r="E108" s="122"/>
      <c r="F108" s="122"/>
      <c r="G108" s="122"/>
      <c r="H108" s="122"/>
      <c r="I108" s="122"/>
      <c r="J108" s="123">
        <f>J1120</f>
        <v>0</v>
      </c>
      <c r="L108" s="120"/>
    </row>
    <row r="109" spans="2:12" s="10" customFormat="1" ht="19.899999999999999" customHeight="1" x14ac:dyDescent="0.2">
      <c r="B109" s="120"/>
      <c r="D109" s="121" t="s">
        <v>835</v>
      </c>
      <c r="E109" s="122"/>
      <c r="F109" s="122"/>
      <c r="G109" s="122"/>
      <c r="H109" s="122"/>
      <c r="I109" s="122"/>
      <c r="J109" s="123">
        <f>J1172</f>
        <v>0</v>
      </c>
      <c r="L109" s="120"/>
    </row>
    <row r="110" spans="2:12" s="10" customFormat="1" ht="19.899999999999999" customHeight="1" x14ac:dyDescent="0.2">
      <c r="B110" s="120"/>
      <c r="D110" s="121" t="s">
        <v>840</v>
      </c>
      <c r="E110" s="122"/>
      <c r="F110" s="122"/>
      <c r="G110" s="122"/>
      <c r="H110" s="122"/>
      <c r="I110" s="122"/>
      <c r="J110" s="123">
        <f>J1175</f>
        <v>0</v>
      </c>
      <c r="L110" s="120"/>
    </row>
    <row r="111" spans="2:12" s="9" customFormat="1" ht="24.95" customHeight="1" x14ac:dyDescent="0.2">
      <c r="B111" s="116"/>
      <c r="D111" s="117" t="s">
        <v>259</v>
      </c>
      <c r="E111" s="118"/>
      <c r="F111" s="118"/>
      <c r="G111" s="118"/>
      <c r="H111" s="118"/>
      <c r="I111" s="118"/>
      <c r="J111" s="119">
        <f>J1184</f>
        <v>0</v>
      </c>
      <c r="L111" s="116"/>
    </row>
    <row r="112" spans="2:12" s="10" customFormat="1" ht="19.899999999999999" customHeight="1" x14ac:dyDescent="0.2">
      <c r="B112" s="120"/>
      <c r="D112" s="121" t="s">
        <v>6690</v>
      </c>
      <c r="E112" s="122"/>
      <c r="F112" s="122"/>
      <c r="G112" s="122"/>
      <c r="H112" s="122"/>
      <c r="I112" s="122"/>
      <c r="J112" s="123">
        <f>J1185</f>
        <v>0</v>
      </c>
      <c r="L112" s="120"/>
    </row>
    <row r="113" spans="1:31" s="2" customFormat="1" ht="21.7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5" customHeight="1" x14ac:dyDescent="0.2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5" customHeight="1" x14ac:dyDescent="0.2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5" customHeight="1" x14ac:dyDescent="0.2">
      <c r="A119" s="30"/>
      <c r="B119" s="31"/>
      <c r="C119" s="22" t="s">
        <v>143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 x14ac:dyDescent="0.2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 x14ac:dyDescent="0.2">
      <c r="A122" s="30"/>
      <c r="B122" s="31"/>
      <c r="C122" s="30"/>
      <c r="D122" s="30"/>
      <c r="E122" s="246" t="str">
        <f>E7</f>
        <v>Rev., rek.a vyb.existujúcej šp. infrašt. a jej príslušenstva - Zimný štadión Banská Bystrica</v>
      </c>
      <c r="F122" s="247"/>
      <c r="G122" s="247"/>
      <c r="H122" s="247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 x14ac:dyDescent="0.2">
      <c r="A123" s="30"/>
      <c r="B123" s="31"/>
      <c r="C123" s="27" t="s">
        <v>131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24.75" customHeight="1" x14ac:dyDescent="0.2">
      <c r="A124" s="30"/>
      <c r="B124" s="31"/>
      <c r="C124" s="30"/>
      <c r="D124" s="30"/>
      <c r="E124" s="211" t="str">
        <f>E9</f>
        <v>SO07 - SO07  Oprava fasád hala B vrátane telocvične a nádvoria medzi halami</v>
      </c>
      <c r="F124" s="248"/>
      <c r="G124" s="248"/>
      <c r="H124" s="248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 x14ac:dyDescent="0.2">
      <c r="A126" s="30"/>
      <c r="B126" s="31"/>
      <c r="C126" s="27" t="s">
        <v>15</v>
      </c>
      <c r="D126" s="30"/>
      <c r="E126" s="30"/>
      <c r="F126" s="25" t="str">
        <f>F12</f>
        <v>parc.č.4212, k.ú.Banská Bystrica</v>
      </c>
      <c r="G126" s="30"/>
      <c r="H126" s="30"/>
      <c r="I126" s="27" t="s">
        <v>17</v>
      </c>
      <c r="J126" s="53">
        <f>IF(J12="","",J12)</f>
        <v>44053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 x14ac:dyDescent="0.2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2" customHeight="1" x14ac:dyDescent="0.2">
      <c r="A128" s="30"/>
      <c r="B128" s="31"/>
      <c r="C128" s="27" t="s">
        <v>18</v>
      </c>
      <c r="D128" s="30"/>
      <c r="E128" s="30"/>
      <c r="F128" s="25" t="str">
        <f>E15</f>
        <v>MBB, a.s.</v>
      </c>
      <c r="G128" s="30"/>
      <c r="H128" s="30"/>
      <c r="I128" s="27" t="s">
        <v>24</v>
      </c>
      <c r="J128" s="28" t="str">
        <f>E21</f>
        <v>CREAT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2" customHeight="1" x14ac:dyDescent="0.2">
      <c r="A129" s="30"/>
      <c r="B129" s="31"/>
      <c r="C129" s="27" t="s">
        <v>22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28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 x14ac:dyDescent="0.2">
      <c r="A131" s="124"/>
      <c r="B131" s="125"/>
      <c r="C131" s="126" t="s">
        <v>144</v>
      </c>
      <c r="D131" s="127" t="s">
        <v>56</v>
      </c>
      <c r="E131" s="127" t="s">
        <v>52</v>
      </c>
      <c r="F131" s="127" t="s">
        <v>53</v>
      </c>
      <c r="G131" s="127" t="s">
        <v>145</v>
      </c>
      <c r="H131" s="127" t="s">
        <v>146</v>
      </c>
      <c r="I131" s="127" t="s">
        <v>147</v>
      </c>
      <c r="J131" s="128" t="s">
        <v>135</v>
      </c>
      <c r="K131" s="129" t="s">
        <v>148</v>
      </c>
      <c r="L131" s="130"/>
      <c r="M131" s="60" t="s">
        <v>1</v>
      </c>
      <c r="N131" s="61" t="s">
        <v>35</v>
      </c>
      <c r="O131" s="61" t="s">
        <v>149</v>
      </c>
      <c r="P131" s="61" t="s">
        <v>150</v>
      </c>
      <c r="Q131" s="61" t="s">
        <v>151</v>
      </c>
      <c r="R131" s="61" t="s">
        <v>152</v>
      </c>
      <c r="S131" s="61" t="s">
        <v>153</v>
      </c>
      <c r="T131" s="62" t="s">
        <v>154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" customHeight="1" x14ac:dyDescent="0.25">
      <c r="A132" s="30"/>
      <c r="B132" s="31"/>
      <c r="C132" s="67" t="s">
        <v>136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P133+P1003+P1184</f>
        <v>7520.8756378200014</v>
      </c>
      <c r="Q132" s="64"/>
      <c r="R132" s="132">
        <f>R133+R1003+R1184</f>
        <v>472.33870577999994</v>
      </c>
      <c r="S132" s="64"/>
      <c r="T132" s="133">
        <f>T133+T1003+T1184</f>
        <v>28.336531000000001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70</v>
      </c>
      <c r="AU132" s="18" t="s">
        <v>137</v>
      </c>
      <c r="BK132" s="134">
        <f>BK133+BK1003+BK1184</f>
        <v>0</v>
      </c>
    </row>
    <row r="133" spans="1:65" s="12" customFormat="1" ht="25.9" customHeight="1" x14ac:dyDescent="0.2">
      <c r="B133" s="135"/>
      <c r="D133" s="136" t="s">
        <v>70</v>
      </c>
      <c r="E133" s="137" t="s">
        <v>155</v>
      </c>
      <c r="F133" s="137" t="s">
        <v>264</v>
      </c>
      <c r="J133" s="138">
        <f>BK133</f>
        <v>0</v>
      </c>
      <c r="L133" s="135"/>
      <c r="M133" s="139"/>
      <c r="N133" s="140"/>
      <c r="O133" s="140"/>
      <c r="P133" s="141">
        <f>P134+P175+P195+P202+P695+P1001</f>
        <v>7030.4933023500007</v>
      </c>
      <c r="Q133" s="140"/>
      <c r="R133" s="141">
        <f>R134+R175+R195+R202+R695+R1001</f>
        <v>458.67259391999994</v>
      </c>
      <c r="S133" s="140"/>
      <c r="T133" s="142">
        <f>T134+T175+T195+T202+T695+T1001</f>
        <v>27.342085000000001</v>
      </c>
      <c r="AR133" s="136" t="s">
        <v>79</v>
      </c>
      <c r="AT133" s="143" t="s">
        <v>70</v>
      </c>
      <c r="AU133" s="143" t="s">
        <v>71</v>
      </c>
      <c r="AY133" s="136" t="s">
        <v>157</v>
      </c>
      <c r="BK133" s="144">
        <f>BK134+BK175+BK195+BK202+BK695+BK1001</f>
        <v>0</v>
      </c>
    </row>
    <row r="134" spans="1:65" s="12" customFormat="1" ht="22.9" customHeight="1" x14ac:dyDescent="0.2">
      <c r="B134" s="135"/>
      <c r="D134" s="136" t="s">
        <v>70</v>
      </c>
      <c r="E134" s="145" t="s">
        <v>79</v>
      </c>
      <c r="F134" s="145" t="s">
        <v>265</v>
      </c>
      <c r="J134" s="146">
        <f>BK134</f>
        <v>0</v>
      </c>
      <c r="L134" s="135"/>
      <c r="M134" s="139"/>
      <c r="N134" s="140"/>
      <c r="O134" s="140"/>
      <c r="P134" s="141">
        <f>SUM(P135:P174)</f>
        <v>862.86359834999996</v>
      </c>
      <c r="Q134" s="140"/>
      <c r="R134" s="141">
        <f>SUM(R135:R174)</f>
        <v>0</v>
      </c>
      <c r="S134" s="140"/>
      <c r="T134" s="142">
        <f>SUM(T135:T174)</f>
        <v>7.2149999999999999</v>
      </c>
      <c r="AR134" s="136" t="s">
        <v>79</v>
      </c>
      <c r="AT134" s="143" t="s">
        <v>70</v>
      </c>
      <c r="AU134" s="143" t="s">
        <v>79</v>
      </c>
      <c r="AY134" s="136" t="s">
        <v>157</v>
      </c>
      <c r="BK134" s="144">
        <f>SUM(BK135:BK174)</f>
        <v>0</v>
      </c>
    </row>
    <row r="135" spans="1:65" s="2" customFormat="1" ht="24.2" customHeight="1" x14ac:dyDescent="0.2">
      <c r="A135" s="30"/>
      <c r="B135" s="147"/>
      <c r="C135" s="148" t="s">
        <v>79</v>
      </c>
      <c r="D135" s="148" t="s">
        <v>159</v>
      </c>
      <c r="E135" s="149" t="s">
        <v>6691</v>
      </c>
      <c r="F135" s="150" t="s">
        <v>6692</v>
      </c>
      <c r="G135" s="151" t="s">
        <v>168</v>
      </c>
      <c r="H135" s="152">
        <v>27.75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0.35499999999999998</v>
      </c>
      <c r="P135" s="156">
        <f>O135*H135</f>
        <v>9.8512500000000003</v>
      </c>
      <c r="Q135" s="156">
        <v>0</v>
      </c>
      <c r="R135" s="156">
        <f>Q135*H135</f>
        <v>0</v>
      </c>
      <c r="S135" s="156">
        <v>0.26</v>
      </c>
      <c r="T135" s="157">
        <f>S135*H135</f>
        <v>7.2149999999999999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6693</v>
      </c>
    </row>
    <row r="136" spans="1:65" s="13" customFormat="1" ht="22.5" x14ac:dyDescent="0.2">
      <c r="B136" s="165"/>
      <c r="D136" s="166" t="s">
        <v>269</v>
      </c>
      <c r="E136" s="167" t="s">
        <v>1</v>
      </c>
      <c r="F136" s="168" t="s">
        <v>6694</v>
      </c>
      <c r="H136" s="167" t="s">
        <v>1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7" t="s">
        <v>269</v>
      </c>
      <c r="AU136" s="167" t="s">
        <v>87</v>
      </c>
      <c r="AV136" s="13" t="s">
        <v>79</v>
      </c>
      <c r="AW136" s="13" t="s">
        <v>26</v>
      </c>
      <c r="AX136" s="13" t="s">
        <v>71</v>
      </c>
      <c r="AY136" s="167" t="s">
        <v>157</v>
      </c>
    </row>
    <row r="137" spans="1:65" s="14" customFormat="1" x14ac:dyDescent="0.2">
      <c r="B137" s="172"/>
      <c r="D137" s="166" t="s">
        <v>269</v>
      </c>
      <c r="E137" s="173" t="s">
        <v>1</v>
      </c>
      <c r="F137" s="174" t="s">
        <v>6695</v>
      </c>
      <c r="H137" s="175">
        <v>27.75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 x14ac:dyDescent="0.2">
      <c r="B138" s="179"/>
      <c r="D138" s="166" t="s">
        <v>269</v>
      </c>
      <c r="E138" s="180" t="s">
        <v>1</v>
      </c>
      <c r="F138" s="181" t="s">
        <v>272</v>
      </c>
      <c r="H138" s="182">
        <v>27.75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2" customFormat="1" ht="14.45" customHeight="1" x14ac:dyDescent="0.2">
      <c r="A139" s="30"/>
      <c r="B139" s="147"/>
      <c r="C139" s="148" t="s">
        <v>87</v>
      </c>
      <c r="D139" s="148" t="s">
        <v>159</v>
      </c>
      <c r="E139" s="149" t="s">
        <v>6696</v>
      </c>
      <c r="F139" s="150" t="s">
        <v>6697</v>
      </c>
      <c r="G139" s="151" t="s">
        <v>161</v>
      </c>
      <c r="H139" s="152">
        <v>168.56800000000001</v>
      </c>
      <c r="I139" s="152"/>
      <c r="J139" s="152">
        <f>ROUND(I139*H139,3)</f>
        <v>0</v>
      </c>
      <c r="K139" s="153"/>
      <c r="L139" s="31"/>
      <c r="M139" s="154" t="s">
        <v>1</v>
      </c>
      <c r="N139" s="155" t="s">
        <v>37</v>
      </c>
      <c r="O139" s="156">
        <v>2.5139999999999998</v>
      </c>
      <c r="P139" s="156">
        <f>O139*H139</f>
        <v>423.77995199999998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162</v>
      </c>
      <c r="AT139" s="158" t="s">
        <v>159</v>
      </c>
      <c r="AU139" s="158" t="s">
        <v>87</v>
      </c>
      <c r="AY139" s="18" t="s">
        <v>157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8" t="s">
        <v>87</v>
      </c>
      <c r="BK139" s="160">
        <f>ROUND(I139*H139,3)</f>
        <v>0</v>
      </c>
      <c r="BL139" s="18" t="s">
        <v>162</v>
      </c>
      <c r="BM139" s="158" t="s">
        <v>6698</v>
      </c>
    </row>
    <row r="140" spans="1:65" s="13" customFormat="1" x14ac:dyDescent="0.2">
      <c r="B140" s="165"/>
      <c r="D140" s="166" t="s">
        <v>269</v>
      </c>
      <c r="E140" s="167" t="s">
        <v>1</v>
      </c>
      <c r="F140" s="168" t="s">
        <v>6699</v>
      </c>
      <c r="H140" s="167" t="s">
        <v>1</v>
      </c>
      <c r="L140" s="165"/>
      <c r="M140" s="169"/>
      <c r="N140" s="170"/>
      <c r="O140" s="170"/>
      <c r="P140" s="170"/>
      <c r="Q140" s="170"/>
      <c r="R140" s="170"/>
      <c r="S140" s="170"/>
      <c r="T140" s="171"/>
      <c r="AT140" s="167" t="s">
        <v>269</v>
      </c>
      <c r="AU140" s="167" t="s">
        <v>87</v>
      </c>
      <c r="AV140" s="13" t="s">
        <v>79</v>
      </c>
      <c r="AW140" s="13" t="s">
        <v>26</v>
      </c>
      <c r="AX140" s="13" t="s">
        <v>71</v>
      </c>
      <c r="AY140" s="167" t="s">
        <v>157</v>
      </c>
    </row>
    <row r="141" spans="1:65" s="14" customFormat="1" ht="22.5" x14ac:dyDescent="0.2">
      <c r="B141" s="172"/>
      <c r="D141" s="166" t="s">
        <v>269</v>
      </c>
      <c r="E141" s="173" t="s">
        <v>1</v>
      </c>
      <c r="F141" s="174" t="s">
        <v>6700</v>
      </c>
      <c r="H141" s="175">
        <v>180.26599999999999</v>
      </c>
      <c r="L141" s="172"/>
      <c r="M141" s="176"/>
      <c r="N141" s="177"/>
      <c r="O141" s="177"/>
      <c r="P141" s="177"/>
      <c r="Q141" s="177"/>
      <c r="R141" s="177"/>
      <c r="S141" s="177"/>
      <c r="T141" s="178"/>
      <c r="AT141" s="173" t="s">
        <v>269</v>
      </c>
      <c r="AU141" s="173" t="s">
        <v>87</v>
      </c>
      <c r="AV141" s="14" t="s">
        <v>87</v>
      </c>
      <c r="AW141" s="14" t="s">
        <v>26</v>
      </c>
      <c r="AX141" s="14" t="s">
        <v>71</v>
      </c>
      <c r="AY141" s="173" t="s">
        <v>157</v>
      </c>
    </row>
    <row r="142" spans="1:65" s="14" customFormat="1" x14ac:dyDescent="0.2">
      <c r="B142" s="172"/>
      <c r="D142" s="166" t="s">
        <v>269</v>
      </c>
      <c r="E142" s="173" t="s">
        <v>1</v>
      </c>
      <c r="F142" s="174" t="s">
        <v>6701</v>
      </c>
      <c r="H142" s="175">
        <v>21.228999999999999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6" customFormat="1" x14ac:dyDescent="0.2">
      <c r="B143" s="186"/>
      <c r="D143" s="166" t="s">
        <v>269</v>
      </c>
      <c r="E143" s="187" t="s">
        <v>1</v>
      </c>
      <c r="F143" s="188" t="s">
        <v>319</v>
      </c>
      <c r="H143" s="189">
        <v>201.495</v>
      </c>
      <c r="L143" s="186"/>
      <c r="M143" s="190"/>
      <c r="N143" s="191"/>
      <c r="O143" s="191"/>
      <c r="P143" s="191"/>
      <c r="Q143" s="191"/>
      <c r="R143" s="191"/>
      <c r="S143" s="191"/>
      <c r="T143" s="192"/>
      <c r="AT143" s="187" t="s">
        <v>269</v>
      </c>
      <c r="AU143" s="187" t="s">
        <v>87</v>
      </c>
      <c r="AV143" s="16" t="s">
        <v>92</v>
      </c>
      <c r="AW143" s="16" t="s">
        <v>26</v>
      </c>
      <c r="AX143" s="16" t="s">
        <v>71</v>
      </c>
      <c r="AY143" s="187" t="s">
        <v>157</v>
      </c>
    </row>
    <row r="144" spans="1:65" s="14" customFormat="1" ht="22.5" x14ac:dyDescent="0.2">
      <c r="B144" s="172"/>
      <c r="D144" s="166" t="s">
        <v>269</v>
      </c>
      <c r="E144" s="173" t="s">
        <v>1</v>
      </c>
      <c r="F144" s="174" t="s">
        <v>6702</v>
      </c>
      <c r="H144" s="175">
        <v>-32.927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6" customFormat="1" x14ac:dyDescent="0.2">
      <c r="B145" s="186"/>
      <c r="D145" s="166" t="s">
        <v>269</v>
      </c>
      <c r="E145" s="187" t="s">
        <v>1</v>
      </c>
      <c r="F145" s="188" t="s">
        <v>319</v>
      </c>
      <c r="H145" s="189">
        <v>-32.927</v>
      </c>
      <c r="L145" s="186"/>
      <c r="M145" s="190"/>
      <c r="N145" s="191"/>
      <c r="O145" s="191"/>
      <c r="P145" s="191"/>
      <c r="Q145" s="191"/>
      <c r="R145" s="191"/>
      <c r="S145" s="191"/>
      <c r="T145" s="192"/>
      <c r="AT145" s="187" t="s">
        <v>269</v>
      </c>
      <c r="AU145" s="187" t="s">
        <v>87</v>
      </c>
      <c r="AV145" s="16" t="s">
        <v>92</v>
      </c>
      <c r="AW145" s="16" t="s">
        <v>26</v>
      </c>
      <c r="AX145" s="16" t="s">
        <v>71</v>
      </c>
      <c r="AY145" s="187" t="s">
        <v>157</v>
      </c>
    </row>
    <row r="146" spans="1:65" s="15" customFormat="1" x14ac:dyDescent="0.2">
      <c r="B146" s="179"/>
      <c r="D146" s="166" t="s">
        <v>269</v>
      </c>
      <c r="E146" s="180" t="s">
        <v>1</v>
      </c>
      <c r="F146" s="181" t="s">
        <v>272</v>
      </c>
      <c r="H146" s="182">
        <v>168.56800000000001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37.9" customHeight="1" x14ac:dyDescent="0.2">
      <c r="A147" s="30"/>
      <c r="B147" s="147"/>
      <c r="C147" s="148" t="s">
        <v>92</v>
      </c>
      <c r="D147" s="148" t="s">
        <v>159</v>
      </c>
      <c r="E147" s="149" t="s">
        <v>6703</v>
      </c>
      <c r="F147" s="150" t="s">
        <v>6704</v>
      </c>
      <c r="G147" s="151" t="s">
        <v>161</v>
      </c>
      <c r="H147" s="152">
        <v>168.56800000000001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0.61299999999999999</v>
      </c>
      <c r="P147" s="156">
        <f>O147*H147</f>
        <v>103.33218400000001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6705</v>
      </c>
    </row>
    <row r="148" spans="1:65" s="2" customFormat="1" ht="24.2" customHeight="1" x14ac:dyDescent="0.2">
      <c r="A148" s="30"/>
      <c r="B148" s="147"/>
      <c r="C148" s="148" t="s">
        <v>162</v>
      </c>
      <c r="D148" s="148" t="s">
        <v>159</v>
      </c>
      <c r="E148" s="149" t="s">
        <v>6706</v>
      </c>
      <c r="F148" s="150" t="s">
        <v>6707</v>
      </c>
      <c r="G148" s="151" t="s">
        <v>161</v>
      </c>
      <c r="H148" s="152">
        <v>32.927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4.9479499999999996</v>
      </c>
      <c r="P148" s="156">
        <f>O148*H148</f>
        <v>162.92114964999999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6708</v>
      </c>
    </row>
    <row r="149" spans="1:65" s="13" customFormat="1" x14ac:dyDescent="0.2">
      <c r="B149" s="165"/>
      <c r="D149" s="166" t="s">
        <v>269</v>
      </c>
      <c r="E149" s="167" t="s">
        <v>1</v>
      </c>
      <c r="F149" s="168" t="s">
        <v>6709</v>
      </c>
      <c r="H149" s="167" t="s">
        <v>1</v>
      </c>
      <c r="L149" s="165"/>
      <c r="M149" s="169"/>
      <c r="N149" s="170"/>
      <c r="O149" s="170"/>
      <c r="P149" s="170"/>
      <c r="Q149" s="170"/>
      <c r="R149" s="170"/>
      <c r="S149" s="170"/>
      <c r="T149" s="171"/>
      <c r="AT149" s="167" t="s">
        <v>269</v>
      </c>
      <c r="AU149" s="167" t="s">
        <v>87</v>
      </c>
      <c r="AV149" s="13" t="s">
        <v>79</v>
      </c>
      <c r="AW149" s="13" t="s">
        <v>26</v>
      </c>
      <c r="AX149" s="13" t="s">
        <v>71</v>
      </c>
      <c r="AY149" s="167" t="s">
        <v>157</v>
      </c>
    </row>
    <row r="150" spans="1:65" s="14" customFormat="1" x14ac:dyDescent="0.2">
      <c r="B150" s="172"/>
      <c r="D150" s="166" t="s">
        <v>269</v>
      </c>
      <c r="E150" s="173" t="s">
        <v>1</v>
      </c>
      <c r="F150" s="174" t="s">
        <v>6710</v>
      </c>
      <c r="H150" s="175">
        <v>32.927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5" customFormat="1" x14ac:dyDescent="0.2">
      <c r="B151" s="179"/>
      <c r="D151" s="166" t="s">
        <v>269</v>
      </c>
      <c r="E151" s="180" t="s">
        <v>1</v>
      </c>
      <c r="F151" s="181" t="s">
        <v>272</v>
      </c>
      <c r="H151" s="182">
        <v>32.927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269</v>
      </c>
      <c r="AU151" s="180" t="s">
        <v>87</v>
      </c>
      <c r="AV151" s="15" t="s">
        <v>162</v>
      </c>
      <c r="AW151" s="15" t="s">
        <v>26</v>
      </c>
      <c r="AX151" s="15" t="s">
        <v>79</v>
      </c>
      <c r="AY151" s="180" t="s">
        <v>157</v>
      </c>
    </row>
    <row r="152" spans="1:65" s="2" customFormat="1" ht="24.2" customHeight="1" x14ac:dyDescent="0.2">
      <c r="A152" s="30"/>
      <c r="B152" s="147"/>
      <c r="C152" s="148" t="s">
        <v>174</v>
      </c>
      <c r="D152" s="148" t="s">
        <v>159</v>
      </c>
      <c r="E152" s="149" t="s">
        <v>6711</v>
      </c>
      <c r="F152" s="150" t="s">
        <v>6712</v>
      </c>
      <c r="G152" s="151" t="s">
        <v>161</v>
      </c>
      <c r="H152" s="152">
        <v>32.927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0.98909999999999998</v>
      </c>
      <c r="P152" s="156">
        <f>O152*H152</f>
        <v>32.568095700000001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6713</v>
      </c>
    </row>
    <row r="153" spans="1:65" s="2" customFormat="1" ht="24.2" customHeight="1" x14ac:dyDescent="0.2">
      <c r="A153" s="30"/>
      <c r="B153" s="147"/>
      <c r="C153" s="148" t="s">
        <v>164</v>
      </c>
      <c r="D153" s="148" t="s">
        <v>159</v>
      </c>
      <c r="E153" s="149" t="s">
        <v>856</v>
      </c>
      <c r="F153" s="150" t="s">
        <v>857</v>
      </c>
      <c r="G153" s="151" t="s">
        <v>161</v>
      </c>
      <c r="H153" s="152">
        <v>156.22</v>
      </c>
      <c r="I153" s="152"/>
      <c r="J153" s="152">
        <f>ROUND(I153*H153,3)</f>
        <v>0</v>
      </c>
      <c r="K153" s="153"/>
      <c r="L153" s="31"/>
      <c r="M153" s="154" t="s">
        <v>1</v>
      </c>
      <c r="N153" s="155" t="s">
        <v>37</v>
      </c>
      <c r="O153" s="156">
        <v>7.0999999999999994E-2</v>
      </c>
      <c r="P153" s="156">
        <f>O153*H153</f>
        <v>11.091619999999999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162</v>
      </c>
      <c r="AT153" s="158" t="s">
        <v>159</v>
      </c>
      <c r="AU153" s="158" t="s">
        <v>87</v>
      </c>
      <c r="AY153" s="18" t="s">
        <v>157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8" t="s">
        <v>87</v>
      </c>
      <c r="BK153" s="160">
        <f>ROUND(I153*H153,3)</f>
        <v>0</v>
      </c>
      <c r="BL153" s="18" t="s">
        <v>162</v>
      </c>
      <c r="BM153" s="158" t="s">
        <v>6714</v>
      </c>
    </row>
    <row r="154" spans="1:65" s="14" customFormat="1" x14ac:dyDescent="0.2">
      <c r="B154" s="172"/>
      <c r="D154" s="166" t="s">
        <v>269</v>
      </c>
      <c r="E154" s="173" t="s">
        <v>1</v>
      </c>
      <c r="F154" s="174" t="s">
        <v>6715</v>
      </c>
      <c r="H154" s="175">
        <v>156.22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5" customFormat="1" x14ac:dyDescent="0.2">
      <c r="B155" s="179"/>
      <c r="D155" s="166" t="s">
        <v>269</v>
      </c>
      <c r="E155" s="180" t="s">
        <v>1</v>
      </c>
      <c r="F155" s="181" t="s">
        <v>272</v>
      </c>
      <c r="H155" s="182">
        <v>156.22</v>
      </c>
      <c r="L155" s="179"/>
      <c r="M155" s="183"/>
      <c r="N155" s="184"/>
      <c r="O155" s="184"/>
      <c r="P155" s="184"/>
      <c r="Q155" s="184"/>
      <c r="R155" s="184"/>
      <c r="S155" s="184"/>
      <c r="T155" s="185"/>
      <c r="AT155" s="180" t="s">
        <v>269</v>
      </c>
      <c r="AU155" s="180" t="s">
        <v>87</v>
      </c>
      <c r="AV155" s="15" t="s">
        <v>162</v>
      </c>
      <c r="AW155" s="15" t="s">
        <v>26</v>
      </c>
      <c r="AX155" s="15" t="s">
        <v>79</v>
      </c>
      <c r="AY155" s="180" t="s">
        <v>157</v>
      </c>
    </row>
    <row r="156" spans="1:65" s="2" customFormat="1" ht="37.9" customHeight="1" x14ac:dyDescent="0.2">
      <c r="A156" s="30"/>
      <c r="B156" s="147"/>
      <c r="C156" s="148" t="s">
        <v>183</v>
      </c>
      <c r="D156" s="148" t="s">
        <v>159</v>
      </c>
      <c r="E156" s="149" t="s">
        <v>860</v>
      </c>
      <c r="F156" s="150" t="s">
        <v>861</v>
      </c>
      <c r="G156" s="151" t="s">
        <v>161</v>
      </c>
      <c r="H156" s="152">
        <v>781.1</v>
      </c>
      <c r="I156" s="152"/>
      <c r="J156" s="152">
        <f>ROUND(I156*H156,3)</f>
        <v>0</v>
      </c>
      <c r="K156" s="153"/>
      <c r="L156" s="31"/>
      <c r="M156" s="154" t="s">
        <v>1</v>
      </c>
      <c r="N156" s="155" t="s">
        <v>37</v>
      </c>
      <c r="O156" s="156">
        <v>7.3699999999999998E-3</v>
      </c>
      <c r="P156" s="156">
        <f>O156*H156</f>
        <v>5.7567070000000005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162</v>
      </c>
      <c r="AT156" s="158" t="s">
        <v>159</v>
      </c>
      <c r="AU156" s="158" t="s">
        <v>87</v>
      </c>
      <c r="AY156" s="18" t="s">
        <v>157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87</v>
      </c>
      <c r="BK156" s="160">
        <f>ROUND(I156*H156,3)</f>
        <v>0</v>
      </c>
      <c r="BL156" s="18" t="s">
        <v>162</v>
      </c>
      <c r="BM156" s="158" t="s">
        <v>6716</v>
      </c>
    </row>
    <row r="157" spans="1:65" s="14" customFormat="1" x14ac:dyDescent="0.2">
      <c r="B157" s="172"/>
      <c r="D157" s="166" t="s">
        <v>269</v>
      </c>
      <c r="E157" s="173" t="s">
        <v>1</v>
      </c>
      <c r="F157" s="174" t="s">
        <v>6717</v>
      </c>
      <c r="H157" s="175">
        <v>781.1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1:65" s="15" customFormat="1" x14ac:dyDescent="0.2">
      <c r="B158" s="179"/>
      <c r="D158" s="166" t="s">
        <v>269</v>
      </c>
      <c r="E158" s="180" t="s">
        <v>1</v>
      </c>
      <c r="F158" s="181" t="s">
        <v>272</v>
      </c>
      <c r="H158" s="182">
        <v>781.1</v>
      </c>
      <c r="L158" s="179"/>
      <c r="M158" s="183"/>
      <c r="N158" s="184"/>
      <c r="O158" s="184"/>
      <c r="P158" s="184"/>
      <c r="Q158" s="184"/>
      <c r="R158" s="184"/>
      <c r="S158" s="184"/>
      <c r="T158" s="185"/>
      <c r="AT158" s="180" t="s">
        <v>269</v>
      </c>
      <c r="AU158" s="180" t="s">
        <v>87</v>
      </c>
      <c r="AV158" s="15" t="s">
        <v>162</v>
      </c>
      <c r="AW158" s="15" t="s">
        <v>26</v>
      </c>
      <c r="AX158" s="15" t="s">
        <v>79</v>
      </c>
      <c r="AY158" s="180" t="s">
        <v>157</v>
      </c>
    </row>
    <row r="159" spans="1:65" s="2" customFormat="1" ht="24.2" customHeight="1" x14ac:dyDescent="0.2">
      <c r="A159" s="30"/>
      <c r="B159" s="147"/>
      <c r="C159" s="148" t="s">
        <v>187</v>
      </c>
      <c r="D159" s="148" t="s">
        <v>159</v>
      </c>
      <c r="E159" s="149" t="s">
        <v>6718</v>
      </c>
      <c r="F159" s="150" t="s">
        <v>6719</v>
      </c>
      <c r="G159" s="151" t="s">
        <v>161</v>
      </c>
      <c r="H159" s="152">
        <v>156.22</v>
      </c>
      <c r="I159" s="152"/>
      <c r="J159" s="152">
        <f>ROUND(I159*H159,3)</f>
        <v>0</v>
      </c>
      <c r="K159" s="153"/>
      <c r="L159" s="31"/>
      <c r="M159" s="154" t="s">
        <v>1</v>
      </c>
      <c r="N159" s="155" t="s">
        <v>37</v>
      </c>
      <c r="O159" s="156">
        <v>0.61699999999999999</v>
      </c>
      <c r="P159" s="156">
        <f>O159*H159</f>
        <v>96.387739999999994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162</v>
      </c>
      <c r="AT159" s="158" t="s">
        <v>159</v>
      </c>
      <c r="AU159" s="158" t="s">
        <v>87</v>
      </c>
      <c r="AY159" s="18" t="s">
        <v>157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87</v>
      </c>
      <c r="BK159" s="160">
        <f>ROUND(I159*H159,3)</f>
        <v>0</v>
      </c>
      <c r="BL159" s="18" t="s">
        <v>162</v>
      </c>
      <c r="BM159" s="158" t="s">
        <v>6720</v>
      </c>
    </row>
    <row r="160" spans="1:65" s="13" customFormat="1" x14ac:dyDescent="0.2">
      <c r="B160" s="165"/>
      <c r="D160" s="166" t="s">
        <v>269</v>
      </c>
      <c r="E160" s="167" t="s">
        <v>1</v>
      </c>
      <c r="F160" s="168" t="s">
        <v>6721</v>
      </c>
      <c r="H160" s="167" t="s">
        <v>1</v>
      </c>
      <c r="L160" s="165"/>
      <c r="M160" s="169"/>
      <c r="N160" s="170"/>
      <c r="O160" s="170"/>
      <c r="P160" s="170"/>
      <c r="Q160" s="170"/>
      <c r="R160" s="170"/>
      <c r="S160" s="170"/>
      <c r="T160" s="171"/>
      <c r="AT160" s="167" t="s">
        <v>269</v>
      </c>
      <c r="AU160" s="167" t="s">
        <v>87</v>
      </c>
      <c r="AV160" s="13" t="s">
        <v>79</v>
      </c>
      <c r="AW160" s="13" t="s">
        <v>26</v>
      </c>
      <c r="AX160" s="13" t="s">
        <v>71</v>
      </c>
      <c r="AY160" s="167" t="s">
        <v>157</v>
      </c>
    </row>
    <row r="161" spans="1:65" s="14" customFormat="1" x14ac:dyDescent="0.2">
      <c r="B161" s="172"/>
      <c r="D161" s="166" t="s">
        <v>269</v>
      </c>
      <c r="E161" s="173" t="s">
        <v>1</v>
      </c>
      <c r="F161" s="174" t="s">
        <v>6722</v>
      </c>
      <c r="H161" s="175">
        <v>156.22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5" customFormat="1" x14ac:dyDescent="0.2">
      <c r="B162" s="179"/>
      <c r="D162" s="166" t="s">
        <v>269</v>
      </c>
      <c r="E162" s="180" t="s">
        <v>1</v>
      </c>
      <c r="F162" s="181" t="s">
        <v>272</v>
      </c>
      <c r="H162" s="182">
        <v>156.22</v>
      </c>
      <c r="L162" s="179"/>
      <c r="M162" s="183"/>
      <c r="N162" s="184"/>
      <c r="O162" s="184"/>
      <c r="P162" s="184"/>
      <c r="Q162" s="184"/>
      <c r="R162" s="184"/>
      <c r="S162" s="184"/>
      <c r="T162" s="185"/>
      <c r="AT162" s="180" t="s">
        <v>269</v>
      </c>
      <c r="AU162" s="180" t="s">
        <v>87</v>
      </c>
      <c r="AV162" s="15" t="s">
        <v>162</v>
      </c>
      <c r="AW162" s="15" t="s">
        <v>26</v>
      </c>
      <c r="AX162" s="15" t="s">
        <v>79</v>
      </c>
      <c r="AY162" s="180" t="s">
        <v>157</v>
      </c>
    </row>
    <row r="163" spans="1:65" s="2" customFormat="1" ht="14.45" customHeight="1" x14ac:dyDescent="0.2">
      <c r="A163" s="30"/>
      <c r="B163" s="147"/>
      <c r="C163" s="148" t="s">
        <v>178</v>
      </c>
      <c r="D163" s="148" t="s">
        <v>159</v>
      </c>
      <c r="E163" s="149" t="s">
        <v>6723</v>
      </c>
      <c r="F163" s="150" t="s">
        <v>6724</v>
      </c>
      <c r="G163" s="151" t="s">
        <v>161</v>
      </c>
      <c r="H163" s="152">
        <v>156.22</v>
      </c>
      <c r="I163" s="152"/>
      <c r="J163" s="152">
        <f>ROUND(I163*H163,3)</f>
        <v>0</v>
      </c>
      <c r="K163" s="153"/>
      <c r="L163" s="31"/>
      <c r="M163" s="154" t="s">
        <v>1</v>
      </c>
      <c r="N163" s="155" t="s">
        <v>37</v>
      </c>
      <c r="O163" s="156">
        <v>8.0000000000000002E-3</v>
      </c>
      <c r="P163" s="156">
        <f>O163*H163</f>
        <v>1.24976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162</v>
      </c>
      <c r="AT163" s="158" t="s">
        <v>159</v>
      </c>
      <c r="AU163" s="158" t="s">
        <v>87</v>
      </c>
      <c r="AY163" s="18" t="s">
        <v>157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8" t="s">
        <v>87</v>
      </c>
      <c r="BK163" s="160">
        <f>ROUND(I163*H163,3)</f>
        <v>0</v>
      </c>
      <c r="BL163" s="18" t="s">
        <v>162</v>
      </c>
      <c r="BM163" s="158" t="s">
        <v>6725</v>
      </c>
    </row>
    <row r="164" spans="1:65" s="2" customFormat="1" ht="24.2" customHeight="1" x14ac:dyDescent="0.2">
      <c r="A164" s="30"/>
      <c r="B164" s="147"/>
      <c r="C164" s="148" t="s">
        <v>194</v>
      </c>
      <c r="D164" s="148" t="s">
        <v>159</v>
      </c>
      <c r="E164" s="149" t="s">
        <v>878</v>
      </c>
      <c r="F164" s="150" t="s">
        <v>879</v>
      </c>
      <c r="G164" s="151" t="s">
        <v>218</v>
      </c>
      <c r="H164" s="152">
        <v>273.38499999999999</v>
      </c>
      <c r="I164" s="152"/>
      <c r="J164" s="152">
        <f>ROUND(I164*H164,3)</f>
        <v>0</v>
      </c>
      <c r="K164" s="153"/>
      <c r="L164" s="31"/>
      <c r="M164" s="154" t="s">
        <v>1</v>
      </c>
      <c r="N164" s="155" t="s">
        <v>37</v>
      </c>
      <c r="O164" s="156">
        <v>0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162</v>
      </c>
      <c r="AT164" s="158" t="s">
        <v>159</v>
      </c>
      <c r="AU164" s="158" t="s">
        <v>87</v>
      </c>
      <c r="AY164" s="18" t="s">
        <v>157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8" t="s">
        <v>87</v>
      </c>
      <c r="BK164" s="160">
        <f>ROUND(I164*H164,3)</f>
        <v>0</v>
      </c>
      <c r="BL164" s="18" t="s">
        <v>162</v>
      </c>
      <c r="BM164" s="158" t="s">
        <v>6726</v>
      </c>
    </row>
    <row r="165" spans="1:65" s="14" customFormat="1" x14ac:dyDescent="0.2">
      <c r="B165" s="172"/>
      <c r="D165" s="166" t="s">
        <v>269</v>
      </c>
      <c r="E165" s="173" t="s">
        <v>1</v>
      </c>
      <c r="F165" s="174" t="s">
        <v>6727</v>
      </c>
      <c r="H165" s="175">
        <v>273.38499999999999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5" customFormat="1" x14ac:dyDescent="0.2">
      <c r="B166" s="179"/>
      <c r="D166" s="166" t="s">
        <v>269</v>
      </c>
      <c r="E166" s="180" t="s">
        <v>1</v>
      </c>
      <c r="F166" s="181" t="s">
        <v>272</v>
      </c>
      <c r="H166" s="182">
        <v>273.38499999999999</v>
      </c>
      <c r="L166" s="179"/>
      <c r="M166" s="183"/>
      <c r="N166" s="184"/>
      <c r="O166" s="184"/>
      <c r="P166" s="184"/>
      <c r="Q166" s="184"/>
      <c r="R166" s="184"/>
      <c r="S166" s="184"/>
      <c r="T166" s="185"/>
      <c r="AT166" s="180" t="s">
        <v>269</v>
      </c>
      <c r="AU166" s="180" t="s">
        <v>87</v>
      </c>
      <c r="AV166" s="15" t="s">
        <v>162</v>
      </c>
      <c r="AW166" s="15" t="s">
        <v>26</v>
      </c>
      <c r="AX166" s="15" t="s">
        <v>79</v>
      </c>
      <c r="AY166" s="180" t="s">
        <v>157</v>
      </c>
    </row>
    <row r="167" spans="1:65" s="2" customFormat="1" ht="24.2" customHeight="1" x14ac:dyDescent="0.2">
      <c r="A167" s="30"/>
      <c r="B167" s="147"/>
      <c r="C167" s="148" t="s">
        <v>198</v>
      </c>
      <c r="D167" s="148" t="s">
        <v>159</v>
      </c>
      <c r="E167" s="149" t="s">
        <v>6728</v>
      </c>
      <c r="F167" s="150" t="s">
        <v>6729</v>
      </c>
      <c r="G167" s="151" t="s">
        <v>161</v>
      </c>
      <c r="H167" s="152">
        <v>45.274999999999999</v>
      </c>
      <c r="I167" s="152"/>
      <c r="J167" s="152">
        <f>ROUND(I167*H167,3)</f>
        <v>0</v>
      </c>
      <c r="K167" s="153"/>
      <c r="L167" s="31"/>
      <c r="M167" s="154" t="s">
        <v>1</v>
      </c>
      <c r="N167" s="155" t="s">
        <v>37</v>
      </c>
      <c r="O167" s="156">
        <v>0.24199999999999999</v>
      </c>
      <c r="P167" s="156">
        <f>O167*H167</f>
        <v>10.95655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162</v>
      </c>
      <c r="AT167" s="158" t="s">
        <v>159</v>
      </c>
      <c r="AU167" s="158" t="s">
        <v>87</v>
      </c>
      <c r="AY167" s="18" t="s">
        <v>157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8" t="s">
        <v>87</v>
      </c>
      <c r="BK167" s="160">
        <f>ROUND(I167*H167,3)</f>
        <v>0</v>
      </c>
      <c r="BL167" s="18" t="s">
        <v>162</v>
      </c>
      <c r="BM167" s="158" t="s">
        <v>6730</v>
      </c>
    </row>
    <row r="168" spans="1:65" s="13" customFormat="1" ht="22.5" x14ac:dyDescent="0.2">
      <c r="B168" s="165"/>
      <c r="D168" s="166" t="s">
        <v>269</v>
      </c>
      <c r="E168" s="167" t="s">
        <v>1</v>
      </c>
      <c r="F168" s="168" t="s">
        <v>6731</v>
      </c>
      <c r="H168" s="167" t="s">
        <v>1</v>
      </c>
      <c r="L168" s="165"/>
      <c r="M168" s="169"/>
      <c r="N168" s="170"/>
      <c r="O168" s="170"/>
      <c r="P168" s="170"/>
      <c r="Q168" s="170"/>
      <c r="R168" s="170"/>
      <c r="S168" s="170"/>
      <c r="T168" s="171"/>
      <c r="AT168" s="167" t="s">
        <v>269</v>
      </c>
      <c r="AU168" s="167" t="s">
        <v>87</v>
      </c>
      <c r="AV168" s="13" t="s">
        <v>79</v>
      </c>
      <c r="AW168" s="13" t="s">
        <v>26</v>
      </c>
      <c r="AX168" s="13" t="s">
        <v>71</v>
      </c>
      <c r="AY168" s="167" t="s">
        <v>157</v>
      </c>
    </row>
    <row r="169" spans="1:65" s="14" customFormat="1" x14ac:dyDescent="0.2">
      <c r="B169" s="172"/>
      <c r="D169" s="166" t="s">
        <v>269</v>
      </c>
      <c r="E169" s="173" t="s">
        <v>1</v>
      </c>
      <c r="F169" s="174" t="s">
        <v>6732</v>
      </c>
      <c r="H169" s="175">
        <v>45.274999999999999</v>
      </c>
      <c r="L169" s="172"/>
      <c r="M169" s="176"/>
      <c r="N169" s="177"/>
      <c r="O169" s="177"/>
      <c r="P169" s="177"/>
      <c r="Q169" s="177"/>
      <c r="R169" s="177"/>
      <c r="S169" s="177"/>
      <c r="T169" s="178"/>
      <c r="AT169" s="173" t="s">
        <v>269</v>
      </c>
      <c r="AU169" s="173" t="s">
        <v>87</v>
      </c>
      <c r="AV169" s="14" t="s">
        <v>87</v>
      </c>
      <c r="AW169" s="14" t="s">
        <v>26</v>
      </c>
      <c r="AX169" s="14" t="s">
        <v>71</v>
      </c>
      <c r="AY169" s="173" t="s">
        <v>157</v>
      </c>
    </row>
    <row r="170" spans="1:65" s="15" customFormat="1" x14ac:dyDescent="0.2">
      <c r="B170" s="179"/>
      <c r="D170" s="166" t="s">
        <v>269</v>
      </c>
      <c r="E170" s="180" t="s">
        <v>1</v>
      </c>
      <c r="F170" s="181" t="s">
        <v>272</v>
      </c>
      <c r="H170" s="182">
        <v>45.274999999999999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14.45" customHeight="1" x14ac:dyDescent="0.2">
      <c r="A171" s="30"/>
      <c r="B171" s="147"/>
      <c r="C171" s="148" t="s">
        <v>202</v>
      </c>
      <c r="D171" s="148" t="s">
        <v>159</v>
      </c>
      <c r="E171" s="149" t="s">
        <v>6733</v>
      </c>
      <c r="F171" s="150" t="s">
        <v>6734</v>
      </c>
      <c r="G171" s="151" t="s">
        <v>168</v>
      </c>
      <c r="H171" s="152">
        <v>292.27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1.7000000000000001E-2</v>
      </c>
      <c r="P171" s="156">
        <f>O171*H171</f>
        <v>4.9685899999999998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6735</v>
      </c>
    </row>
    <row r="172" spans="1:65" s="13" customFormat="1" ht="22.5" x14ac:dyDescent="0.2">
      <c r="B172" s="165"/>
      <c r="D172" s="166" t="s">
        <v>269</v>
      </c>
      <c r="E172" s="167" t="s">
        <v>1</v>
      </c>
      <c r="F172" s="168" t="s">
        <v>6736</v>
      </c>
      <c r="H172" s="167" t="s">
        <v>1</v>
      </c>
      <c r="L172" s="165"/>
      <c r="M172" s="169"/>
      <c r="N172" s="170"/>
      <c r="O172" s="170"/>
      <c r="P172" s="170"/>
      <c r="Q172" s="170"/>
      <c r="R172" s="170"/>
      <c r="S172" s="170"/>
      <c r="T172" s="171"/>
      <c r="AT172" s="167" t="s">
        <v>269</v>
      </c>
      <c r="AU172" s="167" t="s">
        <v>87</v>
      </c>
      <c r="AV172" s="13" t="s">
        <v>79</v>
      </c>
      <c r="AW172" s="13" t="s">
        <v>26</v>
      </c>
      <c r="AX172" s="13" t="s">
        <v>71</v>
      </c>
      <c r="AY172" s="167" t="s">
        <v>157</v>
      </c>
    </row>
    <row r="173" spans="1:65" s="14" customFormat="1" x14ac:dyDescent="0.2">
      <c r="B173" s="172"/>
      <c r="D173" s="166" t="s">
        <v>269</v>
      </c>
      <c r="E173" s="173" t="s">
        <v>1</v>
      </c>
      <c r="F173" s="174" t="s">
        <v>6737</v>
      </c>
      <c r="H173" s="175">
        <v>292.27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5" customFormat="1" x14ac:dyDescent="0.2">
      <c r="B174" s="179"/>
      <c r="D174" s="166" t="s">
        <v>269</v>
      </c>
      <c r="E174" s="180" t="s">
        <v>1</v>
      </c>
      <c r="F174" s="181" t="s">
        <v>272</v>
      </c>
      <c r="H174" s="182">
        <v>292.27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12" customFormat="1" ht="22.9" customHeight="1" x14ac:dyDescent="0.2">
      <c r="B175" s="135"/>
      <c r="D175" s="136" t="s">
        <v>70</v>
      </c>
      <c r="E175" s="145" t="s">
        <v>87</v>
      </c>
      <c r="F175" s="145" t="s">
        <v>930</v>
      </c>
      <c r="J175" s="146">
        <f>BK175</f>
        <v>0</v>
      </c>
      <c r="L175" s="135"/>
      <c r="M175" s="139"/>
      <c r="N175" s="140"/>
      <c r="O175" s="140"/>
      <c r="P175" s="141">
        <f>SUM(P176:P194)</f>
        <v>280.94591600000001</v>
      </c>
      <c r="Q175" s="140"/>
      <c r="R175" s="141">
        <f>SUM(R176:R194)</f>
        <v>313.8071599999999</v>
      </c>
      <c r="S175" s="140"/>
      <c r="T175" s="142">
        <f>SUM(T176:T194)</f>
        <v>0</v>
      </c>
      <c r="AR175" s="136" t="s">
        <v>79</v>
      </c>
      <c r="AT175" s="143" t="s">
        <v>70</v>
      </c>
      <c r="AU175" s="143" t="s">
        <v>79</v>
      </c>
      <c r="AY175" s="136" t="s">
        <v>157</v>
      </c>
      <c r="BK175" s="144">
        <f>SUM(BK176:BK194)</f>
        <v>0</v>
      </c>
    </row>
    <row r="176" spans="1:65" s="2" customFormat="1" ht="24.2" customHeight="1" x14ac:dyDescent="0.2">
      <c r="A176" s="30"/>
      <c r="B176" s="147"/>
      <c r="C176" s="148" t="s">
        <v>207</v>
      </c>
      <c r="D176" s="148" t="s">
        <v>159</v>
      </c>
      <c r="E176" s="149" t="s">
        <v>6738</v>
      </c>
      <c r="F176" s="150" t="s">
        <v>6739</v>
      </c>
      <c r="G176" s="151" t="s">
        <v>161</v>
      </c>
      <c r="H176" s="152">
        <v>164.577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0.90800000000000003</v>
      </c>
      <c r="P176" s="156">
        <f>O176*H176</f>
        <v>149.43591599999999</v>
      </c>
      <c r="Q176" s="156">
        <v>1.63</v>
      </c>
      <c r="R176" s="156">
        <f>Q176*H176</f>
        <v>268.26050999999995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162</v>
      </c>
      <c r="BM176" s="158" t="s">
        <v>6740</v>
      </c>
    </row>
    <row r="177" spans="1:65" s="13" customFormat="1" x14ac:dyDescent="0.2">
      <c r="B177" s="165"/>
      <c r="D177" s="166" t="s">
        <v>269</v>
      </c>
      <c r="E177" s="167" t="s">
        <v>1</v>
      </c>
      <c r="F177" s="168" t="s">
        <v>6741</v>
      </c>
      <c r="H177" s="167" t="s">
        <v>1</v>
      </c>
      <c r="L177" s="165"/>
      <c r="M177" s="169"/>
      <c r="N177" s="170"/>
      <c r="O177" s="170"/>
      <c r="P177" s="170"/>
      <c r="Q177" s="170"/>
      <c r="R177" s="170"/>
      <c r="S177" s="170"/>
      <c r="T177" s="171"/>
      <c r="AT177" s="167" t="s">
        <v>269</v>
      </c>
      <c r="AU177" s="167" t="s">
        <v>87</v>
      </c>
      <c r="AV177" s="13" t="s">
        <v>79</v>
      </c>
      <c r="AW177" s="13" t="s">
        <v>26</v>
      </c>
      <c r="AX177" s="13" t="s">
        <v>71</v>
      </c>
      <c r="AY177" s="167" t="s">
        <v>157</v>
      </c>
    </row>
    <row r="178" spans="1:65" s="14" customFormat="1" x14ac:dyDescent="0.2">
      <c r="B178" s="172"/>
      <c r="D178" s="166" t="s">
        <v>269</v>
      </c>
      <c r="E178" s="173" t="s">
        <v>1</v>
      </c>
      <c r="F178" s="174" t="s">
        <v>6742</v>
      </c>
      <c r="H178" s="175">
        <v>150.702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4" customFormat="1" x14ac:dyDescent="0.2">
      <c r="B179" s="172"/>
      <c r="D179" s="166" t="s">
        <v>269</v>
      </c>
      <c r="E179" s="173" t="s">
        <v>1</v>
      </c>
      <c r="F179" s="174" t="s">
        <v>6743</v>
      </c>
      <c r="H179" s="175">
        <v>13.875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5" customFormat="1" x14ac:dyDescent="0.2">
      <c r="B180" s="179"/>
      <c r="D180" s="166" t="s">
        <v>269</v>
      </c>
      <c r="E180" s="180" t="s">
        <v>1</v>
      </c>
      <c r="F180" s="181" t="s">
        <v>272</v>
      </c>
      <c r="H180" s="182">
        <v>164.577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24.2" customHeight="1" x14ac:dyDescent="0.2">
      <c r="A181" s="30"/>
      <c r="B181" s="147"/>
      <c r="C181" s="148" t="s">
        <v>211</v>
      </c>
      <c r="D181" s="148" t="s">
        <v>159</v>
      </c>
      <c r="E181" s="149" t="s">
        <v>6744</v>
      </c>
      <c r="F181" s="150" t="s">
        <v>6745</v>
      </c>
      <c r="G181" s="151" t="s">
        <v>168</v>
      </c>
      <c r="H181" s="152">
        <v>270</v>
      </c>
      <c r="I181" s="152"/>
      <c r="J181" s="152">
        <f>ROUND(I181*H181,3)</f>
        <v>0</v>
      </c>
      <c r="K181" s="153"/>
      <c r="L181" s="31"/>
      <c r="M181" s="154" t="s">
        <v>1</v>
      </c>
      <c r="N181" s="155" t="s">
        <v>37</v>
      </c>
      <c r="O181" s="156">
        <v>8.5000000000000006E-2</v>
      </c>
      <c r="P181" s="156">
        <f>O181*H181</f>
        <v>22.950000000000003</v>
      </c>
      <c r="Q181" s="156">
        <v>3.5E-4</v>
      </c>
      <c r="R181" s="156">
        <f>Q181*H181</f>
        <v>9.4500000000000001E-2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162</v>
      </c>
      <c r="AT181" s="158" t="s">
        <v>159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6746</v>
      </c>
    </row>
    <row r="182" spans="1:65" s="13" customFormat="1" x14ac:dyDescent="0.2">
      <c r="B182" s="165"/>
      <c r="D182" s="166" t="s">
        <v>269</v>
      </c>
      <c r="E182" s="167" t="s">
        <v>1</v>
      </c>
      <c r="F182" s="168" t="s">
        <v>6747</v>
      </c>
      <c r="H182" s="167" t="s">
        <v>1</v>
      </c>
      <c r="L182" s="165"/>
      <c r="M182" s="169"/>
      <c r="N182" s="170"/>
      <c r="O182" s="170"/>
      <c r="P182" s="170"/>
      <c r="Q182" s="170"/>
      <c r="R182" s="170"/>
      <c r="S182" s="170"/>
      <c r="T182" s="171"/>
      <c r="AT182" s="167" t="s">
        <v>269</v>
      </c>
      <c r="AU182" s="167" t="s">
        <v>87</v>
      </c>
      <c r="AV182" s="13" t="s">
        <v>79</v>
      </c>
      <c r="AW182" s="13" t="s">
        <v>26</v>
      </c>
      <c r="AX182" s="13" t="s">
        <v>71</v>
      </c>
      <c r="AY182" s="167" t="s">
        <v>157</v>
      </c>
    </row>
    <row r="183" spans="1:65" s="14" customFormat="1" x14ac:dyDescent="0.2">
      <c r="B183" s="172"/>
      <c r="D183" s="166" t="s">
        <v>269</v>
      </c>
      <c r="E183" s="173" t="s">
        <v>1</v>
      </c>
      <c r="F183" s="174" t="s">
        <v>6748</v>
      </c>
      <c r="H183" s="175">
        <v>270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5" customFormat="1" x14ac:dyDescent="0.2">
      <c r="B184" s="179"/>
      <c r="D184" s="166" t="s">
        <v>269</v>
      </c>
      <c r="E184" s="180" t="s">
        <v>1</v>
      </c>
      <c r="F184" s="181" t="s">
        <v>272</v>
      </c>
      <c r="H184" s="182">
        <v>270</v>
      </c>
      <c r="L184" s="179"/>
      <c r="M184" s="183"/>
      <c r="N184" s="184"/>
      <c r="O184" s="184"/>
      <c r="P184" s="184"/>
      <c r="Q184" s="184"/>
      <c r="R184" s="184"/>
      <c r="S184" s="184"/>
      <c r="T184" s="185"/>
      <c r="AT184" s="180" t="s">
        <v>269</v>
      </c>
      <c r="AU184" s="180" t="s">
        <v>87</v>
      </c>
      <c r="AV184" s="15" t="s">
        <v>162</v>
      </c>
      <c r="AW184" s="15" t="s">
        <v>26</v>
      </c>
      <c r="AX184" s="15" t="s">
        <v>79</v>
      </c>
      <c r="AY184" s="180" t="s">
        <v>157</v>
      </c>
    </row>
    <row r="185" spans="1:65" s="2" customFormat="1" ht="24.2" customHeight="1" x14ac:dyDescent="0.2">
      <c r="A185" s="30"/>
      <c r="B185" s="147"/>
      <c r="C185" s="193" t="s">
        <v>215</v>
      </c>
      <c r="D185" s="193" t="s">
        <v>777</v>
      </c>
      <c r="E185" s="194" t="s">
        <v>6749</v>
      </c>
      <c r="F185" s="195" t="s">
        <v>8298</v>
      </c>
      <c r="G185" s="196" t="s">
        <v>168</v>
      </c>
      <c r="H185" s="197">
        <v>310.5</v>
      </c>
      <c r="I185" s="197"/>
      <c r="J185" s="197">
        <f>ROUND(I185*H185,3)</f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>O185*H185</f>
        <v>0</v>
      </c>
      <c r="Q185" s="156">
        <v>2.9999999999999997E-4</v>
      </c>
      <c r="R185" s="156">
        <f>Q185*H185</f>
        <v>9.3149999999999997E-2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187</v>
      </c>
      <c r="AT185" s="158" t="s">
        <v>777</v>
      </c>
      <c r="AU185" s="158" t="s">
        <v>87</v>
      </c>
      <c r="AY185" s="18" t="s">
        <v>157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87</v>
      </c>
      <c r="BK185" s="160">
        <f>ROUND(I185*H185,3)</f>
        <v>0</v>
      </c>
      <c r="BL185" s="18" t="s">
        <v>162</v>
      </c>
      <c r="BM185" s="158" t="s">
        <v>6750</v>
      </c>
    </row>
    <row r="186" spans="1:65" s="14" customFormat="1" x14ac:dyDescent="0.2">
      <c r="B186" s="172"/>
      <c r="D186" s="166" t="s">
        <v>269</v>
      </c>
      <c r="E186" s="173" t="s">
        <v>1</v>
      </c>
      <c r="F186" s="174" t="s">
        <v>6751</v>
      </c>
      <c r="H186" s="175">
        <v>310.5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5" customFormat="1" x14ac:dyDescent="0.2">
      <c r="B187" s="179"/>
      <c r="D187" s="166" t="s">
        <v>269</v>
      </c>
      <c r="E187" s="180" t="s">
        <v>1</v>
      </c>
      <c r="F187" s="181" t="s">
        <v>272</v>
      </c>
      <c r="H187" s="182">
        <v>310.5</v>
      </c>
      <c r="L187" s="179"/>
      <c r="M187" s="183"/>
      <c r="N187" s="184"/>
      <c r="O187" s="184"/>
      <c r="P187" s="184"/>
      <c r="Q187" s="184"/>
      <c r="R187" s="184"/>
      <c r="S187" s="184"/>
      <c r="T187" s="185"/>
      <c r="AT187" s="180" t="s">
        <v>269</v>
      </c>
      <c r="AU187" s="180" t="s">
        <v>87</v>
      </c>
      <c r="AV187" s="15" t="s">
        <v>162</v>
      </c>
      <c r="AW187" s="15" t="s">
        <v>26</v>
      </c>
      <c r="AX187" s="15" t="s">
        <v>79</v>
      </c>
      <c r="AY187" s="180" t="s">
        <v>157</v>
      </c>
    </row>
    <row r="188" spans="1:65" s="2" customFormat="1" ht="14.45" customHeight="1" x14ac:dyDescent="0.2">
      <c r="A188" s="30"/>
      <c r="B188" s="147"/>
      <c r="C188" s="148" t="s">
        <v>220</v>
      </c>
      <c r="D188" s="148" t="s">
        <v>159</v>
      </c>
      <c r="E188" s="149" t="s">
        <v>6752</v>
      </c>
      <c r="F188" s="150" t="s">
        <v>6753</v>
      </c>
      <c r="G188" s="151" t="s">
        <v>196</v>
      </c>
      <c r="H188" s="152">
        <v>180</v>
      </c>
      <c r="I188" s="152"/>
      <c r="J188" s="152">
        <f>ROUND(I188*H188,3)</f>
        <v>0</v>
      </c>
      <c r="K188" s="153"/>
      <c r="L188" s="31"/>
      <c r="M188" s="154" t="s">
        <v>1</v>
      </c>
      <c r="N188" s="155" t="s">
        <v>37</v>
      </c>
      <c r="O188" s="156">
        <v>0.24199999999999999</v>
      </c>
      <c r="P188" s="156">
        <f>O188*H188</f>
        <v>43.56</v>
      </c>
      <c r="Q188" s="156">
        <v>0.25195000000000001</v>
      </c>
      <c r="R188" s="156">
        <f>Q188*H188</f>
        <v>45.350999999999999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162</v>
      </c>
      <c r="AT188" s="158" t="s">
        <v>159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162</v>
      </c>
      <c r="BM188" s="158" t="s">
        <v>6754</v>
      </c>
    </row>
    <row r="189" spans="1:65" s="13" customFormat="1" x14ac:dyDescent="0.2">
      <c r="B189" s="165"/>
      <c r="D189" s="166" t="s">
        <v>269</v>
      </c>
      <c r="E189" s="167" t="s">
        <v>1</v>
      </c>
      <c r="F189" s="168" t="s">
        <v>6755</v>
      </c>
      <c r="H189" s="167" t="s">
        <v>1</v>
      </c>
      <c r="L189" s="165"/>
      <c r="M189" s="169"/>
      <c r="N189" s="170"/>
      <c r="O189" s="170"/>
      <c r="P189" s="170"/>
      <c r="Q189" s="170"/>
      <c r="R189" s="170"/>
      <c r="S189" s="170"/>
      <c r="T189" s="171"/>
      <c r="AT189" s="167" t="s">
        <v>269</v>
      </c>
      <c r="AU189" s="167" t="s">
        <v>87</v>
      </c>
      <c r="AV189" s="13" t="s">
        <v>79</v>
      </c>
      <c r="AW189" s="13" t="s">
        <v>26</v>
      </c>
      <c r="AX189" s="13" t="s">
        <v>71</v>
      </c>
      <c r="AY189" s="167" t="s">
        <v>157</v>
      </c>
    </row>
    <row r="190" spans="1:65" s="14" customFormat="1" x14ac:dyDescent="0.2">
      <c r="B190" s="172"/>
      <c r="D190" s="166" t="s">
        <v>269</v>
      </c>
      <c r="E190" s="173" t="s">
        <v>1</v>
      </c>
      <c r="F190" s="174" t="s">
        <v>6756</v>
      </c>
      <c r="H190" s="175">
        <v>180</v>
      </c>
      <c r="L190" s="172"/>
      <c r="M190" s="176"/>
      <c r="N190" s="177"/>
      <c r="O190" s="177"/>
      <c r="P190" s="177"/>
      <c r="Q190" s="177"/>
      <c r="R190" s="177"/>
      <c r="S190" s="177"/>
      <c r="T190" s="178"/>
      <c r="AT190" s="173" t="s">
        <v>269</v>
      </c>
      <c r="AU190" s="173" t="s">
        <v>87</v>
      </c>
      <c r="AV190" s="14" t="s">
        <v>87</v>
      </c>
      <c r="AW190" s="14" t="s">
        <v>26</v>
      </c>
      <c r="AX190" s="14" t="s">
        <v>71</v>
      </c>
      <c r="AY190" s="173" t="s">
        <v>157</v>
      </c>
    </row>
    <row r="191" spans="1:65" s="15" customFormat="1" x14ac:dyDescent="0.2">
      <c r="B191" s="179"/>
      <c r="D191" s="166" t="s">
        <v>269</v>
      </c>
      <c r="E191" s="180" t="s">
        <v>1</v>
      </c>
      <c r="F191" s="181" t="s">
        <v>272</v>
      </c>
      <c r="H191" s="182">
        <v>180</v>
      </c>
      <c r="L191" s="179"/>
      <c r="M191" s="183"/>
      <c r="N191" s="184"/>
      <c r="O191" s="184"/>
      <c r="P191" s="184"/>
      <c r="Q191" s="184"/>
      <c r="R191" s="184"/>
      <c r="S191" s="184"/>
      <c r="T191" s="185"/>
      <c r="AT191" s="180" t="s">
        <v>269</v>
      </c>
      <c r="AU191" s="180" t="s">
        <v>87</v>
      </c>
      <c r="AV191" s="15" t="s">
        <v>162</v>
      </c>
      <c r="AW191" s="15" t="s">
        <v>26</v>
      </c>
      <c r="AX191" s="15" t="s">
        <v>79</v>
      </c>
      <c r="AY191" s="180" t="s">
        <v>157</v>
      </c>
    </row>
    <row r="192" spans="1:65" s="2" customFormat="1" ht="14.45" customHeight="1" x14ac:dyDescent="0.2">
      <c r="A192" s="30"/>
      <c r="B192" s="147"/>
      <c r="C192" s="148" t="s">
        <v>224</v>
      </c>
      <c r="D192" s="148" t="s">
        <v>159</v>
      </c>
      <c r="E192" s="149" t="s">
        <v>6757</v>
      </c>
      <c r="F192" s="150" t="s">
        <v>6758</v>
      </c>
      <c r="G192" s="151" t="s">
        <v>168</v>
      </c>
      <c r="H192" s="152">
        <v>200</v>
      </c>
      <c r="I192" s="152"/>
      <c r="J192" s="152">
        <f>ROUND(I192*H192,3)</f>
        <v>0</v>
      </c>
      <c r="K192" s="153"/>
      <c r="L192" s="31"/>
      <c r="M192" s="154" t="s">
        <v>1</v>
      </c>
      <c r="N192" s="155" t="s">
        <v>37</v>
      </c>
      <c r="O192" s="156">
        <v>0.32500000000000001</v>
      </c>
      <c r="P192" s="156">
        <f>O192*H192</f>
        <v>65</v>
      </c>
      <c r="Q192" s="156">
        <v>4.0000000000000003E-5</v>
      </c>
      <c r="R192" s="156">
        <f>Q192*H192</f>
        <v>8.0000000000000002E-3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162</v>
      </c>
      <c r="AT192" s="158" t="s">
        <v>159</v>
      </c>
      <c r="AU192" s="158" t="s">
        <v>87</v>
      </c>
      <c r="AY192" s="18" t="s">
        <v>157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87</v>
      </c>
      <c r="BK192" s="160">
        <f>ROUND(I192*H192,3)</f>
        <v>0</v>
      </c>
      <c r="BL192" s="18" t="s">
        <v>162</v>
      </c>
      <c r="BM192" s="158" t="s">
        <v>6759</v>
      </c>
    </row>
    <row r="193" spans="1:65" s="14" customFormat="1" x14ac:dyDescent="0.2">
      <c r="B193" s="172"/>
      <c r="D193" s="166" t="s">
        <v>269</v>
      </c>
      <c r="E193" s="173" t="s">
        <v>1</v>
      </c>
      <c r="F193" s="174" t="s">
        <v>6760</v>
      </c>
      <c r="H193" s="175">
        <v>200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5" customFormat="1" x14ac:dyDescent="0.2">
      <c r="B194" s="179"/>
      <c r="D194" s="166" t="s">
        <v>269</v>
      </c>
      <c r="E194" s="180" t="s">
        <v>1</v>
      </c>
      <c r="F194" s="181" t="s">
        <v>272</v>
      </c>
      <c r="H194" s="182">
        <v>200</v>
      </c>
      <c r="L194" s="179"/>
      <c r="M194" s="183"/>
      <c r="N194" s="184"/>
      <c r="O194" s="184"/>
      <c r="P194" s="184"/>
      <c r="Q194" s="184"/>
      <c r="R194" s="184"/>
      <c r="S194" s="184"/>
      <c r="T194" s="185"/>
      <c r="AT194" s="180" t="s">
        <v>269</v>
      </c>
      <c r="AU194" s="180" t="s">
        <v>87</v>
      </c>
      <c r="AV194" s="15" t="s">
        <v>162</v>
      </c>
      <c r="AW194" s="15" t="s">
        <v>26</v>
      </c>
      <c r="AX194" s="15" t="s">
        <v>79</v>
      </c>
      <c r="AY194" s="180" t="s">
        <v>157</v>
      </c>
    </row>
    <row r="195" spans="1:65" s="12" customFormat="1" ht="22.9" customHeight="1" x14ac:dyDescent="0.2">
      <c r="B195" s="135"/>
      <c r="D195" s="136" t="s">
        <v>70</v>
      </c>
      <c r="E195" s="145" t="s">
        <v>174</v>
      </c>
      <c r="F195" s="145" t="s">
        <v>1786</v>
      </c>
      <c r="J195" s="146">
        <f>BK195</f>
        <v>0</v>
      </c>
      <c r="L195" s="135"/>
      <c r="M195" s="139"/>
      <c r="N195" s="140"/>
      <c r="O195" s="140"/>
      <c r="P195" s="141">
        <f>SUM(P196:P201)</f>
        <v>24.451079999999997</v>
      </c>
      <c r="Q195" s="140"/>
      <c r="R195" s="141">
        <f>SUM(R196:R201)</f>
        <v>22.5937725</v>
      </c>
      <c r="S195" s="140"/>
      <c r="T195" s="142">
        <f>SUM(T196:T201)</f>
        <v>0</v>
      </c>
      <c r="AR195" s="136" t="s">
        <v>79</v>
      </c>
      <c r="AT195" s="143" t="s">
        <v>70</v>
      </c>
      <c r="AU195" s="143" t="s">
        <v>79</v>
      </c>
      <c r="AY195" s="136" t="s">
        <v>157</v>
      </c>
      <c r="BK195" s="144">
        <f>SUM(BK196:BK201)</f>
        <v>0</v>
      </c>
    </row>
    <row r="196" spans="1:65" s="2" customFormat="1" ht="24.2" customHeight="1" x14ac:dyDescent="0.2">
      <c r="A196" s="30"/>
      <c r="B196" s="147"/>
      <c r="C196" s="148" t="s">
        <v>228</v>
      </c>
      <c r="D196" s="148" t="s">
        <v>159</v>
      </c>
      <c r="E196" s="149" t="s">
        <v>6761</v>
      </c>
      <c r="F196" s="150" t="s">
        <v>6762</v>
      </c>
      <c r="G196" s="151" t="s">
        <v>168</v>
      </c>
      <c r="H196" s="152">
        <v>27.75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0.25700000000000001</v>
      </c>
      <c r="P196" s="156">
        <f>O196*H196</f>
        <v>7.1317500000000003</v>
      </c>
      <c r="Q196" s="156">
        <v>0.37080000000000002</v>
      </c>
      <c r="R196" s="156">
        <f>Q196*H196</f>
        <v>10.2897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162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162</v>
      </c>
      <c r="BM196" s="158" t="s">
        <v>6763</v>
      </c>
    </row>
    <row r="197" spans="1:65" s="2" customFormat="1" ht="37.9" customHeight="1" x14ac:dyDescent="0.2">
      <c r="A197" s="30"/>
      <c r="B197" s="147"/>
      <c r="C197" s="148" t="s">
        <v>234</v>
      </c>
      <c r="D197" s="148" t="s">
        <v>159</v>
      </c>
      <c r="E197" s="149" t="s">
        <v>6764</v>
      </c>
      <c r="F197" s="150" t="s">
        <v>6765</v>
      </c>
      <c r="G197" s="151" t="s">
        <v>168</v>
      </c>
      <c r="H197" s="152">
        <v>27.75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2.4119999999999999E-2</v>
      </c>
      <c r="P197" s="156">
        <f>O197*H197</f>
        <v>0.66932999999999998</v>
      </c>
      <c r="Q197" s="156">
        <v>0.35914000000000001</v>
      </c>
      <c r="R197" s="156">
        <f>Q197*H197</f>
        <v>9.9661350000000013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162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162</v>
      </c>
      <c r="BM197" s="158" t="s">
        <v>6766</v>
      </c>
    </row>
    <row r="198" spans="1:65" s="2" customFormat="1" ht="24.2" customHeight="1" x14ac:dyDescent="0.2">
      <c r="A198" s="30"/>
      <c r="B198" s="147"/>
      <c r="C198" s="148" t="s">
        <v>7</v>
      </c>
      <c r="D198" s="148" t="s">
        <v>159</v>
      </c>
      <c r="E198" s="149" t="s">
        <v>6767</v>
      </c>
      <c r="F198" s="150" t="s">
        <v>6768</v>
      </c>
      <c r="G198" s="151" t="s">
        <v>168</v>
      </c>
      <c r="H198" s="152">
        <v>27.75</v>
      </c>
      <c r="I198" s="152"/>
      <c r="J198" s="152">
        <f>ROUND(I198*H198,3)</f>
        <v>0</v>
      </c>
      <c r="K198" s="153"/>
      <c r="L198" s="31"/>
      <c r="M198" s="154" t="s">
        <v>1</v>
      </c>
      <c r="N198" s="155" t="s">
        <v>37</v>
      </c>
      <c r="O198" s="156">
        <v>0.6</v>
      </c>
      <c r="P198" s="156">
        <f>O198*H198</f>
        <v>16.649999999999999</v>
      </c>
      <c r="Q198" s="156">
        <v>8.4250000000000005E-2</v>
      </c>
      <c r="R198" s="156">
        <f>Q198*H198</f>
        <v>2.3379375000000002</v>
      </c>
      <c r="S198" s="156">
        <v>0</v>
      </c>
      <c r="T198" s="157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162</v>
      </c>
      <c r="AT198" s="158" t="s">
        <v>159</v>
      </c>
      <c r="AU198" s="158" t="s">
        <v>87</v>
      </c>
      <c r="AY198" s="18" t="s">
        <v>157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8" t="s">
        <v>87</v>
      </c>
      <c r="BK198" s="160">
        <f>ROUND(I198*H198,3)</f>
        <v>0</v>
      </c>
      <c r="BL198" s="18" t="s">
        <v>162</v>
      </c>
      <c r="BM198" s="158" t="s">
        <v>6769</v>
      </c>
    </row>
    <row r="199" spans="1:65" s="13" customFormat="1" ht="22.5" x14ac:dyDescent="0.2">
      <c r="B199" s="165"/>
      <c r="D199" s="166" t="s">
        <v>269</v>
      </c>
      <c r="E199" s="167" t="s">
        <v>1</v>
      </c>
      <c r="F199" s="168" t="s">
        <v>6770</v>
      </c>
      <c r="H199" s="167" t="s">
        <v>1</v>
      </c>
      <c r="L199" s="165"/>
      <c r="M199" s="169"/>
      <c r="N199" s="170"/>
      <c r="O199" s="170"/>
      <c r="P199" s="170"/>
      <c r="Q199" s="170"/>
      <c r="R199" s="170"/>
      <c r="S199" s="170"/>
      <c r="T199" s="171"/>
      <c r="AT199" s="167" t="s">
        <v>269</v>
      </c>
      <c r="AU199" s="167" t="s">
        <v>87</v>
      </c>
      <c r="AV199" s="13" t="s">
        <v>79</v>
      </c>
      <c r="AW199" s="13" t="s">
        <v>26</v>
      </c>
      <c r="AX199" s="13" t="s">
        <v>71</v>
      </c>
      <c r="AY199" s="167" t="s">
        <v>157</v>
      </c>
    </row>
    <row r="200" spans="1:65" s="14" customFormat="1" x14ac:dyDescent="0.2">
      <c r="B200" s="172"/>
      <c r="D200" s="166" t="s">
        <v>269</v>
      </c>
      <c r="E200" s="173" t="s">
        <v>1</v>
      </c>
      <c r="F200" s="174" t="s">
        <v>6695</v>
      </c>
      <c r="H200" s="175">
        <v>27.75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5" customFormat="1" x14ac:dyDescent="0.2">
      <c r="B201" s="179"/>
      <c r="D201" s="166" t="s">
        <v>269</v>
      </c>
      <c r="E201" s="180" t="s">
        <v>1</v>
      </c>
      <c r="F201" s="181" t="s">
        <v>272</v>
      </c>
      <c r="H201" s="182">
        <v>27.75</v>
      </c>
      <c r="L201" s="179"/>
      <c r="M201" s="183"/>
      <c r="N201" s="184"/>
      <c r="O201" s="184"/>
      <c r="P201" s="184"/>
      <c r="Q201" s="184"/>
      <c r="R201" s="184"/>
      <c r="S201" s="184"/>
      <c r="T201" s="185"/>
      <c r="AT201" s="180" t="s">
        <v>269</v>
      </c>
      <c r="AU201" s="180" t="s">
        <v>87</v>
      </c>
      <c r="AV201" s="15" t="s">
        <v>162</v>
      </c>
      <c r="AW201" s="15" t="s">
        <v>26</v>
      </c>
      <c r="AX201" s="15" t="s">
        <v>79</v>
      </c>
      <c r="AY201" s="180" t="s">
        <v>157</v>
      </c>
    </row>
    <row r="202" spans="1:65" s="12" customFormat="1" ht="22.9" customHeight="1" x14ac:dyDescent="0.2">
      <c r="B202" s="135"/>
      <c r="D202" s="136" t="s">
        <v>70</v>
      </c>
      <c r="E202" s="145" t="s">
        <v>164</v>
      </c>
      <c r="F202" s="145" t="s">
        <v>1808</v>
      </c>
      <c r="J202" s="146">
        <f>BK202</f>
        <v>0</v>
      </c>
      <c r="L202" s="135"/>
      <c r="M202" s="139"/>
      <c r="N202" s="140"/>
      <c r="O202" s="140"/>
      <c r="P202" s="141">
        <f>SUM(P203:P694)</f>
        <v>4977.6342709999999</v>
      </c>
      <c r="Q202" s="140"/>
      <c r="R202" s="141">
        <f>SUM(R203:R694)</f>
        <v>73.154182169999999</v>
      </c>
      <c r="S202" s="140"/>
      <c r="T202" s="142">
        <f>SUM(T203:T694)</f>
        <v>0</v>
      </c>
      <c r="AR202" s="136" t="s">
        <v>79</v>
      </c>
      <c r="AT202" s="143" t="s">
        <v>70</v>
      </c>
      <c r="AU202" s="143" t="s">
        <v>79</v>
      </c>
      <c r="AY202" s="136" t="s">
        <v>157</v>
      </c>
      <c r="BK202" s="144">
        <f>SUM(BK203:BK694)</f>
        <v>0</v>
      </c>
    </row>
    <row r="203" spans="1:65" s="2" customFormat="1" ht="37.9" customHeight="1" x14ac:dyDescent="0.2">
      <c r="A203" s="30"/>
      <c r="B203" s="147"/>
      <c r="C203" s="148" t="s">
        <v>451</v>
      </c>
      <c r="D203" s="148" t="s">
        <v>159</v>
      </c>
      <c r="E203" s="149" t="s">
        <v>6771</v>
      </c>
      <c r="F203" s="150" t="s">
        <v>6772</v>
      </c>
      <c r="G203" s="151" t="s">
        <v>168</v>
      </c>
      <c r="H203" s="152">
        <v>356.99200000000002</v>
      </c>
      <c r="I203" s="152"/>
      <c r="J203" s="152">
        <f>ROUND(I203*H203,3)</f>
        <v>0</v>
      </c>
      <c r="K203" s="153"/>
      <c r="L203" s="31"/>
      <c r="M203" s="154" t="s">
        <v>1</v>
      </c>
      <c r="N203" s="155" t="s">
        <v>37</v>
      </c>
      <c r="O203" s="156">
        <v>0</v>
      </c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162</v>
      </c>
      <c r="AT203" s="158" t="s">
        <v>159</v>
      </c>
      <c r="AU203" s="158" t="s">
        <v>87</v>
      </c>
      <c r="AY203" s="18" t="s">
        <v>157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87</v>
      </c>
      <c r="BK203" s="160">
        <f>ROUND(I203*H203,3)</f>
        <v>0</v>
      </c>
      <c r="BL203" s="18" t="s">
        <v>162</v>
      </c>
      <c r="BM203" s="158" t="s">
        <v>6773</v>
      </c>
    </row>
    <row r="204" spans="1:65" s="13" customFormat="1" x14ac:dyDescent="0.2">
      <c r="B204" s="165"/>
      <c r="D204" s="166" t="s">
        <v>269</v>
      </c>
      <c r="E204" s="167" t="s">
        <v>1</v>
      </c>
      <c r="F204" s="168" t="s">
        <v>6774</v>
      </c>
      <c r="H204" s="167" t="s">
        <v>1</v>
      </c>
      <c r="L204" s="165"/>
      <c r="M204" s="169"/>
      <c r="N204" s="170"/>
      <c r="O204" s="170"/>
      <c r="P204" s="170"/>
      <c r="Q204" s="170"/>
      <c r="R204" s="170"/>
      <c r="S204" s="170"/>
      <c r="T204" s="171"/>
      <c r="AT204" s="167" t="s">
        <v>269</v>
      </c>
      <c r="AU204" s="167" t="s">
        <v>87</v>
      </c>
      <c r="AV204" s="13" t="s">
        <v>79</v>
      </c>
      <c r="AW204" s="13" t="s">
        <v>26</v>
      </c>
      <c r="AX204" s="13" t="s">
        <v>71</v>
      </c>
      <c r="AY204" s="167" t="s">
        <v>157</v>
      </c>
    </row>
    <row r="205" spans="1:65" s="13" customFormat="1" x14ac:dyDescent="0.2">
      <c r="B205" s="165"/>
      <c r="D205" s="166" t="s">
        <v>269</v>
      </c>
      <c r="E205" s="167" t="s">
        <v>1</v>
      </c>
      <c r="F205" s="168" t="s">
        <v>6314</v>
      </c>
      <c r="H205" s="167" t="s">
        <v>1</v>
      </c>
      <c r="L205" s="165"/>
      <c r="M205" s="169"/>
      <c r="N205" s="170"/>
      <c r="O205" s="170"/>
      <c r="P205" s="170"/>
      <c r="Q205" s="170"/>
      <c r="R205" s="170"/>
      <c r="S205" s="170"/>
      <c r="T205" s="171"/>
      <c r="AT205" s="167" t="s">
        <v>269</v>
      </c>
      <c r="AU205" s="167" t="s">
        <v>87</v>
      </c>
      <c r="AV205" s="13" t="s">
        <v>79</v>
      </c>
      <c r="AW205" s="13" t="s">
        <v>26</v>
      </c>
      <c r="AX205" s="13" t="s">
        <v>71</v>
      </c>
      <c r="AY205" s="167" t="s">
        <v>157</v>
      </c>
    </row>
    <row r="206" spans="1:65" s="14" customFormat="1" x14ac:dyDescent="0.2">
      <c r="B206" s="172"/>
      <c r="D206" s="166" t="s">
        <v>269</v>
      </c>
      <c r="E206" s="173" t="s">
        <v>1</v>
      </c>
      <c r="F206" s="174" t="s">
        <v>6775</v>
      </c>
      <c r="H206" s="175">
        <v>1.4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4" customFormat="1" x14ac:dyDescent="0.2">
      <c r="B207" s="172"/>
      <c r="D207" s="166" t="s">
        <v>269</v>
      </c>
      <c r="E207" s="173" t="s">
        <v>1</v>
      </c>
      <c r="F207" s="174" t="s">
        <v>6776</v>
      </c>
      <c r="H207" s="175">
        <v>9.36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4" customFormat="1" x14ac:dyDescent="0.2">
      <c r="B208" s="172"/>
      <c r="D208" s="166" t="s">
        <v>269</v>
      </c>
      <c r="E208" s="173" t="s">
        <v>1</v>
      </c>
      <c r="F208" s="174" t="s">
        <v>6777</v>
      </c>
      <c r="H208" s="175">
        <v>2.9550000000000001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2:51" s="14" customFormat="1" x14ac:dyDescent="0.2">
      <c r="B209" s="172"/>
      <c r="D209" s="166" t="s">
        <v>269</v>
      </c>
      <c r="E209" s="173" t="s">
        <v>1</v>
      </c>
      <c r="F209" s="174" t="s">
        <v>6778</v>
      </c>
      <c r="H209" s="175">
        <v>3.54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2:51" s="16" customFormat="1" x14ac:dyDescent="0.2">
      <c r="B210" s="186"/>
      <c r="D210" s="166" t="s">
        <v>269</v>
      </c>
      <c r="E210" s="187" t="s">
        <v>1</v>
      </c>
      <c r="F210" s="188" t="s">
        <v>319</v>
      </c>
      <c r="H210" s="189">
        <v>17.254999999999999</v>
      </c>
      <c r="L210" s="186"/>
      <c r="M210" s="190"/>
      <c r="N210" s="191"/>
      <c r="O210" s="191"/>
      <c r="P210" s="191"/>
      <c r="Q210" s="191"/>
      <c r="R210" s="191"/>
      <c r="S210" s="191"/>
      <c r="T210" s="192"/>
      <c r="AT210" s="187" t="s">
        <v>269</v>
      </c>
      <c r="AU210" s="187" t="s">
        <v>87</v>
      </c>
      <c r="AV210" s="16" t="s">
        <v>92</v>
      </c>
      <c r="AW210" s="16" t="s">
        <v>26</v>
      </c>
      <c r="AX210" s="16" t="s">
        <v>71</v>
      </c>
      <c r="AY210" s="187" t="s">
        <v>157</v>
      </c>
    </row>
    <row r="211" spans="2:51" s="13" customFormat="1" x14ac:dyDescent="0.2">
      <c r="B211" s="165"/>
      <c r="D211" s="166" t="s">
        <v>269</v>
      </c>
      <c r="E211" s="167" t="s">
        <v>1</v>
      </c>
      <c r="F211" s="168" t="s">
        <v>6316</v>
      </c>
      <c r="H211" s="167" t="s">
        <v>1</v>
      </c>
      <c r="L211" s="165"/>
      <c r="M211" s="169"/>
      <c r="N211" s="170"/>
      <c r="O211" s="170"/>
      <c r="P211" s="170"/>
      <c r="Q211" s="170"/>
      <c r="R211" s="170"/>
      <c r="S211" s="170"/>
      <c r="T211" s="171"/>
      <c r="AT211" s="167" t="s">
        <v>269</v>
      </c>
      <c r="AU211" s="167" t="s">
        <v>87</v>
      </c>
      <c r="AV211" s="13" t="s">
        <v>79</v>
      </c>
      <c r="AW211" s="13" t="s">
        <v>26</v>
      </c>
      <c r="AX211" s="13" t="s">
        <v>71</v>
      </c>
      <c r="AY211" s="167" t="s">
        <v>157</v>
      </c>
    </row>
    <row r="212" spans="2:51" s="14" customFormat="1" x14ac:dyDescent="0.2">
      <c r="B212" s="172"/>
      <c r="D212" s="166" t="s">
        <v>269</v>
      </c>
      <c r="E212" s="173" t="s">
        <v>1</v>
      </c>
      <c r="F212" s="174" t="s">
        <v>6779</v>
      </c>
      <c r="H212" s="175">
        <v>3.944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2:51" s="14" customFormat="1" x14ac:dyDescent="0.2">
      <c r="B213" s="172"/>
      <c r="D213" s="166" t="s">
        <v>269</v>
      </c>
      <c r="E213" s="173" t="s">
        <v>1</v>
      </c>
      <c r="F213" s="174" t="s">
        <v>6780</v>
      </c>
      <c r="H213" s="175">
        <v>18.096</v>
      </c>
      <c r="L213" s="172"/>
      <c r="M213" s="176"/>
      <c r="N213" s="177"/>
      <c r="O213" s="177"/>
      <c r="P213" s="177"/>
      <c r="Q213" s="177"/>
      <c r="R213" s="177"/>
      <c r="S213" s="177"/>
      <c r="T213" s="178"/>
      <c r="AT213" s="173" t="s">
        <v>269</v>
      </c>
      <c r="AU213" s="173" t="s">
        <v>87</v>
      </c>
      <c r="AV213" s="14" t="s">
        <v>87</v>
      </c>
      <c r="AW213" s="14" t="s">
        <v>26</v>
      </c>
      <c r="AX213" s="14" t="s">
        <v>71</v>
      </c>
      <c r="AY213" s="173" t="s">
        <v>157</v>
      </c>
    </row>
    <row r="214" spans="2:51" s="14" customFormat="1" x14ac:dyDescent="0.2">
      <c r="B214" s="172"/>
      <c r="D214" s="166" t="s">
        <v>269</v>
      </c>
      <c r="E214" s="173" t="s">
        <v>1</v>
      </c>
      <c r="F214" s="174" t="s">
        <v>6781</v>
      </c>
      <c r="H214" s="175">
        <v>6.1829999999999998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2:51" s="14" customFormat="1" x14ac:dyDescent="0.2">
      <c r="B215" s="172"/>
      <c r="D215" s="166" t="s">
        <v>269</v>
      </c>
      <c r="E215" s="173" t="s">
        <v>1</v>
      </c>
      <c r="F215" s="174" t="s">
        <v>6782</v>
      </c>
      <c r="H215" s="175">
        <v>1.3340000000000001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2:51" s="14" customFormat="1" x14ac:dyDescent="0.2">
      <c r="B216" s="172"/>
      <c r="D216" s="166" t="s">
        <v>269</v>
      </c>
      <c r="E216" s="173" t="s">
        <v>1</v>
      </c>
      <c r="F216" s="174" t="s">
        <v>6783</v>
      </c>
      <c r="H216" s="175">
        <v>1.74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2:51" s="16" customFormat="1" x14ac:dyDescent="0.2">
      <c r="B217" s="186"/>
      <c r="D217" s="166" t="s">
        <v>269</v>
      </c>
      <c r="E217" s="187" t="s">
        <v>1</v>
      </c>
      <c r="F217" s="188" t="s">
        <v>319</v>
      </c>
      <c r="H217" s="189">
        <v>31.297000000000001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269</v>
      </c>
      <c r="AU217" s="187" t="s">
        <v>87</v>
      </c>
      <c r="AV217" s="16" t="s">
        <v>92</v>
      </c>
      <c r="AW217" s="16" t="s">
        <v>26</v>
      </c>
      <c r="AX217" s="16" t="s">
        <v>71</v>
      </c>
      <c r="AY217" s="187" t="s">
        <v>157</v>
      </c>
    </row>
    <row r="218" spans="2:51" s="13" customFormat="1" x14ac:dyDescent="0.2">
      <c r="B218" s="165"/>
      <c r="D218" s="166" t="s">
        <v>269</v>
      </c>
      <c r="E218" s="167" t="s">
        <v>1</v>
      </c>
      <c r="F218" s="168" t="s">
        <v>6318</v>
      </c>
      <c r="H218" s="167" t="s">
        <v>1</v>
      </c>
      <c r="L218" s="165"/>
      <c r="M218" s="169"/>
      <c r="N218" s="170"/>
      <c r="O218" s="170"/>
      <c r="P218" s="170"/>
      <c r="Q218" s="170"/>
      <c r="R218" s="170"/>
      <c r="S218" s="170"/>
      <c r="T218" s="171"/>
      <c r="AT218" s="167" t="s">
        <v>269</v>
      </c>
      <c r="AU218" s="167" t="s">
        <v>87</v>
      </c>
      <c r="AV218" s="13" t="s">
        <v>79</v>
      </c>
      <c r="AW218" s="13" t="s">
        <v>26</v>
      </c>
      <c r="AX218" s="13" t="s">
        <v>71</v>
      </c>
      <c r="AY218" s="167" t="s">
        <v>157</v>
      </c>
    </row>
    <row r="219" spans="2:51" s="14" customFormat="1" x14ac:dyDescent="0.2">
      <c r="B219" s="172"/>
      <c r="D219" s="166" t="s">
        <v>269</v>
      </c>
      <c r="E219" s="173" t="s">
        <v>1</v>
      </c>
      <c r="F219" s="174" t="s">
        <v>6784</v>
      </c>
      <c r="H219" s="175">
        <v>11.135999999999999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2:51" s="14" customFormat="1" x14ac:dyDescent="0.2">
      <c r="B220" s="172"/>
      <c r="D220" s="166" t="s">
        <v>269</v>
      </c>
      <c r="E220" s="173" t="s">
        <v>1</v>
      </c>
      <c r="F220" s="174" t="s">
        <v>6271</v>
      </c>
      <c r="H220" s="175">
        <v>2.7280000000000002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2:51" s="14" customFormat="1" x14ac:dyDescent="0.2">
      <c r="B221" s="172"/>
      <c r="D221" s="166" t="s">
        <v>269</v>
      </c>
      <c r="E221" s="173" t="s">
        <v>1</v>
      </c>
      <c r="F221" s="174" t="s">
        <v>6785</v>
      </c>
      <c r="H221" s="175">
        <v>1.5720000000000001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2:51" s="14" customFormat="1" x14ac:dyDescent="0.2">
      <c r="B222" s="172"/>
      <c r="D222" s="166" t="s">
        <v>269</v>
      </c>
      <c r="E222" s="173" t="s">
        <v>1</v>
      </c>
      <c r="F222" s="174" t="s">
        <v>6786</v>
      </c>
      <c r="H222" s="175">
        <v>2.1469999999999998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2:51" s="14" customFormat="1" x14ac:dyDescent="0.2">
      <c r="B223" s="172"/>
      <c r="D223" s="166" t="s">
        <v>269</v>
      </c>
      <c r="E223" s="173" t="s">
        <v>1</v>
      </c>
      <c r="F223" s="174" t="s">
        <v>6787</v>
      </c>
      <c r="H223" s="175">
        <v>0.314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2:51" s="14" customFormat="1" x14ac:dyDescent="0.2">
      <c r="B224" s="172"/>
      <c r="D224" s="166" t="s">
        <v>269</v>
      </c>
      <c r="E224" s="173" t="s">
        <v>1</v>
      </c>
      <c r="F224" s="174" t="s">
        <v>6787</v>
      </c>
      <c r="H224" s="175">
        <v>0.314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2:51" s="14" customFormat="1" x14ac:dyDescent="0.2">
      <c r="B225" s="172"/>
      <c r="D225" s="166" t="s">
        <v>269</v>
      </c>
      <c r="E225" s="173" t="s">
        <v>1</v>
      </c>
      <c r="F225" s="174" t="s">
        <v>6788</v>
      </c>
      <c r="H225" s="175">
        <v>0.33600000000000002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2:51" s="14" customFormat="1" x14ac:dyDescent="0.2">
      <c r="B226" s="172"/>
      <c r="D226" s="166" t="s">
        <v>269</v>
      </c>
      <c r="E226" s="173" t="s">
        <v>1</v>
      </c>
      <c r="F226" s="174" t="s">
        <v>6285</v>
      </c>
      <c r="H226" s="175">
        <v>7.29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2:51" s="16" customFormat="1" x14ac:dyDescent="0.2">
      <c r="B227" s="186"/>
      <c r="D227" s="166" t="s">
        <v>269</v>
      </c>
      <c r="E227" s="187" t="s">
        <v>1</v>
      </c>
      <c r="F227" s="188" t="s">
        <v>319</v>
      </c>
      <c r="H227" s="189">
        <v>25.837</v>
      </c>
      <c r="L227" s="186"/>
      <c r="M227" s="190"/>
      <c r="N227" s="191"/>
      <c r="O227" s="191"/>
      <c r="P227" s="191"/>
      <c r="Q227" s="191"/>
      <c r="R227" s="191"/>
      <c r="S227" s="191"/>
      <c r="T227" s="192"/>
      <c r="AT227" s="187" t="s">
        <v>269</v>
      </c>
      <c r="AU227" s="187" t="s">
        <v>87</v>
      </c>
      <c r="AV227" s="16" t="s">
        <v>92</v>
      </c>
      <c r="AW227" s="16" t="s">
        <v>26</v>
      </c>
      <c r="AX227" s="16" t="s">
        <v>71</v>
      </c>
      <c r="AY227" s="187" t="s">
        <v>157</v>
      </c>
    </row>
    <row r="228" spans="2:51" s="13" customFormat="1" x14ac:dyDescent="0.2">
      <c r="B228" s="165"/>
      <c r="D228" s="166" t="s">
        <v>269</v>
      </c>
      <c r="E228" s="167" t="s">
        <v>1</v>
      </c>
      <c r="F228" s="168" t="s">
        <v>6320</v>
      </c>
      <c r="H228" s="167" t="s">
        <v>1</v>
      </c>
      <c r="L228" s="165"/>
      <c r="M228" s="169"/>
      <c r="N228" s="170"/>
      <c r="O228" s="170"/>
      <c r="P228" s="170"/>
      <c r="Q228" s="170"/>
      <c r="R228" s="170"/>
      <c r="S228" s="170"/>
      <c r="T228" s="171"/>
      <c r="AT228" s="167" t="s">
        <v>269</v>
      </c>
      <c r="AU228" s="167" t="s">
        <v>87</v>
      </c>
      <c r="AV228" s="13" t="s">
        <v>79</v>
      </c>
      <c r="AW228" s="13" t="s">
        <v>26</v>
      </c>
      <c r="AX228" s="13" t="s">
        <v>71</v>
      </c>
      <c r="AY228" s="167" t="s">
        <v>157</v>
      </c>
    </row>
    <row r="229" spans="2:51" s="14" customFormat="1" x14ac:dyDescent="0.2">
      <c r="B229" s="172"/>
      <c r="D229" s="166" t="s">
        <v>269</v>
      </c>
      <c r="E229" s="173" t="s">
        <v>1</v>
      </c>
      <c r="F229" s="174" t="s">
        <v>6789</v>
      </c>
      <c r="H229" s="175">
        <v>34.799999999999997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2:51" s="14" customFormat="1" x14ac:dyDescent="0.2">
      <c r="B230" s="172"/>
      <c r="D230" s="166" t="s">
        <v>269</v>
      </c>
      <c r="E230" s="173" t="s">
        <v>1</v>
      </c>
      <c r="F230" s="174" t="s">
        <v>6790</v>
      </c>
      <c r="H230" s="175">
        <v>1.3919999999999999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2:51" s="14" customFormat="1" x14ac:dyDescent="0.2">
      <c r="B231" s="172"/>
      <c r="D231" s="166" t="s">
        <v>269</v>
      </c>
      <c r="E231" s="173" t="s">
        <v>1</v>
      </c>
      <c r="F231" s="174" t="s">
        <v>6791</v>
      </c>
      <c r="H231" s="175">
        <v>2.8279999999999998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2:51" s="16" customFormat="1" x14ac:dyDescent="0.2">
      <c r="B232" s="186"/>
      <c r="D232" s="166" t="s">
        <v>269</v>
      </c>
      <c r="E232" s="187" t="s">
        <v>1</v>
      </c>
      <c r="F232" s="188" t="s">
        <v>319</v>
      </c>
      <c r="H232" s="189">
        <v>39.020000000000003</v>
      </c>
      <c r="L232" s="186"/>
      <c r="M232" s="190"/>
      <c r="N232" s="191"/>
      <c r="O232" s="191"/>
      <c r="P232" s="191"/>
      <c r="Q232" s="191"/>
      <c r="R232" s="191"/>
      <c r="S232" s="191"/>
      <c r="T232" s="192"/>
      <c r="AT232" s="187" t="s">
        <v>269</v>
      </c>
      <c r="AU232" s="187" t="s">
        <v>87</v>
      </c>
      <c r="AV232" s="16" t="s">
        <v>92</v>
      </c>
      <c r="AW232" s="16" t="s">
        <v>26</v>
      </c>
      <c r="AX232" s="16" t="s">
        <v>71</v>
      </c>
      <c r="AY232" s="187" t="s">
        <v>157</v>
      </c>
    </row>
    <row r="233" spans="2:51" s="13" customFormat="1" x14ac:dyDescent="0.2">
      <c r="B233" s="165"/>
      <c r="D233" s="166" t="s">
        <v>269</v>
      </c>
      <c r="E233" s="167" t="s">
        <v>1</v>
      </c>
      <c r="F233" s="168" t="s">
        <v>6322</v>
      </c>
      <c r="H233" s="167" t="s">
        <v>1</v>
      </c>
      <c r="L233" s="165"/>
      <c r="M233" s="169"/>
      <c r="N233" s="170"/>
      <c r="O233" s="170"/>
      <c r="P233" s="170"/>
      <c r="Q233" s="170"/>
      <c r="R233" s="170"/>
      <c r="S233" s="170"/>
      <c r="T233" s="171"/>
      <c r="AT233" s="167" t="s">
        <v>269</v>
      </c>
      <c r="AU233" s="167" t="s">
        <v>87</v>
      </c>
      <c r="AV233" s="13" t="s">
        <v>79</v>
      </c>
      <c r="AW233" s="13" t="s">
        <v>26</v>
      </c>
      <c r="AX233" s="13" t="s">
        <v>71</v>
      </c>
      <c r="AY233" s="167" t="s">
        <v>157</v>
      </c>
    </row>
    <row r="234" spans="2:51" s="14" customFormat="1" x14ac:dyDescent="0.2">
      <c r="B234" s="172"/>
      <c r="D234" s="166" t="s">
        <v>269</v>
      </c>
      <c r="E234" s="173" t="s">
        <v>1</v>
      </c>
      <c r="F234" s="174" t="s">
        <v>6792</v>
      </c>
      <c r="H234" s="175">
        <v>3.4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2:51" s="14" customFormat="1" x14ac:dyDescent="0.2">
      <c r="B235" s="172"/>
      <c r="D235" s="166" t="s">
        <v>269</v>
      </c>
      <c r="E235" s="173" t="s">
        <v>1</v>
      </c>
      <c r="F235" s="174" t="s">
        <v>6265</v>
      </c>
      <c r="H235" s="175">
        <v>1.32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2:51" s="14" customFormat="1" x14ac:dyDescent="0.2">
      <c r="B236" s="172"/>
      <c r="D236" s="166" t="s">
        <v>269</v>
      </c>
      <c r="E236" s="173" t="s">
        <v>1</v>
      </c>
      <c r="F236" s="174" t="s">
        <v>6793</v>
      </c>
      <c r="H236" s="175">
        <v>6.12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2:51" s="14" customFormat="1" x14ac:dyDescent="0.2">
      <c r="B237" s="172"/>
      <c r="D237" s="166" t="s">
        <v>269</v>
      </c>
      <c r="E237" s="173" t="s">
        <v>1</v>
      </c>
      <c r="F237" s="174" t="s">
        <v>6794</v>
      </c>
      <c r="H237" s="175">
        <v>11.654999999999999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2:51" s="14" customFormat="1" x14ac:dyDescent="0.2">
      <c r="B238" s="172"/>
      <c r="D238" s="166" t="s">
        <v>269</v>
      </c>
      <c r="E238" s="173" t="s">
        <v>1</v>
      </c>
      <c r="F238" s="174" t="s">
        <v>6290</v>
      </c>
      <c r="H238" s="175">
        <v>11.1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2:51" s="16" customFormat="1" x14ac:dyDescent="0.2">
      <c r="B239" s="186"/>
      <c r="D239" s="166" t="s">
        <v>269</v>
      </c>
      <c r="E239" s="187" t="s">
        <v>1</v>
      </c>
      <c r="F239" s="188" t="s">
        <v>319</v>
      </c>
      <c r="H239" s="189">
        <v>33.594999999999999</v>
      </c>
      <c r="L239" s="186"/>
      <c r="M239" s="190"/>
      <c r="N239" s="191"/>
      <c r="O239" s="191"/>
      <c r="P239" s="191"/>
      <c r="Q239" s="191"/>
      <c r="R239" s="191"/>
      <c r="S239" s="191"/>
      <c r="T239" s="192"/>
      <c r="AT239" s="187" t="s">
        <v>269</v>
      </c>
      <c r="AU239" s="187" t="s">
        <v>87</v>
      </c>
      <c r="AV239" s="16" t="s">
        <v>92</v>
      </c>
      <c r="AW239" s="16" t="s">
        <v>26</v>
      </c>
      <c r="AX239" s="16" t="s">
        <v>71</v>
      </c>
      <c r="AY239" s="187" t="s">
        <v>157</v>
      </c>
    </row>
    <row r="240" spans="2:51" s="13" customFormat="1" x14ac:dyDescent="0.2">
      <c r="B240" s="165"/>
      <c r="D240" s="166" t="s">
        <v>269</v>
      </c>
      <c r="E240" s="167" t="s">
        <v>1</v>
      </c>
      <c r="F240" s="168" t="s">
        <v>6324</v>
      </c>
      <c r="H240" s="167" t="s">
        <v>1</v>
      </c>
      <c r="L240" s="165"/>
      <c r="M240" s="169"/>
      <c r="N240" s="170"/>
      <c r="O240" s="170"/>
      <c r="P240" s="170"/>
      <c r="Q240" s="170"/>
      <c r="R240" s="170"/>
      <c r="S240" s="170"/>
      <c r="T240" s="171"/>
      <c r="AT240" s="167" t="s">
        <v>269</v>
      </c>
      <c r="AU240" s="167" t="s">
        <v>87</v>
      </c>
      <c r="AV240" s="13" t="s">
        <v>79</v>
      </c>
      <c r="AW240" s="13" t="s">
        <v>26</v>
      </c>
      <c r="AX240" s="13" t="s">
        <v>71</v>
      </c>
      <c r="AY240" s="167" t="s">
        <v>157</v>
      </c>
    </row>
    <row r="241" spans="2:51" s="14" customFormat="1" x14ac:dyDescent="0.2">
      <c r="B241" s="172"/>
      <c r="D241" s="166" t="s">
        <v>269</v>
      </c>
      <c r="E241" s="173" t="s">
        <v>1</v>
      </c>
      <c r="F241" s="174" t="s">
        <v>6266</v>
      </c>
      <c r="H241" s="175">
        <v>1.923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2:51" s="14" customFormat="1" x14ac:dyDescent="0.2">
      <c r="B242" s="172"/>
      <c r="D242" s="166" t="s">
        <v>269</v>
      </c>
      <c r="E242" s="173" t="s">
        <v>1</v>
      </c>
      <c r="F242" s="174" t="s">
        <v>6275</v>
      </c>
      <c r="H242" s="175">
        <v>11.352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2:51" s="14" customFormat="1" x14ac:dyDescent="0.2">
      <c r="B243" s="172"/>
      <c r="D243" s="166" t="s">
        <v>269</v>
      </c>
      <c r="E243" s="173" t="s">
        <v>1</v>
      </c>
      <c r="F243" s="174" t="s">
        <v>6286</v>
      </c>
      <c r="H243" s="175">
        <v>8.6880000000000006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2:51" s="14" customFormat="1" x14ac:dyDescent="0.2">
      <c r="B244" s="172"/>
      <c r="D244" s="166" t="s">
        <v>269</v>
      </c>
      <c r="E244" s="173" t="s">
        <v>1</v>
      </c>
      <c r="F244" s="174" t="s">
        <v>6795</v>
      </c>
      <c r="H244" s="175">
        <v>1.68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2:51" s="14" customFormat="1" x14ac:dyDescent="0.2">
      <c r="B245" s="172"/>
      <c r="D245" s="166" t="s">
        <v>269</v>
      </c>
      <c r="E245" s="173" t="s">
        <v>1</v>
      </c>
      <c r="F245" s="174" t="s">
        <v>6796</v>
      </c>
      <c r="H245" s="175">
        <v>10.86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2:51" s="16" customFormat="1" x14ac:dyDescent="0.2">
      <c r="B246" s="186"/>
      <c r="D246" s="166" t="s">
        <v>269</v>
      </c>
      <c r="E246" s="187" t="s">
        <v>1</v>
      </c>
      <c r="F246" s="188" t="s">
        <v>319</v>
      </c>
      <c r="H246" s="189">
        <v>34.503</v>
      </c>
      <c r="L246" s="186"/>
      <c r="M246" s="190"/>
      <c r="N246" s="191"/>
      <c r="O246" s="191"/>
      <c r="P246" s="191"/>
      <c r="Q246" s="191"/>
      <c r="R246" s="191"/>
      <c r="S246" s="191"/>
      <c r="T246" s="192"/>
      <c r="AT246" s="187" t="s">
        <v>269</v>
      </c>
      <c r="AU246" s="187" t="s">
        <v>87</v>
      </c>
      <c r="AV246" s="16" t="s">
        <v>92</v>
      </c>
      <c r="AW246" s="16" t="s">
        <v>26</v>
      </c>
      <c r="AX246" s="16" t="s">
        <v>71</v>
      </c>
      <c r="AY246" s="187" t="s">
        <v>157</v>
      </c>
    </row>
    <row r="247" spans="2:51" s="13" customFormat="1" x14ac:dyDescent="0.2">
      <c r="B247" s="165"/>
      <c r="D247" s="166" t="s">
        <v>269</v>
      </c>
      <c r="E247" s="167" t="s">
        <v>1</v>
      </c>
      <c r="F247" s="168" t="s">
        <v>6326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2:51" s="14" customFormat="1" x14ac:dyDescent="0.2">
      <c r="B248" s="172"/>
      <c r="D248" s="166" t="s">
        <v>269</v>
      </c>
      <c r="E248" s="173" t="s">
        <v>1</v>
      </c>
      <c r="F248" s="174" t="s">
        <v>6797</v>
      </c>
      <c r="H248" s="175">
        <v>18.096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2:51" s="14" customFormat="1" x14ac:dyDescent="0.2">
      <c r="B249" s="172"/>
      <c r="D249" s="166" t="s">
        <v>269</v>
      </c>
      <c r="E249" s="173" t="s">
        <v>1</v>
      </c>
      <c r="F249" s="174" t="s">
        <v>6257</v>
      </c>
      <c r="H249" s="175">
        <v>2.552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2:51" s="16" customFormat="1" x14ac:dyDescent="0.2">
      <c r="B250" s="186"/>
      <c r="D250" s="166" t="s">
        <v>269</v>
      </c>
      <c r="E250" s="187" t="s">
        <v>1</v>
      </c>
      <c r="F250" s="188" t="s">
        <v>319</v>
      </c>
      <c r="H250" s="189">
        <v>20.648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2:51" s="13" customFormat="1" x14ac:dyDescent="0.2">
      <c r="B251" s="165"/>
      <c r="D251" s="166" t="s">
        <v>269</v>
      </c>
      <c r="E251" s="167" t="s">
        <v>1</v>
      </c>
      <c r="F251" s="168" t="s">
        <v>6328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2:51" s="14" customFormat="1" x14ac:dyDescent="0.2">
      <c r="B252" s="172"/>
      <c r="D252" s="166" t="s">
        <v>269</v>
      </c>
      <c r="E252" s="173" t="s">
        <v>1</v>
      </c>
      <c r="F252" s="174" t="s">
        <v>6798</v>
      </c>
      <c r="H252" s="175">
        <v>1.4039999999999999</v>
      </c>
      <c r="L252" s="172"/>
      <c r="M252" s="176"/>
      <c r="N252" s="177"/>
      <c r="O252" s="177"/>
      <c r="P252" s="177"/>
      <c r="Q252" s="177"/>
      <c r="R252" s="177"/>
      <c r="S252" s="177"/>
      <c r="T252" s="178"/>
      <c r="AT252" s="173" t="s">
        <v>269</v>
      </c>
      <c r="AU252" s="173" t="s">
        <v>87</v>
      </c>
      <c r="AV252" s="14" t="s">
        <v>87</v>
      </c>
      <c r="AW252" s="14" t="s">
        <v>26</v>
      </c>
      <c r="AX252" s="14" t="s">
        <v>71</v>
      </c>
      <c r="AY252" s="173" t="s">
        <v>157</v>
      </c>
    </row>
    <row r="253" spans="2:51" s="14" customFormat="1" x14ac:dyDescent="0.2">
      <c r="B253" s="172"/>
      <c r="D253" s="166" t="s">
        <v>269</v>
      </c>
      <c r="E253" s="173" t="s">
        <v>1</v>
      </c>
      <c r="F253" s="174" t="s">
        <v>6799</v>
      </c>
      <c r="H253" s="175">
        <v>1.17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2:51" s="14" customFormat="1" x14ac:dyDescent="0.2">
      <c r="B254" s="172"/>
      <c r="D254" s="166" t="s">
        <v>269</v>
      </c>
      <c r="E254" s="173" t="s">
        <v>1</v>
      </c>
      <c r="F254" s="174" t="s">
        <v>6800</v>
      </c>
      <c r="H254" s="175">
        <v>2.16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2:51" s="14" customFormat="1" x14ac:dyDescent="0.2">
      <c r="B255" s="172"/>
      <c r="D255" s="166" t="s">
        <v>269</v>
      </c>
      <c r="E255" s="173" t="s">
        <v>1</v>
      </c>
      <c r="F255" s="174" t="s">
        <v>6801</v>
      </c>
      <c r="H255" s="175">
        <v>1.8640000000000001</v>
      </c>
      <c r="L255" s="172"/>
      <c r="M255" s="176"/>
      <c r="N255" s="177"/>
      <c r="O255" s="177"/>
      <c r="P255" s="177"/>
      <c r="Q255" s="177"/>
      <c r="R255" s="177"/>
      <c r="S255" s="177"/>
      <c r="T255" s="178"/>
      <c r="AT255" s="173" t="s">
        <v>269</v>
      </c>
      <c r="AU255" s="173" t="s">
        <v>87</v>
      </c>
      <c r="AV255" s="14" t="s">
        <v>87</v>
      </c>
      <c r="AW255" s="14" t="s">
        <v>26</v>
      </c>
      <c r="AX255" s="14" t="s">
        <v>71</v>
      </c>
      <c r="AY255" s="173" t="s">
        <v>157</v>
      </c>
    </row>
    <row r="256" spans="2:51" s="14" customFormat="1" x14ac:dyDescent="0.2">
      <c r="B256" s="172"/>
      <c r="D256" s="166" t="s">
        <v>269</v>
      </c>
      <c r="E256" s="173" t="s">
        <v>1</v>
      </c>
      <c r="F256" s="174" t="s">
        <v>6243</v>
      </c>
      <c r="H256" s="175">
        <v>0.432</v>
      </c>
      <c r="L256" s="172"/>
      <c r="M256" s="176"/>
      <c r="N256" s="177"/>
      <c r="O256" s="177"/>
      <c r="P256" s="177"/>
      <c r="Q256" s="177"/>
      <c r="R256" s="177"/>
      <c r="S256" s="177"/>
      <c r="T256" s="178"/>
      <c r="AT256" s="173" t="s">
        <v>269</v>
      </c>
      <c r="AU256" s="173" t="s">
        <v>87</v>
      </c>
      <c r="AV256" s="14" t="s">
        <v>87</v>
      </c>
      <c r="AW256" s="14" t="s">
        <v>26</v>
      </c>
      <c r="AX256" s="14" t="s">
        <v>71</v>
      </c>
      <c r="AY256" s="173" t="s">
        <v>157</v>
      </c>
    </row>
    <row r="257" spans="2:51" s="14" customFormat="1" x14ac:dyDescent="0.2">
      <c r="B257" s="172"/>
      <c r="D257" s="166" t="s">
        <v>269</v>
      </c>
      <c r="E257" s="173" t="s">
        <v>1</v>
      </c>
      <c r="F257" s="174" t="s">
        <v>6802</v>
      </c>
      <c r="H257" s="175">
        <v>0.69599999999999995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2:51" s="14" customFormat="1" x14ac:dyDescent="0.2">
      <c r="B258" s="172"/>
      <c r="D258" s="166" t="s">
        <v>269</v>
      </c>
      <c r="E258" s="173" t="s">
        <v>1</v>
      </c>
      <c r="F258" s="174" t="s">
        <v>6803</v>
      </c>
      <c r="H258" s="175">
        <v>9.3960000000000008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2:51" s="14" customFormat="1" x14ac:dyDescent="0.2">
      <c r="B259" s="172"/>
      <c r="D259" s="166" t="s">
        <v>269</v>
      </c>
      <c r="E259" s="173" t="s">
        <v>1</v>
      </c>
      <c r="F259" s="174" t="s">
        <v>6804</v>
      </c>
      <c r="H259" s="175">
        <v>2.585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2:51" s="14" customFormat="1" x14ac:dyDescent="0.2">
      <c r="B260" s="172"/>
      <c r="D260" s="166" t="s">
        <v>269</v>
      </c>
      <c r="E260" s="173" t="s">
        <v>1</v>
      </c>
      <c r="F260" s="174" t="s">
        <v>6805</v>
      </c>
      <c r="H260" s="175">
        <v>5.2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2:51" s="14" customFormat="1" x14ac:dyDescent="0.2">
      <c r="B261" s="172"/>
      <c r="D261" s="166" t="s">
        <v>269</v>
      </c>
      <c r="E261" s="173" t="s">
        <v>1</v>
      </c>
      <c r="F261" s="174" t="s">
        <v>6242</v>
      </c>
      <c r="H261" s="175">
        <v>1.08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2:51" s="14" customFormat="1" x14ac:dyDescent="0.2">
      <c r="B262" s="172"/>
      <c r="D262" s="166" t="s">
        <v>269</v>
      </c>
      <c r="E262" s="173" t="s">
        <v>1</v>
      </c>
      <c r="F262" s="174" t="s">
        <v>6806</v>
      </c>
      <c r="H262" s="175">
        <v>0.39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2:51" s="14" customFormat="1" x14ac:dyDescent="0.2">
      <c r="B263" s="172"/>
      <c r="D263" s="166" t="s">
        <v>269</v>
      </c>
      <c r="E263" s="173" t="s">
        <v>1</v>
      </c>
      <c r="F263" s="174" t="s">
        <v>6807</v>
      </c>
      <c r="H263" s="175">
        <v>9.7439999999999998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2:51" s="16" customFormat="1" x14ac:dyDescent="0.2">
      <c r="B264" s="186"/>
      <c r="D264" s="166" t="s">
        <v>269</v>
      </c>
      <c r="E264" s="187" t="s">
        <v>1</v>
      </c>
      <c r="F264" s="188" t="s">
        <v>319</v>
      </c>
      <c r="H264" s="189">
        <v>36.121000000000002</v>
      </c>
      <c r="L264" s="186"/>
      <c r="M264" s="190"/>
      <c r="N264" s="191"/>
      <c r="O264" s="191"/>
      <c r="P264" s="191"/>
      <c r="Q264" s="191"/>
      <c r="R264" s="191"/>
      <c r="S264" s="191"/>
      <c r="T264" s="192"/>
      <c r="AT264" s="187" t="s">
        <v>269</v>
      </c>
      <c r="AU264" s="187" t="s">
        <v>87</v>
      </c>
      <c r="AV264" s="16" t="s">
        <v>92</v>
      </c>
      <c r="AW264" s="16" t="s">
        <v>26</v>
      </c>
      <c r="AX264" s="16" t="s">
        <v>71</v>
      </c>
      <c r="AY264" s="187" t="s">
        <v>157</v>
      </c>
    </row>
    <row r="265" spans="2:51" s="15" customFormat="1" x14ac:dyDescent="0.2">
      <c r="B265" s="179"/>
      <c r="D265" s="166" t="s">
        <v>269</v>
      </c>
      <c r="E265" s="180" t="s">
        <v>1</v>
      </c>
      <c r="F265" s="181" t="s">
        <v>272</v>
      </c>
      <c r="H265" s="182">
        <v>238.27600000000001</v>
      </c>
      <c r="L265" s="179"/>
      <c r="M265" s="183"/>
      <c r="N265" s="184"/>
      <c r="O265" s="184"/>
      <c r="P265" s="184"/>
      <c r="Q265" s="184"/>
      <c r="R265" s="184"/>
      <c r="S265" s="184"/>
      <c r="T265" s="185"/>
      <c r="AT265" s="180" t="s">
        <v>269</v>
      </c>
      <c r="AU265" s="180" t="s">
        <v>87</v>
      </c>
      <c r="AV265" s="15" t="s">
        <v>162</v>
      </c>
      <c r="AW265" s="15" t="s">
        <v>26</v>
      </c>
      <c r="AX265" s="15" t="s">
        <v>71</v>
      </c>
      <c r="AY265" s="180" t="s">
        <v>157</v>
      </c>
    </row>
    <row r="266" spans="2:51" s="13" customFormat="1" x14ac:dyDescent="0.2">
      <c r="B266" s="165"/>
      <c r="D266" s="166" t="s">
        <v>269</v>
      </c>
      <c r="E266" s="167" t="s">
        <v>1</v>
      </c>
      <c r="F266" s="168" t="s">
        <v>6159</v>
      </c>
      <c r="H266" s="167" t="s">
        <v>1</v>
      </c>
      <c r="L266" s="165"/>
      <c r="M266" s="169"/>
      <c r="N266" s="170"/>
      <c r="O266" s="170"/>
      <c r="P266" s="170"/>
      <c r="Q266" s="170"/>
      <c r="R266" s="170"/>
      <c r="S266" s="170"/>
      <c r="T266" s="171"/>
      <c r="AT266" s="167" t="s">
        <v>269</v>
      </c>
      <c r="AU266" s="167" t="s">
        <v>87</v>
      </c>
      <c r="AV266" s="13" t="s">
        <v>79</v>
      </c>
      <c r="AW266" s="13" t="s">
        <v>26</v>
      </c>
      <c r="AX266" s="13" t="s">
        <v>71</v>
      </c>
      <c r="AY266" s="167" t="s">
        <v>157</v>
      </c>
    </row>
    <row r="267" spans="2:51" s="14" customFormat="1" x14ac:dyDescent="0.2">
      <c r="B267" s="172"/>
      <c r="D267" s="166" t="s">
        <v>269</v>
      </c>
      <c r="E267" s="173" t="s">
        <v>1</v>
      </c>
      <c r="F267" s="174" t="s">
        <v>6254</v>
      </c>
      <c r="H267" s="175">
        <v>3.8849999999999998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2:51" s="14" customFormat="1" x14ac:dyDescent="0.2">
      <c r="B268" s="172"/>
      <c r="D268" s="166" t="s">
        <v>269</v>
      </c>
      <c r="E268" s="173" t="s">
        <v>1</v>
      </c>
      <c r="F268" s="174" t="s">
        <v>6808</v>
      </c>
      <c r="H268" s="175">
        <v>8.8800000000000008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2:51" s="14" customFormat="1" x14ac:dyDescent="0.2">
      <c r="B269" s="172"/>
      <c r="D269" s="166" t="s">
        <v>269</v>
      </c>
      <c r="E269" s="173" t="s">
        <v>1</v>
      </c>
      <c r="F269" s="174" t="s">
        <v>6255</v>
      </c>
      <c r="H269" s="175">
        <v>2.1059999999999999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2:51" s="14" customFormat="1" x14ac:dyDescent="0.2">
      <c r="B270" s="172"/>
      <c r="D270" s="166" t="s">
        <v>269</v>
      </c>
      <c r="E270" s="173" t="s">
        <v>1</v>
      </c>
      <c r="F270" s="174" t="s">
        <v>6253</v>
      </c>
      <c r="H270" s="175">
        <v>8.1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2:51" s="14" customFormat="1" x14ac:dyDescent="0.2">
      <c r="B271" s="172"/>
      <c r="D271" s="166" t="s">
        <v>269</v>
      </c>
      <c r="E271" s="173" t="s">
        <v>1</v>
      </c>
      <c r="F271" s="174" t="s">
        <v>6277</v>
      </c>
      <c r="H271" s="175">
        <v>2.0499999999999998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2:51" s="14" customFormat="1" x14ac:dyDescent="0.2">
      <c r="B272" s="172"/>
      <c r="D272" s="166" t="s">
        <v>269</v>
      </c>
      <c r="E272" s="173" t="s">
        <v>1</v>
      </c>
      <c r="F272" s="174" t="s">
        <v>6809</v>
      </c>
      <c r="H272" s="175">
        <v>3.57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4" customFormat="1" x14ac:dyDescent="0.2">
      <c r="B273" s="172"/>
      <c r="D273" s="166" t="s">
        <v>269</v>
      </c>
      <c r="E273" s="173" t="s">
        <v>1</v>
      </c>
      <c r="F273" s="174" t="s">
        <v>6810</v>
      </c>
      <c r="H273" s="175">
        <v>20.28</v>
      </c>
      <c r="L273" s="172"/>
      <c r="M273" s="176"/>
      <c r="N273" s="177"/>
      <c r="O273" s="177"/>
      <c r="P273" s="177"/>
      <c r="Q273" s="177"/>
      <c r="R273" s="177"/>
      <c r="S273" s="177"/>
      <c r="T273" s="178"/>
      <c r="AT273" s="173" t="s">
        <v>269</v>
      </c>
      <c r="AU273" s="173" t="s">
        <v>87</v>
      </c>
      <c r="AV273" s="14" t="s">
        <v>87</v>
      </c>
      <c r="AW273" s="14" t="s">
        <v>26</v>
      </c>
      <c r="AX273" s="14" t="s">
        <v>71</v>
      </c>
      <c r="AY273" s="173" t="s">
        <v>157</v>
      </c>
    </row>
    <row r="274" spans="1:65" s="14" customFormat="1" x14ac:dyDescent="0.2">
      <c r="B274" s="172"/>
      <c r="D274" s="166" t="s">
        <v>269</v>
      </c>
      <c r="E274" s="173" t="s">
        <v>1</v>
      </c>
      <c r="F274" s="174" t="s">
        <v>6811</v>
      </c>
      <c r="H274" s="175">
        <v>69.844999999999999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5" customFormat="1" x14ac:dyDescent="0.2">
      <c r="B275" s="179"/>
      <c r="D275" s="166" t="s">
        <v>269</v>
      </c>
      <c r="E275" s="180" t="s">
        <v>1</v>
      </c>
      <c r="F275" s="181" t="s">
        <v>272</v>
      </c>
      <c r="H275" s="182">
        <v>118.71599999999999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71</v>
      </c>
      <c r="AY275" s="180" t="s">
        <v>157</v>
      </c>
    </row>
    <row r="276" spans="1:65" s="14" customFormat="1" x14ac:dyDescent="0.2">
      <c r="B276" s="172"/>
      <c r="D276" s="166" t="s">
        <v>269</v>
      </c>
      <c r="E276" s="173" t="s">
        <v>1</v>
      </c>
      <c r="F276" s="174" t="s">
        <v>6812</v>
      </c>
      <c r="H276" s="175">
        <v>356.99200000000002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5" customFormat="1" x14ac:dyDescent="0.2">
      <c r="B277" s="179"/>
      <c r="D277" s="166" t="s">
        <v>269</v>
      </c>
      <c r="E277" s="180" t="s">
        <v>1</v>
      </c>
      <c r="F277" s="181" t="s">
        <v>272</v>
      </c>
      <c r="H277" s="182">
        <v>356.99200000000002</v>
      </c>
      <c r="L277" s="179"/>
      <c r="M277" s="183"/>
      <c r="N277" s="184"/>
      <c r="O277" s="184"/>
      <c r="P277" s="184"/>
      <c r="Q277" s="184"/>
      <c r="R277" s="184"/>
      <c r="S277" s="184"/>
      <c r="T277" s="185"/>
      <c r="AT277" s="180" t="s">
        <v>269</v>
      </c>
      <c r="AU277" s="180" t="s">
        <v>87</v>
      </c>
      <c r="AV277" s="15" t="s">
        <v>162</v>
      </c>
      <c r="AW277" s="15" t="s">
        <v>26</v>
      </c>
      <c r="AX277" s="15" t="s">
        <v>79</v>
      </c>
      <c r="AY277" s="180" t="s">
        <v>157</v>
      </c>
    </row>
    <row r="278" spans="1:65" s="2" customFormat="1" ht="37.9" customHeight="1" x14ac:dyDescent="0.2">
      <c r="A278" s="30"/>
      <c r="B278" s="147"/>
      <c r="C278" s="148" t="s">
        <v>453</v>
      </c>
      <c r="D278" s="148" t="s">
        <v>159</v>
      </c>
      <c r="E278" s="149" t="s">
        <v>1976</v>
      </c>
      <c r="F278" s="150" t="s">
        <v>1977</v>
      </c>
      <c r="G278" s="151" t="s">
        <v>168</v>
      </c>
      <c r="H278" s="152">
        <v>536.16</v>
      </c>
      <c r="I278" s="152"/>
      <c r="J278" s="152">
        <f>ROUND(I278*H278,3)</f>
        <v>0</v>
      </c>
      <c r="K278" s="153"/>
      <c r="L278" s="31"/>
      <c r="M278" s="154" t="s">
        <v>1</v>
      </c>
      <c r="N278" s="155" t="s">
        <v>37</v>
      </c>
      <c r="O278" s="156">
        <v>3.78</v>
      </c>
      <c r="P278" s="156">
        <f>O278*H278</f>
        <v>2026.6847999999998</v>
      </c>
      <c r="Q278" s="156">
        <v>8.9700000000000005E-3</v>
      </c>
      <c r="R278" s="156">
        <f>Q278*H278</f>
        <v>4.8093551999999997</v>
      </c>
      <c r="S278" s="156">
        <v>0</v>
      </c>
      <c r="T278" s="15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58" t="s">
        <v>162</v>
      </c>
      <c r="AT278" s="158" t="s">
        <v>159</v>
      </c>
      <c r="AU278" s="158" t="s">
        <v>87</v>
      </c>
      <c r="AY278" s="18" t="s">
        <v>157</v>
      </c>
      <c r="BE278" s="159">
        <f>IF(N278="základná",J278,0)</f>
        <v>0</v>
      </c>
      <c r="BF278" s="159">
        <f>IF(N278="znížená",J278,0)</f>
        <v>0</v>
      </c>
      <c r="BG278" s="159">
        <f>IF(N278="zákl. prenesená",J278,0)</f>
        <v>0</v>
      </c>
      <c r="BH278" s="159">
        <f>IF(N278="zníž. prenesená",J278,0)</f>
        <v>0</v>
      </c>
      <c r="BI278" s="159">
        <f>IF(N278="nulová",J278,0)</f>
        <v>0</v>
      </c>
      <c r="BJ278" s="18" t="s">
        <v>87</v>
      </c>
      <c r="BK278" s="160">
        <f>ROUND(I278*H278,3)</f>
        <v>0</v>
      </c>
      <c r="BL278" s="18" t="s">
        <v>162</v>
      </c>
      <c r="BM278" s="158" t="s">
        <v>6813</v>
      </c>
    </row>
    <row r="279" spans="1:65" s="13" customFormat="1" x14ac:dyDescent="0.2">
      <c r="B279" s="165"/>
      <c r="D279" s="166" t="s">
        <v>269</v>
      </c>
      <c r="E279" s="167" t="s">
        <v>1</v>
      </c>
      <c r="F279" s="168" t="s">
        <v>6814</v>
      </c>
      <c r="H279" s="167" t="s">
        <v>1</v>
      </c>
      <c r="L279" s="165"/>
      <c r="M279" s="169"/>
      <c r="N279" s="170"/>
      <c r="O279" s="170"/>
      <c r="P279" s="170"/>
      <c r="Q279" s="170"/>
      <c r="R279" s="170"/>
      <c r="S279" s="170"/>
      <c r="T279" s="171"/>
      <c r="AT279" s="167" t="s">
        <v>269</v>
      </c>
      <c r="AU279" s="167" t="s">
        <v>87</v>
      </c>
      <c r="AV279" s="13" t="s">
        <v>79</v>
      </c>
      <c r="AW279" s="13" t="s">
        <v>26</v>
      </c>
      <c r="AX279" s="13" t="s">
        <v>71</v>
      </c>
      <c r="AY279" s="167" t="s">
        <v>157</v>
      </c>
    </row>
    <row r="280" spans="1:65" s="13" customFormat="1" x14ac:dyDescent="0.2">
      <c r="B280" s="165"/>
      <c r="D280" s="166" t="s">
        <v>269</v>
      </c>
      <c r="E280" s="167" t="s">
        <v>1</v>
      </c>
      <c r="F280" s="168" t="s">
        <v>6159</v>
      </c>
      <c r="H280" s="167" t="s">
        <v>1</v>
      </c>
      <c r="L280" s="165"/>
      <c r="M280" s="169"/>
      <c r="N280" s="170"/>
      <c r="O280" s="170"/>
      <c r="P280" s="170"/>
      <c r="Q280" s="170"/>
      <c r="R280" s="170"/>
      <c r="S280" s="170"/>
      <c r="T280" s="171"/>
      <c r="AT280" s="167" t="s">
        <v>269</v>
      </c>
      <c r="AU280" s="167" t="s">
        <v>87</v>
      </c>
      <c r="AV280" s="13" t="s">
        <v>79</v>
      </c>
      <c r="AW280" s="13" t="s">
        <v>26</v>
      </c>
      <c r="AX280" s="13" t="s">
        <v>71</v>
      </c>
      <c r="AY280" s="167" t="s">
        <v>157</v>
      </c>
    </row>
    <row r="281" spans="1:65" s="13" customFormat="1" x14ac:dyDescent="0.2">
      <c r="B281" s="165"/>
      <c r="D281" s="166" t="s">
        <v>269</v>
      </c>
      <c r="E281" s="167" t="s">
        <v>1</v>
      </c>
      <c r="F281" s="168" t="s">
        <v>6815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3" customFormat="1" x14ac:dyDescent="0.2">
      <c r="B282" s="165"/>
      <c r="D282" s="166" t="s">
        <v>269</v>
      </c>
      <c r="E282" s="167" t="s">
        <v>1</v>
      </c>
      <c r="F282" s="168" t="s">
        <v>2019</v>
      </c>
      <c r="H282" s="167" t="s">
        <v>1</v>
      </c>
      <c r="L282" s="165"/>
      <c r="M282" s="169"/>
      <c r="N282" s="170"/>
      <c r="O282" s="170"/>
      <c r="P282" s="170"/>
      <c r="Q282" s="170"/>
      <c r="R282" s="170"/>
      <c r="S282" s="170"/>
      <c r="T282" s="171"/>
      <c r="AT282" s="167" t="s">
        <v>269</v>
      </c>
      <c r="AU282" s="167" t="s">
        <v>87</v>
      </c>
      <c r="AV282" s="13" t="s">
        <v>79</v>
      </c>
      <c r="AW282" s="13" t="s">
        <v>26</v>
      </c>
      <c r="AX282" s="13" t="s">
        <v>71</v>
      </c>
      <c r="AY282" s="167" t="s">
        <v>157</v>
      </c>
    </row>
    <row r="283" spans="1:65" s="14" customFormat="1" x14ac:dyDescent="0.2">
      <c r="B283" s="172"/>
      <c r="D283" s="166" t="s">
        <v>269</v>
      </c>
      <c r="E283" s="173" t="s">
        <v>1</v>
      </c>
      <c r="F283" s="174" t="s">
        <v>6816</v>
      </c>
      <c r="H283" s="175">
        <v>150.72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6" customFormat="1" x14ac:dyDescent="0.2">
      <c r="B284" s="186"/>
      <c r="D284" s="166" t="s">
        <v>269</v>
      </c>
      <c r="E284" s="187" t="s">
        <v>1</v>
      </c>
      <c r="F284" s="188" t="s">
        <v>319</v>
      </c>
      <c r="H284" s="189">
        <v>150.72</v>
      </c>
      <c r="L284" s="186"/>
      <c r="M284" s="190"/>
      <c r="N284" s="191"/>
      <c r="O284" s="191"/>
      <c r="P284" s="191"/>
      <c r="Q284" s="191"/>
      <c r="R284" s="191"/>
      <c r="S284" s="191"/>
      <c r="T284" s="192"/>
      <c r="AT284" s="187" t="s">
        <v>269</v>
      </c>
      <c r="AU284" s="187" t="s">
        <v>87</v>
      </c>
      <c r="AV284" s="16" t="s">
        <v>92</v>
      </c>
      <c r="AW284" s="16" t="s">
        <v>26</v>
      </c>
      <c r="AX284" s="16" t="s">
        <v>71</v>
      </c>
      <c r="AY284" s="187" t="s">
        <v>157</v>
      </c>
    </row>
    <row r="285" spans="1:65" s="13" customFormat="1" x14ac:dyDescent="0.2">
      <c r="B285" s="165"/>
      <c r="D285" s="166" t="s">
        <v>269</v>
      </c>
      <c r="E285" s="167" t="s">
        <v>1</v>
      </c>
      <c r="F285" s="168" t="s">
        <v>1980</v>
      </c>
      <c r="H285" s="167" t="s">
        <v>1</v>
      </c>
      <c r="L285" s="165"/>
      <c r="M285" s="169"/>
      <c r="N285" s="170"/>
      <c r="O285" s="170"/>
      <c r="P285" s="170"/>
      <c r="Q285" s="170"/>
      <c r="R285" s="170"/>
      <c r="S285" s="170"/>
      <c r="T285" s="171"/>
      <c r="AT285" s="167" t="s">
        <v>269</v>
      </c>
      <c r="AU285" s="167" t="s">
        <v>87</v>
      </c>
      <c r="AV285" s="13" t="s">
        <v>79</v>
      </c>
      <c r="AW285" s="13" t="s">
        <v>26</v>
      </c>
      <c r="AX285" s="13" t="s">
        <v>71</v>
      </c>
      <c r="AY285" s="167" t="s">
        <v>157</v>
      </c>
    </row>
    <row r="286" spans="1:65" s="14" customFormat="1" x14ac:dyDescent="0.2">
      <c r="B286" s="172"/>
      <c r="D286" s="166" t="s">
        <v>269</v>
      </c>
      <c r="E286" s="173" t="s">
        <v>1</v>
      </c>
      <c r="F286" s="174" t="s">
        <v>6817</v>
      </c>
      <c r="H286" s="175">
        <v>150.72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6" customFormat="1" x14ac:dyDescent="0.2">
      <c r="B287" s="186"/>
      <c r="D287" s="166" t="s">
        <v>269</v>
      </c>
      <c r="E287" s="187" t="s">
        <v>1</v>
      </c>
      <c r="F287" s="188" t="s">
        <v>319</v>
      </c>
      <c r="H287" s="189">
        <v>150.72</v>
      </c>
      <c r="L287" s="186"/>
      <c r="M287" s="190"/>
      <c r="N287" s="191"/>
      <c r="O287" s="191"/>
      <c r="P287" s="191"/>
      <c r="Q287" s="191"/>
      <c r="R287" s="191"/>
      <c r="S287" s="191"/>
      <c r="T287" s="192"/>
      <c r="AT287" s="187" t="s">
        <v>269</v>
      </c>
      <c r="AU287" s="187" t="s">
        <v>87</v>
      </c>
      <c r="AV287" s="16" t="s">
        <v>92</v>
      </c>
      <c r="AW287" s="16" t="s">
        <v>26</v>
      </c>
      <c r="AX287" s="16" t="s">
        <v>71</v>
      </c>
      <c r="AY287" s="187" t="s">
        <v>157</v>
      </c>
    </row>
    <row r="288" spans="1:65" s="13" customFormat="1" x14ac:dyDescent="0.2">
      <c r="B288" s="165"/>
      <c r="D288" s="166" t="s">
        <v>269</v>
      </c>
      <c r="E288" s="167" t="s">
        <v>1</v>
      </c>
      <c r="F288" s="168" t="s">
        <v>6818</v>
      </c>
      <c r="H288" s="167" t="s">
        <v>1</v>
      </c>
      <c r="L288" s="165"/>
      <c r="M288" s="169"/>
      <c r="N288" s="170"/>
      <c r="O288" s="170"/>
      <c r="P288" s="170"/>
      <c r="Q288" s="170"/>
      <c r="R288" s="170"/>
      <c r="S288" s="170"/>
      <c r="T288" s="171"/>
      <c r="AT288" s="167" t="s">
        <v>269</v>
      </c>
      <c r="AU288" s="167" t="s">
        <v>87</v>
      </c>
      <c r="AV288" s="13" t="s">
        <v>79</v>
      </c>
      <c r="AW288" s="13" t="s">
        <v>26</v>
      </c>
      <c r="AX288" s="13" t="s">
        <v>71</v>
      </c>
      <c r="AY288" s="167" t="s">
        <v>157</v>
      </c>
    </row>
    <row r="289" spans="1:65" s="14" customFormat="1" x14ac:dyDescent="0.2">
      <c r="B289" s="172"/>
      <c r="D289" s="166" t="s">
        <v>269</v>
      </c>
      <c r="E289" s="173" t="s">
        <v>1</v>
      </c>
      <c r="F289" s="174" t="s">
        <v>6819</v>
      </c>
      <c r="H289" s="175">
        <v>117.36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6" customFormat="1" x14ac:dyDescent="0.2">
      <c r="B290" s="186"/>
      <c r="D290" s="166" t="s">
        <v>269</v>
      </c>
      <c r="E290" s="187" t="s">
        <v>1</v>
      </c>
      <c r="F290" s="188" t="s">
        <v>319</v>
      </c>
      <c r="H290" s="189">
        <v>117.36</v>
      </c>
      <c r="L290" s="186"/>
      <c r="M290" s="190"/>
      <c r="N290" s="191"/>
      <c r="O290" s="191"/>
      <c r="P290" s="191"/>
      <c r="Q290" s="191"/>
      <c r="R290" s="191"/>
      <c r="S290" s="191"/>
      <c r="T290" s="192"/>
      <c r="AT290" s="187" t="s">
        <v>269</v>
      </c>
      <c r="AU290" s="187" t="s">
        <v>87</v>
      </c>
      <c r="AV290" s="16" t="s">
        <v>92</v>
      </c>
      <c r="AW290" s="16" t="s">
        <v>26</v>
      </c>
      <c r="AX290" s="16" t="s">
        <v>71</v>
      </c>
      <c r="AY290" s="187" t="s">
        <v>157</v>
      </c>
    </row>
    <row r="291" spans="1:65" s="13" customFormat="1" x14ac:dyDescent="0.2">
      <c r="B291" s="165"/>
      <c r="D291" s="166" t="s">
        <v>269</v>
      </c>
      <c r="E291" s="167" t="s">
        <v>1</v>
      </c>
      <c r="F291" s="168" t="s">
        <v>2030</v>
      </c>
      <c r="H291" s="167" t="s">
        <v>1</v>
      </c>
      <c r="L291" s="165"/>
      <c r="M291" s="169"/>
      <c r="N291" s="170"/>
      <c r="O291" s="170"/>
      <c r="P291" s="170"/>
      <c r="Q291" s="170"/>
      <c r="R291" s="170"/>
      <c r="S291" s="170"/>
      <c r="T291" s="171"/>
      <c r="AT291" s="167" t="s">
        <v>269</v>
      </c>
      <c r="AU291" s="167" t="s">
        <v>87</v>
      </c>
      <c r="AV291" s="13" t="s">
        <v>79</v>
      </c>
      <c r="AW291" s="13" t="s">
        <v>26</v>
      </c>
      <c r="AX291" s="13" t="s">
        <v>71</v>
      </c>
      <c r="AY291" s="167" t="s">
        <v>157</v>
      </c>
    </row>
    <row r="292" spans="1:65" s="14" customFormat="1" x14ac:dyDescent="0.2">
      <c r="B292" s="172"/>
      <c r="D292" s="166" t="s">
        <v>269</v>
      </c>
      <c r="E292" s="173" t="s">
        <v>1</v>
      </c>
      <c r="F292" s="174" t="s">
        <v>6819</v>
      </c>
      <c r="H292" s="175">
        <v>117.36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6" customFormat="1" x14ac:dyDescent="0.2">
      <c r="B293" s="186"/>
      <c r="D293" s="166" t="s">
        <v>269</v>
      </c>
      <c r="E293" s="187" t="s">
        <v>1</v>
      </c>
      <c r="F293" s="188" t="s">
        <v>319</v>
      </c>
      <c r="H293" s="189">
        <v>117.36</v>
      </c>
      <c r="L293" s="186"/>
      <c r="M293" s="190"/>
      <c r="N293" s="191"/>
      <c r="O293" s="191"/>
      <c r="P293" s="191"/>
      <c r="Q293" s="191"/>
      <c r="R293" s="191"/>
      <c r="S293" s="191"/>
      <c r="T293" s="192"/>
      <c r="AT293" s="187" t="s">
        <v>269</v>
      </c>
      <c r="AU293" s="187" t="s">
        <v>87</v>
      </c>
      <c r="AV293" s="16" t="s">
        <v>92</v>
      </c>
      <c r="AW293" s="16" t="s">
        <v>26</v>
      </c>
      <c r="AX293" s="16" t="s">
        <v>71</v>
      </c>
      <c r="AY293" s="187" t="s">
        <v>157</v>
      </c>
    </row>
    <row r="294" spans="1:65" s="15" customFormat="1" x14ac:dyDescent="0.2">
      <c r="B294" s="179"/>
      <c r="D294" s="166" t="s">
        <v>269</v>
      </c>
      <c r="E294" s="180" t="s">
        <v>1</v>
      </c>
      <c r="F294" s="181" t="s">
        <v>272</v>
      </c>
      <c r="H294" s="182">
        <v>536.16</v>
      </c>
      <c r="L294" s="179"/>
      <c r="M294" s="183"/>
      <c r="N294" s="184"/>
      <c r="O294" s="184"/>
      <c r="P294" s="184"/>
      <c r="Q294" s="184"/>
      <c r="R294" s="184"/>
      <c r="S294" s="184"/>
      <c r="T294" s="185"/>
      <c r="AT294" s="180" t="s">
        <v>269</v>
      </c>
      <c r="AU294" s="180" t="s">
        <v>87</v>
      </c>
      <c r="AV294" s="15" t="s">
        <v>162</v>
      </c>
      <c r="AW294" s="15" t="s">
        <v>26</v>
      </c>
      <c r="AX294" s="15" t="s">
        <v>79</v>
      </c>
      <c r="AY294" s="180" t="s">
        <v>157</v>
      </c>
    </row>
    <row r="295" spans="1:65" s="13" customFormat="1" x14ac:dyDescent="0.2">
      <c r="B295" s="165"/>
      <c r="D295" s="166" t="s">
        <v>269</v>
      </c>
      <c r="E295" s="167" t="s">
        <v>1</v>
      </c>
      <c r="F295" s="168" t="s">
        <v>6820</v>
      </c>
      <c r="H295" s="167" t="s">
        <v>1</v>
      </c>
      <c r="L295" s="165"/>
      <c r="M295" s="169"/>
      <c r="N295" s="170"/>
      <c r="O295" s="170"/>
      <c r="P295" s="170"/>
      <c r="Q295" s="170"/>
      <c r="R295" s="170"/>
      <c r="S295" s="170"/>
      <c r="T295" s="171"/>
      <c r="AT295" s="167" t="s">
        <v>269</v>
      </c>
      <c r="AU295" s="167" t="s">
        <v>87</v>
      </c>
      <c r="AV295" s="13" t="s">
        <v>79</v>
      </c>
      <c r="AW295" s="13" t="s">
        <v>26</v>
      </c>
      <c r="AX295" s="13" t="s">
        <v>71</v>
      </c>
      <c r="AY295" s="167" t="s">
        <v>157</v>
      </c>
    </row>
    <row r="296" spans="1:65" s="14" customFormat="1" x14ac:dyDescent="0.2">
      <c r="B296" s="172"/>
      <c r="D296" s="166" t="s">
        <v>269</v>
      </c>
      <c r="E296" s="173" t="s">
        <v>1</v>
      </c>
      <c r="F296" s="174" t="s">
        <v>6821</v>
      </c>
      <c r="H296" s="175">
        <v>2544.5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4" customFormat="1" x14ac:dyDescent="0.2">
      <c r="B297" s="172"/>
      <c r="D297" s="166" t="s">
        <v>269</v>
      </c>
      <c r="E297" s="173" t="s">
        <v>1</v>
      </c>
      <c r="F297" s="174" t="s">
        <v>6822</v>
      </c>
      <c r="H297" s="175">
        <v>-2407.6999999999998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5" customFormat="1" x14ac:dyDescent="0.2">
      <c r="B298" s="179"/>
      <c r="D298" s="166" t="s">
        <v>269</v>
      </c>
      <c r="E298" s="180" t="s">
        <v>1</v>
      </c>
      <c r="F298" s="181" t="s">
        <v>272</v>
      </c>
      <c r="H298" s="182">
        <v>136.80000000000001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71</v>
      </c>
      <c r="AY298" s="180" t="s">
        <v>157</v>
      </c>
    </row>
    <row r="299" spans="1:65" s="14" customFormat="1" x14ac:dyDescent="0.2">
      <c r="B299" s="172"/>
      <c r="D299" s="166" t="s">
        <v>269</v>
      </c>
      <c r="E299" s="173" t="s">
        <v>1</v>
      </c>
      <c r="F299" s="174" t="s">
        <v>6823</v>
      </c>
      <c r="H299" s="175">
        <v>672.96</v>
      </c>
      <c r="L299" s="172"/>
      <c r="M299" s="176"/>
      <c r="N299" s="177"/>
      <c r="O299" s="177"/>
      <c r="P299" s="177"/>
      <c r="Q299" s="177"/>
      <c r="R299" s="177"/>
      <c r="S299" s="177"/>
      <c r="T299" s="178"/>
      <c r="AT299" s="173" t="s">
        <v>269</v>
      </c>
      <c r="AU299" s="173" t="s">
        <v>87</v>
      </c>
      <c r="AV299" s="14" t="s">
        <v>87</v>
      </c>
      <c r="AW299" s="14" t="s">
        <v>26</v>
      </c>
      <c r="AX299" s="14" t="s">
        <v>71</v>
      </c>
      <c r="AY299" s="173" t="s">
        <v>157</v>
      </c>
    </row>
    <row r="300" spans="1:65" s="15" customFormat="1" x14ac:dyDescent="0.2">
      <c r="B300" s="179"/>
      <c r="D300" s="166" t="s">
        <v>269</v>
      </c>
      <c r="E300" s="180" t="s">
        <v>1</v>
      </c>
      <c r="F300" s="181" t="s">
        <v>272</v>
      </c>
      <c r="H300" s="182">
        <v>672.96</v>
      </c>
      <c r="L300" s="179"/>
      <c r="M300" s="183"/>
      <c r="N300" s="184"/>
      <c r="O300" s="184"/>
      <c r="P300" s="184"/>
      <c r="Q300" s="184"/>
      <c r="R300" s="184"/>
      <c r="S300" s="184"/>
      <c r="T300" s="185"/>
      <c r="AT300" s="180" t="s">
        <v>269</v>
      </c>
      <c r="AU300" s="180" t="s">
        <v>87</v>
      </c>
      <c r="AV300" s="15" t="s">
        <v>162</v>
      </c>
      <c r="AW300" s="15" t="s">
        <v>26</v>
      </c>
      <c r="AX300" s="15" t="s">
        <v>71</v>
      </c>
      <c r="AY300" s="180" t="s">
        <v>157</v>
      </c>
    </row>
    <row r="301" spans="1:65" s="2" customFormat="1" ht="37.9" customHeight="1" x14ac:dyDescent="0.2">
      <c r="A301" s="30"/>
      <c r="B301" s="147"/>
      <c r="C301" s="193" t="s">
        <v>456</v>
      </c>
      <c r="D301" s="193" t="s">
        <v>777</v>
      </c>
      <c r="E301" s="194" t="s">
        <v>2076</v>
      </c>
      <c r="F301" s="195" t="s">
        <v>8299</v>
      </c>
      <c r="G301" s="196" t="s">
        <v>168</v>
      </c>
      <c r="H301" s="197">
        <v>672.96</v>
      </c>
      <c r="I301" s="197"/>
      <c r="J301" s="197">
        <f>ROUND(I301*H301,3)</f>
        <v>0</v>
      </c>
      <c r="K301" s="198"/>
      <c r="L301" s="199"/>
      <c r="M301" s="200" t="s">
        <v>1</v>
      </c>
      <c r="N301" s="201" t="s">
        <v>37</v>
      </c>
      <c r="O301" s="156">
        <v>0</v>
      </c>
      <c r="P301" s="156">
        <f>O301*H301</f>
        <v>0</v>
      </c>
      <c r="Q301" s="156">
        <v>1.3899999999999999E-2</v>
      </c>
      <c r="R301" s="156">
        <f>Q301*H301</f>
        <v>9.3541439999999998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187</v>
      </c>
      <c r="AT301" s="158" t="s">
        <v>777</v>
      </c>
      <c r="AU301" s="158" t="s">
        <v>87</v>
      </c>
      <c r="AY301" s="18" t="s">
        <v>157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87</v>
      </c>
      <c r="BK301" s="160">
        <f>ROUND(I301*H301,3)</f>
        <v>0</v>
      </c>
      <c r="BL301" s="18" t="s">
        <v>162</v>
      </c>
      <c r="BM301" s="158" t="s">
        <v>6824</v>
      </c>
    </row>
    <row r="302" spans="1:65" s="14" customFormat="1" x14ac:dyDescent="0.2">
      <c r="B302" s="172"/>
      <c r="D302" s="166" t="s">
        <v>269</v>
      </c>
      <c r="E302" s="173" t="s">
        <v>1</v>
      </c>
      <c r="F302" s="174" t="s">
        <v>6825</v>
      </c>
      <c r="H302" s="175">
        <v>672.96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3" customFormat="1" x14ac:dyDescent="0.2">
      <c r="B303" s="165"/>
      <c r="D303" s="166" t="s">
        <v>269</v>
      </c>
      <c r="E303" s="167" t="s">
        <v>1</v>
      </c>
      <c r="F303" s="168" t="s">
        <v>2066</v>
      </c>
      <c r="H303" s="167" t="s">
        <v>1</v>
      </c>
      <c r="L303" s="165"/>
      <c r="M303" s="169"/>
      <c r="N303" s="170"/>
      <c r="O303" s="170"/>
      <c r="P303" s="170"/>
      <c r="Q303" s="170"/>
      <c r="R303" s="170"/>
      <c r="S303" s="170"/>
      <c r="T303" s="171"/>
      <c r="AT303" s="167" t="s">
        <v>269</v>
      </c>
      <c r="AU303" s="167" t="s">
        <v>87</v>
      </c>
      <c r="AV303" s="13" t="s">
        <v>79</v>
      </c>
      <c r="AW303" s="13" t="s">
        <v>26</v>
      </c>
      <c r="AX303" s="13" t="s">
        <v>71</v>
      </c>
      <c r="AY303" s="167" t="s">
        <v>157</v>
      </c>
    </row>
    <row r="304" spans="1:65" s="13" customFormat="1" ht="22.5" x14ac:dyDescent="0.2">
      <c r="B304" s="165"/>
      <c r="D304" s="166" t="s">
        <v>269</v>
      </c>
      <c r="E304" s="167" t="s">
        <v>1</v>
      </c>
      <c r="F304" s="168" t="s">
        <v>2067</v>
      </c>
      <c r="H304" s="167" t="s">
        <v>1</v>
      </c>
      <c r="L304" s="165"/>
      <c r="M304" s="169"/>
      <c r="N304" s="170"/>
      <c r="O304" s="170"/>
      <c r="P304" s="170"/>
      <c r="Q304" s="170"/>
      <c r="R304" s="170"/>
      <c r="S304" s="170"/>
      <c r="T304" s="171"/>
      <c r="AT304" s="167" t="s">
        <v>269</v>
      </c>
      <c r="AU304" s="167" t="s">
        <v>87</v>
      </c>
      <c r="AV304" s="13" t="s">
        <v>79</v>
      </c>
      <c r="AW304" s="13" t="s">
        <v>26</v>
      </c>
      <c r="AX304" s="13" t="s">
        <v>71</v>
      </c>
      <c r="AY304" s="167" t="s">
        <v>157</v>
      </c>
    </row>
    <row r="305" spans="1:65" s="13" customFormat="1" ht="22.5" x14ac:dyDescent="0.2">
      <c r="B305" s="165"/>
      <c r="D305" s="166" t="s">
        <v>269</v>
      </c>
      <c r="E305" s="167" t="s">
        <v>1</v>
      </c>
      <c r="F305" s="168" t="s">
        <v>2079</v>
      </c>
      <c r="H305" s="167" t="s">
        <v>1</v>
      </c>
      <c r="L305" s="165"/>
      <c r="M305" s="169"/>
      <c r="N305" s="170"/>
      <c r="O305" s="170"/>
      <c r="P305" s="170"/>
      <c r="Q305" s="170"/>
      <c r="R305" s="170"/>
      <c r="S305" s="170"/>
      <c r="T305" s="171"/>
      <c r="AT305" s="167" t="s">
        <v>269</v>
      </c>
      <c r="AU305" s="167" t="s">
        <v>87</v>
      </c>
      <c r="AV305" s="13" t="s">
        <v>79</v>
      </c>
      <c r="AW305" s="13" t="s">
        <v>26</v>
      </c>
      <c r="AX305" s="13" t="s">
        <v>71</v>
      </c>
      <c r="AY305" s="167" t="s">
        <v>157</v>
      </c>
    </row>
    <row r="306" spans="1:65" s="13" customFormat="1" x14ac:dyDescent="0.2">
      <c r="B306" s="165"/>
      <c r="D306" s="166" t="s">
        <v>269</v>
      </c>
      <c r="E306" s="167" t="s">
        <v>1</v>
      </c>
      <c r="F306" s="168" t="s">
        <v>2069</v>
      </c>
      <c r="H306" s="167" t="s">
        <v>1</v>
      </c>
      <c r="L306" s="165"/>
      <c r="M306" s="169"/>
      <c r="N306" s="170"/>
      <c r="O306" s="170"/>
      <c r="P306" s="170"/>
      <c r="Q306" s="170"/>
      <c r="R306" s="170"/>
      <c r="S306" s="170"/>
      <c r="T306" s="171"/>
      <c r="AT306" s="167" t="s">
        <v>269</v>
      </c>
      <c r="AU306" s="167" t="s">
        <v>87</v>
      </c>
      <c r="AV306" s="13" t="s">
        <v>79</v>
      </c>
      <c r="AW306" s="13" t="s">
        <v>26</v>
      </c>
      <c r="AX306" s="13" t="s">
        <v>71</v>
      </c>
      <c r="AY306" s="167" t="s">
        <v>157</v>
      </c>
    </row>
    <row r="307" spans="1:65" s="13" customFormat="1" x14ac:dyDescent="0.2">
      <c r="B307" s="165"/>
      <c r="D307" s="166" t="s">
        <v>269</v>
      </c>
      <c r="E307" s="167" t="s">
        <v>1</v>
      </c>
      <c r="F307" s="168" t="s">
        <v>2070</v>
      </c>
      <c r="H307" s="167" t="s">
        <v>1</v>
      </c>
      <c r="L307" s="165"/>
      <c r="M307" s="169"/>
      <c r="N307" s="170"/>
      <c r="O307" s="170"/>
      <c r="P307" s="170"/>
      <c r="Q307" s="170"/>
      <c r="R307" s="170"/>
      <c r="S307" s="170"/>
      <c r="T307" s="171"/>
      <c r="AT307" s="167" t="s">
        <v>269</v>
      </c>
      <c r="AU307" s="167" t="s">
        <v>87</v>
      </c>
      <c r="AV307" s="13" t="s">
        <v>79</v>
      </c>
      <c r="AW307" s="13" t="s">
        <v>26</v>
      </c>
      <c r="AX307" s="13" t="s">
        <v>71</v>
      </c>
      <c r="AY307" s="167" t="s">
        <v>157</v>
      </c>
    </row>
    <row r="308" spans="1:65" s="13" customFormat="1" x14ac:dyDescent="0.2">
      <c r="B308" s="165"/>
      <c r="D308" s="166" t="s">
        <v>269</v>
      </c>
      <c r="E308" s="167" t="s">
        <v>1</v>
      </c>
      <c r="F308" s="168" t="s">
        <v>2071</v>
      </c>
      <c r="H308" s="167" t="s">
        <v>1</v>
      </c>
      <c r="L308" s="165"/>
      <c r="M308" s="169"/>
      <c r="N308" s="170"/>
      <c r="O308" s="170"/>
      <c r="P308" s="170"/>
      <c r="Q308" s="170"/>
      <c r="R308" s="170"/>
      <c r="S308" s="170"/>
      <c r="T308" s="171"/>
      <c r="AT308" s="167" t="s">
        <v>269</v>
      </c>
      <c r="AU308" s="167" t="s">
        <v>87</v>
      </c>
      <c r="AV308" s="13" t="s">
        <v>79</v>
      </c>
      <c r="AW308" s="13" t="s">
        <v>26</v>
      </c>
      <c r="AX308" s="13" t="s">
        <v>71</v>
      </c>
      <c r="AY308" s="167" t="s">
        <v>157</v>
      </c>
    </row>
    <row r="309" spans="1:65" s="13" customFormat="1" x14ac:dyDescent="0.2">
      <c r="B309" s="165"/>
      <c r="D309" s="166" t="s">
        <v>269</v>
      </c>
      <c r="E309" s="167" t="s">
        <v>1</v>
      </c>
      <c r="F309" s="168" t="s">
        <v>2073</v>
      </c>
      <c r="H309" s="167" t="s">
        <v>1</v>
      </c>
      <c r="L309" s="165"/>
      <c r="M309" s="169"/>
      <c r="N309" s="170"/>
      <c r="O309" s="170"/>
      <c r="P309" s="170"/>
      <c r="Q309" s="170"/>
      <c r="R309" s="170"/>
      <c r="S309" s="170"/>
      <c r="T309" s="171"/>
      <c r="AT309" s="167" t="s">
        <v>269</v>
      </c>
      <c r="AU309" s="167" t="s">
        <v>87</v>
      </c>
      <c r="AV309" s="13" t="s">
        <v>79</v>
      </c>
      <c r="AW309" s="13" t="s">
        <v>26</v>
      </c>
      <c r="AX309" s="13" t="s">
        <v>71</v>
      </c>
      <c r="AY309" s="167" t="s">
        <v>157</v>
      </c>
    </row>
    <row r="310" spans="1:65" s="13" customFormat="1" ht="22.5" x14ac:dyDescent="0.2">
      <c r="B310" s="165"/>
      <c r="D310" s="166" t="s">
        <v>269</v>
      </c>
      <c r="E310" s="167" t="s">
        <v>1</v>
      </c>
      <c r="F310" s="168" t="s">
        <v>2074</v>
      </c>
      <c r="H310" s="167" t="s">
        <v>1</v>
      </c>
      <c r="L310" s="165"/>
      <c r="M310" s="169"/>
      <c r="N310" s="170"/>
      <c r="O310" s="170"/>
      <c r="P310" s="170"/>
      <c r="Q310" s="170"/>
      <c r="R310" s="170"/>
      <c r="S310" s="170"/>
      <c r="T310" s="171"/>
      <c r="AT310" s="167" t="s">
        <v>269</v>
      </c>
      <c r="AU310" s="167" t="s">
        <v>87</v>
      </c>
      <c r="AV310" s="13" t="s">
        <v>79</v>
      </c>
      <c r="AW310" s="13" t="s">
        <v>26</v>
      </c>
      <c r="AX310" s="13" t="s">
        <v>71</v>
      </c>
      <c r="AY310" s="167" t="s">
        <v>157</v>
      </c>
    </row>
    <row r="311" spans="1:65" s="13" customFormat="1" x14ac:dyDescent="0.2">
      <c r="B311" s="165"/>
      <c r="D311" s="166" t="s">
        <v>269</v>
      </c>
      <c r="E311" s="167" t="s">
        <v>1</v>
      </c>
      <c r="F311" s="168" t="s">
        <v>1997</v>
      </c>
      <c r="H311" s="167" t="s">
        <v>1</v>
      </c>
      <c r="L311" s="165"/>
      <c r="M311" s="169"/>
      <c r="N311" s="170"/>
      <c r="O311" s="170"/>
      <c r="P311" s="170"/>
      <c r="Q311" s="170"/>
      <c r="R311" s="170"/>
      <c r="S311" s="170"/>
      <c r="T311" s="171"/>
      <c r="AT311" s="167" t="s">
        <v>269</v>
      </c>
      <c r="AU311" s="167" t="s">
        <v>87</v>
      </c>
      <c r="AV311" s="13" t="s">
        <v>79</v>
      </c>
      <c r="AW311" s="13" t="s">
        <v>26</v>
      </c>
      <c r="AX311" s="13" t="s">
        <v>71</v>
      </c>
      <c r="AY311" s="167" t="s">
        <v>157</v>
      </c>
    </row>
    <row r="312" spans="1:65" s="15" customFormat="1" x14ac:dyDescent="0.2">
      <c r="B312" s="179"/>
      <c r="D312" s="166" t="s">
        <v>269</v>
      </c>
      <c r="E312" s="180" t="s">
        <v>1</v>
      </c>
      <c r="F312" s="181" t="s">
        <v>272</v>
      </c>
      <c r="H312" s="182">
        <v>672.96</v>
      </c>
      <c r="L312" s="179"/>
      <c r="M312" s="183"/>
      <c r="N312" s="184"/>
      <c r="O312" s="184"/>
      <c r="P312" s="184"/>
      <c r="Q312" s="184"/>
      <c r="R312" s="184"/>
      <c r="S312" s="184"/>
      <c r="T312" s="185"/>
      <c r="AT312" s="180" t="s">
        <v>269</v>
      </c>
      <c r="AU312" s="180" t="s">
        <v>87</v>
      </c>
      <c r="AV312" s="15" t="s">
        <v>162</v>
      </c>
      <c r="AW312" s="15" t="s">
        <v>26</v>
      </c>
      <c r="AX312" s="15" t="s">
        <v>79</v>
      </c>
      <c r="AY312" s="180" t="s">
        <v>157</v>
      </c>
    </row>
    <row r="313" spans="1:65" s="2" customFormat="1" ht="37.9" customHeight="1" x14ac:dyDescent="0.2">
      <c r="A313" s="30"/>
      <c r="B313" s="147"/>
      <c r="C313" s="148" t="s">
        <v>460</v>
      </c>
      <c r="D313" s="148" t="s">
        <v>159</v>
      </c>
      <c r="E313" s="149" t="s">
        <v>6826</v>
      </c>
      <c r="F313" s="150" t="s">
        <v>6827</v>
      </c>
      <c r="G313" s="151" t="s">
        <v>168</v>
      </c>
      <c r="H313" s="152">
        <v>165</v>
      </c>
      <c r="I313" s="152"/>
      <c r="J313" s="152">
        <f>ROUND(I313*H313,3)</f>
        <v>0</v>
      </c>
      <c r="K313" s="153"/>
      <c r="L313" s="31"/>
      <c r="M313" s="154" t="s">
        <v>1</v>
      </c>
      <c r="N313" s="155" t="s">
        <v>37</v>
      </c>
      <c r="O313" s="156">
        <v>9.2090000000000005E-2</v>
      </c>
      <c r="P313" s="156">
        <f>O313*H313</f>
        <v>15.194850000000001</v>
      </c>
      <c r="Q313" s="156">
        <v>1.4999999999999999E-4</v>
      </c>
      <c r="R313" s="156">
        <f>Q313*H313</f>
        <v>2.4749999999999998E-2</v>
      </c>
      <c r="S313" s="156">
        <v>0</v>
      </c>
      <c r="T313" s="15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8" t="s">
        <v>162</v>
      </c>
      <c r="AT313" s="158" t="s">
        <v>159</v>
      </c>
      <c r="AU313" s="158" t="s">
        <v>87</v>
      </c>
      <c r="AY313" s="18" t="s">
        <v>157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8" t="s">
        <v>87</v>
      </c>
      <c r="BK313" s="160">
        <f>ROUND(I313*H313,3)</f>
        <v>0</v>
      </c>
      <c r="BL313" s="18" t="s">
        <v>162</v>
      </c>
      <c r="BM313" s="158" t="s">
        <v>6828</v>
      </c>
    </row>
    <row r="314" spans="1:65" s="2" customFormat="1" ht="24.2" customHeight="1" x14ac:dyDescent="0.2">
      <c r="A314" s="30"/>
      <c r="B314" s="147"/>
      <c r="C314" s="148" t="s">
        <v>464</v>
      </c>
      <c r="D314" s="148" t="s">
        <v>159</v>
      </c>
      <c r="E314" s="149" t="s">
        <v>6829</v>
      </c>
      <c r="F314" s="150" t="s">
        <v>6830</v>
      </c>
      <c r="G314" s="151" t="s">
        <v>168</v>
      </c>
      <c r="H314" s="152">
        <v>165</v>
      </c>
      <c r="I314" s="152"/>
      <c r="J314" s="152">
        <f>ROUND(I314*H314,3)</f>
        <v>0</v>
      </c>
      <c r="K314" s="153"/>
      <c r="L314" s="31"/>
      <c r="M314" s="154" t="s">
        <v>1</v>
      </c>
      <c r="N314" s="155" t="s">
        <v>37</v>
      </c>
      <c r="O314" s="156">
        <v>0.47176000000000001</v>
      </c>
      <c r="P314" s="156">
        <f>O314*H314</f>
        <v>77.840400000000002</v>
      </c>
      <c r="Q314" s="156">
        <v>2.3619999999999999E-2</v>
      </c>
      <c r="R314" s="156">
        <f>Q314*H314</f>
        <v>3.8973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162</v>
      </c>
      <c r="AT314" s="158" t="s">
        <v>159</v>
      </c>
      <c r="AU314" s="158" t="s">
        <v>87</v>
      </c>
      <c r="AY314" s="18" t="s">
        <v>157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87</v>
      </c>
      <c r="BK314" s="160">
        <f>ROUND(I314*H314,3)</f>
        <v>0</v>
      </c>
      <c r="BL314" s="18" t="s">
        <v>162</v>
      </c>
      <c r="BM314" s="158" t="s">
        <v>6831</v>
      </c>
    </row>
    <row r="315" spans="1:65" s="13" customFormat="1" ht="22.5" x14ac:dyDescent="0.2">
      <c r="B315" s="165"/>
      <c r="D315" s="166" t="s">
        <v>269</v>
      </c>
      <c r="E315" s="167" t="s">
        <v>1</v>
      </c>
      <c r="F315" s="168" t="s">
        <v>6832</v>
      </c>
      <c r="H315" s="167" t="s">
        <v>1</v>
      </c>
      <c r="L315" s="165"/>
      <c r="M315" s="169"/>
      <c r="N315" s="170"/>
      <c r="O315" s="170"/>
      <c r="P315" s="170"/>
      <c r="Q315" s="170"/>
      <c r="R315" s="170"/>
      <c r="S315" s="170"/>
      <c r="T315" s="171"/>
      <c r="AT315" s="167" t="s">
        <v>269</v>
      </c>
      <c r="AU315" s="167" t="s">
        <v>87</v>
      </c>
      <c r="AV315" s="13" t="s">
        <v>79</v>
      </c>
      <c r="AW315" s="13" t="s">
        <v>26</v>
      </c>
      <c r="AX315" s="13" t="s">
        <v>71</v>
      </c>
      <c r="AY315" s="167" t="s">
        <v>157</v>
      </c>
    </row>
    <row r="316" spans="1:65" s="14" customFormat="1" x14ac:dyDescent="0.2">
      <c r="B316" s="172"/>
      <c r="D316" s="166" t="s">
        <v>269</v>
      </c>
      <c r="E316" s="173" t="s">
        <v>1</v>
      </c>
      <c r="F316" s="174" t="s">
        <v>6833</v>
      </c>
      <c r="H316" s="175">
        <v>90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4" customFormat="1" x14ac:dyDescent="0.2">
      <c r="B317" s="172"/>
      <c r="D317" s="166" t="s">
        <v>269</v>
      </c>
      <c r="E317" s="173" t="s">
        <v>1</v>
      </c>
      <c r="F317" s="174" t="s">
        <v>6834</v>
      </c>
      <c r="H317" s="175">
        <v>75</v>
      </c>
      <c r="L317" s="172"/>
      <c r="M317" s="176"/>
      <c r="N317" s="177"/>
      <c r="O317" s="177"/>
      <c r="P317" s="177"/>
      <c r="Q317" s="177"/>
      <c r="R317" s="177"/>
      <c r="S317" s="177"/>
      <c r="T317" s="178"/>
      <c r="AT317" s="173" t="s">
        <v>269</v>
      </c>
      <c r="AU317" s="173" t="s">
        <v>87</v>
      </c>
      <c r="AV317" s="14" t="s">
        <v>87</v>
      </c>
      <c r="AW317" s="14" t="s">
        <v>26</v>
      </c>
      <c r="AX317" s="14" t="s">
        <v>71</v>
      </c>
      <c r="AY317" s="173" t="s">
        <v>157</v>
      </c>
    </row>
    <row r="318" spans="1:65" s="15" customFormat="1" x14ac:dyDescent="0.2">
      <c r="B318" s="179"/>
      <c r="D318" s="166" t="s">
        <v>269</v>
      </c>
      <c r="E318" s="180" t="s">
        <v>1</v>
      </c>
      <c r="F318" s="181" t="s">
        <v>272</v>
      </c>
      <c r="H318" s="182">
        <v>165</v>
      </c>
      <c r="L318" s="179"/>
      <c r="M318" s="183"/>
      <c r="N318" s="184"/>
      <c r="O318" s="184"/>
      <c r="P318" s="184"/>
      <c r="Q318" s="184"/>
      <c r="R318" s="184"/>
      <c r="S318" s="184"/>
      <c r="T318" s="185"/>
      <c r="AT318" s="180" t="s">
        <v>269</v>
      </c>
      <c r="AU318" s="180" t="s">
        <v>87</v>
      </c>
      <c r="AV318" s="15" t="s">
        <v>162</v>
      </c>
      <c r="AW318" s="15" t="s">
        <v>26</v>
      </c>
      <c r="AX318" s="15" t="s">
        <v>79</v>
      </c>
      <c r="AY318" s="180" t="s">
        <v>157</v>
      </c>
    </row>
    <row r="319" spans="1:65" s="2" customFormat="1" ht="24.2" customHeight="1" x14ac:dyDescent="0.2">
      <c r="A319" s="30"/>
      <c r="B319" s="147"/>
      <c r="C319" s="148" t="s">
        <v>470</v>
      </c>
      <c r="D319" s="148" t="s">
        <v>159</v>
      </c>
      <c r="E319" s="149" t="s">
        <v>6835</v>
      </c>
      <c r="F319" s="150" t="s">
        <v>6836</v>
      </c>
      <c r="G319" s="151" t="s">
        <v>168</v>
      </c>
      <c r="H319" s="152">
        <v>2227.9079999999999</v>
      </c>
      <c r="I319" s="152"/>
      <c r="J319" s="152">
        <f>ROUND(I319*H319,3)</f>
        <v>0</v>
      </c>
      <c r="K319" s="153"/>
      <c r="L319" s="31"/>
      <c r="M319" s="154" t="s">
        <v>1</v>
      </c>
      <c r="N319" s="155" t="s">
        <v>37</v>
      </c>
      <c r="O319" s="156">
        <v>0.34799999999999998</v>
      </c>
      <c r="P319" s="156">
        <f>O319*H319</f>
        <v>775.31198399999994</v>
      </c>
      <c r="Q319" s="156">
        <v>2.32E-3</v>
      </c>
      <c r="R319" s="156">
        <f>Q319*H319</f>
        <v>5.1687465599999998</v>
      </c>
      <c r="S319" s="156">
        <v>0</v>
      </c>
      <c r="T319" s="157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162</v>
      </c>
      <c r="AT319" s="158" t="s">
        <v>159</v>
      </c>
      <c r="AU319" s="158" t="s">
        <v>87</v>
      </c>
      <c r="AY319" s="18" t="s">
        <v>157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8" t="s">
        <v>87</v>
      </c>
      <c r="BK319" s="160">
        <f>ROUND(I319*H319,3)</f>
        <v>0</v>
      </c>
      <c r="BL319" s="18" t="s">
        <v>162</v>
      </c>
      <c r="BM319" s="158" t="s">
        <v>6837</v>
      </c>
    </row>
    <row r="320" spans="1:65" s="13" customFormat="1" x14ac:dyDescent="0.2">
      <c r="B320" s="165"/>
      <c r="D320" s="166" t="s">
        <v>269</v>
      </c>
      <c r="E320" s="167" t="s">
        <v>1</v>
      </c>
      <c r="F320" s="168" t="s">
        <v>6157</v>
      </c>
      <c r="H320" s="167" t="s">
        <v>1</v>
      </c>
      <c r="L320" s="165"/>
      <c r="M320" s="169"/>
      <c r="N320" s="170"/>
      <c r="O320" s="170"/>
      <c r="P320" s="170"/>
      <c r="Q320" s="170"/>
      <c r="R320" s="170"/>
      <c r="S320" s="170"/>
      <c r="T320" s="171"/>
      <c r="AT320" s="167" t="s">
        <v>269</v>
      </c>
      <c r="AU320" s="167" t="s">
        <v>87</v>
      </c>
      <c r="AV320" s="13" t="s">
        <v>79</v>
      </c>
      <c r="AW320" s="13" t="s">
        <v>26</v>
      </c>
      <c r="AX320" s="13" t="s">
        <v>71</v>
      </c>
      <c r="AY320" s="167" t="s">
        <v>157</v>
      </c>
    </row>
    <row r="321" spans="1:65" s="14" customFormat="1" x14ac:dyDescent="0.2">
      <c r="B321" s="172"/>
      <c r="D321" s="166" t="s">
        <v>269</v>
      </c>
      <c r="E321" s="173" t="s">
        <v>1</v>
      </c>
      <c r="F321" s="174" t="s">
        <v>6838</v>
      </c>
      <c r="H321" s="175">
        <v>838.75199999999995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1:65" s="14" customFormat="1" x14ac:dyDescent="0.2">
      <c r="B322" s="172"/>
      <c r="D322" s="166" t="s">
        <v>269</v>
      </c>
      <c r="E322" s="173" t="s">
        <v>1</v>
      </c>
      <c r="F322" s="174" t="s">
        <v>6839</v>
      </c>
      <c r="H322" s="175">
        <v>105.876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 x14ac:dyDescent="0.2">
      <c r="B323" s="172"/>
      <c r="D323" s="166" t="s">
        <v>269</v>
      </c>
      <c r="E323" s="173" t="s">
        <v>1</v>
      </c>
      <c r="F323" s="174" t="s">
        <v>6840</v>
      </c>
      <c r="H323" s="175">
        <v>3.1859999999999999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 x14ac:dyDescent="0.2">
      <c r="B324" s="172"/>
      <c r="D324" s="166" t="s">
        <v>269</v>
      </c>
      <c r="E324" s="173" t="s">
        <v>1</v>
      </c>
      <c r="F324" s="174" t="s">
        <v>6841</v>
      </c>
      <c r="H324" s="175">
        <v>115.19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6" customFormat="1" x14ac:dyDescent="0.2">
      <c r="B325" s="186"/>
      <c r="D325" s="166" t="s">
        <v>269</v>
      </c>
      <c r="E325" s="187" t="s">
        <v>1</v>
      </c>
      <c r="F325" s="188" t="s">
        <v>319</v>
      </c>
      <c r="H325" s="189">
        <v>1063.0039999999999</v>
      </c>
      <c r="L325" s="186"/>
      <c r="M325" s="190"/>
      <c r="N325" s="191"/>
      <c r="O325" s="191"/>
      <c r="P325" s="191"/>
      <c r="Q325" s="191"/>
      <c r="R325" s="191"/>
      <c r="S325" s="191"/>
      <c r="T325" s="192"/>
      <c r="AT325" s="187" t="s">
        <v>269</v>
      </c>
      <c r="AU325" s="187" t="s">
        <v>87</v>
      </c>
      <c r="AV325" s="16" t="s">
        <v>92</v>
      </c>
      <c r="AW325" s="16" t="s">
        <v>26</v>
      </c>
      <c r="AX325" s="16" t="s">
        <v>71</v>
      </c>
      <c r="AY325" s="187" t="s">
        <v>157</v>
      </c>
    </row>
    <row r="326" spans="1:65" s="13" customFormat="1" x14ac:dyDescent="0.2">
      <c r="B326" s="165"/>
      <c r="D326" s="166" t="s">
        <v>269</v>
      </c>
      <c r="E326" s="167" t="s">
        <v>1</v>
      </c>
      <c r="F326" s="168" t="s">
        <v>6159</v>
      </c>
      <c r="H326" s="167" t="s">
        <v>1</v>
      </c>
      <c r="L326" s="165"/>
      <c r="M326" s="169"/>
      <c r="N326" s="170"/>
      <c r="O326" s="170"/>
      <c r="P326" s="170"/>
      <c r="Q326" s="170"/>
      <c r="R326" s="170"/>
      <c r="S326" s="170"/>
      <c r="T326" s="171"/>
      <c r="AT326" s="167" t="s">
        <v>269</v>
      </c>
      <c r="AU326" s="167" t="s">
        <v>87</v>
      </c>
      <c r="AV326" s="13" t="s">
        <v>79</v>
      </c>
      <c r="AW326" s="13" t="s">
        <v>26</v>
      </c>
      <c r="AX326" s="13" t="s">
        <v>71</v>
      </c>
      <c r="AY326" s="167" t="s">
        <v>157</v>
      </c>
    </row>
    <row r="327" spans="1:65" s="14" customFormat="1" x14ac:dyDescent="0.2">
      <c r="B327" s="172"/>
      <c r="D327" s="166" t="s">
        <v>269</v>
      </c>
      <c r="E327" s="173" t="s">
        <v>1</v>
      </c>
      <c r="F327" s="174" t="s">
        <v>6842</v>
      </c>
      <c r="H327" s="175">
        <v>1009.672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 x14ac:dyDescent="0.2">
      <c r="B328" s="172"/>
      <c r="D328" s="166" t="s">
        <v>269</v>
      </c>
      <c r="E328" s="173" t="s">
        <v>1</v>
      </c>
      <c r="F328" s="174" t="s">
        <v>6843</v>
      </c>
      <c r="H328" s="175">
        <v>33.094999999999999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4" customFormat="1" x14ac:dyDescent="0.2">
      <c r="B329" s="172"/>
      <c r="D329" s="166" t="s">
        <v>269</v>
      </c>
      <c r="E329" s="173" t="s">
        <v>1</v>
      </c>
      <c r="F329" s="174" t="s">
        <v>6844</v>
      </c>
      <c r="H329" s="175">
        <v>1.236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4" customFormat="1" x14ac:dyDescent="0.2">
      <c r="B330" s="172"/>
      <c r="D330" s="166" t="s">
        <v>269</v>
      </c>
      <c r="E330" s="173" t="s">
        <v>1</v>
      </c>
      <c r="F330" s="174" t="s">
        <v>6845</v>
      </c>
      <c r="H330" s="175">
        <v>120.901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1:65" s="16" customFormat="1" x14ac:dyDescent="0.2">
      <c r="B331" s="186"/>
      <c r="D331" s="166" t="s">
        <v>269</v>
      </c>
      <c r="E331" s="187" t="s">
        <v>1</v>
      </c>
      <c r="F331" s="188" t="s">
        <v>319</v>
      </c>
      <c r="H331" s="189">
        <v>1164.904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1:65" s="15" customFormat="1" x14ac:dyDescent="0.2">
      <c r="B332" s="179"/>
      <c r="D332" s="166" t="s">
        <v>269</v>
      </c>
      <c r="E332" s="180" t="s">
        <v>1</v>
      </c>
      <c r="F332" s="181" t="s">
        <v>272</v>
      </c>
      <c r="H332" s="182">
        <v>2227.9079999999999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24.2" customHeight="1" x14ac:dyDescent="0.2">
      <c r="A333" s="30"/>
      <c r="B333" s="147"/>
      <c r="C333" s="148" t="s">
        <v>475</v>
      </c>
      <c r="D333" s="148" t="s">
        <v>159</v>
      </c>
      <c r="E333" s="149" t="s">
        <v>6846</v>
      </c>
      <c r="F333" s="150" t="s">
        <v>6847</v>
      </c>
      <c r="G333" s="151" t="s">
        <v>168</v>
      </c>
      <c r="H333" s="152">
        <v>14.4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6848</v>
      </c>
    </row>
    <row r="334" spans="1:65" s="14" customFormat="1" x14ac:dyDescent="0.2">
      <c r="B334" s="172"/>
      <c r="D334" s="166" t="s">
        <v>269</v>
      </c>
      <c r="E334" s="173" t="s">
        <v>1</v>
      </c>
      <c r="F334" s="174" t="s">
        <v>6849</v>
      </c>
      <c r="H334" s="175">
        <v>14.4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1:65" s="15" customFormat="1" x14ac:dyDescent="0.2">
      <c r="B335" s="179"/>
      <c r="D335" s="166" t="s">
        <v>269</v>
      </c>
      <c r="E335" s="180" t="s">
        <v>1</v>
      </c>
      <c r="F335" s="181" t="s">
        <v>272</v>
      </c>
      <c r="H335" s="182">
        <v>14.4</v>
      </c>
      <c r="L335" s="179"/>
      <c r="M335" s="183"/>
      <c r="N335" s="184"/>
      <c r="O335" s="184"/>
      <c r="P335" s="184"/>
      <c r="Q335" s="184"/>
      <c r="R335" s="184"/>
      <c r="S335" s="184"/>
      <c r="T335" s="185"/>
      <c r="AT335" s="180" t="s">
        <v>269</v>
      </c>
      <c r="AU335" s="180" t="s">
        <v>87</v>
      </c>
      <c r="AV335" s="15" t="s">
        <v>162</v>
      </c>
      <c r="AW335" s="15" t="s">
        <v>26</v>
      </c>
      <c r="AX335" s="15" t="s">
        <v>79</v>
      </c>
      <c r="AY335" s="180" t="s">
        <v>157</v>
      </c>
    </row>
    <row r="336" spans="1:65" s="2" customFormat="1" ht="24.2" customHeight="1" x14ac:dyDescent="0.2">
      <c r="A336" s="30"/>
      <c r="B336" s="147"/>
      <c r="C336" s="148" t="s">
        <v>484</v>
      </c>
      <c r="D336" s="148" t="s">
        <v>159</v>
      </c>
      <c r="E336" s="149" t="s">
        <v>6850</v>
      </c>
      <c r="F336" s="150" t="s">
        <v>6851</v>
      </c>
      <c r="G336" s="151" t="s">
        <v>168</v>
      </c>
      <c r="H336" s="152">
        <v>235.99100000000001</v>
      </c>
      <c r="I336" s="152"/>
      <c r="J336" s="152">
        <f>ROUND(I336*H336,3)</f>
        <v>0</v>
      </c>
      <c r="K336" s="153"/>
      <c r="L336" s="31"/>
      <c r="M336" s="154" t="s">
        <v>1</v>
      </c>
      <c r="N336" s="155" t="s">
        <v>37</v>
      </c>
      <c r="O336" s="156">
        <v>0.74399999999999999</v>
      </c>
      <c r="P336" s="156">
        <f>O336*H336</f>
        <v>175.577304</v>
      </c>
      <c r="Q336" s="156">
        <v>1.167E-2</v>
      </c>
      <c r="R336" s="156">
        <f>Q336*H336</f>
        <v>2.7540149700000001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162</v>
      </c>
      <c r="AT336" s="158" t="s">
        <v>159</v>
      </c>
      <c r="AU336" s="158" t="s">
        <v>87</v>
      </c>
      <c r="AY336" s="18" t="s">
        <v>157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87</v>
      </c>
      <c r="BK336" s="160">
        <f>ROUND(I336*H336,3)</f>
        <v>0</v>
      </c>
      <c r="BL336" s="18" t="s">
        <v>162</v>
      </c>
      <c r="BM336" s="158" t="s">
        <v>6852</v>
      </c>
    </row>
    <row r="337" spans="2:51" s="13" customFormat="1" x14ac:dyDescent="0.2">
      <c r="B337" s="165"/>
      <c r="D337" s="166" t="s">
        <v>269</v>
      </c>
      <c r="E337" s="167" t="s">
        <v>1</v>
      </c>
      <c r="F337" s="168" t="s">
        <v>6853</v>
      </c>
      <c r="H337" s="167" t="s">
        <v>1</v>
      </c>
      <c r="L337" s="165"/>
      <c r="M337" s="169"/>
      <c r="N337" s="170"/>
      <c r="O337" s="170"/>
      <c r="P337" s="170"/>
      <c r="Q337" s="170"/>
      <c r="R337" s="170"/>
      <c r="S337" s="170"/>
      <c r="T337" s="171"/>
      <c r="AT337" s="167" t="s">
        <v>269</v>
      </c>
      <c r="AU337" s="167" t="s">
        <v>87</v>
      </c>
      <c r="AV337" s="13" t="s">
        <v>79</v>
      </c>
      <c r="AW337" s="13" t="s">
        <v>26</v>
      </c>
      <c r="AX337" s="13" t="s">
        <v>71</v>
      </c>
      <c r="AY337" s="167" t="s">
        <v>157</v>
      </c>
    </row>
    <row r="338" spans="2:51" s="13" customFormat="1" x14ac:dyDescent="0.2">
      <c r="B338" s="165"/>
      <c r="D338" s="166" t="s">
        <v>269</v>
      </c>
      <c r="E338" s="167" t="s">
        <v>1</v>
      </c>
      <c r="F338" s="168" t="s">
        <v>6774</v>
      </c>
      <c r="H338" s="167" t="s">
        <v>1</v>
      </c>
      <c r="L338" s="165"/>
      <c r="M338" s="169"/>
      <c r="N338" s="170"/>
      <c r="O338" s="170"/>
      <c r="P338" s="170"/>
      <c r="Q338" s="170"/>
      <c r="R338" s="170"/>
      <c r="S338" s="170"/>
      <c r="T338" s="171"/>
      <c r="AT338" s="167" t="s">
        <v>269</v>
      </c>
      <c r="AU338" s="167" t="s">
        <v>87</v>
      </c>
      <c r="AV338" s="13" t="s">
        <v>79</v>
      </c>
      <c r="AW338" s="13" t="s">
        <v>26</v>
      </c>
      <c r="AX338" s="13" t="s">
        <v>71</v>
      </c>
      <c r="AY338" s="167" t="s">
        <v>157</v>
      </c>
    </row>
    <row r="339" spans="2:51" s="13" customFormat="1" x14ac:dyDescent="0.2">
      <c r="B339" s="165"/>
      <c r="D339" s="166" t="s">
        <v>269</v>
      </c>
      <c r="E339" s="167" t="s">
        <v>1</v>
      </c>
      <c r="F339" s="168" t="s">
        <v>6854</v>
      </c>
      <c r="H339" s="167" t="s">
        <v>1</v>
      </c>
      <c r="L339" s="165"/>
      <c r="M339" s="169"/>
      <c r="N339" s="170"/>
      <c r="O339" s="170"/>
      <c r="P339" s="170"/>
      <c r="Q339" s="170"/>
      <c r="R339" s="170"/>
      <c r="S339" s="170"/>
      <c r="T339" s="171"/>
      <c r="AT339" s="167" t="s">
        <v>269</v>
      </c>
      <c r="AU339" s="167" t="s">
        <v>87</v>
      </c>
      <c r="AV339" s="13" t="s">
        <v>79</v>
      </c>
      <c r="AW339" s="13" t="s">
        <v>26</v>
      </c>
      <c r="AX339" s="13" t="s">
        <v>71</v>
      </c>
      <c r="AY339" s="167" t="s">
        <v>157</v>
      </c>
    </row>
    <row r="340" spans="2:51" s="14" customFormat="1" x14ac:dyDescent="0.2">
      <c r="B340" s="172"/>
      <c r="D340" s="166" t="s">
        <v>269</v>
      </c>
      <c r="E340" s="173" t="s">
        <v>1</v>
      </c>
      <c r="F340" s="174" t="s">
        <v>6855</v>
      </c>
      <c r="H340" s="175">
        <v>7.1879999999999997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2:51" s="14" customFormat="1" x14ac:dyDescent="0.2">
      <c r="B341" s="172"/>
      <c r="D341" s="166" t="s">
        <v>269</v>
      </c>
      <c r="E341" s="173" t="s">
        <v>1</v>
      </c>
      <c r="F341" s="174" t="s">
        <v>6856</v>
      </c>
      <c r="H341" s="175">
        <v>-1.222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4" customFormat="1" x14ac:dyDescent="0.2">
      <c r="B342" s="172"/>
      <c r="D342" s="166" t="s">
        <v>269</v>
      </c>
      <c r="E342" s="173" t="s">
        <v>1</v>
      </c>
      <c r="F342" s="174" t="s">
        <v>6857</v>
      </c>
      <c r="H342" s="175">
        <v>-0.63</v>
      </c>
      <c r="L342" s="172"/>
      <c r="M342" s="176"/>
      <c r="N342" s="177"/>
      <c r="O342" s="177"/>
      <c r="P342" s="177"/>
      <c r="Q342" s="177"/>
      <c r="R342" s="177"/>
      <c r="S342" s="177"/>
      <c r="T342" s="178"/>
      <c r="AT342" s="173" t="s">
        <v>269</v>
      </c>
      <c r="AU342" s="173" t="s">
        <v>87</v>
      </c>
      <c r="AV342" s="14" t="s">
        <v>87</v>
      </c>
      <c r="AW342" s="14" t="s">
        <v>26</v>
      </c>
      <c r="AX342" s="14" t="s">
        <v>71</v>
      </c>
      <c r="AY342" s="173" t="s">
        <v>157</v>
      </c>
    </row>
    <row r="343" spans="2:51" s="16" customFormat="1" x14ac:dyDescent="0.2">
      <c r="B343" s="186"/>
      <c r="D343" s="166" t="s">
        <v>269</v>
      </c>
      <c r="E343" s="187" t="s">
        <v>1</v>
      </c>
      <c r="F343" s="188" t="s">
        <v>319</v>
      </c>
      <c r="H343" s="189">
        <v>5.3360000000000003</v>
      </c>
      <c r="L343" s="186"/>
      <c r="M343" s="190"/>
      <c r="N343" s="191"/>
      <c r="O343" s="191"/>
      <c r="P343" s="191"/>
      <c r="Q343" s="191"/>
      <c r="R343" s="191"/>
      <c r="S343" s="191"/>
      <c r="T343" s="192"/>
      <c r="AT343" s="187" t="s">
        <v>269</v>
      </c>
      <c r="AU343" s="187" t="s">
        <v>87</v>
      </c>
      <c r="AV343" s="16" t="s">
        <v>92</v>
      </c>
      <c r="AW343" s="16" t="s">
        <v>26</v>
      </c>
      <c r="AX343" s="16" t="s">
        <v>71</v>
      </c>
      <c r="AY343" s="187" t="s">
        <v>157</v>
      </c>
    </row>
    <row r="344" spans="2:51" s="13" customFormat="1" x14ac:dyDescent="0.2">
      <c r="B344" s="165"/>
      <c r="D344" s="166" t="s">
        <v>269</v>
      </c>
      <c r="E344" s="167" t="s">
        <v>1</v>
      </c>
      <c r="F344" s="168" t="s">
        <v>6858</v>
      </c>
      <c r="H344" s="167" t="s">
        <v>1</v>
      </c>
      <c r="L344" s="165"/>
      <c r="M344" s="169"/>
      <c r="N344" s="170"/>
      <c r="O344" s="170"/>
      <c r="P344" s="170"/>
      <c r="Q344" s="170"/>
      <c r="R344" s="170"/>
      <c r="S344" s="170"/>
      <c r="T344" s="171"/>
      <c r="AT344" s="167" t="s">
        <v>269</v>
      </c>
      <c r="AU344" s="167" t="s">
        <v>87</v>
      </c>
      <c r="AV344" s="13" t="s">
        <v>79</v>
      </c>
      <c r="AW344" s="13" t="s">
        <v>26</v>
      </c>
      <c r="AX344" s="13" t="s">
        <v>71</v>
      </c>
      <c r="AY344" s="167" t="s">
        <v>157</v>
      </c>
    </row>
    <row r="345" spans="2:51" s="14" customFormat="1" x14ac:dyDescent="0.2">
      <c r="B345" s="172"/>
      <c r="D345" s="166" t="s">
        <v>269</v>
      </c>
      <c r="E345" s="173" t="s">
        <v>1</v>
      </c>
      <c r="F345" s="174" t="s">
        <v>6859</v>
      </c>
      <c r="H345" s="175">
        <v>12.305999999999999</v>
      </c>
      <c r="L345" s="172"/>
      <c r="M345" s="176"/>
      <c r="N345" s="177"/>
      <c r="O345" s="177"/>
      <c r="P345" s="177"/>
      <c r="Q345" s="177"/>
      <c r="R345" s="177"/>
      <c r="S345" s="177"/>
      <c r="T345" s="178"/>
      <c r="AT345" s="173" t="s">
        <v>269</v>
      </c>
      <c r="AU345" s="173" t="s">
        <v>87</v>
      </c>
      <c r="AV345" s="14" t="s">
        <v>87</v>
      </c>
      <c r="AW345" s="14" t="s">
        <v>26</v>
      </c>
      <c r="AX345" s="14" t="s">
        <v>71</v>
      </c>
      <c r="AY345" s="173" t="s">
        <v>157</v>
      </c>
    </row>
    <row r="346" spans="2:51" s="14" customFormat="1" x14ac:dyDescent="0.2">
      <c r="B346" s="172"/>
      <c r="D346" s="166" t="s">
        <v>269</v>
      </c>
      <c r="E346" s="173" t="s">
        <v>1</v>
      </c>
      <c r="F346" s="174" t="s">
        <v>6860</v>
      </c>
      <c r="H346" s="175">
        <v>-1.62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2:51" s="16" customFormat="1" x14ac:dyDescent="0.2">
      <c r="B347" s="186"/>
      <c r="D347" s="166" t="s">
        <v>269</v>
      </c>
      <c r="E347" s="187" t="s">
        <v>1</v>
      </c>
      <c r="F347" s="188" t="s">
        <v>319</v>
      </c>
      <c r="H347" s="189">
        <v>10.686</v>
      </c>
      <c r="L347" s="186"/>
      <c r="M347" s="190"/>
      <c r="N347" s="191"/>
      <c r="O347" s="191"/>
      <c r="P347" s="191"/>
      <c r="Q347" s="191"/>
      <c r="R347" s="191"/>
      <c r="S347" s="191"/>
      <c r="T347" s="192"/>
      <c r="AT347" s="187" t="s">
        <v>269</v>
      </c>
      <c r="AU347" s="187" t="s">
        <v>87</v>
      </c>
      <c r="AV347" s="16" t="s">
        <v>92</v>
      </c>
      <c r="AW347" s="16" t="s">
        <v>26</v>
      </c>
      <c r="AX347" s="16" t="s">
        <v>71</v>
      </c>
      <c r="AY347" s="187" t="s">
        <v>157</v>
      </c>
    </row>
    <row r="348" spans="2:51" s="13" customFormat="1" x14ac:dyDescent="0.2">
      <c r="B348" s="165"/>
      <c r="D348" s="166" t="s">
        <v>269</v>
      </c>
      <c r="E348" s="167" t="s">
        <v>1</v>
      </c>
      <c r="F348" s="168" t="s">
        <v>6861</v>
      </c>
      <c r="H348" s="167" t="s">
        <v>1</v>
      </c>
      <c r="L348" s="165"/>
      <c r="M348" s="169"/>
      <c r="N348" s="170"/>
      <c r="O348" s="170"/>
      <c r="P348" s="170"/>
      <c r="Q348" s="170"/>
      <c r="R348" s="170"/>
      <c r="S348" s="170"/>
      <c r="T348" s="171"/>
      <c r="AT348" s="167" t="s">
        <v>269</v>
      </c>
      <c r="AU348" s="167" t="s">
        <v>87</v>
      </c>
      <c r="AV348" s="13" t="s">
        <v>79</v>
      </c>
      <c r="AW348" s="13" t="s">
        <v>26</v>
      </c>
      <c r="AX348" s="13" t="s">
        <v>71</v>
      </c>
      <c r="AY348" s="167" t="s">
        <v>157</v>
      </c>
    </row>
    <row r="349" spans="2:51" s="14" customFormat="1" x14ac:dyDescent="0.2">
      <c r="B349" s="172"/>
      <c r="D349" s="166" t="s">
        <v>269</v>
      </c>
      <c r="E349" s="173" t="s">
        <v>1</v>
      </c>
      <c r="F349" s="174" t="s">
        <v>6862</v>
      </c>
      <c r="H349" s="175">
        <v>10.313000000000001</v>
      </c>
      <c r="L349" s="172"/>
      <c r="M349" s="176"/>
      <c r="N349" s="177"/>
      <c r="O349" s="177"/>
      <c r="P349" s="177"/>
      <c r="Q349" s="177"/>
      <c r="R349" s="177"/>
      <c r="S349" s="177"/>
      <c r="T349" s="178"/>
      <c r="AT349" s="173" t="s">
        <v>269</v>
      </c>
      <c r="AU349" s="173" t="s">
        <v>87</v>
      </c>
      <c r="AV349" s="14" t="s">
        <v>87</v>
      </c>
      <c r="AW349" s="14" t="s">
        <v>26</v>
      </c>
      <c r="AX349" s="14" t="s">
        <v>71</v>
      </c>
      <c r="AY349" s="173" t="s">
        <v>157</v>
      </c>
    </row>
    <row r="350" spans="2:51" s="14" customFormat="1" x14ac:dyDescent="0.2">
      <c r="B350" s="172"/>
      <c r="D350" s="166" t="s">
        <v>269</v>
      </c>
      <c r="E350" s="173" t="s">
        <v>1</v>
      </c>
      <c r="F350" s="174" t="s">
        <v>6863</v>
      </c>
      <c r="H350" s="175">
        <v>-0.54</v>
      </c>
      <c r="L350" s="172"/>
      <c r="M350" s="176"/>
      <c r="N350" s="177"/>
      <c r="O350" s="177"/>
      <c r="P350" s="177"/>
      <c r="Q350" s="177"/>
      <c r="R350" s="177"/>
      <c r="S350" s="177"/>
      <c r="T350" s="178"/>
      <c r="AT350" s="173" t="s">
        <v>269</v>
      </c>
      <c r="AU350" s="173" t="s">
        <v>87</v>
      </c>
      <c r="AV350" s="14" t="s">
        <v>87</v>
      </c>
      <c r="AW350" s="14" t="s">
        <v>26</v>
      </c>
      <c r="AX350" s="14" t="s">
        <v>71</v>
      </c>
      <c r="AY350" s="173" t="s">
        <v>157</v>
      </c>
    </row>
    <row r="351" spans="2:51" s="14" customFormat="1" x14ac:dyDescent="0.2">
      <c r="B351" s="172"/>
      <c r="D351" s="166" t="s">
        <v>269</v>
      </c>
      <c r="E351" s="173" t="s">
        <v>1</v>
      </c>
      <c r="F351" s="174" t="s">
        <v>6864</v>
      </c>
      <c r="H351" s="175">
        <v>-1.62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2:51" s="14" customFormat="1" x14ac:dyDescent="0.2">
      <c r="B352" s="172"/>
      <c r="D352" s="166" t="s">
        <v>269</v>
      </c>
      <c r="E352" s="173" t="s">
        <v>1</v>
      </c>
      <c r="F352" s="174" t="s">
        <v>6865</v>
      </c>
      <c r="H352" s="175">
        <v>-0.65400000000000003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2:51" s="16" customFormat="1" x14ac:dyDescent="0.2">
      <c r="B353" s="186"/>
      <c r="D353" s="166" t="s">
        <v>269</v>
      </c>
      <c r="E353" s="187" t="s">
        <v>1</v>
      </c>
      <c r="F353" s="188" t="s">
        <v>319</v>
      </c>
      <c r="H353" s="189">
        <v>7.4989999999999997</v>
      </c>
      <c r="L353" s="186"/>
      <c r="M353" s="190"/>
      <c r="N353" s="191"/>
      <c r="O353" s="191"/>
      <c r="P353" s="191"/>
      <c r="Q353" s="191"/>
      <c r="R353" s="191"/>
      <c r="S353" s="191"/>
      <c r="T353" s="192"/>
      <c r="AT353" s="187" t="s">
        <v>269</v>
      </c>
      <c r="AU353" s="187" t="s">
        <v>87</v>
      </c>
      <c r="AV353" s="16" t="s">
        <v>92</v>
      </c>
      <c r="AW353" s="16" t="s">
        <v>26</v>
      </c>
      <c r="AX353" s="16" t="s">
        <v>71</v>
      </c>
      <c r="AY353" s="187" t="s">
        <v>157</v>
      </c>
    </row>
    <row r="354" spans="2:51" s="13" customFormat="1" x14ac:dyDescent="0.2">
      <c r="B354" s="165"/>
      <c r="D354" s="166" t="s">
        <v>269</v>
      </c>
      <c r="E354" s="167" t="s">
        <v>1</v>
      </c>
      <c r="F354" s="168" t="s">
        <v>6866</v>
      </c>
      <c r="H354" s="167" t="s">
        <v>1</v>
      </c>
      <c r="L354" s="165"/>
      <c r="M354" s="169"/>
      <c r="N354" s="170"/>
      <c r="O354" s="170"/>
      <c r="P354" s="170"/>
      <c r="Q354" s="170"/>
      <c r="R354" s="170"/>
      <c r="S354" s="170"/>
      <c r="T354" s="171"/>
      <c r="AT354" s="167" t="s">
        <v>269</v>
      </c>
      <c r="AU354" s="167" t="s">
        <v>87</v>
      </c>
      <c r="AV354" s="13" t="s">
        <v>79</v>
      </c>
      <c r="AW354" s="13" t="s">
        <v>26</v>
      </c>
      <c r="AX354" s="13" t="s">
        <v>71</v>
      </c>
      <c r="AY354" s="167" t="s">
        <v>157</v>
      </c>
    </row>
    <row r="355" spans="2:51" s="14" customFormat="1" x14ac:dyDescent="0.2">
      <c r="B355" s="172"/>
      <c r="D355" s="166" t="s">
        <v>269</v>
      </c>
      <c r="E355" s="173" t="s">
        <v>1</v>
      </c>
      <c r="F355" s="174" t="s">
        <v>6867</v>
      </c>
      <c r="H355" s="175">
        <v>16.030999999999999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2:51" s="14" customFormat="1" x14ac:dyDescent="0.2">
      <c r="B356" s="172"/>
      <c r="D356" s="166" t="s">
        <v>269</v>
      </c>
      <c r="E356" s="173" t="s">
        <v>1</v>
      </c>
      <c r="F356" s="174" t="s">
        <v>6868</v>
      </c>
      <c r="H356" s="175">
        <v>-0.84</v>
      </c>
      <c r="L356" s="172"/>
      <c r="M356" s="176"/>
      <c r="N356" s="177"/>
      <c r="O356" s="177"/>
      <c r="P356" s="177"/>
      <c r="Q356" s="177"/>
      <c r="R356" s="177"/>
      <c r="S356" s="177"/>
      <c r="T356" s="178"/>
      <c r="AT356" s="173" t="s">
        <v>269</v>
      </c>
      <c r="AU356" s="173" t="s">
        <v>87</v>
      </c>
      <c r="AV356" s="14" t="s">
        <v>87</v>
      </c>
      <c r="AW356" s="14" t="s">
        <v>26</v>
      </c>
      <c r="AX356" s="14" t="s">
        <v>71</v>
      </c>
      <c r="AY356" s="173" t="s">
        <v>157</v>
      </c>
    </row>
    <row r="357" spans="2:51" s="16" customFormat="1" x14ac:dyDescent="0.2">
      <c r="B357" s="186"/>
      <c r="D357" s="166" t="s">
        <v>269</v>
      </c>
      <c r="E357" s="187" t="s">
        <v>1</v>
      </c>
      <c r="F357" s="188" t="s">
        <v>319</v>
      </c>
      <c r="H357" s="189">
        <v>15.191000000000001</v>
      </c>
      <c r="L357" s="186"/>
      <c r="M357" s="190"/>
      <c r="N357" s="191"/>
      <c r="O357" s="191"/>
      <c r="P357" s="191"/>
      <c r="Q357" s="191"/>
      <c r="R357" s="191"/>
      <c r="S357" s="191"/>
      <c r="T357" s="192"/>
      <c r="AT357" s="187" t="s">
        <v>269</v>
      </c>
      <c r="AU357" s="187" t="s">
        <v>87</v>
      </c>
      <c r="AV357" s="16" t="s">
        <v>92</v>
      </c>
      <c r="AW357" s="16" t="s">
        <v>26</v>
      </c>
      <c r="AX357" s="16" t="s">
        <v>71</v>
      </c>
      <c r="AY357" s="187" t="s">
        <v>157</v>
      </c>
    </row>
    <row r="358" spans="2:51" s="13" customFormat="1" x14ac:dyDescent="0.2">
      <c r="B358" s="165"/>
      <c r="D358" s="166" t="s">
        <v>269</v>
      </c>
      <c r="E358" s="167" t="s">
        <v>1</v>
      </c>
      <c r="F358" s="168" t="s">
        <v>6869</v>
      </c>
      <c r="H358" s="167" t="s">
        <v>1</v>
      </c>
      <c r="L358" s="165"/>
      <c r="M358" s="169"/>
      <c r="N358" s="170"/>
      <c r="O358" s="170"/>
      <c r="P358" s="170"/>
      <c r="Q358" s="170"/>
      <c r="R358" s="170"/>
      <c r="S358" s="170"/>
      <c r="T358" s="171"/>
      <c r="AT358" s="167" t="s">
        <v>269</v>
      </c>
      <c r="AU358" s="167" t="s">
        <v>87</v>
      </c>
      <c r="AV358" s="13" t="s">
        <v>79</v>
      </c>
      <c r="AW358" s="13" t="s">
        <v>26</v>
      </c>
      <c r="AX358" s="13" t="s">
        <v>71</v>
      </c>
      <c r="AY358" s="167" t="s">
        <v>157</v>
      </c>
    </row>
    <row r="359" spans="2:51" s="14" customFormat="1" x14ac:dyDescent="0.2">
      <c r="B359" s="172"/>
      <c r="D359" s="166" t="s">
        <v>269</v>
      </c>
      <c r="E359" s="173" t="s">
        <v>1</v>
      </c>
      <c r="F359" s="174" t="s">
        <v>6870</v>
      </c>
      <c r="H359" s="175">
        <v>17.62</v>
      </c>
      <c r="L359" s="172"/>
      <c r="M359" s="176"/>
      <c r="N359" s="177"/>
      <c r="O359" s="177"/>
      <c r="P359" s="177"/>
      <c r="Q359" s="177"/>
      <c r="R359" s="177"/>
      <c r="S359" s="177"/>
      <c r="T359" s="178"/>
      <c r="AT359" s="173" t="s">
        <v>269</v>
      </c>
      <c r="AU359" s="173" t="s">
        <v>87</v>
      </c>
      <c r="AV359" s="14" t="s">
        <v>87</v>
      </c>
      <c r="AW359" s="14" t="s">
        <v>26</v>
      </c>
      <c r="AX359" s="14" t="s">
        <v>71</v>
      </c>
      <c r="AY359" s="173" t="s">
        <v>157</v>
      </c>
    </row>
    <row r="360" spans="2:51" s="14" customFormat="1" x14ac:dyDescent="0.2">
      <c r="B360" s="172"/>
      <c r="D360" s="166" t="s">
        <v>269</v>
      </c>
      <c r="E360" s="173" t="s">
        <v>1</v>
      </c>
      <c r="F360" s="174" t="s">
        <v>6871</v>
      </c>
      <c r="H360" s="175">
        <v>-1.89</v>
      </c>
      <c r="L360" s="172"/>
      <c r="M360" s="176"/>
      <c r="N360" s="177"/>
      <c r="O360" s="177"/>
      <c r="P360" s="177"/>
      <c r="Q360" s="177"/>
      <c r="R360" s="177"/>
      <c r="S360" s="177"/>
      <c r="T360" s="178"/>
      <c r="AT360" s="173" t="s">
        <v>269</v>
      </c>
      <c r="AU360" s="173" t="s">
        <v>87</v>
      </c>
      <c r="AV360" s="14" t="s">
        <v>87</v>
      </c>
      <c r="AW360" s="14" t="s">
        <v>26</v>
      </c>
      <c r="AX360" s="14" t="s">
        <v>71</v>
      </c>
      <c r="AY360" s="173" t="s">
        <v>157</v>
      </c>
    </row>
    <row r="361" spans="2:51" s="14" customFormat="1" x14ac:dyDescent="0.2">
      <c r="B361" s="172"/>
      <c r="D361" s="166" t="s">
        <v>269</v>
      </c>
      <c r="E361" s="173" t="s">
        <v>1</v>
      </c>
      <c r="F361" s="174" t="s">
        <v>6872</v>
      </c>
      <c r="H361" s="175">
        <v>-1.8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2:51" s="16" customFormat="1" x14ac:dyDescent="0.2">
      <c r="B362" s="186"/>
      <c r="D362" s="166" t="s">
        <v>269</v>
      </c>
      <c r="E362" s="187" t="s">
        <v>1</v>
      </c>
      <c r="F362" s="188" t="s">
        <v>319</v>
      </c>
      <c r="H362" s="189">
        <v>13.93</v>
      </c>
      <c r="L362" s="186"/>
      <c r="M362" s="190"/>
      <c r="N362" s="191"/>
      <c r="O362" s="191"/>
      <c r="P362" s="191"/>
      <c r="Q362" s="191"/>
      <c r="R362" s="191"/>
      <c r="S362" s="191"/>
      <c r="T362" s="192"/>
      <c r="AT362" s="187" t="s">
        <v>269</v>
      </c>
      <c r="AU362" s="187" t="s">
        <v>87</v>
      </c>
      <c r="AV362" s="16" t="s">
        <v>92</v>
      </c>
      <c r="AW362" s="16" t="s">
        <v>26</v>
      </c>
      <c r="AX362" s="16" t="s">
        <v>71</v>
      </c>
      <c r="AY362" s="187" t="s">
        <v>157</v>
      </c>
    </row>
    <row r="363" spans="2:51" s="13" customFormat="1" x14ac:dyDescent="0.2">
      <c r="B363" s="165"/>
      <c r="D363" s="166" t="s">
        <v>269</v>
      </c>
      <c r="E363" s="167" t="s">
        <v>1</v>
      </c>
      <c r="F363" s="168" t="s">
        <v>6873</v>
      </c>
      <c r="H363" s="167" t="s">
        <v>1</v>
      </c>
      <c r="L363" s="165"/>
      <c r="M363" s="169"/>
      <c r="N363" s="170"/>
      <c r="O363" s="170"/>
      <c r="P363" s="170"/>
      <c r="Q363" s="170"/>
      <c r="R363" s="170"/>
      <c r="S363" s="170"/>
      <c r="T363" s="171"/>
      <c r="AT363" s="167" t="s">
        <v>269</v>
      </c>
      <c r="AU363" s="167" t="s">
        <v>87</v>
      </c>
      <c r="AV363" s="13" t="s">
        <v>79</v>
      </c>
      <c r="AW363" s="13" t="s">
        <v>26</v>
      </c>
      <c r="AX363" s="13" t="s">
        <v>71</v>
      </c>
      <c r="AY363" s="167" t="s">
        <v>157</v>
      </c>
    </row>
    <row r="364" spans="2:51" s="14" customFormat="1" x14ac:dyDescent="0.2">
      <c r="B364" s="172"/>
      <c r="D364" s="166" t="s">
        <v>269</v>
      </c>
      <c r="E364" s="173" t="s">
        <v>1</v>
      </c>
      <c r="F364" s="174" t="s">
        <v>6874</v>
      </c>
      <c r="H364" s="175">
        <v>15.37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2:51" s="14" customFormat="1" x14ac:dyDescent="0.2">
      <c r="B365" s="172"/>
      <c r="D365" s="166" t="s">
        <v>269</v>
      </c>
      <c r="E365" s="173" t="s">
        <v>1</v>
      </c>
      <c r="F365" s="174" t="s">
        <v>6875</v>
      </c>
      <c r="H365" s="175">
        <v>-1.44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2:51" s="14" customFormat="1" x14ac:dyDescent="0.2">
      <c r="B366" s="172"/>
      <c r="D366" s="166" t="s">
        <v>269</v>
      </c>
      <c r="E366" s="173" t="s">
        <v>1</v>
      </c>
      <c r="F366" s="174" t="s">
        <v>6872</v>
      </c>
      <c r="H366" s="175">
        <v>-1.8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2:51" s="16" customFormat="1" x14ac:dyDescent="0.2">
      <c r="B367" s="186"/>
      <c r="D367" s="166" t="s">
        <v>269</v>
      </c>
      <c r="E367" s="187" t="s">
        <v>1</v>
      </c>
      <c r="F367" s="188" t="s">
        <v>319</v>
      </c>
      <c r="H367" s="189">
        <v>12.13</v>
      </c>
      <c r="L367" s="186"/>
      <c r="M367" s="190"/>
      <c r="N367" s="191"/>
      <c r="O367" s="191"/>
      <c r="P367" s="191"/>
      <c r="Q367" s="191"/>
      <c r="R367" s="191"/>
      <c r="S367" s="191"/>
      <c r="T367" s="192"/>
      <c r="AT367" s="187" t="s">
        <v>269</v>
      </c>
      <c r="AU367" s="187" t="s">
        <v>87</v>
      </c>
      <c r="AV367" s="16" t="s">
        <v>92</v>
      </c>
      <c r="AW367" s="16" t="s">
        <v>26</v>
      </c>
      <c r="AX367" s="16" t="s">
        <v>71</v>
      </c>
      <c r="AY367" s="187" t="s">
        <v>157</v>
      </c>
    </row>
    <row r="368" spans="2:51" s="13" customFormat="1" x14ac:dyDescent="0.2">
      <c r="B368" s="165"/>
      <c r="D368" s="166" t="s">
        <v>269</v>
      </c>
      <c r="E368" s="167" t="s">
        <v>1</v>
      </c>
      <c r="F368" s="168" t="s">
        <v>6876</v>
      </c>
      <c r="H368" s="167" t="s">
        <v>1</v>
      </c>
      <c r="L368" s="165"/>
      <c r="M368" s="169"/>
      <c r="N368" s="170"/>
      <c r="O368" s="170"/>
      <c r="P368" s="170"/>
      <c r="Q368" s="170"/>
      <c r="R368" s="170"/>
      <c r="S368" s="170"/>
      <c r="T368" s="171"/>
      <c r="AT368" s="167" t="s">
        <v>269</v>
      </c>
      <c r="AU368" s="167" t="s">
        <v>87</v>
      </c>
      <c r="AV368" s="13" t="s">
        <v>79</v>
      </c>
      <c r="AW368" s="13" t="s">
        <v>26</v>
      </c>
      <c r="AX368" s="13" t="s">
        <v>71</v>
      </c>
      <c r="AY368" s="167" t="s">
        <v>157</v>
      </c>
    </row>
    <row r="369" spans="2:51" s="14" customFormat="1" x14ac:dyDescent="0.2">
      <c r="B369" s="172"/>
      <c r="D369" s="166" t="s">
        <v>269</v>
      </c>
      <c r="E369" s="173" t="s">
        <v>1</v>
      </c>
      <c r="F369" s="174" t="s">
        <v>6877</v>
      </c>
      <c r="H369" s="175">
        <v>1.62</v>
      </c>
      <c r="L369" s="172"/>
      <c r="M369" s="176"/>
      <c r="N369" s="177"/>
      <c r="O369" s="177"/>
      <c r="P369" s="177"/>
      <c r="Q369" s="177"/>
      <c r="R369" s="177"/>
      <c r="S369" s="177"/>
      <c r="T369" s="178"/>
      <c r="AT369" s="173" t="s">
        <v>269</v>
      </c>
      <c r="AU369" s="173" t="s">
        <v>87</v>
      </c>
      <c r="AV369" s="14" t="s">
        <v>87</v>
      </c>
      <c r="AW369" s="14" t="s">
        <v>26</v>
      </c>
      <c r="AX369" s="14" t="s">
        <v>71</v>
      </c>
      <c r="AY369" s="173" t="s">
        <v>157</v>
      </c>
    </row>
    <row r="370" spans="2:51" s="16" customFormat="1" x14ac:dyDescent="0.2">
      <c r="B370" s="186"/>
      <c r="D370" s="166" t="s">
        <v>269</v>
      </c>
      <c r="E370" s="187" t="s">
        <v>1</v>
      </c>
      <c r="F370" s="188" t="s">
        <v>319</v>
      </c>
      <c r="H370" s="189">
        <v>1.62</v>
      </c>
      <c r="L370" s="186"/>
      <c r="M370" s="190"/>
      <c r="N370" s="191"/>
      <c r="O370" s="191"/>
      <c r="P370" s="191"/>
      <c r="Q370" s="191"/>
      <c r="R370" s="191"/>
      <c r="S370" s="191"/>
      <c r="T370" s="192"/>
      <c r="AT370" s="187" t="s">
        <v>269</v>
      </c>
      <c r="AU370" s="187" t="s">
        <v>87</v>
      </c>
      <c r="AV370" s="16" t="s">
        <v>92</v>
      </c>
      <c r="AW370" s="16" t="s">
        <v>26</v>
      </c>
      <c r="AX370" s="16" t="s">
        <v>71</v>
      </c>
      <c r="AY370" s="187" t="s">
        <v>157</v>
      </c>
    </row>
    <row r="371" spans="2:51" s="13" customFormat="1" x14ac:dyDescent="0.2">
      <c r="B371" s="165"/>
      <c r="D371" s="166" t="s">
        <v>269</v>
      </c>
      <c r="E371" s="167" t="s">
        <v>1</v>
      </c>
      <c r="F371" s="168" t="s">
        <v>6878</v>
      </c>
      <c r="H371" s="167" t="s">
        <v>1</v>
      </c>
      <c r="L371" s="165"/>
      <c r="M371" s="169"/>
      <c r="N371" s="170"/>
      <c r="O371" s="170"/>
      <c r="P371" s="170"/>
      <c r="Q371" s="170"/>
      <c r="R371" s="170"/>
      <c r="S371" s="170"/>
      <c r="T371" s="171"/>
      <c r="AT371" s="167" t="s">
        <v>269</v>
      </c>
      <c r="AU371" s="167" t="s">
        <v>87</v>
      </c>
      <c r="AV371" s="13" t="s">
        <v>79</v>
      </c>
      <c r="AW371" s="13" t="s">
        <v>26</v>
      </c>
      <c r="AX371" s="13" t="s">
        <v>71</v>
      </c>
      <c r="AY371" s="167" t="s">
        <v>157</v>
      </c>
    </row>
    <row r="372" spans="2:51" s="14" customFormat="1" x14ac:dyDescent="0.2">
      <c r="B372" s="172"/>
      <c r="D372" s="166" t="s">
        <v>269</v>
      </c>
      <c r="E372" s="173" t="s">
        <v>1</v>
      </c>
      <c r="F372" s="174" t="s">
        <v>6879</v>
      </c>
      <c r="H372" s="175">
        <v>38.33</v>
      </c>
      <c r="L372" s="172"/>
      <c r="M372" s="176"/>
      <c r="N372" s="177"/>
      <c r="O372" s="177"/>
      <c r="P372" s="177"/>
      <c r="Q372" s="177"/>
      <c r="R372" s="177"/>
      <c r="S372" s="177"/>
      <c r="T372" s="178"/>
      <c r="AT372" s="173" t="s">
        <v>269</v>
      </c>
      <c r="AU372" s="173" t="s">
        <v>87</v>
      </c>
      <c r="AV372" s="14" t="s">
        <v>87</v>
      </c>
      <c r="AW372" s="14" t="s">
        <v>26</v>
      </c>
      <c r="AX372" s="14" t="s">
        <v>71</v>
      </c>
      <c r="AY372" s="173" t="s">
        <v>157</v>
      </c>
    </row>
    <row r="373" spans="2:51" s="14" customFormat="1" x14ac:dyDescent="0.2">
      <c r="B373" s="172"/>
      <c r="D373" s="166" t="s">
        <v>269</v>
      </c>
      <c r="E373" s="173" t="s">
        <v>1</v>
      </c>
      <c r="F373" s="174" t="s">
        <v>6880</v>
      </c>
      <c r="H373" s="175">
        <v>-0.66</v>
      </c>
      <c r="L373" s="172"/>
      <c r="M373" s="176"/>
      <c r="N373" s="177"/>
      <c r="O373" s="177"/>
      <c r="P373" s="177"/>
      <c r="Q373" s="177"/>
      <c r="R373" s="177"/>
      <c r="S373" s="177"/>
      <c r="T373" s="178"/>
      <c r="AT373" s="173" t="s">
        <v>269</v>
      </c>
      <c r="AU373" s="173" t="s">
        <v>87</v>
      </c>
      <c r="AV373" s="14" t="s">
        <v>87</v>
      </c>
      <c r="AW373" s="14" t="s">
        <v>26</v>
      </c>
      <c r="AX373" s="14" t="s">
        <v>71</v>
      </c>
      <c r="AY373" s="173" t="s">
        <v>157</v>
      </c>
    </row>
    <row r="374" spans="2:51" s="16" customFormat="1" x14ac:dyDescent="0.2">
      <c r="B374" s="186"/>
      <c r="D374" s="166" t="s">
        <v>269</v>
      </c>
      <c r="E374" s="187" t="s">
        <v>1</v>
      </c>
      <c r="F374" s="188" t="s">
        <v>319</v>
      </c>
      <c r="H374" s="189">
        <v>37.67</v>
      </c>
      <c r="L374" s="186"/>
      <c r="M374" s="190"/>
      <c r="N374" s="191"/>
      <c r="O374" s="191"/>
      <c r="P374" s="191"/>
      <c r="Q374" s="191"/>
      <c r="R374" s="191"/>
      <c r="S374" s="191"/>
      <c r="T374" s="192"/>
      <c r="AT374" s="187" t="s">
        <v>269</v>
      </c>
      <c r="AU374" s="187" t="s">
        <v>87</v>
      </c>
      <c r="AV374" s="16" t="s">
        <v>92</v>
      </c>
      <c r="AW374" s="16" t="s">
        <v>26</v>
      </c>
      <c r="AX374" s="16" t="s">
        <v>71</v>
      </c>
      <c r="AY374" s="187" t="s">
        <v>157</v>
      </c>
    </row>
    <row r="375" spans="2:51" s="13" customFormat="1" x14ac:dyDescent="0.2">
      <c r="B375" s="165"/>
      <c r="D375" s="166" t="s">
        <v>269</v>
      </c>
      <c r="E375" s="167" t="s">
        <v>1</v>
      </c>
      <c r="F375" s="168" t="s">
        <v>6881</v>
      </c>
      <c r="H375" s="167" t="s">
        <v>1</v>
      </c>
      <c r="L375" s="165"/>
      <c r="M375" s="169"/>
      <c r="N375" s="170"/>
      <c r="O375" s="170"/>
      <c r="P375" s="170"/>
      <c r="Q375" s="170"/>
      <c r="R375" s="170"/>
      <c r="S375" s="170"/>
      <c r="T375" s="171"/>
      <c r="AT375" s="167" t="s">
        <v>269</v>
      </c>
      <c r="AU375" s="167" t="s">
        <v>87</v>
      </c>
      <c r="AV375" s="13" t="s">
        <v>79</v>
      </c>
      <c r="AW375" s="13" t="s">
        <v>26</v>
      </c>
      <c r="AX375" s="13" t="s">
        <v>71</v>
      </c>
      <c r="AY375" s="167" t="s">
        <v>157</v>
      </c>
    </row>
    <row r="376" spans="2:51" s="14" customFormat="1" x14ac:dyDescent="0.2">
      <c r="B376" s="172"/>
      <c r="D376" s="166" t="s">
        <v>269</v>
      </c>
      <c r="E376" s="173" t="s">
        <v>1</v>
      </c>
      <c r="F376" s="174" t="s">
        <v>6882</v>
      </c>
      <c r="H376" s="175">
        <v>11.22</v>
      </c>
      <c r="L376" s="172"/>
      <c r="M376" s="176"/>
      <c r="N376" s="177"/>
      <c r="O376" s="177"/>
      <c r="P376" s="177"/>
      <c r="Q376" s="177"/>
      <c r="R376" s="177"/>
      <c r="S376" s="177"/>
      <c r="T376" s="178"/>
      <c r="AT376" s="173" t="s">
        <v>269</v>
      </c>
      <c r="AU376" s="173" t="s">
        <v>87</v>
      </c>
      <c r="AV376" s="14" t="s">
        <v>87</v>
      </c>
      <c r="AW376" s="14" t="s">
        <v>26</v>
      </c>
      <c r="AX376" s="14" t="s">
        <v>71</v>
      </c>
      <c r="AY376" s="173" t="s">
        <v>157</v>
      </c>
    </row>
    <row r="377" spans="2:51" s="14" customFormat="1" x14ac:dyDescent="0.2">
      <c r="B377" s="172"/>
      <c r="D377" s="166" t="s">
        <v>269</v>
      </c>
      <c r="E377" s="173" t="s">
        <v>1</v>
      </c>
      <c r="F377" s="174" t="s">
        <v>6883</v>
      </c>
      <c r="H377" s="175">
        <v>-3.6419999999999999</v>
      </c>
      <c r="L377" s="172"/>
      <c r="M377" s="176"/>
      <c r="N377" s="177"/>
      <c r="O377" s="177"/>
      <c r="P377" s="177"/>
      <c r="Q377" s="177"/>
      <c r="R377" s="177"/>
      <c r="S377" s="177"/>
      <c r="T377" s="178"/>
      <c r="AT377" s="173" t="s">
        <v>269</v>
      </c>
      <c r="AU377" s="173" t="s">
        <v>87</v>
      </c>
      <c r="AV377" s="14" t="s">
        <v>87</v>
      </c>
      <c r="AW377" s="14" t="s">
        <v>26</v>
      </c>
      <c r="AX377" s="14" t="s">
        <v>71</v>
      </c>
      <c r="AY377" s="173" t="s">
        <v>157</v>
      </c>
    </row>
    <row r="378" spans="2:51" s="16" customFormat="1" x14ac:dyDescent="0.2">
      <c r="B378" s="186"/>
      <c r="D378" s="166" t="s">
        <v>269</v>
      </c>
      <c r="E378" s="187" t="s">
        <v>1</v>
      </c>
      <c r="F378" s="188" t="s">
        <v>319</v>
      </c>
      <c r="H378" s="189">
        <v>7.5780000000000003</v>
      </c>
      <c r="L378" s="186"/>
      <c r="M378" s="190"/>
      <c r="N378" s="191"/>
      <c r="O378" s="191"/>
      <c r="P378" s="191"/>
      <c r="Q378" s="191"/>
      <c r="R378" s="191"/>
      <c r="S378" s="191"/>
      <c r="T378" s="192"/>
      <c r="AT378" s="187" t="s">
        <v>269</v>
      </c>
      <c r="AU378" s="187" t="s">
        <v>87</v>
      </c>
      <c r="AV378" s="16" t="s">
        <v>92</v>
      </c>
      <c r="AW378" s="16" t="s">
        <v>26</v>
      </c>
      <c r="AX378" s="16" t="s">
        <v>71</v>
      </c>
      <c r="AY378" s="187" t="s">
        <v>157</v>
      </c>
    </row>
    <row r="379" spans="2:51" s="13" customFormat="1" ht="22.5" x14ac:dyDescent="0.2">
      <c r="B379" s="165"/>
      <c r="D379" s="166" t="s">
        <v>269</v>
      </c>
      <c r="E379" s="167" t="s">
        <v>1</v>
      </c>
      <c r="F379" s="168" t="s">
        <v>6884</v>
      </c>
      <c r="H379" s="167" t="s">
        <v>1</v>
      </c>
      <c r="L379" s="165"/>
      <c r="M379" s="169"/>
      <c r="N379" s="170"/>
      <c r="O379" s="170"/>
      <c r="P379" s="170"/>
      <c r="Q379" s="170"/>
      <c r="R379" s="170"/>
      <c r="S379" s="170"/>
      <c r="T379" s="171"/>
      <c r="AT379" s="167" t="s">
        <v>269</v>
      </c>
      <c r="AU379" s="167" t="s">
        <v>87</v>
      </c>
      <c r="AV379" s="13" t="s">
        <v>79</v>
      </c>
      <c r="AW379" s="13" t="s">
        <v>26</v>
      </c>
      <c r="AX379" s="13" t="s">
        <v>71</v>
      </c>
      <c r="AY379" s="167" t="s">
        <v>157</v>
      </c>
    </row>
    <row r="380" spans="2:51" s="13" customFormat="1" x14ac:dyDescent="0.2">
      <c r="B380" s="165"/>
      <c r="D380" s="166" t="s">
        <v>269</v>
      </c>
      <c r="E380" s="167" t="s">
        <v>1</v>
      </c>
      <c r="F380" s="168" t="s">
        <v>6314</v>
      </c>
      <c r="H380" s="167" t="s">
        <v>1</v>
      </c>
      <c r="L380" s="165"/>
      <c r="M380" s="169"/>
      <c r="N380" s="170"/>
      <c r="O380" s="170"/>
      <c r="P380" s="170"/>
      <c r="Q380" s="170"/>
      <c r="R380" s="170"/>
      <c r="S380" s="170"/>
      <c r="T380" s="171"/>
      <c r="AT380" s="167" t="s">
        <v>269</v>
      </c>
      <c r="AU380" s="167" t="s">
        <v>87</v>
      </c>
      <c r="AV380" s="13" t="s">
        <v>79</v>
      </c>
      <c r="AW380" s="13" t="s">
        <v>26</v>
      </c>
      <c r="AX380" s="13" t="s">
        <v>71</v>
      </c>
      <c r="AY380" s="167" t="s">
        <v>157</v>
      </c>
    </row>
    <row r="381" spans="2:51" s="14" customFormat="1" x14ac:dyDescent="0.2">
      <c r="B381" s="172"/>
      <c r="D381" s="166" t="s">
        <v>269</v>
      </c>
      <c r="E381" s="173" t="s">
        <v>1</v>
      </c>
      <c r="F381" s="174" t="s">
        <v>6885</v>
      </c>
      <c r="H381" s="175">
        <v>3.45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2:51" s="16" customFormat="1" x14ac:dyDescent="0.2">
      <c r="B382" s="186"/>
      <c r="D382" s="166" t="s">
        <v>269</v>
      </c>
      <c r="E382" s="187" t="s">
        <v>1</v>
      </c>
      <c r="F382" s="188" t="s">
        <v>319</v>
      </c>
      <c r="H382" s="189">
        <v>3.45</v>
      </c>
      <c r="L382" s="186"/>
      <c r="M382" s="190"/>
      <c r="N382" s="191"/>
      <c r="O382" s="191"/>
      <c r="P382" s="191"/>
      <c r="Q382" s="191"/>
      <c r="R382" s="191"/>
      <c r="S382" s="191"/>
      <c r="T382" s="192"/>
      <c r="AT382" s="187" t="s">
        <v>269</v>
      </c>
      <c r="AU382" s="187" t="s">
        <v>87</v>
      </c>
      <c r="AV382" s="16" t="s">
        <v>92</v>
      </c>
      <c r="AW382" s="16" t="s">
        <v>26</v>
      </c>
      <c r="AX382" s="16" t="s">
        <v>71</v>
      </c>
      <c r="AY382" s="187" t="s">
        <v>157</v>
      </c>
    </row>
    <row r="383" spans="2:51" s="15" customFormat="1" x14ac:dyDescent="0.2">
      <c r="B383" s="179"/>
      <c r="D383" s="166" t="s">
        <v>269</v>
      </c>
      <c r="E383" s="180" t="s">
        <v>1</v>
      </c>
      <c r="F383" s="181" t="s">
        <v>272</v>
      </c>
      <c r="H383" s="182">
        <v>115.09</v>
      </c>
      <c r="L383" s="179"/>
      <c r="M383" s="183"/>
      <c r="N383" s="184"/>
      <c r="O383" s="184"/>
      <c r="P383" s="184"/>
      <c r="Q383" s="184"/>
      <c r="R383" s="184"/>
      <c r="S383" s="184"/>
      <c r="T383" s="185"/>
      <c r="AT383" s="180" t="s">
        <v>269</v>
      </c>
      <c r="AU383" s="180" t="s">
        <v>87</v>
      </c>
      <c r="AV383" s="15" t="s">
        <v>162</v>
      </c>
      <c r="AW383" s="15" t="s">
        <v>26</v>
      </c>
      <c r="AX383" s="15" t="s">
        <v>71</v>
      </c>
      <c r="AY383" s="180" t="s">
        <v>157</v>
      </c>
    </row>
    <row r="384" spans="2:51" s="13" customFormat="1" x14ac:dyDescent="0.2">
      <c r="B384" s="165"/>
      <c r="D384" s="166" t="s">
        <v>269</v>
      </c>
      <c r="E384" s="167" t="s">
        <v>1</v>
      </c>
      <c r="F384" s="168" t="s">
        <v>6159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2:51" s="13" customFormat="1" x14ac:dyDescent="0.2">
      <c r="B385" s="165"/>
      <c r="D385" s="166" t="s">
        <v>269</v>
      </c>
      <c r="E385" s="167" t="s">
        <v>1</v>
      </c>
      <c r="F385" s="168" t="s">
        <v>1980</v>
      </c>
      <c r="H385" s="167" t="s">
        <v>1</v>
      </c>
      <c r="L385" s="165"/>
      <c r="M385" s="169"/>
      <c r="N385" s="170"/>
      <c r="O385" s="170"/>
      <c r="P385" s="170"/>
      <c r="Q385" s="170"/>
      <c r="R385" s="170"/>
      <c r="S385" s="170"/>
      <c r="T385" s="171"/>
      <c r="AT385" s="167" t="s">
        <v>269</v>
      </c>
      <c r="AU385" s="167" t="s">
        <v>87</v>
      </c>
      <c r="AV385" s="13" t="s">
        <v>79</v>
      </c>
      <c r="AW385" s="13" t="s">
        <v>26</v>
      </c>
      <c r="AX385" s="13" t="s">
        <v>71</v>
      </c>
      <c r="AY385" s="167" t="s">
        <v>157</v>
      </c>
    </row>
    <row r="386" spans="2:51" s="14" customFormat="1" x14ac:dyDescent="0.2">
      <c r="B386" s="172"/>
      <c r="D386" s="166" t="s">
        <v>269</v>
      </c>
      <c r="E386" s="173" t="s">
        <v>1</v>
      </c>
      <c r="F386" s="174" t="s">
        <v>6886</v>
      </c>
      <c r="H386" s="175">
        <v>41.4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2:51" s="16" customFormat="1" x14ac:dyDescent="0.2">
      <c r="B387" s="186"/>
      <c r="D387" s="166" t="s">
        <v>269</v>
      </c>
      <c r="E387" s="187" t="s">
        <v>1</v>
      </c>
      <c r="F387" s="188" t="s">
        <v>319</v>
      </c>
      <c r="H387" s="189">
        <v>41.4</v>
      </c>
      <c r="L387" s="186"/>
      <c r="M387" s="190"/>
      <c r="N387" s="191"/>
      <c r="O387" s="191"/>
      <c r="P387" s="191"/>
      <c r="Q387" s="191"/>
      <c r="R387" s="191"/>
      <c r="S387" s="191"/>
      <c r="T387" s="192"/>
      <c r="AT387" s="187" t="s">
        <v>269</v>
      </c>
      <c r="AU387" s="187" t="s">
        <v>87</v>
      </c>
      <c r="AV387" s="16" t="s">
        <v>92</v>
      </c>
      <c r="AW387" s="16" t="s">
        <v>26</v>
      </c>
      <c r="AX387" s="16" t="s">
        <v>71</v>
      </c>
      <c r="AY387" s="187" t="s">
        <v>157</v>
      </c>
    </row>
    <row r="388" spans="2:51" s="13" customFormat="1" x14ac:dyDescent="0.2">
      <c r="B388" s="165"/>
      <c r="D388" s="166" t="s">
        <v>269</v>
      </c>
      <c r="E388" s="167" t="s">
        <v>1</v>
      </c>
      <c r="F388" s="168" t="s">
        <v>6818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2:51" s="14" customFormat="1" x14ac:dyDescent="0.2">
      <c r="B389" s="172"/>
      <c r="D389" s="166" t="s">
        <v>269</v>
      </c>
      <c r="E389" s="173" t="s">
        <v>1</v>
      </c>
      <c r="F389" s="174" t="s">
        <v>6887</v>
      </c>
      <c r="H389" s="175">
        <v>21.965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2:51" s="14" customFormat="1" x14ac:dyDescent="0.2">
      <c r="B390" s="172"/>
      <c r="D390" s="166" t="s">
        <v>269</v>
      </c>
      <c r="E390" s="173" t="s">
        <v>1</v>
      </c>
      <c r="F390" s="174" t="s">
        <v>6888</v>
      </c>
      <c r="H390" s="175">
        <v>-1.02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2:51" s="14" customFormat="1" x14ac:dyDescent="0.2">
      <c r="B391" s="172"/>
      <c r="D391" s="166" t="s">
        <v>269</v>
      </c>
      <c r="E391" s="173" t="s">
        <v>1</v>
      </c>
      <c r="F391" s="174" t="s">
        <v>6872</v>
      </c>
      <c r="H391" s="175">
        <v>-1.8</v>
      </c>
      <c r="L391" s="172"/>
      <c r="M391" s="176"/>
      <c r="N391" s="177"/>
      <c r="O391" s="177"/>
      <c r="P391" s="177"/>
      <c r="Q391" s="177"/>
      <c r="R391" s="177"/>
      <c r="S391" s="177"/>
      <c r="T391" s="178"/>
      <c r="AT391" s="173" t="s">
        <v>269</v>
      </c>
      <c r="AU391" s="173" t="s">
        <v>87</v>
      </c>
      <c r="AV391" s="14" t="s">
        <v>87</v>
      </c>
      <c r="AW391" s="14" t="s">
        <v>26</v>
      </c>
      <c r="AX391" s="14" t="s">
        <v>71</v>
      </c>
      <c r="AY391" s="173" t="s">
        <v>157</v>
      </c>
    </row>
    <row r="392" spans="2:51" s="16" customFormat="1" x14ac:dyDescent="0.2">
      <c r="B392" s="186"/>
      <c r="D392" s="166" t="s">
        <v>269</v>
      </c>
      <c r="E392" s="187" t="s">
        <v>1</v>
      </c>
      <c r="F392" s="188" t="s">
        <v>319</v>
      </c>
      <c r="H392" s="189">
        <v>19.145</v>
      </c>
      <c r="L392" s="186"/>
      <c r="M392" s="190"/>
      <c r="N392" s="191"/>
      <c r="O392" s="191"/>
      <c r="P392" s="191"/>
      <c r="Q392" s="191"/>
      <c r="R392" s="191"/>
      <c r="S392" s="191"/>
      <c r="T392" s="192"/>
      <c r="AT392" s="187" t="s">
        <v>269</v>
      </c>
      <c r="AU392" s="187" t="s">
        <v>87</v>
      </c>
      <c r="AV392" s="16" t="s">
        <v>92</v>
      </c>
      <c r="AW392" s="16" t="s">
        <v>26</v>
      </c>
      <c r="AX392" s="16" t="s">
        <v>71</v>
      </c>
      <c r="AY392" s="187" t="s">
        <v>157</v>
      </c>
    </row>
    <row r="393" spans="2:51" s="13" customFormat="1" x14ac:dyDescent="0.2">
      <c r="B393" s="165"/>
      <c r="D393" s="166" t="s">
        <v>269</v>
      </c>
      <c r="E393" s="167" t="s">
        <v>1</v>
      </c>
      <c r="F393" s="168" t="s">
        <v>2030</v>
      </c>
      <c r="H393" s="167" t="s">
        <v>1</v>
      </c>
      <c r="L393" s="165"/>
      <c r="M393" s="169"/>
      <c r="N393" s="170"/>
      <c r="O393" s="170"/>
      <c r="P393" s="170"/>
      <c r="Q393" s="170"/>
      <c r="R393" s="170"/>
      <c r="S393" s="170"/>
      <c r="T393" s="171"/>
      <c r="AT393" s="167" t="s">
        <v>269</v>
      </c>
      <c r="AU393" s="167" t="s">
        <v>87</v>
      </c>
      <c r="AV393" s="13" t="s">
        <v>79</v>
      </c>
      <c r="AW393" s="13" t="s">
        <v>26</v>
      </c>
      <c r="AX393" s="13" t="s">
        <v>71</v>
      </c>
      <c r="AY393" s="167" t="s">
        <v>157</v>
      </c>
    </row>
    <row r="394" spans="2:51" s="14" customFormat="1" x14ac:dyDescent="0.2">
      <c r="B394" s="172"/>
      <c r="D394" s="166" t="s">
        <v>269</v>
      </c>
      <c r="E394" s="173" t="s">
        <v>1</v>
      </c>
      <c r="F394" s="174" t="s">
        <v>6889</v>
      </c>
      <c r="H394" s="175">
        <v>13.685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2:51" s="14" customFormat="1" x14ac:dyDescent="0.2">
      <c r="B395" s="172"/>
      <c r="D395" s="166" t="s">
        <v>269</v>
      </c>
      <c r="E395" s="173" t="s">
        <v>1</v>
      </c>
      <c r="F395" s="174" t="s">
        <v>6890</v>
      </c>
      <c r="H395" s="175">
        <v>-1.839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2:51" s="16" customFormat="1" x14ac:dyDescent="0.2">
      <c r="B396" s="186"/>
      <c r="D396" s="166" t="s">
        <v>269</v>
      </c>
      <c r="E396" s="187" t="s">
        <v>1</v>
      </c>
      <c r="F396" s="188" t="s">
        <v>319</v>
      </c>
      <c r="H396" s="189">
        <v>11.846</v>
      </c>
      <c r="L396" s="186"/>
      <c r="M396" s="190"/>
      <c r="N396" s="191"/>
      <c r="O396" s="191"/>
      <c r="P396" s="191"/>
      <c r="Q396" s="191"/>
      <c r="R396" s="191"/>
      <c r="S396" s="191"/>
      <c r="T396" s="192"/>
      <c r="AT396" s="187" t="s">
        <v>269</v>
      </c>
      <c r="AU396" s="187" t="s">
        <v>87</v>
      </c>
      <c r="AV396" s="16" t="s">
        <v>92</v>
      </c>
      <c r="AW396" s="16" t="s">
        <v>26</v>
      </c>
      <c r="AX396" s="16" t="s">
        <v>71</v>
      </c>
      <c r="AY396" s="187" t="s">
        <v>157</v>
      </c>
    </row>
    <row r="397" spans="2:51" s="13" customFormat="1" x14ac:dyDescent="0.2">
      <c r="B397" s="165"/>
      <c r="D397" s="166" t="s">
        <v>269</v>
      </c>
      <c r="E397" s="167" t="s">
        <v>1</v>
      </c>
      <c r="F397" s="168" t="s">
        <v>2019</v>
      </c>
      <c r="H397" s="167" t="s">
        <v>1</v>
      </c>
      <c r="L397" s="165"/>
      <c r="M397" s="169"/>
      <c r="N397" s="170"/>
      <c r="O397" s="170"/>
      <c r="P397" s="170"/>
      <c r="Q397" s="170"/>
      <c r="R397" s="170"/>
      <c r="S397" s="170"/>
      <c r="T397" s="171"/>
      <c r="AT397" s="167" t="s">
        <v>269</v>
      </c>
      <c r="AU397" s="167" t="s">
        <v>87</v>
      </c>
      <c r="AV397" s="13" t="s">
        <v>79</v>
      </c>
      <c r="AW397" s="13" t="s">
        <v>26</v>
      </c>
      <c r="AX397" s="13" t="s">
        <v>71</v>
      </c>
      <c r="AY397" s="167" t="s">
        <v>157</v>
      </c>
    </row>
    <row r="398" spans="2:51" s="14" customFormat="1" x14ac:dyDescent="0.2">
      <c r="B398" s="172"/>
      <c r="D398" s="166" t="s">
        <v>269</v>
      </c>
      <c r="E398" s="173" t="s">
        <v>1</v>
      </c>
      <c r="F398" s="174" t="s">
        <v>6891</v>
      </c>
      <c r="H398" s="175">
        <v>31.26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2:51" s="14" customFormat="1" x14ac:dyDescent="0.2">
      <c r="B399" s="172"/>
      <c r="D399" s="166" t="s">
        <v>269</v>
      </c>
      <c r="E399" s="173" t="s">
        <v>1</v>
      </c>
      <c r="F399" s="174" t="s">
        <v>6892</v>
      </c>
      <c r="H399" s="175">
        <v>-0.6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2:51" s="16" customFormat="1" x14ac:dyDescent="0.2">
      <c r="B400" s="186"/>
      <c r="D400" s="166" t="s">
        <v>269</v>
      </c>
      <c r="E400" s="187" t="s">
        <v>1</v>
      </c>
      <c r="F400" s="188" t="s">
        <v>319</v>
      </c>
      <c r="H400" s="189">
        <v>30.66</v>
      </c>
      <c r="L400" s="186"/>
      <c r="M400" s="190"/>
      <c r="N400" s="191"/>
      <c r="O400" s="191"/>
      <c r="P400" s="191"/>
      <c r="Q400" s="191"/>
      <c r="R400" s="191"/>
      <c r="S400" s="191"/>
      <c r="T400" s="192"/>
      <c r="AT400" s="187" t="s">
        <v>269</v>
      </c>
      <c r="AU400" s="187" t="s">
        <v>87</v>
      </c>
      <c r="AV400" s="16" t="s">
        <v>92</v>
      </c>
      <c r="AW400" s="16" t="s">
        <v>26</v>
      </c>
      <c r="AX400" s="16" t="s">
        <v>71</v>
      </c>
      <c r="AY400" s="187" t="s">
        <v>157</v>
      </c>
    </row>
    <row r="401" spans="1:65" s="13" customFormat="1" ht="22.5" x14ac:dyDescent="0.2">
      <c r="B401" s="165"/>
      <c r="D401" s="166" t="s">
        <v>269</v>
      </c>
      <c r="E401" s="167" t="s">
        <v>1</v>
      </c>
      <c r="F401" s="168" t="s">
        <v>6884</v>
      </c>
      <c r="H401" s="167" t="s">
        <v>1</v>
      </c>
      <c r="L401" s="165"/>
      <c r="M401" s="169"/>
      <c r="N401" s="170"/>
      <c r="O401" s="170"/>
      <c r="P401" s="170"/>
      <c r="Q401" s="170"/>
      <c r="R401" s="170"/>
      <c r="S401" s="170"/>
      <c r="T401" s="171"/>
      <c r="AT401" s="167" t="s">
        <v>269</v>
      </c>
      <c r="AU401" s="167" t="s">
        <v>87</v>
      </c>
      <c r="AV401" s="13" t="s">
        <v>79</v>
      </c>
      <c r="AW401" s="13" t="s">
        <v>26</v>
      </c>
      <c r="AX401" s="13" t="s">
        <v>71</v>
      </c>
      <c r="AY401" s="167" t="s">
        <v>157</v>
      </c>
    </row>
    <row r="402" spans="1:65" s="13" customFormat="1" x14ac:dyDescent="0.2">
      <c r="B402" s="165"/>
      <c r="D402" s="166" t="s">
        <v>269</v>
      </c>
      <c r="E402" s="167" t="s">
        <v>1</v>
      </c>
      <c r="F402" s="168" t="s">
        <v>2030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1:65" s="14" customFormat="1" x14ac:dyDescent="0.2">
      <c r="B403" s="172"/>
      <c r="D403" s="166" t="s">
        <v>269</v>
      </c>
      <c r="E403" s="173" t="s">
        <v>1</v>
      </c>
      <c r="F403" s="174" t="s">
        <v>6893</v>
      </c>
      <c r="H403" s="175">
        <v>8.58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6" customFormat="1" x14ac:dyDescent="0.2">
      <c r="B404" s="186"/>
      <c r="D404" s="166" t="s">
        <v>269</v>
      </c>
      <c r="E404" s="187" t="s">
        <v>1</v>
      </c>
      <c r="F404" s="188" t="s">
        <v>319</v>
      </c>
      <c r="H404" s="189">
        <v>8.58</v>
      </c>
      <c r="L404" s="186"/>
      <c r="M404" s="190"/>
      <c r="N404" s="191"/>
      <c r="O404" s="191"/>
      <c r="P404" s="191"/>
      <c r="Q404" s="191"/>
      <c r="R404" s="191"/>
      <c r="S404" s="191"/>
      <c r="T404" s="192"/>
      <c r="AT404" s="187" t="s">
        <v>269</v>
      </c>
      <c r="AU404" s="187" t="s">
        <v>87</v>
      </c>
      <c r="AV404" s="16" t="s">
        <v>92</v>
      </c>
      <c r="AW404" s="16" t="s">
        <v>26</v>
      </c>
      <c r="AX404" s="16" t="s">
        <v>71</v>
      </c>
      <c r="AY404" s="187" t="s">
        <v>157</v>
      </c>
    </row>
    <row r="405" spans="1:65" s="13" customFormat="1" x14ac:dyDescent="0.2">
      <c r="B405" s="165"/>
      <c r="D405" s="166" t="s">
        <v>269</v>
      </c>
      <c r="E405" s="167" t="s">
        <v>1</v>
      </c>
      <c r="F405" s="168" t="s">
        <v>2019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1:65" s="14" customFormat="1" x14ac:dyDescent="0.2">
      <c r="B406" s="172"/>
      <c r="D406" s="166" t="s">
        <v>269</v>
      </c>
      <c r="E406" s="173" t="s">
        <v>1</v>
      </c>
      <c r="F406" s="174" t="s">
        <v>6894</v>
      </c>
      <c r="H406" s="175">
        <v>9.27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6" customFormat="1" x14ac:dyDescent="0.2">
      <c r="B407" s="186"/>
      <c r="D407" s="166" t="s">
        <v>269</v>
      </c>
      <c r="E407" s="187" t="s">
        <v>1</v>
      </c>
      <c r="F407" s="188" t="s">
        <v>319</v>
      </c>
      <c r="H407" s="189">
        <v>9.27</v>
      </c>
      <c r="L407" s="186"/>
      <c r="M407" s="190"/>
      <c r="N407" s="191"/>
      <c r="O407" s="191"/>
      <c r="P407" s="191"/>
      <c r="Q407" s="191"/>
      <c r="R407" s="191"/>
      <c r="S407" s="191"/>
      <c r="T407" s="192"/>
      <c r="AT407" s="187" t="s">
        <v>269</v>
      </c>
      <c r="AU407" s="187" t="s">
        <v>87</v>
      </c>
      <c r="AV407" s="16" t="s">
        <v>92</v>
      </c>
      <c r="AW407" s="16" t="s">
        <v>26</v>
      </c>
      <c r="AX407" s="16" t="s">
        <v>71</v>
      </c>
      <c r="AY407" s="187" t="s">
        <v>157</v>
      </c>
    </row>
    <row r="408" spans="1:65" s="15" customFormat="1" x14ac:dyDescent="0.2">
      <c r="B408" s="179"/>
      <c r="D408" s="166" t="s">
        <v>269</v>
      </c>
      <c r="E408" s="180" t="s">
        <v>1</v>
      </c>
      <c r="F408" s="181" t="s">
        <v>272</v>
      </c>
      <c r="H408" s="182">
        <v>120.901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71</v>
      </c>
      <c r="AY408" s="180" t="s">
        <v>157</v>
      </c>
    </row>
    <row r="409" spans="1:65" s="14" customFormat="1" x14ac:dyDescent="0.2">
      <c r="B409" s="172"/>
      <c r="D409" s="166" t="s">
        <v>269</v>
      </c>
      <c r="E409" s="173" t="s">
        <v>1</v>
      </c>
      <c r="F409" s="174" t="s">
        <v>6895</v>
      </c>
      <c r="H409" s="175">
        <v>235.99100000000001</v>
      </c>
      <c r="L409" s="172"/>
      <c r="M409" s="176"/>
      <c r="N409" s="177"/>
      <c r="O409" s="177"/>
      <c r="P409" s="177"/>
      <c r="Q409" s="177"/>
      <c r="R409" s="177"/>
      <c r="S409" s="177"/>
      <c r="T409" s="178"/>
      <c r="AT409" s="173" t="s">
        <v>269</v>
      </c>
      <c r="AU409" s="173" t="s">
        <v>87</v>
      </c>
      <c r="AV409" s="14" t="s">
        <v>87</v>
      </c>
      <c r="AW409" s="14" t="s">
        <v>26</v>
      </c>
      <c r="AX409" s="14" t="s">
        <v>71</v>
      </c>
      <c r="AY409" s="173" t="s">
        <v>157</v>
      </c>
    </row>
    <row r="410" spans="1:65" s="15" customFormat="1" x14ac:dyDescent="0.2">
      <c r="B410" s="179"/>
      <c r="D410" s="166" t="s">
        <v>269</v>
      </c>
      <c r="E410" s="180" t="s">
        <v>1</v>
      </c>
      <c r="F410" s="181" t="s">
        <v>272</v>
      </c>
      <c r="H410" s="182">
        <v>235.99100000000001</v>
      </c>
      <c r="L410" s="179"/>
      <c r="M410" s="183"/>
      <c r="N410" s="184"/>
      <c r="O410" s="184"/>
      <c r="P410" s="184"/>
      <c r="Q410" s="184"/>
      <c r="R410" s="184"/>
      <c r="S410" s="184"/>
      <c r="T410" s="185"/>
      <c r="AT410" s="180" t="s">
        <v>269</v>
      </c>
      <c r="AU410" s="180" t="s">
        <v>87</v>
      </c>
      <c r="AV410" s="15" t="s">
        <v>162</v>
      </c>
      <c r="AW410" s="15" t="s">
        <v>26</v>
      </c>
      <c r="AX410" s="15" t="s">
        <v>79</v>
      </c>
      <c r="AY410" s="180" t="s">
        <v>157</v>
      </c>
    </row>
    <row r="411" spans="1:65" s="2" customFormat="1" ht="14.45" customHeight="1" x14ac:dyDescent="0.2">
      <c r="A411" s="30"/>
      <c r="B411" s="147"/>
      <c r="C411" s="148" t="s">
        <v>489</v>
      </c>
      <c r="D411" s="148" t="s">
        <v>159</v>
      </c>
      <c r="E411" s="149" t="s">
        <v>6896</v>
      </c>
      <c r="F411" s="150" t="s">
        <v>6897</v>
      </c>
      <c r="G411" s="151" t="s">
        <v>168</v>
      </c>
      <c r="H411" s="152">
        <v>4.4219999999999997</v>
      </c>
      <c r="I411" s="152"/>
      <c r="J411" s="152">
        <f>ROUND(I411*H411,3)</f>
        <v>0</v>
      </c>
      <c r="K411" s="153"/>
      <c r="L411" s="31"/>
      <c r="M411" s="154" t="s">
        <v>1</v>
      </c>
      <c r="N411" s="155" t="s">
        <v>37</v>
      </c>
      <c r="O411" s="156">
        <v>1.153</v>
      </c>
      <c r="P411" s="156">
        <f>O411*H411</f>
        <v>5.0985659999999999</v>
      </c>
      <c r="Q411" s="156">
        <v>1.0540000000000001E-2</v>
      </c>
      <c r="R411" s="156">
        <f>Q411*H411</f>
        <v>4.6607879999999997E-2</v>
      </c>
      <c r="S411" s="156">
        <v>0</v>
      </c>
      <c r="T411" s="157">
        <f>S411*H411</f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58" t="s">
        <v>162</v>
      </c>
      <c r="AT411" s="158" t="s">
        <v>159</v>
      </c>
      <c r="AU411" s="158" t="s">
        <v>87</v>
      </c>
      <c r="AY411" s="18" t="s">
        <v>157</v>
      </c>
      <c r="BE411" s="159">
        <f>IF(N411="základná",J411,0)</f>
        <v>0</v>
      </c>
      <c r="BF411" s="159">
        <f>IF(N411="znížená",J411,0)</f>
        <v>0</v>
      </c>
      <c r="BG411" s="159">
        <f>IF(N411="zákl. prenesená",J411,0)</f>
        <v>0</v>
      </c>
      <c r="BH411" s="159">
        <f>IF(N411="zníž. prenesená",J411,0)</f>
        <v>0</v>
      </c>
      <c r="BI411" s="159">
        <f>IF(N411="nulová",J411,0)</f>
        <v>0</v>
      </c>
      <c r="BJ411" s="18" t="s">
        <v>87</v>
      </c>
      <c r="BK411" s="160">
        <f>ROUND(I411*H411,3)</f>
        <v>0</v>
      </c>
      <c r="BL411" s="18" t="s">
        <v>162</v>
      </c>
      <c r="BM411" s="158" t="s">
        <v>6898</v>
      </c>
    </row>
    <row r="412" spans="1:65" s="13" customFormat="1" x14ac:dyDescent="0.2">
      <c r="B412" s="165"/>
      <c r="D412" s="166" t="s">
        <v>269</v>
      </c>
      <c r="E412" s="167" t="s">
        <v>1</v>
      </c>
      <c r="F412" s="168" t="s">
        <v>6157</v>
      </c>
      <c r="H412" s="167" t="s">
        <v>1</v>
      </c>
      <c r="L412" s="165"/>
      <c r="M412" s="169"/>
      <c r="N412" s="170"/>
      <c r="O412" s="170"/>
      <c r="P412" s="170"/>
      <c r="Q412" s="170"/>
      <c r="R412" s="170"/>
      <c r="S412" s="170"/>
      <c r="T412" s="171"/>
      <c r="AT412" s="167" t="s">
        <v>269</v>
      </c>
      <c r="AU412" s="167" t="s">
        <v>87</v>
      </c>
      <c r="AV412" s="13" t="s">
        <v>79</v>
      </c>
      <c r="AW412" s="13" t="s">
        <v>26</v>
      </c>
      <c r="AX412" s="13" t="s">
        <v>71</v>
      </c>
      <c r="AY412" s="167" t="s">
        <v>157</v>
      </c>
    </row>
    <row r="413" spans="1:65" s="13" customFormat="1" x14ac:dyDescent="0.2">
      <c r="B413" s="165"/>
      <c r="D413" s="166" t="s">
        <v>269</v>
      </c>
      <c r="E413" s="167" t="s">
        <v>1</v>
      </c>
      <c r="F413" s="168" t="s">
        <v>6854</v>
      </c>
      <c r="H413" s="167" t="s">
        <v>1</v>
      </c>
      <c r="L413" s="165"/>
      <c r="M413" s="169"/>
      <c r="N413" s="170"/>
      <c r="O413" s="170"/>
      <c r="P413" s="170"/>
      <c r="Q413" s="170"/>
      <c r="R413" s="170"/>
      <c r="S413" s="170"/>
      <c r="T413" s="171"/>
      <c r="AT413" s="167" t="s">
        <v>269</v>
      </c>
      <c r="AU413" s="167" t="s">
        <v>87</v>
      </c>
      <c r="AV413" s="13" t="s">
        <v>79</v>
      </c>
      <c r="AW413" s="13" t="s">
        <v>26</v>
      </c>
      <c r="AX413" s="13" t="s">
        <v>71</v>
      </c>
      <c r="AY413" s="167" t="s">
        <v>157</v>
      </c>
    </row>
    <row r="414" spans="1:65" s="14" customFormat="1" x14ac:dyDescent="0.2">
      <c r="B414" s="172"/>
      <c r="D414" s="166" t="s">
        <v>269</v>
      </c>
      <c r="E414" s="173" t="s">
        <v>1</v>
      </c>
      <c r="F414" s="174" t="s">
        <v>6899</v>
      </c>
      <c r="H414" s="175">
        <v>0.36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1:65" s="16" customFormat="1" x14ac:dyDescent="0.2">
      <c r="B415" s="186"/>
      <c r="D415" s="166" t="s">
        <v>269</v>
      </c>
      <c r="E415" s="187" t="s">
        <v>1</v>
      </c>
      <c r="F415" s="188" t="s">
        <v>319</v>
      </c>
      <c r="H415" s="189">
        <v>0.36</v>
      </c>
      <c r="L415" s="186"/>
      <c r="M415" s="190"/>
      <c r="N415" s="191"/>
      <c r="O415" s="191"/>
      <c r="P415" s="191"/>
      <c r="Q415" s="191"/>
      <c r="R415" s="191"/>
      <c r="S415" s="191"/>
      <c r="T415" s="192"/>
      <c r="AT415" s="187" t="s">
        <v>269</v>
      </c>
      <c r="AU415" s="187" t="s">
        <v>87</v>
      </c>
      <c r="AV415" s="16" t="s">
        <v>92</v>
      </c>
      <c r="AW415" s="16" t="s">
        <v>26</v>
      </c>
      <c r="AX415" s="16" t="s">
        <v>71</v>
      </c>
      <c r="AY415" s="187" t="s">
        <v>157</v>
      </c>
    </row>
    <row r="416" spans="1:65" s="13" customFormat="1" x14ac:dyDescent="0.2">
      <c r="B416" s="165"/>
      <c r="D416" s="166" t="s">
        <v>269</v>
      </c>
      <c r="E416" s="167" t="s">
        <v>1</v>
      </c>
      <c r="F416" s="168" t="s">
        <v>6900</v>
      </c>
      <c r="H416" s="167" t="s">
        <v>1</v>
      </c>
      <c r="L416" s="165"/>
      <c r="M416" s="169"/>
      <c r="N416" s="170"/>
      <c r="O416" s="170"/>
      <c r="P416" s="170"/>
      <c r="Q416" s="170"/>
      <c r="R416" s="170"/>
      <c r="S416" s="170"/>
      <c r="T416" s="171"/>
      <c r="AT416" s="167" t="s">
        <v>269</v>
      </c>
      <c r="AU416" s="167" t="s">
        <v>87</v>
      </c>
      <c r="AV416" s="13" t="s">
        <v>79</v>
      </c>
      <c r="AW416" s="13" t="s">
        <v>26</v>
      </c>
      <c r="AX416" s="13" t="s">
        <v>71</v>
      </c>
      <c r="AY416" s="167" t="s">
        <v>157</v>
      </c>
    </row>
    <row r="417" spans="2:51" s="14" customFormat="1" x14ac:dyDescent="0.2">
      <c r="B417" s="172"/>
      <c r="D417" s="166" t="s">
        <v>269</v>
      </c>
      <c r="E417" s="173" t="s">
        <v>1</v>
      </c>
      <c r="F417" s="174" t="s">
        <v>6901</v>
      </c>
      <c r="H417" s="175">
        <v>0.12</v>
      </c>
      <c r="L417" s="172"/>
      <c r="M417" s="176"/>
      <c r="N417" s="177"/>
      <c r="O417" s="177"/>
      <c r="P417" s="177"/>
      <c r="Q417" s="177"/>
      <c r="R417" s="177"/>
      <c r="S417" s="177"/>
      <c r="T417" s="178"/>
      <c r="AT417" s="173" t="s">
        <v>269</v>
      </c>
      <c r="AU417" s="173" t="s">
        <v>87</v>
      </c>
      <c r="AV417" s="14" t="s">
        <v>87</v>
      </c>
      <c r="AW417" s="14" t="s">
        <v>26</v>
      </c>
      <c r="AX417" s="14" t="s">
        <v>71</v>
      </c>
      <c r="AY417" s="173" t="s">
        <v>157</v>
      </c>
    </row>
    <row r="418" spans="2:51" s="16" customFormat="1" x14ac:dyDescent="0.2">
      <c r="B418" s="186"/>
      <c r="D418" s="166" t="s">
        <v>269</v>
      </c>
      <c r="E418" s="187" t="s">
        <v>1</v>
      </c>
      <c r="F418" s="188" t="s">
        <v>319</v>
      </c>
      <c r="H418" s="189">
        <v>0.12</v>
      </c>
      <c r="L418" s="186"/>
      <c r="M418" s="190"/>
      <c r="N418" s="191"/>
      <c r="O418" s="191"/>
      <c r="P418" s="191"/>
      <c r="Q418" s="191"/>
      <c r="R418" s="191"/>
      <c r="S418" s="191"/>
      <c r="T418" s="192"/>
      <c r="AT418" s="187" t="s">
        <v>269</v>
      </c>
      <c r="AU418" s="187" t="s">
        <v>87</v>
      </c>
      <c r="AV418" s="16" t="s">
        <v>92</v>
      </c>
      <c r="AW418" s="16" t="s">
        <v>26</v>
      </c>
      <c r="AX418" s="16" t="s">
        <v>71</v>
      </c>
      <c r="AY418" s="187" t="s">
        <v>157</v>
      </c>
    </row>
    <row r="419" spans="2:51" s="13" customFormat="1" x14ac:dyDescent="0.2">
      <c r="B419" s="165"/>
      <c r="D419" s="166" t="s">
        <v>269</v>
      </c>
      <c r="E419" s="167" t="s">
        <v>1</v>
      </c>
      <c r="F419" s="168" t="s">
        <v>6902</v>
      </c>
      <c r="H419" s="167" t="s">
        <v>1</v>
      </c>
      <c r="L419" s="165"/>
      <c r="M419" s="169"/>
      <c r="N419" s="170"/>
      <c r="O419" s="170"/>
      <c r="P419" s="170"/>
      <c r="Q419" s="170"/>
      <c r="R419" s="170"/>
      <c r="S419" s="170"/>
      <c r="T419" s="171"/>
      <c r="AT419" s="167" t="s">
        <v>269</v>
      </c>
      <c r="AU419" s="167" t="s">
        <v>87</v>
      </c>
      <c r="AV419" s="13" t="s">
        <v>79</v>
      </c>
      <c r="AW419" s="13" t="s">
        <v>26</v>
      </c>
      <c r="AX419" s="13" t="s">
        <v>71</v>
      </c>
      <c r="AY419" s="167" t="s">
        <v>157</v>
      </c>
    </row>
    <row r="420" spans="2:51" s="14" customFormat="1" x14ac:dyDescent="0.2">
      <c r="B420" s="172"/>
      <c r="D420" s="166" t="s">
        <v>269</v>
      </c>
      <c r="E420" s="173" t="s">
        <v>1</v>
      </c>
      <c r="F420" s="174" t="s">
        <v>6903</v>
      </c>
      <c r="H420" s="175">
        <v>0.49199999999999999</v>
      </c>
      <c r="L420" s="172"/>
      <c r="M420" s="176"/>
      <c r="N420" s="177"/>
      <c r="O420" s="177"/>
      <c r="P420" s="177"/>
      <c r="Q420" s="177"/>
      <c r="R420" s="177"/>
      <c r="S420" s="177"/>
      <c r="T420" s="178"/>
      <c r="AT420" s="173" t="s">
        <v>269</v>
      </c>
      <c r="AU420" s="173" t="s">
        <v>87</v>
      </c>
      <c r="AV420" s="14" t="s">
        <v>87</v>
      </c>
      <c r="AW420" s="14" t="s">
        <v>26</v>
      </c>
      <c r="AX420" s="14" t="s">
        <v>71</v>
      </c>
      <c r="AY420" s="173" t="s">
        <v>157</v>
      </c>
    </row>
    <row r="421" spans="2:51" s="14" customFormat="1" x14ac:dyDescent="0.2">
      <c r="B421" s="172"/>
      <c r="D421" s="166" t="s">
        <v>269</v>
      </c>
      <c r="E421" s="173" t="s">
        <v>1</v>
      </c>
      <c r="F421" s="174" t="s">
        <v>6899</v>
      </c>
      <c r="H421" s="175">
        <v>0.36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2:51" s="16" customFormat="1" x14ac:dyDescent="0.2">
      <c r="B422" s="186"/>
      <c r="D422" s="166" t="s">
        <v>269</v>
      </c>
      <c r="E422" s="187" t="s">
        <v>1</v>
      </c>
      <c r="F422" s="188" t="s">
        <v>319</v>
      </c>
      <c r="H422" s="189">
        <v>0.85199999999999998</v>
      </c>
      <c r="L422" s="186"/>
      <c r="M422" s="190"/>
      <c r="N422" s="191"/>
      <c r="O422" s="191"/>
      <c r="P422" s="191"/>
      <c r="Q422" s="191"/>
      <c r="R422" s="191"/>
      <c r="S422" s="191"/>
      <c r="T422" s="192"/>
      <c r="AT422" s="187" t="s">
        <v>269</v>
      </c>
      <c r="AU422" s="187" t="s">
        <v>87</v>
      </c>
      <c r="AV422" s="16" t="s">
        <v>92</v>
      </c>
      <c r="AW422" s="16" t="s">
        <v>26</v>
      </c>
      <c r="AX422" s="16" t="s">
        <v>71</v>
      </c>
      <c r="AY422" s="187" t="s">
        <v>157</v>
      </c>
    </row>
    <row r="423" spans="2:51" s="13" customFormat="1" x14ac:dyDescent="0.2">
      <c r="B423" s="165"/>
      <c r="D423" s="166" t="s">
        <v>269</v>
      </c>
      <c r="E423" s="167" t="s">
        <v>1</v>
      </c>
      <c r="F423" s="168" t="s">
        <v>6904</v>
      </c>
      <c r="H423" s="167" t="s">
        <v>1</v>
      </c>
      <c r="L423" s="165"/>
      <c r="M423" s="169"/>
      <c r="N423" s="170"/>
      <c r="O423" s="170"/>
      <c r="P423" s="170"/>
      <c r="Q423" s="170"/>
      <c r="R423" s="170"/>
      <c r="S423" s="170"/>
      <c r="T423" s="171"/>
      <c r="AT423" s="167" t="s">
        <v>269</v>
      </c>
      <c r="AU423" s="167" t="s">
        <v>87</v>
      </c>
      <c r="AV423" s="13" t="s">
        <v>79</v>
      </c>
      <c r="AW423" s="13" t="s">
        <v>26</v>
      </c>
      <c r="AX423" s="13" t="s">
        <v>71</v>
      </c>
      <c r="AY423" s="167" t="s">
        <v>157</v>
      </c>
    </row>
    <row r="424" spans="2:51" s="14" customFormat="1" x14ac:dyDescent="0.2">
      <c r="B424" s="172"/>
      <c r="D424" s="166" t="s">
        <v>269</v>
      </c>
      <c r="E424" s="173" t="s">
        <v>1</v>
      </c>
      <c r="F424" s="174" t="s">
        <v>6901</v>
      </c>
      <c r="H424" s="175">
        <v>0.12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2:51" s="16" customFormat="1" x14ac:dyDescent="0.2">
      <c r="B425" s="186"/>
      <c r="D425" s="166" t="s">
        <v>269</v>
      </c>
      <c r="E425" s="187" t="s">
        <v>1</v>
      </c>
      <c r="F425" s="188" t="s">
        <v>319</v>
      </c>
      <c r="H425" s="189">
        <v>0.12</v>
      </c>
      <c r="L425" s="186"/>
      <c r="M425" s="190"/>
      <c r="N425" s="191"/>
      <c r="O425" s="191"/>
      <c r="P425" s="191"/>
      <c r="Q425" s="191"/>
      <c r="R425" s="191"/>
      <c r="S425" s="191"/>
      <c r="T425" s="192"/>
      <c r="AT425" s="187" t="s">
        <v>269</v>
      </c>
      <c r="AU425" s="187" t="s">
        <v>87</v>
      </c>
      <c r="AV425" s="16" t="s">
        <v>92</v>
      </c>
      <c r="AW425" s="16" t="s">
        <v>26</v>
      </c>
      <c r="AX425" s="16" t="s">
        <v>71</v>
      </c>
      <c r="AY425" s="187" t="s">
        <v>157</v>
      </c>
    </row>
    <row r="426" spans="2:51" s="13" customFormat="1" x14ac:dyDescent="0.2">
      <c r="B426" s="165"/>
      <c r="D426" s="166" t="s">
        <v>269</v>
      </c>
      <c r="E426" s="167" t="s">
        <v>1</v>
      </c>
      <c r="F426" s="168" t="s">
        <v>6869</v>
      </c>
      <c r="H426" s="167" t="s">
        <v>1</v>
      </c>
      <c r="L426" s="165"/>
      <c r="M426" s="169"/>
      <c r="N426" s="170"/>
      <c r="O426" s="170"/>
      <c r="P426" s="170"/>
      <c r="Q426" s="170"/>
      <c r="R426" s="170"/>
      <c r="S426" s="170"/>
      <c r="T426" s="171"/>
      <c r="AT426" s="167" t="s">
        <v>269</v>
      </c>
      <c r="AU426" s="167" t="s">
        <v>87</v>
      </c>
      <c r="AV426" s="13" t="s">
        <v>79</v>
      </c>
      <c r="AW426" s="13" t="s">
        <v>26</v>
      </c>
      <c r="AX426" s="13" t="s">
        <v>71</v>
      </c>
      <c r="AY426" s="167" t="s">
        <v>157</v>
      </c>
    </row>
    <row r="427" spans="2:51" s="14" customFormat="1" x14ac:dyDescent="0.2">
      <c r="B427" s="172"/>
      <c r="D427" s="166" t="s">
        <v>269</v>
      </c>
      <c r="E427" s="173" t="s">
        <v>1</v>
      </c>
      <c r="F427" s="174" t="s">
        <v>6905</v>
      </c>
      <c r="H427" s="175">
        <v>0.48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2:51" s="16" customFormat="1" x14ac:dyDescent="0.2">
      <c r="B428" s="186"/>
      <c r="D428" s="166" t="s">
        <v>269</v>
      </c>
      <c r="E428" s="187" t="s">
        <v>1</v>
      </c>
      <c r="F428" s="188" t="s">
        <v>319</v>
      </c>
      <c r="H428" s="189">
        <v>0.48</v>
      </c>
      <c r="L428" s="186"/>
      <c r="M428" s="190"/>
      <c r="N428" s="191"/>
      <c r="O428" s="191"/>
      <c r="P428" s="191"/>
      <c r="Q428" s="191"/>
      <c r="R428" s="191"/>
      <c r="S428" s="191"/>
      <c r="T428" s="192"/>
      <c r="AT428" s="187" t="s">
        <v>269</v>
      </c>
      <c r="AU428" s="187" t="s">
        <v>87</v>
      </c>
      <c r="AV428" s="16" t="s">
        <v>92</v>
      </c>
      <c r="AW428" s="16" t="s">
        <v>26</v>
      </c>
      <c r="AX428" s="16" t="s">
        <v>71</v>
      </c>
      <c r="AY428" s="187" t="s">
        <v>157</v>
      </c>
    </row>
    <row r="429" spans="2:51" s="13" customFormat="1" x14ac:dyDescent="0.2">
      <c r="B429" s="165"/>
      <c r="D429" s="166" t="s">
        <v>269</v>
      </c>
      <c r="E429" s="167" t="s">
        <v>1</v>
      </c>
      <c r="F429" s="168" t="s">
        <v>6906</v>
      </c>
      <c r="H429" s="167" t="s">
        <v>1</v>
      </c>
      <c r="L429" s="165"/>
      <c r="M429" s="169"/>
      <c r="N429" s="170"/>
      <c r="O429" s="170"/>
      <c r="P429" s="170"/>
      <c r="Q429" s="170"/>
      <c r="R429" s="170"/>
      <c r="S429" s="170"/>
      <c r="T429" s="171"/>
      <c r="AT429" s="167" t="s">
        <v>269</v>
      </c>
      <c r="AU429" s="167" t="s">
        <v>87</v>
      </c>
      <c r="AV429" s="13" t="s">
        <v>79</v>
      </c>
      <c r="AW429" s="13" t="s">
        <v>26</v>
      </c>
      <c r="AX429" s="13" t="s">
        <v>71</v>
      </c>
      <c r="AY429" s="167" t="s">
        <v>157</v>
      </c>
    </row>
    <row r="430" spans="2:51" s="14" customFormat="1" x14ac:dyDescent="0.2">
      <c r="B430" s="172"/>
      <c r="D430" s="166" t="s">
        <v>269</v>
      </c>
      <c r="E430" s="173" t="s">
        <v>1</v>
      </c>
      <c r="F430" s="174" t="s">
        <v>6907</v>
      </c>
      <c r="H430" s="175">
        <v>0.58199999999999996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2:51" s="14" customFormat="1" x14ac:dyDescent="0.2">
      <c r="B431" s="172"/>
      <c r="D431" s="166" t="s">
        <v>269</v>
      </c>
      <c r="E431" s="173" t="s">
        <v>1</v>
      </c>
      <c r="F431" s="174" t="s">
        <v>6901</v>
      </c>
      <c r="H431" s="175">
        <v>0.12</v>
      </c>
      <c r="L431" s="172"/>
      <c r="M431" s="176"/>
      <c r="N431" s="177"/>
      <c r="O431" s="177"/>
      <c r="P431" s="177"/>
      <c r="Q431" s="177"/>
      <c r="R431" s="177"/>
      <c r="S431" s="177"/>
      <c r="T431" s="178"/>
      <c r="AT431" s="173" t="s">
        <v>269</v>
      </c>
      <c r="AU431" s="173" t="s">
        <v>87</v>
      </c>
      <c r="AV431" s="14" t="s">
        <v>87</v>
      </c>
      <c r="AW431" s="14" t="s">
        <v>26</v>
      </c>
      <c r="AX431" s="14" t="s">
        <v>71</v>
      </c>
      <c r="AY431" s="173" t="s">
        <v>157</v>
      </c>
    </row>
    <row r="432" spans="2:51" s="16" customFormat="1" x14ac:dyDescent="0.2">
      <c r="B432" s="186"/>
      <c r="D432" s="166" t="s">
        <v>269</v>
      </c>
      <c r="E432" s="187" t="s">
        <v>1</v>
      </c>
      <c r="F432" s="188" t="s">
        <v>319</v>
      </c>
      <c r="H432" s="189">
        <v>0.70199999999999996</v>
      </c>
      <c r="L432" s="186"/>
      <c r="M432" s="190"/>
      <c r="N432" s="191"/>
      <c r="O432" s="191"/>
      <c r="P432" s="191"/>
      <c r="Q432" s="191"/>
      <c r="R432" s="191"/>
      <c r="S432" s="191"/>
      <c r="T432" s="192"/>
      <c r="AT432" s="187" t="s">
        <v>269</v>
      </c>
      <c r="AU432" s="187" t="s">
        <v>87</v>
      </c>
      <c r="AV432" s="16" t="s">
        <v>92</v>
      </c>
      <c r="AW432" s="16" t="s">
        <v>26</v>
      </c>
      <c r="AX432" s="16" t="s">
        <v>71</v>
      </c>
      <c r="AY432" s="187" t="s">
        <v>157</v>
      </c>
    </row>
    <row r="433" spans="2:51" s="13" customFormat="1" x14ac:dyDescent="0.2">
      <c r="B433" s="165"/>
      <c r="D433" s="166" t="s">
        <v>269</v>
      </c>
      <c r="E433" s="167" t="s">
        <v>1</v>
      </c>
      <c r="F433" s="168" t="s">
        <v>6369</v>
      </c>
      <c r="H433" s="167" t="s">
        <v>1</v>
      </c>
      <c r="L433" s="165"/>
      <c r="M433" s="169"/>
      <c r="N433" s="170"/>
      <c r="O433" s="170"/>
      <c r="P433" s="170"/>
      <c r="Q433" s="170"/>
      <c r="R433" s="170"/>
      <c r="S433" s="170"/>
      <c r="T433" s="171"/>
      <c r="AT433" s="167" t="s">
        <v>269</v>
      </c>
      <c r="AU433" s="167" t="s">
        <v>87</v>
      </c>
      <c r="AV433" s="13" t="s">
        <v>79</v>
      </c>
      <c r="AW433" s="13" t="s">
        <v>26</v>
      </c>
      <c r="AX433" s="13" t="s">
        <v>71</v>
      </c>
      <c r="AY433" s="167" t="s">
        <v>157</v>
      </c>
    </row>
    <row r="434" spans="2:51" s="14" customFormat="1" x14ac:dyDescent="0.2">
      <c r="B434" s="172"/>
      <c r="D434" s="166" t="s">
        <v>269</v>
      </c>
      <c r="E434" s="173" t="s">
        <v>1</v>
      </c>
      <c r="F434" s="174" t="s">
        <v>6908</v>
      </c>
      <c r="H434" s="175">
        <v>0.432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2:51" s="14" customFormat="1" x14ac:dyDescent="0.2">
      <c r="B435" s="172"/>
      <c r="D435" s="166" t="s">
        <v>269</v>
      </c>
      <c r="E435" s="173" t="s">
        <v>1</v>
      </c>
      <c r="F435" s="174" t="s">
        <v>6901</v>
      </c>
      <c r="H435" s="175">
        <v>0.12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2:51" s="16" customFormat="1" x14ac:dyDescent="0.2">
      <c r="B436" s="186"/>
      <c r="D436" s="166" t="s">
        <v>269</v>
      </c>
      <c r="E436" s="187" t="s">
        <v>1</v>
      </c>
      <c r="F436" s="188" t="s">
        <v>319</v>
      </c>
      <c r="H436" s="189">
        <v>0.55200000000000005</v>
      </c>
      <c r="L436" s="186"/>
      <c r="M436" s="190"/>
      <c r="N436" s="191"/>
      <c r="O436" s="191"/>
      <c r="P436" s="191"/>
      <c r="Q436" s="191"/>
      <c r="R436" s="191"/>
      <c r="S436" s="191"/>
      <c r="T436" s="192"/>
      <c r="AT436" s="187" t="s">
        <v>269</v>
      </c>
      <c r="AU436" s="187" t="s">
        <v>87</v>
      </c>
      <c r="AV436" s="16" t="s">
        <v>92</v>
      </c>
      <c r="AW436" s="16" t="s">
        <v>26</v>
      </c>
      <c r="AX436" s="16" t="s">
        <v>71</v>
      </c>
      <c r="AY436" s="187" t="s">
        <v>157</v>
      </c>
    </row>
    <row r="437" spans="2:51" s="15" customFormat="1" x14ac:dyDescent="0.2">
      <c r="B437" s="179"/>
      <c r="D437" s="166" t="s">
        <v>269</v>
      </c>
      <c r="E437" s="180" t="s">
        <v>1</v>
      </c>
      <c r="F437" s="181" t="s">
        <v>272</v>
      </c>
      <c r="H437" s="182">
        <v>3.1859999999999999</v>
      </c>
      <c r="L437" s="179"/>
      <c r="M437" s="183"/>
      <c r="N437" s="184"/>
      <c r="O437" s="184"/>
      <c r="P437" s="184"/>
      <c r="Q437" s="184"/>
      <c r="R437" s="184"/>
      <c r="S437" s="184"/>
      <c r="T437" s="185"/>
      <c r="AT437" s="180" t="s">
        <v>269</v>
      </c>
      <c r="AU437" s="180" t="s">
        <v>87</v>
      </c>
      <c r="AV437" s="15" t="s">
        <v>162</v>
      </c>
      <c r="AW437" s="15" t="s">
        <v>26</v>
      </c>
      <c r="AX437" s="15" t="s">
        <v>71</v>
      </c>
      <c r="AY437" s="180" t="s">
        <v>157</v>
      </c>
    </row>
    <row r="438" spans="2:51" s="13" customFormat="1" x14ac:dyDescent="0.2">
      <c r="B438" s="165"/>
      <c r="D438" s="166" t="s">
        <v>269</v>
      </c>
      <c r="E438" s="167" t="s">
        <v>1</v>
      </c>
      <c r="F438" s="168" t="s">
        <v>6159</v>
      </c>
      <c r="H438" s="167" t="s">
        <v>1</v>
      </c>
      <c r="L438" s="165"/>
      <c r="M438" s="169"/>
      <c r="N438" s="170"/>
      <c r="O438" s="170"/>
      <c r="P438" s="170"/>
      <c r="Q438" s="170"/>
      <c r="R438" s="170"/>
      <c r="S438" s="170"/>
      <c r="T438" s="171"/>
      <c r="AT438" s="167" t="s">
        <v>269</v>
      </c>
      <c r="AU438" s="167" t="s">
        <v>87</v>
      </c>
      <c r="AV438" s="13" t="s">
        <v>79</v>
      </c>
      <c r="AW438" s="13" t="s">
        <v>26</v>
      </c>
      <c r="AX438" s="13" t="s">
        <v>71</v>
      </c>
      <c r="AY438" s="167" t="s">
        <v>157</v>
      </c>
    </row>
    <row r="439" spans="2:51" s="13" customFormat="1" x14ac:dyDescent="0.2">
      <c r="B439" s="165"/>
      <c r="D439" s="166" t="s">
        <v>269</v>
      </c>
      <c r="E439" s="167" t="s">
        <v>1</v>
      </c>
      <c r="F439" s="168" t="s">
        <v>6818</v>
      </c>
      <c r="H439" s="167" t="s">
        <v>1</v>
      </c>
      <c r="L439" s="165"/>
      <c r="M439" s="169"/>
      <c r="N439" s="170"/>
      <c r="O439" s="170"/>
      <c r="P439" s="170"/>
      <c r="Q439" s="170"/>
      <c r="R439" s="170"/>
      <c r="S439" s="170"/>
      <c r="T439" s="171"/>
      <c r="AT439" s="167" t="s">
        <v>269</v>
      </c>
      <c r="AU439" s="167" t="s">
        <v>87</v>
      </c>
      <c r="AV439" s="13" t="s">
        <v>79</v>
      </c>
      <c r="AW439" s="13" t="s">
        <v>26</v>
      </c>
      <c r="AX439" s="13" t="s">
        <v>71</v>
      </c>
      <c r="AY439" s="167" t="s">
        <v>157</v>
      </c>
    </row>
    <row r="440" spans="2:51" s="14" customFormat="1" x14ac:dyDescent="0.2">
      <c r="B440" s="172"/>
      <c r="D440" s="166" t="s">
        <v>269</v>
      </c>
      <c r="E440" s="173" t="s">
        <v>1</v>
      </c>
      <c r="F440" s="174" t="s">
        <v>6909</v>
      </c>
      <c r="H440" s="175">
        <v>0.24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2:51" s="16" customFormat="1" x14ac:dyDescent="0.2">
      <c r="B441" s="186"/>
      <c r="D441" s="166" t="s">
        <v>269</v>
      </c>
      <c r="E441" s="187" t="s">
        <v>1</v>
      </c>
      <c r="F441" s="188" t="s">
        <v>319</v>
      </c>
      <c r="H441" s="189">
        <v>0.24</v>
      </c>
      <c r="L441" s="186"/>
      <c r="M441" s="190"/>
      <c r="N441" s="191"/>
      <c r="O441" s="191"/>
      <c r="P441" s="191"/>
      <c r="Q441" s="191"/>
      <c r="R441" s="191"/>
      <c r="S441" s="191"/>
      <c r="T441" s="192"/>
      <c r="AT441" s="187" t="s">
        <v>269</v>
      </c>
      <c r="AU441" s="187" t="s">
        <v>87</v>
      </c>
      <c r="AV441" s="16" t="s">
        <v>92</v>
      </c>
      <c r="AW441" s="16" t="s">
        <v>26</v>
      </c>
      <c r="AX441" s="16" t="s">
        <v>71</v>
      </c>
      <c r="AY441" s="187" t="s">
        <v>157</v>
      </c>
    </row>
    <row r="442" spans="2:51" s="13" customFormat="1" x14ac:dyDescent="0.2">
      <c r="B442" s="165"/>
      <c r="D442" s="166" t="s">
        <v>269</v>
      </c>
      <c r="E442" s="167" t="s">
        <v>1</v>
      </c>
      <c r="F442" s="168" t="s">
        <v>2030</v>
      </c>
      <c r="H442" s="167" t="s">
        <v>1</v>
      </c>
      <c r="L442" s="165"/>
      <c r="M442" s="169"/>
      <c r="N442" s="170"/>
      <c r="O442" s="170"/>
      <c r="P442" s="170"/>
      <c r="Q442" s="170"/>
      <c r="R442" s="170"/>
      <c r="S442" s="170"/>
      <c r="T442" s="171"/>
      <c r="AT442" s="167" t="s">
        <v>269</v>
      </c>
      <c r="AU442" s="167" t="s">
        <v>87</v>
      </c>
      <c r="AV442" s="13" t="s">
        <v>79</v>
      </c>
      <c r="AW442" s="13" t="s">
        <v>26</v>
      </c>
      <c r="AX442" s="13" t="s">
        <v>71</v>
      </c>
      <c r="AY442" s="167" t="s">
        <v>157</v>
      </c>
    </row>
    <row r="443" spans="2:51" s="14" customFormat="1" x14ac:dyDescent="0.2">
      <c r="B443" s="172"/>
      <c r="D443" s="166" t="s">
        <v>269</v>
      </c>
      <c r="E443" s="173" t="s">
        <v>1</v>
      </c>
      <c r="F443" s="174" t="s">
        <v>6910</v>
      </c>
      <c r="H443" s="175">
        <v>0.57599999999999996</v>
      </c>
      <c r="L443" s="172"/>
      <c r="M443" s="176"/>
      <c r="N443" s="177"/>
      <c r="O443" s="177"/>
      <c r="P443" s="177"/>
      <c r="Q443" s="177"/>
      <c r="R443" s="177"/>
      <c r="S443" s="177"/>
      <c r="T443" s="178"/>
      <c r="AT443" s="173" t="s">
        <v>269</v>
      </c>
      <c r="AU443" s="173" t="s">
        <v>87</v>
      </c>
      <c r="AV443" s="14" t="s">
        <v>87</v>
      </c>
      <c r="AW443" s="14" t="s">
        <v>26</v>
      </c>
      <c r="AX443" s="14" t="s">
        <v>71</v>
      </c>
      <c r="AY443" s="173" t="s">
        <v>157</v>
      </c>
    </row>
    <row r="444" spans="2:51" s="16" customFormat="1" x14ac:dyDescent="0.2">
      <c r="B444" s="186"/>
      <c r="D444" s="166" t="s">
        <v>269</v>
      </c>
      <c r="E444" s="187" t="s">
        <v>1</v>
      </c>
      <c r="F444" s="188" t="s">
        <v>319</v>
      </c>
      <c r="H444" s="189">
        <v>0.57599999999999996</v>
      </c>
      <c r="L444" s="186"/>
      <c r="M444" s="190"/>
      <c r="N444" s="191"/>
      <c r="O444" s="191"/>
      <c r="P444" s="191"/>
      <c r="Q444" s="191"/>
      <c r="R444" s="191"/>
      <c r="S444" s="191"/>
      <c r="T444" s="192"/>
      <c r="AT444" s="187" t="s">
        <v>269</v>
      </c>
      <c r="AU444" s="187" t="s">
        <v>87</v>
      </c>
      <c r="AV444" s="16" t="s">
        <v>92</v>
      </c>
      <c r="AW444" s="16" t="s">
        <v>26</v>
      </c>
      <c r="AX444" s="16" t="s">
        <v>71</v>
      </c>
      <c r="AY444" s="187" t="s">
        <v>157</v>
      </c>
    </row>
    <row r="445" spans="2:51" s="13" customFormat="1" x14ac:dyDescent="0.2">
      <c r="B445" s="165"/>
      <c r="D445" s="166" t="s">
        <v>269</v>
      </c>
      <c r="E445" s="167" t="s">
        <v>1</v>
      </c>
      <c r="F445" s="168" t="s">
        <v>2019</v>
      </c>
      <c r="H445" s="167" t="s">
        <v>1</v>
      </c>
      <c r="L445" s="165"/>
      <c r="M445" s="169"/>
      <c r="N445" s="170"/>
      <c r="O445" s="170"/>
      <c r="P445" s="170"/>
      <c r="Q445" s="170"/>
      <c r="R445" s="170"/>
      <c r="S445" s="170"/>
      <c r="T445" s="171"/>
      <c r="AT445" s="167" t="s">
        <v>269</v>
      </c>
      <c r="AU445" s="167" t="s">
        <v>87</v>
      </c>
      <c r="AV445" s="13" t="s">
        <v>79</v>
      </c>
      <c r="AW445" s="13" t="s">
        <v>26</v>
      </c>
      <c r="AX445" s="13" t="s">
        <v>71</v>
      </c>
      <c r="AY445" s="167" t="s">
        <v>157</v>
      </c>
    </row>
    <row r="446" spans="2:51" s="14" customFormat="1" x14ac:dyDescent="0.2">
      <c r="B446" s="172"/>
      <c r="D446" s="166" t="s">
        <v>269</v>
      </c>
      <c r="E446" s="173" t="s">
        <v>1</v>
      </c>
      <c r="F446" s="174" t="s">
        <v>6911</v>
      </c>
      <c r="H446" s="175">
        <v>0.42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2:51" s="16" customFormat="1" x14ac:dyDescent="0.2">
      <c r="B447" s="186"/>
      <c r="D447" s="166" t="s">
        <v>269</v>
      </c>
      <c r="E447" s="187" t="s">
        <v>1</v>
      </c>
      <c r="F447" s="188" t="s">
        <v>319</v>
      </c>
      <c r="H447" s="189">
        <v>0.42</v>
      </c>
      <c r="L447" s="186"/>
      <c r="M447" s="190"/>
      <c r="N447" s="191"/>
      <c r="O447" s="191"/>
      <c r="P447" s="191"/>
      <c r="Q447" s="191"/>
      <c r="R447" s="191"/>
      <c r="S447" s="191"/>
      <c r="T447" s="192"/>
      <c r="AT447" s="187" t="s">
        <v>269</v>
      </c>
      <c r="AU447" s="187" t="s">
        <v>87</v>
      </c>
      <c r="AV447" s="16" t="s">
        <v>92</v>
      </c>
      <c r="AW447" s="16" t="s">
        <v>26</v>
      </c>
      <c r="AX447" s="16" t="s">
        <v>71</v>
      </c>
      <c r="AY447" s="187" t="s">
        <v>157</v>
      </c>
    </row>
    <row r="448" spans="2:51" s="15" customFormat="1" x14ac:dyDescent="0.2">
      <c r="B448" s="179"/>
      <c r="D448" s="166" t="s">
        <v>269</v>
      </c>
      <c r="E448" s="180" t="s">
        <v>1</v>
      </c>
      <c r="F448" s="181" t="s">
        <v>272</v>
      </c>
      <c r="H448" s="182">
        <v>1.236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71</v>
      </c>
      <c r="AY448" s="180" t="s">
        <v>157</v>
      </c>
    </row>
    <row r="449" spans="1:65" s="14" customFormat="1" x14ac:dyDescent="0.2">
      <c r="B449" s="172"/>
      <c r="D449" s="166" t="s">
        <v>269</v>
      </c>
      <c r="E449" s="173" t="s">
        <v>1</v>
      </c>
      <c r="F449" s="174" t="s">
        <v>6912</v>
      </c>
      <c r="H449" s="175">
        <v>4.4219999999999997</v>
      </c>
      <c r="L449" s="172"/>
      <c r="M449" s="176"/>
      <c r="N449" s="177"/>
      <c r="O449" s="177"/>
      <c r="P449" s="177"/>
      <c r="Q449" s="177"/>
      <c r="R449" s="177"/>
      <c r="S449" s="177"/>
      <c r="T449" s="178"/>
      <c r="AT449" s="173" t="s">
        <v>269</v>
      </c>
      <c r="AU449" s="173" t="s">
        <v>87</v>
      </c>
      <c r="AV449" s="14" t="s">
        <v>87</v>
      </c>
      <c r="AW449" s="14" t="s">
        <v>26</v>
      </c>
      <c r="AX449" s="14" t="s">
        <v>71</v>
      </c>
      <c r="AY449" s="173" t="s">
        <v>157</v>
      </c>
    </row>
    <row r="450" spans="1:65" s="15" customFormat="1" x14ac:dyDescent="0.2">
      <c r="B450" s="179"/>
      <c r="D450" s="166" t="s">
        <v>269</v>
      </c>
      <c r="E450" s="180" t="s">
        <v>1</v>
      </c>
      <c r="F450" s="181" t="s">
        <v>272</v>
      </c>
      <c r="H450" s="182">
        <v>4.4219999999999997</v>
      </c>
      <c r="L450" s="179"/>
      <c r="M450" s="183"/>
      <c r="N450" s="184"/>
      <c r="O450" s="184"/>
      <c r="P450" s="184"/>
      <c r="Q450" s="184"/>
      <c r="R450" s="184"/>
      <c r="S450" s="184"/>
      <c r="T450" s="185"/>
      <c r="AT450" s="180" t="s">
        <v>269</v>
      </c>
      <c r="AU450" s="180" t="s">
        <v>87</v>
      </c>
      <c r="AV450" s="15" t="s">
        <v>162</v>
      </c>
      <c r="AW450" s="15" t="s">
        <v>26</v>
      </c>
      <c r="AX450" s="15" t="s">
        <v>79</v>
      </c>
      <c r="AY450" s="180" t="s">
        <v>157</v>
      </c>
    </row>
    <row r="451" spans="1:65" s="2" customFormat="1" ht="24.2" customHeight="1" x14ac:dyDescent="0.2">
      <c r="A451" s="30"/>
      <c r="B451" s="147"/>
      <c r="C451" s="148" t="s">
        <v>498</v>
      </c>
      <c r="D451" s="148" t="s">
        <v>159</v>
      </c>
      <c r="E451" s="149" t="s">
        <v>6913</v>
      </c>
      <c r="F451" s="150" t="s">
        <v>6914</v>
      </c>
      <c r="G451" s="151" t="s">
        <v>168</v>
      </c>
      <c r="H451" s="152">
        <v>128.74799999999999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0.85899999999999999</v>
      </c>
      <c r="P451" s="156">
        <f>O451*H451</f>
        <v>110.59453199999999</v>
      </c>
      <c r="Q451" s="156">
        <v>1.976E-2</v>
      </c>
      <c r="R451" s="156">
        <f>Q451*H451</f>
        <v>2.5440604799999997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162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162</v>
      </c>
      <c r="BM451" s="158" t="s">
        <v>6915</v>
      </c>
    </row>
    <row r="452" spans="1:65" s="13" customFormat="1" x14ac:dyDescent="0.2">
      <c r="B452" s="165"/>
      <c r="D452" s="166" t="s">
        <v>269</v>
      </c>
      <c r="E452" s="167" t="s">
        <v>1</v>
      </c>
      <c r="F452" s="168" t="s">
        <v>6157</v>
      </c>
      <c r="H452" s="167" t="s">
        <v>1</v>
      </c>
      <c r="L452" s="165"/>
      <c r="M452" s="169"/>
      <c r="N452" s="170"/>
      <c r="O452" s="170"/>
      <c r="P452" s="170"/>
      <c r="Q452" s="170"/>
      <c r="R452" s="170"/>
      <c r="S452" s="170"/>
      <c r="T452" s="171"/>
      <c r="AT452" s="167" t="s">
        <v>269</v>
      </c>
      <c r="AU452" s="167" t="s">
        <v>87</v>
      </c>
      <c r="AV452" s="13" t="s">
        <v>79</v>
      </c>
      <c r="AW452" s="13" t="s">
        <v>26</v>
      </c>
      <c r="AX452" s="13" t="s">
        <v>71</v>
      </c>
      <c r="AY452" s="167" t="s">
        <v>157</v>
      </c>
    </row>
    <row r="453" spans="1:65" s="13" customFormat="1" x14ac:dyDescent="0.2">
      <c r="B453" s="165"/>
      <c r="D453" s="166" t="s">
        <v>269</v>
      </c>
      <c r="E453" s="167" t="s">
        <v>1</v>
      </c>
      <c r="F453" s="168" t="s">
        <v>6916</v>
      </c>
      <c r="H453" s="167" t="s">
        <v>1</v>
      </c>
      <c r="L453" s="165"/>
      <c r="M453" s="169"/>
      <c r="N453" s="170"/>
      <c r="O453" s="170"/>
      <c r="P453" s="170"/>
      <c r="Q453" s="170"/>
      <c r="R453" s="170"/>
      <c r="S453" s="170"/>
      <c r="T453" s="171"/>
      <c r="AT453" s="167" t="s">
        <v>269</v>
      </c>
      <c r="AU453" s="167" t="s">
        <v>87</v>
      </c>
      <c r="AV453" s="13" t="s">
        <v>79</v>
      </c>
      <c r="AW453" s="13" t="s">
        <v>26</v>
      </c>
      <c r="AX453" s="13" t="s">
        <v>71</v>
      </c>
      <c r="AY453" s="167" t="s">
        <v>157</v>
      </c>
    </row>
    <row r="454" spans="1:65" s="13" customFormat="1" x14ac:dyDescent="0.2">
      <c r="B454" s="165"/>
      <c r="D454" s="166" t="s">
        <v>269</v>
      </c>
      <c r="E454" s="167" t="s">
        <v>1</v>
      </c>
      <c r="F454" s="168" t="s">
        <v>6861</v>
      </c>
      <c r="H454" s="167" t="s">
        <v>1</v>
      </c>
      <c r="L454" s="165"/>
      <c r="M454" s="169"/>
      <c r="N454" s="170"/>
      <c r="O454" s="170"/>
      <c r="P454" s="170"/>
      <c r="Q454" s="170"/>
      <c r="R454" s="170"/>
      <c r="S454" s="170"/>
      <c r="T454" s="171"/>
      <c r="AT454" s="167" t="s">
        <v>269</v>
      </c>
      <c r="AU454" s="167" t="s">
        <v>87</v>
      </c>
      <c r="AV454" s="13" t="s">
        <v>79</v>
      </c>
      <c r="AW454" s="13" t="s">
        <v>26</v>
      </c>
      <c r="AX454" s="13" t="s">
        <v>71</v>
      </c>
      <c r="AY454" s="167" t="s">
        <v>157</v>
      </c>
    </row>
    <row r="455" spans="1:65" s="14" customFormat="1" x14ac:dyDescent="0.2">
      <c r="B455" s="172"/>
      <c r="D455" s="166" t="s">
        <v>269</v>
      </c>
      <c r="E455" s="173" t="s">
        <v>1</v>
      </c>
      <c r="F455" s="174" t="s">
        <v>6917</v>
      </c>
      <c r="H455" s="175">
        <v>3.2949999999999999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6" customFormat="1" x14ac:dyDescent="0.2">
      <c r="B456" s="186"/>
      <c r="D456" s="166" t="s">
        <v>269</v>
      </c>
      <c r="E456" s="187" t="s">
        <v>1</v>
      </c>
      <c r="F456" s="188" t="s">
        <v>319</v>
      </c>
      <c r="H456" s="189">
        <v>3.2949999999999999</v>
      </c>
      <c r="L456" s="186"/>
      <c r="M456" s="190"/>
      <c r="N456" s="191"/>
      <c r="O456" s="191"/>
      <c r="P456" s="191"/>
      <c r="Q456" s="191"/>
      <c r="R456" s="191"/>
      <c r="S456" s="191"/>
      <c r="T456" s="192"/>
      <c r="AT456" s="187" t="s">
        <v>269</v>
      </c>
      <c r="AU456" s="187" t="s">
        <v>87</v>
      </c>
      <c r="AV456" s="16" t="s">
        <v>92</v>
      </c>
      <c r="AW456" s="16" t="s">
        <v>26</v>
      </c>
      <c r="AX456" s="16" t="s">
        <v>71</v>
      </c>
      <c r="AY456" s="187" t="s">
        <v>157</v>
      </c>
    </row>
    <row r="457" spans="1:65" s="13" customFormat="1" x14ac:dyDescent="0.2">
      <c r="B457" s="165"/>
      <c r="D457" s="166" t="s">
        <v>269</v>
      </c>
      <c r="E457" s="167" t="s">
        <v>1</v>
      </c>
      <c r="F457" s="168" t="s">
        <v>6866</v>
      </c>
      <c r="H457" s="167" t="s">
        <v>1</v>
      </c>
      <c r="L457" s="165"/>
      <c r="M457" s="169"/>
      <c r="N457" s="170"/>
      <c r="O457" s="170"/>
      <c r="P457" s="170"/>
      <c r="Q457" s="170"/>
      <c r="R457" s="170"/>
      <c r="S457" s="170"/>
      <c r="T457" s="171"/>
      <c r="AT457" s="167" t="s">
        <v>269</v>
      </c>
      <c r="AU457" s="167" t="s">
        <v>87</v>
      </c>
      <c r="AV457" s="13" t="s">
        <v>79</v>
      </c>
      <c r="AW457" s="13" t="s">
        <v>26</v>
      </c>
      <c r="AX457" s="13" t="s">
        <v>71</v>
      </c>
      <c r="AY457" s="167" t="s">
        <v>157</v>
      </c>
    </row>
    <row r="458" spans="1:65" s="14" customFormat="1" x14ac:dyDescent="0.2">
      <c r="B458" s="172"/>
      <c r="D458" s="166" t="s">
        <v>269</v>
      </c>
      <c r="E458" s="173" t="s">
        <v>1</v>
      </c>
      <c r="F458" s="174" t="s">
        <v>6918</v>
      </c>
      <c r="H458" s="175">
        <v>4.7949999999999999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1:65" s="16" customFormat="1" x14ac:dyDescent="0.2">
      <c r="B459" s="186"/>
      <c r="D459" s="166" t="s">
        <v>269</v>
      </c>
      <c r="E459" s="187" t="s">
        <v>1</v>
      </c>
      <c r="F459" s="188" t="s">
        <v>319</v>
      </c>
      <c r="H459" s="189">
        <v>4.7949999999999999</v>
      </c>
      <c r="L459" s="186"/>
      <c r="M459" s="190"/>
      <c r="N459" s="191"/>
      <c r="O459" s="191"/>
      <c r="P459" s="191"/>
      <c r="Q459" s="191"/>
      <c r="R459" s="191"/>
      <c r="S459" s="191"/>
      <c r="T459" s="192"/>
      <c r="AT459" s="187" t="s">
        <v>269</v>
      </c>
      <c r="AU459" s="187" t="s">
        <v>87</v>
      </c>
      <c r="AV459" s="16" t="s">
        <v>92</v>
      </c>
      <c r="AW459" s="16" t="s">
        <v>26</v>
      </c>
      <c r="AX459" s="16" t="s">
        <v>71</v>
      </c>
      <c r="AY459" s="187" t="s">
        <v>157</v>
      </c>
    </row>
    <row r="460" spans="1:65" s="15" customFormat="1" x14ac:dyDescent="0.2">
      <c r="B460" s="179"/>
      <c r="D460" s="166" t="s">
        <v>269</v>
      </c>
      <c r="E460" s="180" t="s">
        <v>1</v>
      </c>
      <c r="F460" s="181" t="s">
        <v>272</v>
      </c>
      <c r="H460" s="182">
        <v>8.09</v>
      </c>
      <c r="L460" s="179"/>
      <c r="M460" s="183"/>
      <c r="N460" s="184"/>
      <c r="O460" s="184"/>
      <c r="P460" s="184"/>
      <c r="Q460" s="184"/>
      <c r="R460" s="184"/>
      <c r="S460" s="184"/>
      <c r="T460" s="185"/>
      <c r="AT460" s="180" t="s">
        <v>269</v>
      </c>
      <c r="AU460" s="180" t="s">
        <v>87</v>
      </c>
      <c r="AV460" s="15" t="s">
        <v>162</v>
      </c>
      <c r="AW460" s="15" t="s">
        <v>26</v>
      </c>
      <c r="AX460" s="15" t="s">
        <v>71</v>
      </c>
      <c r="AY460" s="180" t="s">
        <v>157</v>
      </c>
    </row>
    <row r="461" spans="1:65" s="13" customFormat="1" x14ac:dyDescent="0.2">
      <c r="B461" s="165"/>
      <c r="D461" s="166" t="s">
        <v>269</v>
      </c>
      <c r="E461" s="167" t="s">
        <v>1</v>
      </c>
      <c r="F461" s="168" t="s">
        <v>6919</v>
      </c>
      <c r="H461" s="167" t="s">
        <v>1</v>
      </c>
      <c r="L461" s="165"/>
      <c r="M461" s="169"/>
      <c r="N461" s="170"/>
      <c r="O461" s="170"/>
      <c r="P461" s="170"/>
      <c r="Q461" s="170"/>
      <c r="R461" s="170"/>
      <c r="S461" s="170"/>
      <c r="T461" s="171"/>
      <c r="AT461" s="167" t="s">
        <v>269</v>
      </c>
      <c r="AU461" s="167" t="s">
        <v>87</v>
      </c>
      <c r="AV461" s="13" t="s">
        <v>79</v>
      </c>
      <c r="AW461" s="13" t="s">
        <v>26</v>
      </c>
      <c r="AX461" s="13" t="s">
        <v>71</v>
      </c>
      <c r="AY461" s="167" t="s">
        <v>157</v>
      </c>
    </row>
    <row r="462" spans="1:65" s="13" customFormat="1" x14ac:dyDescent="0.2">
      <c r="B462" s="165"/>
      <c r="D462" s="166" t="s">
        <v>269</v>
      </c>
      <c r="E462" s="167" t="s">
        <v>1</v>
      </c>
      <c r="F462" s="168" t="s">
        <v>6920</v>
      </c>
      <c r="H462" s="167" t="s">
        <v>1</v>
      </c>
      <c r="L462" s="165"/>
      <c r="M462" s="169"/>
      <c r="N462" s="170"/>
      <c r="O462" s="170"/>
      <c r="P462" s="170"/>
      <c r="Q462" s="170"/>
      <c r="R462" s="170"/>
      <c r="S462" s="170"/>
      <c r="T462" s="171"/>
      <c r="AT462" s="167" t="s">
        <v>269</v>
      </c>
      <c r="AU462" s="167" t="s">
        <v>87</v>
      </c>
      <c r="AV462" s="13" t="s">
        <v>79</v>
      </c>
      <c r="AW462" s="13" t="s">
        <v>26</v>
      </c>
      <c r="AX462" s="13" t="s">
        <v>71</v>
      </c>
      <c r="AY462" s="167" t="s">
        <v>157</v>
      </c>
    </row>
    <row r="463" spans="1:65" s="14" customFormat="1" x14ac:dyDescent="0.2">
      <c r="B463" s="172"/>
      <c r="D463" s="166" t="s">
        <v>269</v>
      </c>
      <c r="E463" s="173" t="s">
        <v>1</v>
      </c>
      <c r="F463" s="174" t="s">
        <v>6921</v>
      </c>
      <c r="H463" s="175">
        <v>4.992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6" customFormat="1" x14ac:dyDescent="0.2">
      <c r="B464" s="186"/>
      <c r="D464" s="166" t="s">
        <v>269</v>
      </c>
      <c r="E464" s="187" t="s">
        <v>1</v>
      </c>
      <c r="F464" s="188" t="s">
        <v>319</v>
      </c>
      <c r="H464" s="189">
        <v>4.992</v>
      </c>
      <c r="L464" s="186"/>
      <c r="M464" s="190"/>
      <c r="N464" s="191"/>
      <c r="O464" s="191"/>
      <c r="P464" s="191"/>
      <c r="Q464" s="191"/>
      <c r="R464" s="191"/>
      <c r="S464" s="191"/>
      <c r="T464" s="192"/>
      <c r="AT464" s="187" t="s">
        <v>269</v>
      </c>
      <c r="AU464" s="187" t="s">
        <v>87</v>
      </c>
      <c r="AV464" s="16" t="s">
        <v>92</v>
      </c>
      <c r="AW464" s="16" t="s">
        <v>26</v>
      </c>
      <c r="AX464" s="16" t="s">
        <v>71</v>
      </c>
      <c r="AY464" s="187" t="s">
        <v>157</v>
      </c>
    </row>
    <row r="465" spans="2:51" s="13" customFormat="1" x14ac:dyDescent="0.2">
      <c r="B465" s="165"/>
      <c r="D465" s="166" t="s">
        <v>269</v>
      </c>
      <c r="E465" s="167" t="s">
        <v>1</v>
      </c>
      <c r="F465" s="168" t="s">
        <v>6316</v>
      </c>
      <c r="H465" s="167" t="s">
        <v>1</v>
      </c>
      <c r="L465" s="165"/>
      <c r="M465" s="169"/>
      <c r="N465" s="170"/>
      <c r="O465" s="170"/>
      <c r="P465" s="170"/>
      <c r="Q465" s="170"/>
      <c r="R465" s="170"/>
      <c r="S465" s="170"/>
      <c r="T465" s="171"/>
      <c r="AT465" s="167" t="s">
        <v>269</v>
      </c>
      <c r="AU465" s="167" t="s">
        <v>87</v>
      </c>
      <c r="AV465" s="13" t="s">
        <v>79</v>
      </c>
      <c r="AW465" s="13" t="s">
        <v>26</v>
      </c>
      <c r="AX465" s="13" t="s">
        <v>71</v>
      </c>
      <c r="AY465" s="167" t="s">
        <v>157</v>
      </c>
    </row>
    <row r="466" spans="2:51" s="14" customFormat="1" x14ac:dyDescent="0.2">
      <c r="B466" s="172"/>
      <c r="D466" s="166" t="s">
        <v>269</v>
      </c>
      <c r="E466" s="173" t="s">
        <v>1</v>
      </c>
      <c r="F466" s="174" t="s">
        <v>6922</v>
      </c>
      <c r="H466" s="175">
        <v>20.084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2:51" s="16" customFormat="1" x14ac:dyDescent="0.2">
      <c r="B467" s="186"/>
      <c r="D467" s="166" t="s">
        <v>269</v>
      </c>
      <c r="E467" s="187" t="s">
        <v>1</v>
      </c>
      <c r="F467" s="188" t="s">
        <v>319</v>
      </c>
      <c r="H467" s="189">
        <v>20.084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2:51" s="13" customFormat="1" x14ac:dyDescent="0.2">
      <c r="B468" s="165"/>
      <c r="D468" s="166" t="s">
        <v>269</v>
      </c>
      <c r="E468" s="167" t="s">
        <v>1</v>
      </c>
      <c r="F468" s="168" t="s">
        <v>6902</v>
      </c>
      <c r="H468" s="167" t="s">
        <v>1</v>
      </c>
      <c r="L468" s="165"/>
      <c r="M468" s="169"/>
      <c r="N468" s="170"/>
      <c r="O468" s="170"/>
      <c r="P468" s="170"/>
      <c r="Q468" s="170"/>
      <c r="R468" s="170"/>
      <c r="S468" s="170"/>
      <c r="T468" s="171"/>
      <c r="AT468" s="167" t="s">
        <v>269</v>
      </c>
      <c r="AU468" s="167" t="s">
        <v>87</v>
      </c>
      <c r="AV468" s="13" t="s">
        <v>79</v>
      </c>
      <c r="AW468" s="13" t="s">
        <v>26</v>
      </c>
      <c r="AX468" s="13" t="s">
        <v>71</v>
      </c>
      <c r="AY468" s="167" t="s">
        <v>157</v>
      </c>
    </row>
    <row r="469" spans="2:51" s="14" customFormat="1" x14ac:dyDescent="0.2">
      <c r="B469" s="172"/>
      <c r="D469" s="166" t="s">
        <v>269</v>
      </c>
      <c r="E469" s="173" t="s">
        <v>1</v>
      </c>
      <c r="F469" s="174" t="s">
        <v>6923</v>
      </c>
      <c r="H469" s="175">
        <v>13.02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2:51" s="16" customFormat="1" x14ac:dyDescent="0.2">
      <c r="B470" s="186"/>
      <c r="D470" s="166" t="s">
        <v>269</v>
      </c>
      <c r="E470" s="187" t="s">
        <v>1</v>
      </c>
      <c r="F470" s="188" t="s">
        <v>319</v>
      </c>
      <c r="H470" s="189">
        <v>13.02</v>
      </c>
      <c r="L470" s="186"/>
      <c r="M470" s="190"/>
      <c r="N470" s="191"/>
      <c r="O470" s="191"/>
      <c r="P470" s="191"/>
      <c r="Q470" s="191"/>
      <c r="R470" s="191"/>
      <c r="S470" s="191"/>
      <c r="T470" s="192"/>
      <c r="AT470" s="187" t="s">
        <v>269</v>
      </c>
      <c r="AU470" s="187" t="s">
        <v>87</v>
      </c>
      <c r="AV470" s="16" t="s">
        <v>92</v>
      </c>
      <c r="AW470" s="16" t="s">
        <v>26</v>
      </c>
      <c r="AX470" s="16" t="s">
        <v>71</v>
      </c>
      <c r="AY470" s="187" t="s">
        <v>157</v>
      </c>
    </row>
    <row r="471" spans="2:51" s="13" customFormat="1" x14ac:dyDescent="0.2">
      <c r="B471" s="165"/>
      <c r="D471" s="166" t="s">
        <v>269</v>
      </c>
      <c r="E471" s="167" t="s">
        <v>1</v>
      </c>
      <c r="F471" s="168" t="s">
        <v>6904</v>
      </c>
      <c r="H471" s="167" t="s">
        <v>1</v>
      </c>
      <c r="L471" s="165"/>
      <c r="M471" s="169"/>
      <c r="N471" s="170"/>
      <c r="O471" s="170"/>
      <c r="P471" s="170"/>
      <c r="Q471" s="170"/>
      <c r="R471" s="170"/>
      <c r="S471" s="170"/>
      <c r="T471" s="171"/>
      <c r="AT471" s="167" t="s">
        <v>269</v>
      </c>
      <c r="AU471" s="167" t="s">
        <v>87</v>
      </c>
      <c r="AV471" s="13" t="s">
        <v>79</v>
      </c>
      <c r="AW471" s="13" t="s">
        <v>26</v>
      </c>
      <c r="AX471" s="13" t="s">
        <v>71</v>
      </c>
      <c r="AY471" s="167" t="s">
        <v>157</v>
      </c>
    </row>
    <row r="472" spans="2:51" s="14" customFormat="1" x14ac:dyDescent="0.2">
      <c r="B472" s="172"/>
      <c r="D472" s="166" t="s">
        <v>269</v>
      </c>
      <c r="E472" s="173" t="s">
        <v>1</v>
      </c>
      <c r="F472" s="174" t="s">
        <v>6924</v>
      </c>
      <c r="H472" s="175">
        <v>21.495999999999999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2:51" s="16" customFormat="1" x14ac:dyDescent="0.2">
      <c r="B473" s="186"/>
      <c r="D473" s="166" t="s">
        <v>269</v>
      </c>
      <c r="E473" s="187" t="s">
        <v>1</v>
      </c>
      <c r="F473" s="188" t="s">
        <v>319</v>
      </c>
      <c r="H473" s="189">
        <v>21.495999999999999</v>
      </c>
      <c r="L473" s="186"/>
      <c r="M473" s="190"/>
      <c r="N473" s="191"/>
      <c r="O473" s="191"/>
      <c r="P473" s="191"/>
      <c r="Q473" s="191"/>
      <c r="R473" s="191"/>
      <c r="S473" s="191"/>
      <c r="T473" s="192"/>
      <c r="AT473" s="187" t="s">
        <v>269</v>
      </c>
      <c r="AU473" s="187" t="s">
        <v>87</v>
      </c>
      <c r="AV473" s="16" t="s">
        <v>92</v>
      </c>
      <c r="AW473" s="16" t="s">
        <v>26</v>
      </c>
      <c r="AX473" s="16" t="s">
        <v>71</v>
      </c>
      <c r="AY473" s="187" t="s">
        <v>157</v>
      </c>
    </row>
    <row r="474" spans="2:51" s="13" customFormat="1" x14ac:dyDescent="0.2">
      <c r="B474" s="165"/>
      <c r="D474" s="166" t="s">
        <v>269</v>
      </c>
      <c r="E474" s="167" t="s">
        <v>1</v>
      </c>
      <c r="F474" s="168" t="s">
        <v>6906</v>
      </c>
      <c r="H474" s="167" t="s">
        <v>1</v>
      </c>
      <c r="L474" s="165"/>
      <c r="M474" s="169"/>
      <c r="N474" s="170"/>
      <c r="O474" s="170"/>
      <c r="P474" s="170"/>
      <c r="Q474" s="170"/>
      <c r="R474" s="170"/>
      <c r="S474" s="170"/>
      <c r="T474" s="171"/>
      <c r="AT474" s="167" t="s">
        <v>269</v>
      </c>
      <c r="AU474" s="167" t="s">
        <v>87</v>
      </c>
      <c r="AV474" s="13" t="s">
        <v>79</v>
      </c>
      <c r="AW474" s="13" t="s">
        <v>26</v>
      </c>
      <c r="AX474" s="13" t="s">
        <v>71</v>
      </c>
      <c r="AY474" s="167" t="s">
        <v>157</v>
      </c>
    </row>
    <row r="475" spans="2:51" s="14" customFormat="1" x14ac:dyDescent="0.2">
      <c r="B475" s="172"/>
      <c r="D475" s="166" t="s">
        <v>269</v>
      </c>
      <c r="E475" s="173" t="s">
        <v>1</v>
      </c>
      <c r="F475" s="174" t="s">
        <v>6925</v>
      </c>
      <c r="H475" s="175">
        <v>18.777999999999999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2:51" s="16" customFormat="1" x14ac:dyDescent="0.2">
      <c r="B476" s="186"/>
      <c r="D476" s="166" t="s">
        <v>269</v>
      </c>
      <c r="E476" s="187" t="s">
        <v>1</v>
      </c>
      <c r="F476" s="188" t="s">
        <v>319</v>
      </c>
      <c r="H476" s="189">
        <v>18.777999999999999</v>
      </c>
      <c r="L476" s="186"/>
      <c r="M476" s="190"/>
      <c r="N476" s="191"/>
      <c r="O476" s="191"/>
      <c r="P476" s="191"/>
      <c r="Q476" s="191"/>
      <c r="R476" s="191"/>
      <c r="S476" s="191"/>
      <c r="T476" s="192"/>
      <c r="AT476" s="187" t="s">
        <v>269</v>
      </c>
      <c r="AU476" s="187" t="s">
        <v>87</v>
      </c>
      <c r="AV476" s="16" t="s">
        <v>92</v>
      </c>
      <c r="AW476" s="16" t="s">
        <v>26</v>
      </c>
      <c r="AX476" s="16" t="s">
        <v>71</v>
      </c>
      <c r="AY476" s="187" t="s">
        <v>157</v>
      </c>
    </row>
    <row r="477" spans="2:51" s="13" customFormat="1" x14ac:dyDescent="0.2">
      <c r="B477" s="165"/>
      <c r="D477" s="166" t="s">
        <v>269</v>
      </c>
      <c r="E477" s="167" t="s">
        <v>1</v>
      </c>
      <c r="F477" s="168" t="s">
        <v>6876</v>
      </c>
      <c r="H477" s="167" t="s">
        <v>1</v>
      </c>
      <c r="L477" s="165"/>
      <c r="M477" s="169"/>
      <c r="N477" s="170"/>
      <c r="O477" s="170"/>
      <c r="P477" s="170"/>
      <c r="Q477" s="170"/>
      <c r="R477" s="170"/>
      <c r="S477" s="170"/>
      <c r="T477" s="171"/>
      <c r="AT477" s="167" t="s">
        <v>269</v>
      </c>
      <c r="AU477" s="167" t="s">
        <v>87</v>
      </c>
      <c r="AV477" s="13" t="s">
        <v>79</v>
      </c>
      <c r="AW477" s="13" t="s">
        <v>26</v>
      </c>
      <c r="AX477" s="13" t="s">
        <v>71</v>
      </c>
      <c r="AY477" s="167" t="s">
        <v>157</v>
      </c>
    </row>
    <row r="478" spans="2:51" s="14" customFormat="1" x14ac:dyDescent="0.2">
      <c r="B478" s="172"/>
      <c r="D478" s="166" t="s">
        <v>269</v>
      </c>
      <c r="E478" s="173" t="s">
        <v>1</v>
      </c>
      <c r="F478" s="174" t="s">
        <v>6926</v>
      </c>
      <c r="H478" s="175">
        <v>26.16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2:51" s="16" customFormat="1" x14ac:dyDescent="0.2">
      <c r="B479" s="186"/>
      <c r="D479" s="166" t="s">
        <v>269</v>
      </c>
      <c r="E479" s="187" t="s">
        <v>1</v>
      </c>
      <c r="F479" s="188" t="s">
        <v>319</v>
      </c>
      <c r="H479" s="189">
        <v>26.16</v>
      </c>
      <c r="L479" s="186"/>
      <c r="M479" s="190"/>
      <c r="N479" s="191"/>
      <c r="O479" s="191"/>
      <c r="P479" s="191"/>
      <c r="Q479" s="191"/>
      <c r="R479" s="191"/>
      <c r="S479" s="191"/>
      <c r="T479" s="192"/>
      <c r="AT479" s="187" t="s">
        <v>269</v>
      </c>
      <c r="AU479" s="187" t="s">
        <v>87</v>
      </c>
      <c r="AV479" s="16" t="s">
        <v>92</v>
      </c>
      <c r="AW479" s="16" t="s">
        <v>26</v>
      </c>
      <c r="AX479" s="16" t="s">
        <v>71</v>
      </c>
      <c r="AY479" s="187" t="s">
        <v>157</v>
      </c>
    </row>
    <row r="480" spans="2:51" s="13" customFormat="1" x14ac:dyDescent="0.2">
      <c r="B480" s="165"/>
      <c r="D480" s="166" t="s">
        <v>269</v>
      </c>
      <c r="E480" s="167" t="s">
        <v>1</v>
      </c>
      <c r="F480" s="168" t="s">
        <v>6881</v>
      </c>
      <c r="H480" s="167" t="s">
        <v>1</v>
      </c>
      <c r="L480" s="165"/>
      <c r="M480" s="169"/>
      <c r="N480" s="170"/>
      <c r="O480" s="170"/>
      <c r="P480" s="170"/>
      <c r="Q480" s="170"/>
      <c r="R480" s="170"/>
      <c r="S480" s="170"/>
      <c r="T480" s="171"/>
      <c r="AT480" s="167" t="s">
        <v>269</v>
      </c>
      <c r="AU480" s="167" t="s">
        <v>87</v>
      </c>
      <c r="AV480" s="13" t="s">
        <v>79</v>
      </c>
      <c r="AW480" s="13" t="s">
        <v>26</v>
      </c>
      <c r="AX480" s="13" t="s">
        <v>71</v>
      </c>
      <c r="AY480" s="167" t="s">
        <v>157</v>
      </c>
    </row>
    <row r="481" spans="1:65" s="14" customFormat="1" x14ac:dyDescent="0.2">
      <c r="B481" s="172"/>
      <c r="D481" s="166" t="s">
        <v>269</v>
      </c>
      <c r="E481" s="173" t="s">
        <v>1</v>
      </c>
      <c r="F481" s="174" t="s">
        <v>6927</v>
      </c>
      <c r="H481" s="175">
        <v>16.128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6" customFormat="1" x14ac:dyDescent="0.2">
      <c r="B482" s="186"/>
      <c r="D482" s="166" t="s">
        <v>269</v>
      </c>
      <c r="E482" s="187" t="s">
        <v>1</v>
      </c>
      <c r="F482" s="188" t="s">
        <v>319</v>
      </c>
      <c r="H482" s="189">
        <v>16.128</v>
      </c>
      <c r="L482" s="186"/>
      <c r="M482" s="190"/>
      <c r="N482" s="191"/>
      <c r="O482" s="191"/>
      <c r="P482" s="191"/>
      <c r="Q482" s="191"/>
      <c r="R482" s="191"/>
      <c r="S482" s="191"/>
      <c r="T482" s="192"/>
      <c r="AT482" s="187" t="s">
        <v>269</v>
      </c>
      <c r="AU482" s="187" t="s">
        <v>87</v>
      </c>
      <c r="AV482" s="16" t="s">
        <v>92</v>
      </c>
      <c r="AW482" s="16" t="s">
        <v>26</v>
      </c>
      <c r="AX482" s="16" t="s">
        <v>71</v>
      </c>
      <c r="AY482" s="187" t="s">
        <v>157</v>
      </c>
    </row>
    <row r="483" spans="1:65" s="15" customFormat="1" x14ac:dyDescent="0.2">
      <c r="B483" s="179"/>
      <c r="D483" s="166" t="s">
        <v>269</v>
      </c>
      <c r="E483" s="180" t="s">
        <v>1</v>
      </c>
      <c r="F483" s="181" t="s">
        <v>272</v>
      </c>
      <c r="H483" s="182">
        <v>120.658</v>
      </c>
      <c r="L483" s="179"/>
      <c r="M483" s="183"/>
      <c r="N483" s="184"/>
      <c r="O483" s="184"/>
      <c r="P483" s="184"/>
      <c r="Q483" s="184"/>
      <c r="R483" s="184"/>
      <c r="S483" s="184"/>
      <c r="T483" s="185"/>
      <c r="AT483" s="180" t="s">
        <v>269</v>
      </c>
      <c r="AU483" s="180" t="s">
        <v>87</v>
      </c>
      <c r="AV483" s="15" t="s">
        <v>162</v>
      </c>
      <c r="AW483" s="15" t="s">
        <v>26</v>
      </c>
      <c r="AX483" s="15" t="s">
        <v>71</v>
      </c>
      <c r="AY483" s="180" t="s">
        <v>157</v>
      </c>
    </row>
    <row r="484" spans="1:65" s="14" customFormat="1" x14ac:dyDescent="0.2">
      <c r="B484" s="172"/>
      <c r="D484" s="166" t="s">
        <v>269</v>
      </c>
      <c r="E484" s="173" t="s">
        <v>1</v>
      </c>
      <c r="F484" s="174" t="s">
        <v>6928</v>
      </c>
      <c r="H484" s="175">
        <v>128.74799999999999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1:65" s="15" customFormat="1" x14ac:dyDescent="0.2">
      <c r="B485" s="179"/>
      <c r="D485" s="166" t="s">
        <v>269</v>
      </c>
      <c r="E485" s="180" t="s">
        <v>1</v>
      </c>
      <c r="F485" s="181" t="s">
        <v>272</v>
      </c>
      <c r="H485" s="182">
        <v>128.74799999999999</v>
      </c>
      <c r="L485" s="179"/>
      <c r="M485" s="183"/>
      <c r="N485" s="184"/>
      <c r="O485" s="184"/>
      <c r="P485" s="184"/>
      <c r="Q485" s="184"/>
      <c r="R485" s="184"/>
      <c r="S485" s="184"/>
      <c r="T485" s="185"/>
      <c r="AT485" s="180" t="s">
        <v>269</v>
      </c>
      <c r="AU485" s="180" t="s">
        <v>87</v>
      </c>
      <c r="AV485" s="15" t="s">
        <v>162</v>
      </c>
      <c r="AW485" s="15" t="s">
        <v>26</v>
      </c>
      <c r="AX485" s="15" t="s">
        <v>79</v>
      </c>
      <c r="AY485" s="180" t="s">
        <v>157</v>
      </c>
    </row>
    <row r="486" spans="1:65" s="2" customFormat="1" ht="37.9" customHeight="1" x14ac:dyDescent="0.2">
      <c r="A486" s="30"/>
      <c r="B486" s="147"/>
      <c r="C486" s="148" t="s">
        <v>506</v>
      </c>
      <c r="D486" s="148" t="s">
        <v>159</v>
      </c>
      <c r="E486" s="149" t="s">
        <v>6929</v>
      </c>
      <c r="F486" s="150" t="s">
        <v>6930</v>
      </c>
      <c r="G486" s="151" t="s">
        <v>168</v>
      </c>
      <c r="H486" s="152">
        <v>128.74799999999999</v>
      </c>
      <c r="I486" s="152"/>
      <c r="J486" s="152">
        <f>ROUND(I486*H486,3)</f>
        <v>0</v>
      </c>
      <c r="K486" s="153"/>
      <c r="L486" s="31"/>
      <c r="M486" s="154" t="s">
        <v>1</v>
      </c>
      <c r="N486" s="155" t="s">
        <v>37</v>
      </c>
      <c r="O486" s="156">
        <v>0.13200000000000001</v>
      </c>
      <c r="P486" s="156">
        <f>O486*H486</f>
        <v>16.994736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162</v>
      </c>
      <c r="AT486" s="158" t="s">
        <v>159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162</v>
      </c>
      <c r="BM486" s="158" t="s">
        <v>6931</v>
      </c>
    </row>
    <row r="487" spans="1:65" s="2" customFormat="1" ht="24.2" customHeight="1" x14ac:dyDescent="0.2">
      <c r="A487" s="30"/>
      <c r="B487" s="147"/>
      <c r="C487" s="148" t="s">
        <v>511</v>
      </c>
      <c r="D487" s="148" t="s">
        <v>159</v>
      </c>
      <c r="E487" s="149" t="s">
        <v>6932</v>
      </c>
      <c r="F487" s="150" t="s">
        <v>6933</v>
      </c>
      <c r="G487" s="151" t="s">
        <v>168</v>
      </c>
      <c r="H487" s="152">
        <v>1848.424</v>
      </c>
      <c r="I487" s="152"/>
      <c r="J487" s="152">
        <f>ROUND(I487*H487,3)</f>
        <v>0</v>
      </c>
      <c r="K487" s="153"/>
      <c r="L487" s="31"/>
      <c r="M487" s="154" t="s">
        <v>1</v>
      </c>
      <c r="N487" s="155" t="s">
        <v>37</v>
      </c>
      <c r="O487" s="156">
        <v>0.86</v>
      </c>
      <c r="P487" s="156">
        <f>O487*H487</f>
        <v>1589.64464</v>
      </c>
      <c r="Q487" s="156">
        <v>2.2700000000000001E-2</v>
      </c>
      <c r="R487" s="156">
        <f>Q487*H487</f>
        <v>41.959224800000001</v>
      </c>
      <c r="S487" s="156">
        <v>0</v>
      </c>
      <c r="T487" s="157">
        <f>S487*H487</f>
        <v>0</v>
      </c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R487" s="158" t="s">
        <v>162</v>
      </c>
      <c r="AT487" s="158" t="s">
        <v>159</v>
      </c>
      <c r="AU487" s="158" t="s">
        <v>87</v>
      </c>
      <c r="AY487" s="18" t="s">
        <v>157</v>
      </c>
      <c r="BE487" s="159">
        <f>IF(N487="základná",J487,0)</f>
        <v>0</v>
      </c>
      <c r="BF487" s="159">
        <f>IF(N487="znížená",J487,0)</f>
        <v>0</v>
      </c>
      <c r="BG487" s="159">
        <f>IF(N487="zákl. prenesená",J487,0)</f>
        <v>0</v>
      </c>
      <c r="BH487" s="159">
        <f>IF(N487="zníž. prenesená",J487,0)</f>
        <v>0</v>
      </c>
      <c r="BI487" s="159">
        <f>IF(N487="nulová",J487,0)</f>
        <v>0</v>
      </c>
      <c r="BJ487" s="18" t="s">
        <v>87</v>
      </c>
      <c r="BK487" s="160">
        <f>ROUND(I487*H487,3)</f>
        <v>0</v>
      </c>
      <c r="BL487" s="18" t="s">
        <v>162</v>
      </c>
      <c r="BM487" s="158" t="s">
        <v>6934</v>
      </c>
    </row>
    <row r="488" spans="1:65" s="13" customFormat="1" x14ac:dyDescent="0.2">
      <c r="B488" s="165"/>
      <c r="D488" s="166" t="s">
        <v>269</v>
      </c>
      <c r="E488" s="167" t="s">
        <v>1</v>
      </c>
      <c r="F488" s="168" t="s">
        <v>6774</v>
      </c>
      <c r="H488" s="167" t="s">
        <v>1</v>
      </c>
      <c r="L488" s="165"/>
      <c r="M488" s="169"/>
      <c r="N488" s="170"/>
      <c r="O488" s="170"/>
      <c r="P488" s="170"/>
      <c r="Q488" s="170"/>
      <c r="R488" s="170"/>
      <c r="S488" s="170"/>
      <c r="T488" s="171"/>
      <c r="AT488" s="167" t="s">
        <v>269</v>
      </c>
      <c r="AU488" s="167" t="s">
        <v>87</v>
      </c>
      <c r="AV488" s="13" t="s">
        <v>79</v>
      </c>
      <c r="AW488" s="13" t="s">
        <v>26</v>
      </c>
      <c r="AX488" s="13" t="s">
        <v>71</v>
      </c>
      <c r="AY488" s="167" t="s">
        <v>157</v>
      </c>
    </row>
    <row r="489" spans="1:65" s="13" customFormat="1" x14ac:dyDescent="0.2">
      <c r="B489" s="165"/>
      <c r="D489" s="166" t="s">
        <v>269</v>
      </c>
      <c r="E489" s="167" t="s">
        <v>1</v>
      </c>
      <c r="F489" s="168" t="s">
        <v>6920</v>
      </c>
      <c r="H489" s="167" t="s">
        <v>1</v>
      </c>
      <c r="L489" s="165"/>
      <c r="M489" s="169"/>
      <c r="N489" s="170"/>
      <c r="O489" s="170"/>
      <c r="P489" s="170"/>
      <c r="Q489" s="170"/>
      <c r="R489" s="170"/>
      <c r="S489" s="170"/>
      <c r="T489" s="171"/>
      <c r="AT489" s="167" t="s">
        <v>269</v>
      </c>
      <c r="AU489" s="167" t="s">
        <v>87</v>
      </c>
      <c r="AV489" s="13" t="s">
        <v>79</v>
      </c>
      <c r="AW489" s="13" t="s">
        <v>26</v>
      </c>
      <c r="AX489" s="13" t="s">
        <v>71</v>
      </c>
      <c r="AY489" s="167" t="s">
        <v>157</v>
      </c>
    </row>
    <row r="490" spans="1:65" s="14" customFormat="1" x14ac:dyDescent="0.2">
      <c r="B490" s="172"/>
      <c r="D490" s="166" t="s">
        <v>269</v>
      </c>
      <c r="E490" s="173" t="s">
        <v>1</v>
      </c>
      <c r="F490" s="174" t="s">
        <v>6935</v>
      </c>
      <c r="H490" s="175">
        <v>60.252000000000002</v>
      </c>
      <c r="L490" s="172"/>
      <c r="M490" s="176"/>
      <c r="N490" s="177"/>
      <c r="O490" s="177"/>
      <c r="P490" s="177"/>
      <c r="Q490" s="177"/>
      <c r="R490" s="177"/>
      <c r="S490" s="177"/>
      <c r="T490" s="178"/>
      <c r="AT490" s="173" t="s">
        <v>269</v>
      </c>
      <c r="AU490" s="173" t="s">
        <v>87</v>
      </c>
      <c r="AV490" s="14" t="s">
        <v>87</v>
      </c>
      <c r="AW490" s="14" t="s">
        <v>26</v>
      </c>
      <c r="AX490" s="14" t="s">
        <v>71</v>
      </c>
      <c r="AY490" s="173" t="s">
        <v>157</v>
      </c>
    </row>
    <row r="491" spans="1:65" s="14" customFormat="1" x14ac:dyDescent="0.2">
      <c r="B491" s="172"/>
      <c r="D491" s="166" t="s">
        <v>269</v>
      </c>
      <c r="E491" s="173" t="s">
        <v>1</v>
      </c>
      <c r="F491" s="174" t="s">
        <v>6936</v>
      </c>
      <c r="H491" s="175">
        <v>-1.3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4" customFormat="1" x14ac:dyDescent="0.2">
      <c r="B492" s="172"/>
      <c r="D492" s="166" t="s">
        <v>269</v>
      </c>
      <c r="E492" s="173" t="s">
        <v>1</v>
      </c>
      <c r="F492" s="174" t="s">
        <v>6937</v>
      </c>
      <c r="H492" s="175">
        <v>-7.6680000000000001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4" customFormat="1" x14ac:dyDescent="0.2">
      <c r="B493" s="172"/>
      <c r="D493" s="166" t="s">
        <v>269</v>
      </c>
      <c r="E493" s="173" t="s">
        <v>1</v>
      </c>
      <c r="F493" s="174" t="s">
        <v>6938</v>
      </c>
      <c r="H493" s="175">
        <v>-2.3250000000000002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1:65" s="14" customFormat="1" x14ac:dyDescent="0.2">
      <c r="B494" s="172"/>
      <c r="D494" s="166" t="s">
        <v>269</v>
      </c>
      <c r="E494" s="173" t="s">
        <v>1</v>
      </c>
      <c r="F494" s="174" t="s">
        <v>6939</v>
      </c>
      <c r="H494" s="175">
        <v>-3.54</v>
      </c>
      <c r="L494" s="172"/>
      <c r="M494" s="176"/>
      <c r="N494" s="177"/>
      <c r="O494" s="177"/>
      <c r="P494" s="177"/>
      <c r="Q494" s="177"/>
      <c r="R494" s="177"/>
      <c r="S494" s="177"/>
      <c r="T494" s="178"/>
      <c r="AT494" s="173" t="s">
        <v>269</v>
      </c>
      <c r="AU494" s="173" t="s">
        <v>87</v>
      </c>
      <c r="AV494" s="14" t="s">
        <v>87</v>
      </c>
      <c r="AW494" s="14" t="s">
        <v>26</v>
      </c>
      <c r="AX494" s="14" t="s">
        <v>71</v>
      </c>
      <c r="AY494" s="173" t="s">
        <v>157</v>
      </c>
    </row>
    <row r="495" spans="1:65" s="16" customFormat="1" x14ac:dyDescent="0.2">
      <c r="B495" s="186"/>
      <c r="D495" s="166" t="s">
        <v>269</v>
      </c>
      <c r="E495" s="187" t="s">
        <v>1</v>
      </c>
      <c r="F495" s="188" t="s">
        <v>319</v>
      </c>
      <c r="H495" s="189">
        <v>45.418999999999997</v>
      </c>
      <c r="L495" s="186"/>
      <c r="M495" s="190"/>
      <c r="N495" s="191"/>
      <c r="O495" s="191"/>
      <c r="P495" s="191"/>
      <c r="Q495" s="191"/>
      <c r="R495" s="191"/>
      <c r="S495" s="191"/>
      <c r="T495" s="192"/>
      <c r="AT495" s="187" t="s">
        <v>269</v>
      </c>
      <c r="AU495" s="187" t="s">
        <v>87</v>
      </c>
      <c r="AV495" s="16" t="s">
        <v>92</v>
      </c>
      <c r="AW495" s="16" t="s">
        <v>26</v>
      </c>
      <c r="AX495" s="16" t="s">
        <v>71</v>
      </c>
      <c r="AY495" s="187" t="s">
        <v>157</v>
      </c>
    </row>
    <row r="496" spans="1:65" s="13" customFormat="1" x14ac:dyDescent="0.2">
      <c r="B496" s="165"/>
      <c r="D496" s="166" t="s">
        <v>269</v>
      </c>
      <c r="E496" s="167" t="s">
        <v>1</v>
      </c>
      <c r="F496" s="168" t="s">
        <v>6316</v>
      </c>
      <c r="H496" s="167" t="s">
        <v>1</v>
      </c>
      <c r="L496" s="165"/>
      <c r="M496" s="169"/>
      <c r="N496" s="170"/>
      <c r="O496" s="170"/>
      <c r="P496" s="170"/>
      <c r="Q496" s="170"/>
      <c r="R496" s="170"/>
      <c r="S496" s="170"/>
      <c r="T496" s="171"/>
      <c r="AT496" s="167" t="s">
        <v>269</v>
      </c>
      <c r="AU496" s="167" t="s">
        <v>87</v>
      </c>
      <c r="AV496" s="13" t="s">
        <v>79</v>
      </c>
      <c r="AW496" s="13" t="s">
        <v>26</v>
      </c>
      <c r="AX496" s="13" t="s">
        <v>71</v>
      </c>
      <c r="AY496" s="167" t="s">
        <v>157</v>
      </c>
    </row>
    <row r="497" spans="2:51" s="14" customFormat="1" x14ac:dyDescent="0.2">
      <c r="B497" s="172"/>
      <c r="D497" s="166" t="s">
        <v>269</v>
      </c>
      <c r="E497" s="173" t="s">
        <v>1</v>
      </c>
      <c r="F497" s="174" t="s">
        <v>6940</v>
      </c>
      <c r="H497" s="175">
        <v>107.551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2:51" s="14" customFormat="1" x14ac:dyDescent="0.2">
      <c r="B498" s="172"/>
      <c r="D498" s="166" t="s">
        <v>269</v>
      </c>
      <c r="E498" s="173" t="s">
        <v>1</v>
      </c>
      <c r="F498" s="174" t="s">
        <v>6941</v>
      </c>
      <c r="H498" s="175">
        <v>-4.5629999999999997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2:51" s="14" customFormat="1" x14ac:dyDescent="0.2">
      <c r="B499" s="172"/>
      <c r="D499" s="166" t="s">
        <v>269</v>
      </c>
      <c r="E499" s="173" t="s">
        <v>1</v>
      </c>
      <c r="F499" s="174" t="s">
        <v>6942</v>
      </c>
      <c r="H499" s="175">
        <v>-9.7439999999999998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2:51" s="14" customFormat="1" x14ac:dyDescent="0.2">
      <c r="B500" s="172"/>
      <c r="D500" s="166" t="s">
        <v>269</v>
      </c>
      <c r="E500" s="173" t="s">
        <v>1</v>
      </c>
      <c r="F500" s="174" t="s">
        <v>6943</v>
      </c>
      <c r="H500" s="175">
        <v>-3.944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2:51" s="14" customFormat="1" x14ac:dyDescent="0.2">
      <c r="B501" s="172"/>
      <c r="D501" s="166" t="s">
        <v>269</v>
      </c>
      <c r="E501" s="173" t="s">
        <v>1</v>
      </c>
      <c r="F501" s="174" t="s">
        <v>6944</v>
      </c>
      <c r="H501" s="175">
        <v>-1.74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2:51" s="14" customFormat="1" x14ac:dyDescent="0.2">
      <c r="B502" s="172"/>
      <c r="D502" s="166" t="s">
        <v>269</v>
      </c>
      <c r="E502" s="173" t="s">
        <v>1</v>
      </c>
      <c r="F502" s="174" t="s">
        <v>6945</v>
      </c>
      <c r="H502" s="175">
        <v>-1.3340000000000001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2:51" s="14" customFormat="1" x14ac:dyDescent="0.2">
      <c r="B503" s="172"/>
      <c r="D503" s="166" t="s">
        <v>269</v>
      </c>
      <c r="E503" s="173" t="s">
        <v>1</v>
      </c>
      <c r="F503" s="174" t="s">
        <v>6946</v>
      </c>
      <c r="H503" s="175">
        <v>-8.3520000000000003</v>
      </c>
      <c r="L503" s="172"/>
      <c r="M503" s="176"/>
      <c r="N503" s="177"/>
      <c r="O503" s="177"/>
      <c r="P503" s="177"/>
      <c r="Q503" s="177"/>
      <c r="R503" s="177"/>
      <c r="S503" s="177"/>
      <c r="T503" s="178"/>
      <c r="AT503" s="173" t="s">
        <v>269</v>
      </c>
      <c r="AU503" s="173" t="s">
        <v>87</v>
      </c>
      <c r="AV503" s="14" t="s">
        <v>87</v>
      </c>
      <c r="AW503" s="14" t="s">
        <v>26</v>
      </c>
      <c r="AX503" s="14" t="s">
        <v>71</v>
      </c>
      <c r="AY503" s="173" t="s">
        <v>157</v>
      </c>
    </row>
    <row r="504" spans="2:51" s="16" customFormat="1" x14ac:dyDescent="0.2">
      <c r="B504" s="186"/>
      <c r="D504" s="166" t="s">
        <v>269</v>
      </c>
      <c r="E504" s="187" t="s">
        <v>1</v>
      </c>
      <c r="F504" s="188" t="s">
        <v>319</v>
      </c>
      <c r="H504" s="189">
        <v>77.873999999999995</v>
      </c>
      <c r="L504" s="186"/>
      <c r="M504" s="190"/>
      <c r="N504" s="191"/>
      <c r="O504" s="191"/>
      <c r="P504" s="191"/>
      <c r="Q504" s="191"/>
      <c r="R504" s="191"/>
      <c r="S504" s="191"/>
      <c r="T504" s="192"/>
      <c r="AT504" s="187" t="s">
        <v>269</v>
      </c>
      <c r="AU504" s="187" t="s">
        <v>87</v>
      </c>
      <c r="AV504" s="16" t="s">
        <v>92</v>
      </c>
      <c r="AW504" s="16" t="s">
        <v>26</v>
      </c>
      <c r="AX504" s="16" t="s">
        <v>71</v>
      </c>
      <c r="AY504" s="187" t="s">
        <v>157</v>
      </c>
    </row>
    <row r="505" spans="2:51" s="13" customFormat="1" x14ac:dyDescent="0.2">
      <c r="B505" s="165"/>
      <c r="D505" s="166" t="s">
        <v>269</v>
      </c>
      <c r="E505" s="167" t="s">
        <v>1</v>
      </c>
      <c r="F505" s="168" t="s">
        <v>6902</v>
      </c>
      <c r="H505" s="167" t="s">
        <v>1</v>
      </c>
      <c r="L505" s="165"/>
      <c r="M505" s="169"/>
      <c r="N505" s="170"/>
      <c r="O505" s="170"/>
      <c r="P505" s="170"/>
      <c r="Q505" s="170"/>
      <c r="R505" s="170"/>
      <c r="S505" s="170"/>
      <c r="T505" s="171"/>
      <c r="AT505" s="167" t="s">
        <v>269</v>
      </c>
      <c r="AU505" s="167" t="s">
        <v>87</v>
      </c>
      <c r="AV505" s="13" t="s">
        <v>79</v>
      </c>
      <c r="AW505" s="13" t="s">
        <v>26</v>
      </c>
      <c r="AX505" s="13" t="s">
        <v>71</v>
      </c>
      <c r="AY505" s="167" t="s">
        <v>157</v>
      </c>
    </row>
    <row r="506" spans="2:51" s="14" customFormat="1" x14ac:dyDescent="0.2">
      <c r="B506" s="172"/>
      <c r="D506" s="166" t="s">
        <v>269</v>
      </c>
      <c r="E506" s="173" t="s">
        <v>1</v>
      </c>
      <c r="F506" s="174" t="s">
        <v>6947</v>
      </c>
      <c r="H506" s="175">
        <v>83.174000000000007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87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2:51" s="14" customFormat="1" x14ac:dyDescent="0.2">
      <c r="B507" s="172"/>
      <c r="D507" s="166" t="s">
        <v>269</v>
      </c>
      <c r="E507" s="173" t="s">
        <v>1</v>
      </c>
      <c r="F507" s="174" t="s">
        <v>6948</v>
      </c>
      <c r="H507" s="175">
        <v>-1.26</v>
      </c>
      <c r="L507" s="172"/>
      <c r="M507" s="176"/>
      <c r="N507" s="177"/>
      <c r="O507" s="177"/>
      <c r="P507" s="177"/>
      <c r="Q507" s="177"/>
      <c r="R507" s="177"/>
      <c r="S507" s="177"/>
      <c r="T507" s="178"/>
      <c r="AT507" s="173" t="s">
        <v>269</v>
      </c>
      <c r="AU507" s="173" t="s">
        <v>87</v>
      </c>
      <c r="AV507" s="14" t="s">
        <v>87</v>
      </c>
      <c r="AW507" s="14" t="s">
        <v>26</v>
      </c>
      <c r="AX507" s="14" t="s">
        <v>71</v>
      </c>
      <c r="AY507" s="173" t="s">
        <v>157</v>
      </c>
    </row>
    <row r="508" spans="2:51" s="14" customFormat="1" x14ac:dyDescent="0.2">
      <c r="B508" s="172"/>
      <c r="D508" s="166" t="s">
        <v>269</v>
      </c>
      <c r="E508" s="173" t="s">
        <v>1</v>
      </c>
      <c r="F508" s="174" t="s">
        <v>6949</v>
      </c>
      <c r="H508" s="175">
        <v>-5.67</v>
      </c>
      <c r="L508" s="172"/>
      <c r="M508" s="176"/>
      <c r="N508" s="177"/>
      <c r="O508" s="177"/>
      <c r="P508" s="177"/>
      <c r="Q508" s="177"/>
      <c r="R508" s="177"/>
      <c r="S508" s="177"/>
      <c r="T508" s="178"/>
      <c r="AT508" s="173" t="s">
        <v>269</v>
      </c>
      <c r="AU508" s="173" t="s">
        <v>87</v>
      </c>
      <c r="AV508" s="14" t="s">
        <v>87</v>
      </c>
      <c r="AW508" s="14" t="s">
        <v>26</v>
      </c>
      <c r="AX508" s="14" t="s">
        <v>71</v>
      </c>
      <c r="AY508" s="173" t="s">
        <v>157</v>
      </c>
    </row>
    <row r="509" spans="2:51" s="14" customFormat="1" x14ac:dyDescent="0.2">
      <c r="B509" s="172"/>
      <c r="D509" s="166" t="s">
        <v>269</v>
      </c>
      <c r="E509" s="173" t="s">
        <v>1</v>
      </c>
      <c r="F509" s="174" t="s">
        <v>6950</v>
      </c>
      <c r="H509" s="175">
        <v>-1.4390000000000001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2:51" s="14" customFormat="1" x14ac:dyDescent="0.2">
      <c r="B510" s="172"/>
      <c r="D510" s="166" t="s">
        <v>269</v>
      </c>
      <c r="E510" s="173" t="s">
        <v>1</v>
      </c>
      <c r="F510" s="174" t="s">
        <v>6951</v>
      </c>
      <c r="H510" s="175">
        <v>-1.093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2:51" s="14" customFormat="1" x14ac:dyDescent="0.2">
      <c r="B511" s="172"/>
      <c r="D511" s="166" t="s">
        <v>269</v>
      </c>
      <c r="E511" s="173" t="s">
        <v>1</v>
      </c>
      <c r="F511" s="174" t="s">
        <v>6952</v>
      </c>
      <c r="H511" s="175">
        <v>-11.135999999999999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2:51" s="14" customFormat="1" x14ac:dyDescent="0.2">
      <c r="B512" s="172"/>
      <c r="D512" s="166" t="s">
        <v>269</v>
      </c>
      <c r="E512" s="173" t="s">
        <v>1</v>
      </c>
      <c r="F512" s="174" t="s">
        <v>6953</v>
      </c>
      <c r="H512" s="175">
        <v>-2.7280000000000002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2:51" s="16" customFormat="1" x14ac:dyDescent="0.2">
      <c r="B513" s="186"/>
      <c r="D513" s="166" t="s">
        <v>269</v>
      </c>
      <c r="E513" s="187" t="s">
        <v>1</v>
      </c>
      <c r="F513" s="188" t="s">
        <v>319</v>
      </c>
      <c r="H513" s="189">
        <v>59.847999999999999</v>
      </c>
      <c r="L513" s="186"/>
      <c r="M513" s="190"/>
      <c r="N513" s="191"/>
      <c r="O513" s="191"/>
      <c r="P513" s="191"/>
      <c r="Q513" s="191"/>
      <c r="R513" s="191"/>
      <c r="S513" s="191"/>
      <c r="T513" s="192"/>
      <c r="AT513" s="187" t="s">
        <v>269</v>
      </c>
      <c r="AU513" s="187" t="s">
        <v>87</v>
      </c>
      <c r="AV513" s="16" t="s">
        <v>92</v>
      </c>
      <c r="AW513" s="16" t="s">
        <v>26</v>
      </c>
      <c r="AX513" s="16" t="s">
        <v>71</v>
      </c>
      <c r="AY513" s="187" t="s">
        <v>157</v>
      </c>
    </row>
    <row r="514" spans="2:51" s="13" customFormat="1" x14ac:dyDescent="0.2">
      <c r="B514" s="165"/>
      <c r="D514" s="166" t="s">
        <v>269</v>
      </c>
      <c r="E514" s="167" t="s">
        <v>1</v>
      </c>
      <c r="F514" s="168" t="s">
        <v>6866</v>
      </c>
      <c r="H514" s="167" t="s">
        <v>1</v>
      </c>
      <c r="L514" s="165"/>
      <c r="M514" s="169"/>
      <c r="N514" s="170"/>
      <c r="O514" s="170"/>
      <c r="P514" s="170"/>
      <c r="Q514" s="170"/>
      <c r="R514" s="170"/>
      <c r="S514" s="170"/>
      <c r="T514" s="171"/>
      <c r="AT514" s="167" t="s">
        <v>269</v>
      </c>
      <c r="AU514" s="167" t="s">
        <v>87</v>
      </c>
      <c r="AV514" s="13" t="s">
        <v>79</v>
      </c>
      <c r="AW514" s="13" t="s">
        <v>26</v>
      </c>
      <c r="AX514" s="13" t="s">
        <v>71</v>
      </c>
      <c r="AY514" s="167" t="s">
        <v>157</v>
      </c>
    </row>
    <row r="515" spans="2:51" s="14" customFormat="1" x14ac:dyDescent="0.2">
      <c r="B515" s="172"/>
      <c r="D515" s="166" t="s">
        <v>269</v>
      </c>
      <c r="E515" s="173" t="s">
        <v>1</v>
      </c>
      <c r="F515" s="174" t="s">
        <v>6954</v>
      </c>
      <c r="H515" s="175">
        <v>134.66300000000001</v>
      </c>
      <c r="L515" s="172"/>
      <c r="M515" s="176"/>
      <c r="N515" s="177"/>
      <c r="O515" s="177"/>
      <c r="P515" s="177"/>
      <c r="Q515" s="177"/>
      <c r="R515" s="177"/>
      <c r="S515" s="177"/>
      <c r="T515" s="178"/>
      <c r="AT515" s="173" t="s">
        <v>269</v>
      </c>
      <c r="AU515" s="173" t="s">
        <v>87</v>
      </c>
      <c r="AV515" s="14" t="s">
        <v>87</v>
      </c>
      <c r="AW515" s="14" t="s">
        <v>26</v>
      </c>
      <c r="AX515" s="14" t="s">
        <v>71</v>
      </c>
      <c r="AY515" s="173" t="s">
        <v>157</v>
      </c>
    </row>
    <row r="516" spans="2:51" s="14" customFormat="1" x14ac:dyDescent="0.2">
      <c r="B516" s="172"/>
      <c r="D516" s="166" t="s">
        <v>269</v>
      </c>
      <c r="E516" s="173" t="s">
        <v>1</v>
      </c>
      <c r="F516" s="174" t="s">
        <v>6955</v>
      </c>
      <c r="H516" s="175">
        <v>-34.799999999999997</v>
      </c>
      <c r="L516" s="172"/>
      <c r="M516" s="176"/>
      <c r="N516" s="177"/>
      <c r="O516" s="177"/>
      <c r="P516" s="177"/>
      <c r="Q516" s="177"/>
      <c r="R516" s="177"/>
      <c r="S516" s="177"/>
      <c r="T516" s="178"/>
      <c r="AT516" s="173" t="s">
        <v>269</v>
      </c>
      <c r="AU516" s="173" t="s">
        <v>87</v>
      </c>
      <c r="AV516" s="14" t="s">
        <v>87</v>
      </c>
      <c r="AW516" s="14" t="s">
        <v>26</v>
      </c>
      <c r="AX516" s="14" t="s">
        <v>71</v>
      </c>
      <c r="AY516" s="173" t="s">
        <v>157</v>
      </c>
    </row>
    <row r="517" spans="2:51" s="14" customFormat="1" x14ac:dyDescent="0.2">
      <c r="B517" s="172"/>
      <c r="D517" s="166" t="s">
        <v>269</v>
      </c>
      <c r="E517" s="173" t="s">
        <v>1</v>
      </c>
      <c r="F517" s="174" t="s">
        <v>6956</v>
      </c>
      <c r="H517" s="175">
        <v>-1.5780000000000001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2:51" s="14" customFormat="1" x14ac:dyDescent="0.2">
      <c r="B518" s="172"/>
      <c r="D518" s="166" t="s">
        <v>269</v>
      </c>
      <c r="E518" s="173" t="s">
        <v>1</v>
      </c>
      <c r="F518" s="174" t="s">
        <v>6957</v>
      </c>
      <c r="H518" s="175">
        <v>-1.988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2:51" s="16" customFormat="1" x14ac:dyDescent="0.2">
      <c r="B519" s="186"/>
      <c r="D519" s="166" t="s">
        <v>269</v>
      </c>
      <c r="E519" s="187" t="s">
        <v>1</v>
      </c>
      <c r="F519" s="188" t="s">
        <v>319</v>
      </c>
      <c r="H519" s="189">
        <v>96.296999999999997</v>
      </c>
      <c r="L519" s="186"/>
      <c r="M519" s="190"/>
      <c r="N519" s="191"/>
      <c r="O519" s="191"/>
      <c r="P519" s="191"/>
      <c r="Q519" s="191"/>
      <c r="R519" s="191"/>
      <c r="S519" s="191"/>
      <c r="T519" s="192"/>
      <c r="AT519" s="187" t="s">
        <v>269</v>
      </c>
      <c r="AU519" s="187" t="s">
        <v>87</v>
      </c>
      <c r="AV519" s="16" t="s">
        <v>92</v>
      </c>
      <c r="AW519" s="16" t="s">
        <v>26</v>
      </c>
      <c r="AX519" s="16" t="s">
        <v>71</v>
      </c>
      <c r="AY519" s="187" t="s">
        <v>157</v>
      </c>
    </row>
    <row r="520" spans="2:51" s="13" customFormat="1" x14ac:dyDescent="0.2">
      <c r="B520" s="165"/>
      <c r="D520" s="166" t="s">
        <v>269</v>
      </c>
      <c r="E520" s="167" t="s">
        <v>1</v>
      </c>
      <c r="F520" s="168" t="s">
        <v>6869</v>
      </c>
      <c r="H520" s="167" t="s">
        <v>1</v>
      </c>
      <c r="L520" s="165"/>
      <c r="M520" s="169"/>
      <c r="N520" s="170"/>
      <c r="O520" s="170"/>
      <c r="P520" s="170"/>
      <c r="Q520" s="170"/>
      <c r="R520" s="170"/>
      <c r="S520" s="170"/>
      <c r="T520" s="171"/>
      <c r="AT520" s="167" t="s">
        <v>269</v>
      </c>
      <c r="AU520" s="167" t="s">
        <v>87</v>
      </c>
      <c r="AV520" s="13" t="s">
        <v>79</v>
      </c>
      <c r="AW520" s="13" t="s">
        <v>26</v>
      </c>
      <c r="AX520" s="13" t="s">
        <v>71</v>
      </c>
      <c r="AY520" s="167" t="s">
        <v>157</v>
      </c>
    </row>
    <row r="521" spans="2:51" s="14" customFormat="1" x14ac:dyDescent="0.2">
      <c r="B521" s="172"/>
      <c r="D521" s="166" t="s">
        <v>269</v>
      </c>
      <c r="E521" s="173" t="s">
        <v>1</v>
      </c>
      <c r="F521" s="174" t="s">
        <v>6958</v>
      </c>
      <c r="H521" s="175">
        <v>141.74100000000001</v>
      </c>
      <c r="L521" s="172"/>
      <c r="M521" s="176"/>
      <c r="N521" s="177"/>
      <c r="O521" s="177"/>
      <c r="P521" s="177"/>
      <c r="Q521" s="177"/>
      <c r="R521" s="177"/>
      <c r="S521" s="177"/>
      <c r="T521" s="178"/>
      <c r="AT521" s="173" t="s">
        <v>269</v>
      </c>
      <c r="AU521" s="173" t="s">
        <v>87</v>
      </c>
      <c r="AV521" s="14" t="s">
        <v>87</v>
      </c>
      <c r="AW521" s="14" t="s">
        <v>26</v>
      </c>
      <c r="AX521" s="14" t="s">
        <v>71</v>
      </c>
      <c r="AY521" s="173" t="s">
        <v>157</v>
      </c>
    </row>
    <row r="522" spans="2:51" s="14" customFormat="1" x14ac:dyDescent="0.2">
      <c r="B522" s="172"/>
      <c r="D522" s="166" t="s">
        <v>269</v>
      </c>
      <c r="E522" s="173" t="s">
        <v>1</v>
      </c>
      <c r="F522" s="174" t="s">
        <v>6959</v>
      </c>
      <c r="H522" s="175">
        <v>-3.4</v>
      </c>
      <c r="L522" s="172"/>
      <c r="M522" s="176"/>
      <c r="N522" s="177"/>
      <c r="O522" s="177"/>
      <c r="P522" s="177"/>
      <c r="Q522" s="177"/>
      <c r="R522" s="177"/>
      <c r="S522" s="177"/>
      <c r="T522" s="178"/>
      <c r="AT522" s="173" t="s">
        <v>269</v>
      </c>
      <c r="AU522" s="173" t="s">
        <v>87</v>
      </c>
      <c r="AV522" s="14" t="s">
        <v>87</v>
      </c>
      <c r="AW522" s="14" t="s">
        <v>26</v>
      </c>
      <c r="AX522" s="14" t="s">
        <v>71</v>
      </c>
      <c r="AY522" s="173" t="s">
        <v>157</v>
      </c>
    </row>
    <row r="523" spans="2:51" s="14" customFormat="1" x14ac:dyDescent="0.2">
      <c r="B523" s="172"/>
      <c r="D523" s="166" t="s">
        <v>269</v>
      </c>
      <c r="E523" s="173" t="s">
        <v>1</v>
      </c>
      <c r="F523" s="174" t="s">
        <v>6960</v>
      </c>
      <c r="H523" s="175">
        <v>-1.32</v>
      </c>
      <c r="L523" s="172"/>
      <c r="M523" s="176"/>
      <c r="N523" s="177"/>
      <c r="O523" s="177"/>
      <c r="P523" s="177"/>
      <c r="Q523" s="177"/>
      <c r="R523" s="177"/>
      <c r="S523" s="177"/>
      <c r="T523" s="178"/>
      <c r="AT523" s="173" t="s">
        <v>269</v>
      </c>
      <c r="AU523" s="173" t="s">
        <v>87</v>
      </c>
      <c r="AV523" s="14" t="s">
        <v>87</v>
      </c>
      <c r="AW523" s="14" t="s">
        <v>26</v>
      </c>
      <c r="AX523" s="14" t="s">
        <v>71</v>
      </c>
      <c r="AY523" s="173" t="s">
        <v>157</v>
      </c>
    </row>
    <row r="524" spans="2:51" s="14" customFormat="1" x14ac:dyDescent="0.2">
      <c r="B524" s="172"/>
      <c r="D524" s="166" t="s">
        <v>269</v>
      </c>
      <c r="E524" s="173" t="s">
        <v>1</v>
      </c>
      <c r="F524" s="174" t="s">
        <v>6961</v>
      </c>
      <c r="H524" s="175">
        <v>-6.12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2:51" s="14" customFormat="1" x14ac:dyDescent="0.2">
      <c r="B525" s="172"/>
      <c r="D525" s="166" t="s">
        <v>269</v>
      </c>
      <c r="E525" s="173" t="s">
        <v>1</v>
      </c>
      <c r="F525" s="174" t="s">
        <v>6962</v>
      </c>
      <c r="H525" s="175">
        <v>-9.7650000000000006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2:51" s="14" customFormat="1" x14ac:dyDescent="0.2">
      <c r="B526" s="172"/>
      <c r="D526" s="166" t="s">
        <v>269</v>
      </c>
      <c r="E526" s="173" t="s">
        <v>1</v>
      </c>
      <c r="F526" s="174" t="s">
        <v>6963</v>
      </c>
      <c r="H526" s="175">
        <v>-9.3000000000000007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2:51" s="14" customFormat="1" x14ac:dyDescent="0.2">
      <c r="B527" s="172"/>
      <c r="D527" s="166" t="s">
        <v>269</v>
      </c>
      <c r="E527" s="173" t="s">
        <v>1</v>
      </c>
      <c r="F527" s="174" t="s">
        <v>6964</v>
      </c>
      <c r="H527" s="175">
        <v>-8.3699999999999992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2:51" s="16" customFormat="1" x14ac:dyDescent="0.2">
      <c r="B528" s="186"/>
      <c r="D528" s="166" t="s">
        <v>269</v>
      </c>
      <c r="E528" s="187" t="s">
        <v>1</v>
      </c>
      <c r="F528" s="188" t="s">
        <v>319</v>
      </c>
      <c r="H528" s="189">
        <v>103.46599999999999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2:51" s="13" customFormat="1" x14ac:dyDescent="0.2">
      <c r="B529" s="165"/>
      <c r="D529" s="166" t="s">
        <v>269</v>
      </c>
      <c r="E529" s="167" t="s">
        <v>1</v>
      </c>
      <c r="F529" s="168" t="s">
        <v>6906</v>
      </c>
      <c r="H529" s="167" t="s">
        <v>1</v>
      </c>
      <c r="L529" s="165"/>
      <c r="M529" s="169"/>
      <c r="N529" s="170"/>
      <c r="O529" s="170"/>
      <c r="P529" s="170"/>
      <c r="Q529" s="170"/>
      <c r="R529" s="170"/>
      <c r="S529" s="170"/>
      <c r="T529" s="171"/>
      <c r="AT529" s="167" t="s">
        <v>269</v>
      </c>
      <c r="AU529" s="167" t="s">
        <v>87</v>
      </c>
      <c r="AV529" s="13" t="s">
        <v>79</v>
      </c>
      <c r="AW529" s="13" t="s">
        <v>26</v>
      </c>
      <c r="AX529" s="13" t="s">
        <v>71</v>
      </c>
      <c r="AY529" s="167" t="s">
        <v>157</v>
      </c>
    </row>
    <row r="530" spans="2:51" s="14" customFormat="1" x14ac:dyDescent="0.2">
      <c r="B530" s="172"/>
      <c r="D530" s="166" t="s">
        <v>269</v>
      </c>
      <c r="E530" s="173" t="s">
        <v>1</v>
      </c>
      <c r="F530" s="174" t="s">
        <v>6965</v>
      </c>
      <c r="H530" s="175">
        <v>103.47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2:51" s="14" customFormat="1" x14ac:dyDescent="0.2">
      <c r="B531" s="172"/>
      <c r="D531" s="166" t="s">
        <v>269</v>
      </c>
      <c r="E531" s="173" t="s">
        <v>1</v>
      </c>
      <c r="F531" s="174" t="s">
        <v>6966</v>
      </c>
      <c r="H531" s="175">
        <v>-1.923</v>
      </c>
      <c r="L531" s="172"/>
      <c r="M531" s="176"/>
      <c r="N531" s="177"/>
      <c r="O531" s="177"/>
      <c r="P531" s="177"/>
      <c r="Q531" s="177"/>
      <c r="R531" s="177"/>
      <c r="S531" s="177"/>
      <c r="T531" s="178"/>
      <c r="AT531" s="173" t="s">
        <v>269</v>
      </c>
      <c r="AU531" s="173" t="s">
        <v>87</v>
      </c>
      <c r="AV531" s="14" t="s">
        <v>87</v>
      </c>
      <c r="AW531" s="14" t="s">
        <v>26</v>
      </c>
      <c r="AX531" s="14" t="s">
        <v>71</v>
      </c>
      <c r="AY531" s="173" t="s">
        <v>157</v>
      </c>
    </row>
    <row r="532" spans="2:51" s="14" customFormat="1" x14ac:dyDescent="0.2">
      <c r="B532" s="172"/>
      <c r="D532" s="166" t="s">
        <v>269</v>
      </c>
      <c r="E532" s="173" t="s">
        <v>1</v>
      </c>
      <c r="F532" s="174" t="s">
        <v>6967</v>
      </c>
      <c r="H532" s="175">
        <v>-11.352</v>
      </c>
      <c r="L532" s="172"/>
      <c r="M532" s="176"/>
      <c r="N532" s="177"/>
      <c r="O532" s="177"/>
      <c r="P532" s="177"/>
      <c r="Q532" s="177"/>
      <c r="R532" s="177"/>
      <c r="S532" s="177"/>
      <c r="T532" s="178"/>
      <c r="AT532" s="173" t="s">
        <v>269</v>
      </c>
      <c r="AU532" s="173" t="s">
        <v>87</v>
      </c>
      <c r="AV532" s="14" t="s">
        <v>87</v>
      </c>
      <c r="AW532" s="14" t="s">
        <v>26</v>
      </c>
      <c r="AX532" s="14" t="s">
        <v>71</v>
      </c>
      <c r="AY532" s="173" t="s">
        <v>157</v>
      </c>
    </row>
    <row r="533" spans="2:51" s="14" customFormat="1" x14ac:dyDescent="0.2">
      <c r="B533" s="172"/>
      <c r="D533" s="166" t="s">
        <v>269</v>
      </c>
      <c r="E533" s="173" t="s">
        <v>1</v>
      </c>
      <c r="F533" s="174" t="s">
        <v>6968</v>
      </c>
      <c r="H533" s="175">
        <v>-7.2480000000000002</v>
      </c>
      <c r="L533" s="172"/>
      <c r="M533" s="176"/>
      <c r="N533" s="177"/>
      <c r="O533" s="177"/>
      <c r="P533" s="177"/>
      <c r="Q533" s="177"/>
      <c r="R533" s="177"/>
      <c r="S533" s="177"/>
      <c r="T533" s="178"/>
      <c r="AT533" s="173" t="s">
        <v>269</v>
      </c>
      <c r="AU533" s="173" t="s">
        <v>87</v>
      </c>
      <c r="AV533" s="14" t="s">
        <v>87</v>
      </c>
      <c r="AW533" s="14" t="s">
        <v>26</v>
      </c>
      <c r="AX533" s="14" t="s">
        <v>71</v>
      </c>
      <c r="AY533" s="173" t="s">
        <v>157</v>
      </c>
    </row>
    <row r="534" spans="2:51" s="14" customFormat="1" x14ac:dyDescent="0.2">
      <c r="B534" s="172"/>
      <c r="D534" s="166" t="s">
        <v>269</v>
      </c>
      <c r="E534" s="173" t="s">
        <v>1</v>
      </c>
      <c r="F534" s="174" t="s">
        <v>6969</v>
      </c>
      <c r="H534" s="175">
        <v>-1.68</v>
      </c>
      <c r="L534" s="172"/>
      <c r="M534" s="176"/>
      <c r="N534" s="177"/>
      <c r="O534" s="177"/>
      <c r="P534" s="177"/>
      <c r="Q534" s="177"/>
      <c r="R534" s="177"/>
      <c r="S534" s="177"/>
      <c r="T534" s="178"/>
      <c r="AT534" s="173" t="s">
        <v>269</v>
      </c>
      <c r="AU534" s="173" t="s">
        <v>87</v>
      </c>
      <c r="AV534" s="14" t="s">
        <v>87</v>
      </c>
      <c r="AW534" s="14" t="s">
        <v>26</v>
      </c>
      <c r="AX534" s="14" t="s">
        <v>71</v>
      </c>
      <c r="AY534" s="173" t="s">
        <v>157</v>
      </c>
    </row>
    <row r="535" spans="2:51" s="14" customFormat="1" x14ac:dyDescent="0.2">
      <c r="B535" s="172"/>
      <c r="D535" s="166" t="s">
        <v>269</v>
      </c>
      <c r="E535" s="173" t="s">
        <v>1</v>
      </c>
      <c r="F535" s="174" t="s">
        <v>6970</v>
      </c>
      <c r="H535" s="175">
        <v>-9.06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2:51" s="16" customFormat="1" x14ac:dyDescent="0.2">
      <c r="B536" s="186"/>
      <c r="D536" s="166" t="s">
        <v>269</v>
      </c>
      <c r="E536" s="187" t="s">
        <v>1</v>
      </c>
      <c r="F536" s="188" t="s">
        <v>319</v>
      </c>
      <c r="H536" s="189">
        <v>72.206999999999994</v>
      </c>
      <c r="L536" s="186"/>
      <c r="M536" s="190"/>
      <c r="N536" s="191"/>
      <c r="O536" s="191"/>
      <c r="P536" s="191"/>
      <c r="Q536" s="191"/>
      <c r="R536" s="191"/>
      <c r="S536" s="191"/>
      <c r="T536" s="192"/>
      <c r="AT536" s="187" t="s">
        <v>269</v>
      </c>
      <c r="AU536" s="187" t="s">
        <v>87</v>
      </c>
      <c r="AV536" s="16" t="s">
        <v>92</v>
      </c>
      <c r="AW536" s="16" t="s">
        <v>26</v>
      </c>
      <c r="AX536" s="16" t="s">
        <v>71</v>
      </c>
      <c r="AY536" s="187" t="s">
        <v>157</v>
      </c>
    </row>
    <row r="537" spans="2:51" s="13" customFormat="1" x14ac:dyDescent="0.2">
      <c r="B537" s="165"/>
      <c r="D537" s="166" t="s">
        <v>269</v>
      </c>
      <c r="E537" s="167" t="s">
        <v>1</v>
      </c>
      <c r="F537" s="168" t="s">
        <v>6876</v>
      </c>
      <c r="H537" s="167" t="s">
        <v>1</v>
      </c>
      <c r="L537" s="165"/>
      <c r="M537" s="169"/>
      <c r="N537" s="170"/>
      <c r="O537" s="170"/>
      <c r="P537" s="170"/>
      <c r="Q537" s="170"/>
      <c r="R537" s="170"/>
      <c r="S537" s="170"/>
      <c r="T537" s="171"/>
      <c r="AT537" s="167" t="s">
        <v>269</v>
      </c>
      <c r="AU537" s="167" t="s">
        <v>87</v>
      </c>
      <c r="AV537" s="13" t="s">
        <v>79</v>
      </c>
      <c r="AW537" s="13" t="s">
        <v>26</v>
      </c>
      <c r="AX537" s="13" t="s">
        <v>71</v>
      </c>
      <c r="AY537" s="167" t="s">
        <v>157</v>
      </c>
    </row>
    <row r="538" spans="2:51" s="14" customFormat="1" x14ac:dyDescent="0.2">
      <c r="B538" s="172"/>
      <c r="D538" s="166" t="s">
        <v>269</v>
      </c>
      <c r="E538" s="173" t="s">
        <v>1</v>
      </c>
      <c r="F538" s="174" t="s">
        <v>6971</v>
      </c>
      <c r="H538" s="175">
        <v>84.888999999999996</v>
      </c>
      <c r="L538" s="172"/>
      <c r="M538" s="176"/>
      <c r="N538" s="177"/>
      <c r="O538" s="177"/>
      <c r="P538" s="177"/>
      <c r="Q538" s="177"/>
      <c r="R538" s="177"/>
      <c r="S538" s="177"/>
      <c r="T538" s="178"/>
      <c r="AT538" s="173" t="s">
        <v>269</v>
      </c>
      <c r="AU538" s="173" t="s">
        <v>87</v>
      </c>
      <c r="AV538" s="14" t="s">
        <v>87</v>
      </c>
      <c r="AW538" s="14" t="s">
        <v>26</v>
      </c>
      <c r="AX538" s="14" t="s">
        <v>71</v>
      </c>
      <c r="AY538" s="173" t="s">
        <v>157</v>
      </c>
    </row>
    <row r="539" spans="2:51" s="14" customFormat="1" x14ac:dyDescent="0.2">
      <c r="B539" s="172"/>
      <c r="D539" s="166" t="s">
        <v>269</v>
      </c>
      <c r="E539" s="173" t="s">
        <v>1</v>
      </c>
      <c r="F539" s="174" t="s">
        <v>6972</v>
      </c>
      <c r="H539" s="175">
        <v>-18.096</v>
      </c>
      <c r="L539" s="172"/>
      <c r="M539" s="176"/>
      <c r="N539" s="177"/>
      <c r="O539" s="177"/>
      <c r="P539" s="177"/>
      <c r="Q539" s="177"/>
      <c r="R539" s="177"/>
      <c r="S539" s="177"/>
      <c r="T539" s="178"/>
      <c r="AT539" s="173" t="s">
        <v>269</v>
      </c>
      <c r="AU539" s="173" t="s">
        <v>87</v>
      </c>
      <c r="AV539" s="14" t="s">
        <v>87</v>
      </c>
      <c r="AW539" s="14" t="s">
        <v>26</v>
      </c>
      <c r="AX539" s="14" t="s">
        <v>71</v>
      </c>
      <c r="AY539" s="173" t="s">
        <v>157</v>
      </c>
    </row>
    <row r="540" spans="2:51" s="14" customFormat="1" x14ac:dyDescent="0.2">
      <c r="B540" s="172"/>
      <c r="D540" s="166" t="s">
        <v>269</v>
      </c>
      <c r="E540" s="173" t="s">
        <v>1</v>
      </c>
      <c r="F540" s="174" t="s">
        <v>6973</v>
      </c>
      <c r="H540" s="175">
        <v>-2.552</v>
      </c>
      <c r="L540" s="172"/>
      <c r="M540" s="176"/>
      <c r="N540" s="177"/>
      <c r="O540" s="177"/>
      <c r="P540" s="177"/>
      <c r="Q540" s="177"/>
      <c r="R540" s="177"/>
      <c r="S540" s="177"/>
      <c r="T540" s="178"/>
      <c r="AT540" s="173" t="s">
        <v>269</v>
      </c>
      <c r="AU540" s="173" t="s">
        <v>87</v>
      </c>
      <c r="AV540" s="14" t="s">
        <v>87</v>
      </c>
      <c r="AW540" s="14" t="s">
        <v>26</v>
      </c>
      <c r="AX540" s="14" t="s">
        <v>71</v>
      </c>
      <c r="AY540" s="173" t="s">
        <v>157</v>
      </c>
    </row>
    <row r="541" spans="2:51" s="16" customFormat="1" x14ac:dyDescent="0.2">
      <c r="B541" s="186"/>
      <c r="D541" s="166" t="s">
        <v>269</v>
      </c>
      <c r="E541" s="187" t="s">
        <v>1</v>
      </c>
      <c r="F541" s="188" t="s">
        <v>319</v>
      </c>
      <c r="H541" s="189">
        <v>64.241</v>
      </c>
      <c r="L541" s="186"/>
      <c r="M541" s="190"/>
      <c r="N541" s="191"/>
      <c r="O541" s="191"/>
      <c r="P541" s="191"/>
      <c r="Q541" s="191"/>
      <c r="R541" s="191"/>
      <c r="S541" s="191"/>
      <c r="T541" s="192"/>
      <c r="AT541" s="187" t="s">
        <v>269</v>
      </c>
      <c r="AU541" s="187" t="s">
        <v>87</v>
      </c>
      <c r="AV541" s="16" t="s">
        <v>92</v>
      </c>
      <c r="AW541" s="16" t="s">
        <v>26</v>
      </c>
      <c r="AX541" s="16" t="s">
        <v>71</v>
      </c>
      <c r="AY541" s="187" t="s">
        <v>157</v>
      </c>
    </row>
    <row r="542" spans="2:51" s="13" customFormat="1" x14ac:dyDescent="0.2">
      <c r="B542" s="165"/>
      <c r="D542" s="166" t="s">
        <v>269</v>
      </c>
      <c r="E542" s="167" t="s">
        <v>1</v>
      </c>
      <c r="F542" s="168" t="s">
        <v>6878</v>
      </c>
      <c r="H542" s="167" t="s">
        <v>1</v>
      </c>
      <c r="L542" s="165"/>
      <c r="M542" s="169"/>
      <c r="N542" s="170"/>
      <c r="O542" s="170"/>
      <c r="P542" s="170"/>
      <c r="Q542" s="170"/>
      <c r="R542" s="170"/>
      <c r="S542" s="170"/>
      <c r="T542" s="171"/>
      <c r="AT542" s="167" t="s">
        <v>269</v>
      </c>
      <c r="AU542" s="167" t="s">
        <v>87</v>
      </c>
      <c r="AV542" s="13" t="s">
        <v>79</v>
      </c>
      <c r="AW542" s="13" t="s">
        <v>26</v>
      </c>
      <c r="AX542" s="13" t="s">
        <v>71</v>
      </c>
      <c r="AY542" s="167" t="s">
        <v>157</v>
      </c>
    </row>
    <row r="543" spans="2:51" s="14" customFormat="1" x14ac:dyDescent="0.2">
      <c r="B543" s="172"/>
      <c r="D543" s="166" t="s">
        <v>269</v>
      </c>
      <c r="E543" s="173" t="s">
        <v>1</v>
      </c>
      <c r="F543" s="174" t="s">
        <v>6974</v>
      </c>
      <c r="H543" s="175">
        <v>224.422</v>
      </c>
      <c r="L543" s="172"/>
      <c r="M543" s="176"/>
      <c r="N543" s="177"/>
      <c r="O543" s="177"/>
      <c r="P543" s="177"/>
      <c r="Q543" s="177"/>
      <c r="R543" s="177"/>
      <c r="S543" s="177"/>
      <c r="T543" s="178"/>
      <c r="AT543" s="173" t="s">
        <v>269</v>
      </c>
      <c r="AU543" s="173" t="s">
        <v>87</v>
      </c>
      <c r="AV543" s="14" t="s">
        <v>87</v>
      </c>
      <c r="AW543" s="14" t="s">
        <v>26</v>
      </c>
      <c r="AX543" s="14" t="s">
        <v>71</v>
      </c>
      <c r="AY543" s="173" t="s">
        <v>157</v>
      </c>
    </row>
    <row r="544" spans="2:51" s="14" customFormat="1" x14ac:dyDescent="0.2">
      <c r="B544" s="172"/>
      <c r="D544" s="166" t="s">
        <v>269</v>
      </c>
      <c r="E544" s="173" t="s">
        <v>1</v>
      </c>
      <c r="F544" s="174" t="s">
        <v>6975</v>
      </c>
      <c r="H544" s="175">
        <v>-1.4039999999999999</v>
      </c>
      <c r="L544" s="172"/>
      <c r="M544" s="176"/>
      <c r="N544" s="177"/>
      <c r="O544" s="177"/>
      <c r="P544" s="177"/>
      <c r="Q544" s="177"/>
      <c r="R544" s="177"/>
      <c r="S544" s="177"/>
      <c r="T544" s="178"/>
      <c r="AT544" s="173" t="s">
        <v>269</v>
      </c>
      <c r="AU544" s="173" t="s">
        <v>87</v>
      </c>
      <c r="AV544" s="14" t="s">
        <v>87</v>
      </c>
      <c r="AW544" s="14" t="s">
        <v>26</v>
      </c>
      <c r="AX544" s="14" t="s">
        <v>71</v>
      </c>
      <c r="AY544" s="173" t="s">
        <v>157</v>
      </c>
    </row>
    <row r="545" spans="2:51" s="14" customFormat="1" x14ac:dyDescent="0.2">
      <c r="B545" s="172"/>
      <c r="D545" s="166" t="s">
        <v>269</v>
      </c>
      <c r="E545" s="173" t="s">
        <v>1</v>
      </c>
      <c r="F545" s="174" t="s">
        <v>6976</v>
      </c>
      <c r="H545" s="175">
        <v>-1.17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2:51" s="14" customFormat="1" x14ac:dyDescent="0.2">
      <c r="B546" s="172"/>
      <c r="D546" s="166" t="s">
        <v>269</v>
      </c>
      <c r="E546" s="173" t="s">
        <v>1</v>
      </c>
      <c r="F546" s="174" t="s">
        <v>6977</v>
      </c>
      <c r="H546" s="175">
        <v>-2.16</v>
      </c>
      <c r="L546" s="172"/>
      <c r="M546" s="176"/>
      <c r="N546" s="177"/>
      <c r="O546" s="177"/>
      <c r="P546" s="177"/>
      <c r="Q546" s="177"/>
      <c r="R546" s="177"/>
      <c r="S546" s="177"/>
      <c r="T546" s="178"/>
      <c r="AT546" s="173" t="s">
        <v>269</v>
      </c>
      <c r="AU546" s="173" t="s">
        <v>87</v>
      </c>
      <c r="AV546" s="14" t="s">
        <v>87</v>
      </c>
      <c r="AW546" s="14" t="s">
        <v>26</v>
      </c>
      <c r="AX546" s="14" t="s">
        <v>71</v>
      </c>
      <c r="AY546" s="173" t="s">
        <v>157</v>
      </c>
    </row>
    <row r="547" spans="2:51" s="14" customFormat="1" x14ac:dyDescent="0.2">
      <c r="B547" s="172"/>
      <c r="D547" s="166" t="s">
        <v>269</v>
      </c>
      <c r="E547" s="173" t="s">
        <v>1</v>
      </c>
      <c r="F547" s="174" t="s">
        <v>6978</v>
      </c>
      <c r="H547" s="175">
        <v>-1.3839999999999999</v>
      </c>
      <c r="L547" s="172"/>
      <c r="M547" s="176"/>
      <c r="N547" s="177"/>
      <c r="O547" s="177"/>
      <c r="P547" s="177"/>
      <c r="Q547" s="177"/>
      <c r="R547" s="177"/>
      <c r="S547" s="177"/>
      <c r="T547" s="178"/>
      <c r="AT547" s="173" t="s">
        <v>269</v>
      </c>
      <c r="AU547" s="173" t="s">
        <v>87</v>
      </c>
      <c r="AV547" s="14" t="s">
        <v>87</v>
      </c>
      <c r="AW547" s="14" t="s">
        <v>26</v>
      </c>
      <c r="AX547" s="14" t="s">
        <v>71</v>
      </c>
      <c r="AY547" s="173" t="s">
        <v>157</v>
      </c>
    </row>
    <row r="548" spans="2:51" s="14" customFormat="1" x14ac:dyDescent="0.2">
      <c r="B548" s="172"/>
      <c r="D548" s="166" t="s">
        <v>269</v>
      </c>
      <c r="E548" s="173" t="s">
        <v>1</v>
      </c>
      <c r="F548" s="174" t="s">
        <v>6979</v>
      </c>
      <c r="H548" s="175">
        <v>-0.432</v>
      </c>
      <c r="L548" s="172"/>
      <c r="M548" s="176"/>
      <c r="N548" s="177"/>
      <c r="O548" s="177"/>
      <c r="P548" s="177"/>
      <c r="Q548" s="177"/>
      <c r="R548" s="177"/>
      <c r="S548" s="177"/>
      <c r="T548" s="178"/>
      <c r="AT548" s="173" t="s">
        <v>269</v>
      </c>
      <c r="AU548" s="173" t="s">
        <v>87</v>
      </c>
      <c r="AV548" s="14" t="s">
        <v>87</v>
      </c>
      <c r="AW548" s="14" t="s">
        <v>26</v>
      </c>
      <c r="AX548" s="14" t="s">
        <v>71</v>
      </c>
      <c r="AY548" s="173" t="s">
        <v>157</v>
      </c>
    </row>
    <row r="549" spans="2:51" s="14" customFormat="1" x14ac:dyDescent="0.2">
      <c r="B549" s="172"/>
      <c r="D549" s="166" t="s">
        <v>269</v>
      </c>
      <c r="E549" s="173" t="s">
        <v>1</v>
      </c>
      <c r="F549" s="174" t="s">
        <v>6980</v>
      </c>
      <c r="H549" s="175">
        <v>-0.69599999999999995</v>
      </c>
      <c r="L549" s="172"/>
      <c r="M549" s="176"/>
      <c r="N549" s="177"/>
      <c r="O549" s="177"/>
      <c r="P549" s="177"/>
      <c r="Q549" s="177"/>
      <c r="R549" s="177"/>
      <c r="S549" s="177"/>
      <c r="T549" s="178"/>
      <c r="AT549" s="173" t="s">
        <v>269</v>
      </c>
      <c r="AU549" s="173" t="s">
        <v>87</v>
      </c>
      <c r="AV549" s="14" t="s">
        <v>87</v>
      </c>
      <c r="AW549" s="14" t="s">
        <v>26</v>
      </c>
      <c r="AX549" s="14" t="s">
        <v>71</v>
      </c>
      <c r="AY549" s="173" t="s">
        <v>157</v>
      </c>
    </row>
    <row r="550" spans="2:51" s="14" customFormat="1" x14ac:dyDescent="0.2">
      <c r="B550" s="172"/>
      <c r="D550" s="166" t="s">
        <v>269</v>
      </c>
      <c r="E550" s="173" t="s">
        <v>1</v>
      </c>
      <c r="F550" s="174" t="s">
        <v>6981</v>
      </c>
      <c r="H550" s="175">
        <v>-1.925</v>
      </c>
      <c r="L550" s="172"/>
      <c r="M550" s="176"/>
      <c r="N550" s="177"/>
      <c r="O550" s="177"/>
      <c r="P550" s="177"/>
      <c r="Q550" s="177"/>
      <c r="R550" s="177"/>
      <c r="S550" s="177"/>
      <c r="T550" s="178"/>
      <c r="AT550" s="173" t="s">
        <v>269</v>
      </c>
      <c r="AU550" s="173" t="s">
        <v>87</v>
      </c>
      <c r="AV550" s="14" t="s">
        <v>87</v>
      </c>
      <c r="AW550" s="14" t="s">
        <v>26</v>
      </c>
      <c r="AX550" s="14" t="s">
        <v>71</v>
      </c>
      <c r="AY550" s="173" t="s">
        <v>157</v>
      </c>
    </row>
    <row r="551" spans="2:51" s="14" customFormat="1" x14ac:dyDescent="0.2">
      <c r="B551" s="172"/>
      <c r="D551" s="166" t="s">
        <v>269</v>
      </c>
      <c r="E551" s="173" t="s">
        <v>1</v>
      </c>
      <c r="F551" s="174" t="s">
        <v>6982</v>
      </c>
      <c r="H551" s="175">
        <v>-9.3960000000000008</v>
      </c>
      <c r="L551" s="172"/>
      <c r="M551" s="176"/>
      <c r="N551" s="177"/>
      <c r="O551" s="177"/>
      <c r="P551" s="177"/>
      <c r="Q551" s="177"/>
      <c r="R551" s="177"/>
      <c r="S551" s="177"/>
      <c r="T551" s="178"/>
      <c r="AT551" s="173" t="s">
        <v>269</v>
      </c>
      <c r="AU551" s="173" t="s">
        <v>87</v>
      </c>
      <c r="AV551" s="14" t="s">
        <v>87</v>
      </c>
      <c r="AW551" s="14" t="s">
        <v>26</v>
      </c>
      <c r="AX551" s="14" t="s">
        <v>71</v>
      </c>
      <c r="AY551" s="173" t="s">
        <v>157</v>
      </c>
    </row>
    <row r="552" spans="2:51" s="14" customFormat="1" x14ac:dyDescent="0.2">
      <c r="B552" s="172"/>
      <c r="D552" s="166" t="s">
        <v>269</v>
      </c>
      <c r="E552" s="173" t="s">
        <v>1</v>
      </c>
      <c r="F552" s="174" t="s">
        <v>6983</v>
      </c>
      <c r="H552" s="175">
        <v>-1.08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2:51" s="14" customFormat="1" x14ac:dyDescent="0.2">
      <c r="B553" s="172"/>
      <c r="D553" s="166" t="s">
        <v>269</v>
      </c>
      <c r="E553" s="173" t="s">
        <v>1</v>
      </c>
      <c r="F553" s="174" t="s">
        <v>6942</v>
      </c>
      <c r="H553" s="175">
        <v>-9.7439999999999998</v>
      </c>
      <c r="L553" s="172"/>
      <c r="M553" s="176"/>
      <c r="N553" s="177"/>
      <c r="O553" s="177"/>
      <c r="P553" s="177"/>
      <c r="Q553" s="177"/>
      <c r="R553" s="177"/>
      <c r="S553" s="177"/>
      <c r="T553" s="178"/>
      <c r="AT553" s="173" t="s">
        <v>269</v>
      </c>
      <c r="AU553" s="173" t="s">
        <v>87</v>
      </c>
      <c r="AV553" s="14" t="s">
        <v>87</v>
      </c>
      <c r="AW553" s="14" t="s">
        <v>26</v>
      </c>
      <c r="AX553" s="14" t="s">
        <v>71</v>
      </c>
      <c r="AY553" s="173" t="s">
        <v>157</v>
      </c>
    </row>
    <row r="554" spans="2:51" s="14" customFormat="1" x14ac:dyDescent="0.2">
      <c r="B554" s="172"/>
      <c r="D554" s="166" t="s">
        <v>269</v>
      </c>
      <c r="E554" s="173" t="s">
        <v>1</v>
      </c>
      <c r="F554" s="174" t="s">
        <v>6984</v>
      </c>
      <c r="H554" s="175">
        <v>-5.2</v>
      </c>
      <c r="L554" s="172"/>
      <c r="M554" s="176"/>
      <c r="N554" s="177"/>
      <c r="O554" s="177"/>
      <c r="P554" s="177"/>
      <c r="Q554" s="177"/>
      <c r="R554" s="177"/>
      <c r="S554" s="177"/>
      <c r="T554" s="178"/>
      <c r="AT554" s="173" t="s">
        <v>269</v>
      </c>
      <c r="AU554" s="173" t="s">
        <v>87</v>
      </c>
      <c r="AV554" s="14" t="s">
        <v>87</v>
      </c>
      <c r="AW554" s="14" t="s">
        <v>26</v>
      </c>
      <c r="AX554" s="14" t="s">
        <v>71</v>
      </c>
      <c r="AY554" s="173" t="s">
        <v>157</v>
      </c>
    </row>
    <row r="555" spans="2:51" s="16" customFormat="1" x14ac:dyDescent="0.2">
      <c r="B555" s="186"/>
      <c r="D555" s="166" t="s">
        <v>269</v>
      </c>
      <c r="E555" s="187" t="s">
        <v>1</v>
      </c>
      <c r="F555" s="188" t="s">
        <v>319</v>
      </c>
      <c r="H555" s="189">
        <v>189.83099999999999</v>
      </c>
      <c r="L555" s="186"/>
      <c r="M555" s="190"/>
      <c r="N555" s="191"/>
      <c r="O555" s="191"/>
      <c r="P555" s="191"/>
      <c r="Q555" s="191"/>
      <c r="R555" s="191"/>
      <c r="S555" s="191"/>
      <c r="T555" s="192"/>
      <c r="AT555" s="187" t="s">
        <v>269</v>
      </c>
      <c r="AU555" s="187" t="s">
        <v>87</v>
      </c>
      <c r="AV555" s="16" t="s">
        <v>92</v>
      </c>
      <c r="AW555" s="16" t="s">
        <v>26</v>
      </c>
      <c r="AX555" s="16" t="s">
        <v>71</v>
      </c>
      <c r="AY555" s="187" t="s">
        <v>157</v>
      </c>
    </row>
    <row r="556" spans="2:51" s="13" customFormat="1" x14ac:dyDescent="0.2">
      <c r="B556" s="165"/>
      <c r="D556" s="166" t="s">
        <v>269</v>
      </c>
      <c r="E556" s="167" t="s">
        <v>1</v>
      </c>
      <c r="F556" s="168" t="s">
        <v>6881</v>
      </c>
      <c r="H556" s="167" t="s">
        <v>1</v>
      </c>
      <c r="L556" s="165"/>
      <c r="M556" s="169"/>
      <c r="N556" s="170"/>
      <c r="O556" s="170"/>
      <c r="P556" s="170"/>
      <c r="Q556" s="170"/>
      <c r="R556" s="170"/>
      <c r="S556" s="170"/>
      <c r="T556" s="171"/>
      <c r="AT556" s="167" t="s">
        <v>269</v>
      </c>
      <c r="AU556" s="167" t="s">
        <v>87</v>
      </c>
      <c r="AV556" s="13" t="s">
        <v>79</v>
      </c>
      <c r="AW556" s="13" t="s">
        <v>26</v>
      </c>
      <c r="AX556" s="13" t="s">
        <v>71</v>
      </c>
      <c r="AY556" s="167" t="s">
        <v>157</v>
      </c>
    </row>
    <row r="557" spans="2:51" s="14" customFormat="1" x14ac:dyDescent="0.2">
      <c r="B557" s="172"/>
      <c r="D557" s="166" t="s">
        <v>269</v>
      </c>
      <c r="E557" s="173" t="s">
        <v>1</v>
      </c>
      <c r="F557" s="174" t="s">
        <v>6985</v>
      </c>
      <c r="H557" s="175">
        <v>98.68</v>
      </c>
      <c r="L557" s="172"/>
      <c r="M557" s="176"/>
      <c r="N557" s="177"/>
      <c r="O557" s="177"/>
      <c r="P557" s="177"/>
      <c r="Q557" s="177"/>
      <c r="R557" s="177"/>
      <c r="S557" s="177"/>
      <c r="T557" s="178"/>
      <c r="AT557" s="173" t="s">
        <v>269</v>
      </c>
      <c r="AU557" s="173" t="s">
        <v>87</v>
      </c>
      <c r="AV557" s="14" t="s">
        <v>87</v>
      </c>
      <c r="AW557" s="14" t="s">
        <v>26</v>
      </c>
      <c r="AX557" s="14" t="s">
        <v>71</v>
      </c>
      <c r="AY557" s="173" t="s">
        <v>157</v>
      </c>
    </row>
    <row r="558" spans="2:51" s="14" customFormat="1" x14ac:dyDescent="0.2">
      <c r="B558" s="172"/>
      <c r="D558" s="166" t="s">
        <v>269</v>
      </c>
      <c r="E558" s="173" t="s">
        <v>1</v>
      </c>
      <c r="F558" s="174" t="s">
        <v>6986</v>
      </c>
      <c r="H558" s="175">
        <v>-15.661</v>
      </c>
      <c r="L558" s="172"/>
      <c r="M558" s="176"/>
      <c r="N558" s="177"/>
      <c r="O558" s="177"/>
      <c r="P558" s="177"/>
      <c r="Q558" s="177"/>
      <c r="R558" s="177"/>
      <c r="S558" s="177"/>
      <c r="T558" s="178"/>
      <c r="AT558" s="173" t="s">
        <v>269</v>
      </c>
      <c r="AU558" s="173" t="s">
        <v>87</v>
      </c>
      <c r="AV558" s="14" t="s">
        <v>87</v>
      </c>
      <c r="AW558" s="14" t="s">
        <v>26</v>
      </c>
      <c r="AX558" s="14" t="s">
        <v>71</v>
      </c>
      <c r="AY558" s="173" t="s">
        <v>157</v>
      </c>
    </row>
    <row r="559" spans="2:51" s="16" customFormat="1" x14ac:dyDescent="0.2">
      <c r="B559" s="186"/>
      <c r="D559" s="166" t="s">
        <v>269</v>
      </c>
      <c r="E559" s="187" t="s">
        <v>1</v>
      </c>
      <c r="F559" s="188" t="s">
        <v>319</v>
      </c>
      <c r="H559" s="189">
        <v>83.019000000000005</v>
      </c>
      <c r="L559" s="186"/>
      <c r="M559" s="190"/>
      <c r="N559" s="191"/>
      <c r="O559" s="191"/>
      <c r="P559" s="191"/>
      <c r="Q559" s="191"/>
      <c r="R559" s="191"/>
      <c r="S559" s="191"/>
      <c r="T559" s="192"/>
      <c r="AT559" s="187" t="s">
        <v>269</v>
      </c>
      <c r="AU559" s="187" t="s">
        <v>87</v>
      </c>
      <c r="AV559" s="16" t="s">
        <v>92</v>
      </c>
      <c r="AW559" s="16" t="s">
        <v>26</v>
      </c>
      <c r="AX559" s="16" t="s">
        <v>71</v>
      </c>
      <c r="AY559" s="187" t="s">
        <v>157</v>
      </c>
    </row>
    <row r="560" spans="2:51" s="13" customFormat="1" x14ac:dyDescent="0.2">
      <c r="B560" s="165"/>
      <c r="D560" s="166" t="s">
        <v>269</v>
      </c>
      <c r="E560" s="167" t="s">
        <v>1</v>
      </c>
      <c r="F560" s="168" t="s">
        <v>6987</v>
      </c>
      <c r="H560" s="167" t="s">
        <v>1</v>
      </c>
      <c r="L560" s="165"/>
      <c r="M560" s="169"/>
      <c r="N560" s="170"/>
      <c r="O560" s="170"/>
      <c r="P560" s="170"/>
      <c r="Q560" s="170"/>
      <c r="R560" s="170"/>
      <c r="S560" s="170"/>
      <c r="T560" s="171"/>
      <c r="AT560" s="167" t="s">
        <v>269</v>
      </c>
      <c r="AU560" s="167" t="s">
        <v>87</v>
      </c>
      <c r="AV560" s="13" t="s">
        <v>79</v>
      </c>
      <c r="AW560" s="13" t="s">
        <v>26</v>
      </c>
      <c r="AX560" s="13" t="s">
        <v>71</v>
      </c>
      <c r="AY560" s="167" t="s">
        <v>157</v>
      </c>
    </row>
    <row r="561" spans="2:51" s="14" customFormat="1" x14ac:dyDescent="0.2">
      <c r="B561" s="172"/>
      <c r="D561" s="166" t="s">
        <v>269</v>
      </c>
      <c r="E561" s="173" t="s">
        <v>1</v>
      </c>
      <c r="F561" s="174" t="s">
        <v>3989</v>
      </c>
      <c r="H561" s="175">
        <v>50</v>
      </c>
      <c r="L561" s="172"/>
      <c r="M561" s="176"/>
      <c r="N561" s="177"/>
      <c r="O561" s="177"/>
      <c r="P561" s="177"/>
      <c r="Q561" s="177"/>
      <c r="R561" s="177"/>
      <c r="S561" s="177"/>
      <c r="T561" s="178"/>
      <c r="AT561" s="173" t="s">
        <v>269</v>
      </c>
      <c r="AU561" s="173" t="s">
        <v>87</v>
      </c>
      <c r="AV561" s="14" t="s">
        <v>87</v>
      </c>
      <c r="AW561" s="14" t="s">
        <v>26</v>
      </c>
      <c r="AX561" s="14" t="s">
        <v>71</v>
      </c>
      <c r="AY561" s="173" t="s">
        <v>157</v>
      </c>
    </row>
    <row r="562" spans="2:51" s="16" customFormat="1" x14ac:dyDescent="0.2">
      <c r="B562" s="186"/>
      <c r="D562" s="166" t="s">
        <v>269</v>
      </c>
      <c r="E562" s="187" t="s">
        <v>1</v>
      </c>
      <c r="F562" s="188" t="s">
        <v>319</v>
      </c>
      <c r="H562" s="189">
        <v>50</v>
      </c>
      <c r="L562" s="186"/>
      <c r="M562" s="190"/>
      <c r="N562" s="191"/>
      <c r="O562" s="191"/>
      <c r="P562" s="191"/>
      <c r="Q562" s="191"/>
      <c r="R562" s="191"/>
      <c r="S562" s="191"/>
      <c r="T562" s="192"/>
      <c r="AT562" s="187" t="s">
        <v>269</v>
      </c>
      <c r="AU562" s="187" t="s">
        <v>87</v>
      </c>
      <c r="AV562" s="16" t="s">
        <v>92</v>
      </c>
      <c r="AW562" s="16" t="s">
        <v>26</v>
      </c>
      <c r="AX562" s="16" t="s">
        <v>71</v>
      </c>
      <c r="AY562" s="187" t="s">
        <v>157</v>
      </c>
    </row>
    <row r="563" spans="2:51" s="14" customFormat="1" ht="22.5" x14ac:dyDescent="0.2">
      <c r="B563" s="172"/>
      <c r="D563" s="166" t="s">
        <v>269</v>
      </c>
      <c r="E563" s="173" t="s">
        <v>1</v>
      </c>
      <c r="F563" s="174" t="s">
        <v>6988</v>
      </c>
      <c r="H563" s="175">
        <v>-3.45</v>
      </c>
      <c r="L563" s="172"/>
      <c r="M563" s="176"/>
      <c r="N563" s="177"/>
      <c r="O563" s="177"/>
      <c r="P563" s="177"/>
      <c r="Q563" s="177"/>
      <c r="R563" s="177"/>
      <c r="S563" s="177"/>
      <c r="T563" s="178"/>
      <c r="AT563" s="173" t="s">
        <v>269</v>
      </c>
      <c r="AU563" s="173" t="s">
        <v>87</v>
      </c>
      <c r="AV563" s="14" t="s">
        <v>87</v>
      </c>
      <c r="AW563" s="14" t="s">
        <v>26</v>
      </c>
      <c r="AX563" s="14" t="s">
        <v>71</v>
      </c>
      <c r="AY563" s="173" t="s">
        <v>157</v>
      </c>
    </row>
    <row r="564" spans="2:51" s="16" customFormat="1" x14ac:dyDescent="0.2">
      <c r="B564" s="186"/>
      <c r="D564" s="166" t="s">
        <v>269</v>
      </c>
      <c r="E564" s="187" t="s">
        <v>1</v>
      </c>
      <c r="F564" s="188" t="s">
        <v>319</v>
      </c>
      <c r="H564" s="189">
        <v>-3.45</v>
      </c>
      <c r="L564" s="186"/>
      <c r="M564" s="190"/>
      <c r="N564" s="191"/>
      <c r="O564" s="191"/>
      <c r="P564" s="191"/>
      <c r="Q564" s="191"/>
      <c r="R564" s="191"/>
      <c r="S564" s="191"/>
      <c r="T564" s="192"/>
      <c r="AT564" s="187" t="s">
        <v>269</v>
      </c>
      <c r="AU564" s="187" t="s">
        <v>87</v>
      </c>
      <c r="AV564" s="16" t="s">
        <v>92</v>
      </c>
      <c r="AW564" s="16" t="s">
        <v>26</v>
      </c>
      <c r="AX564" s="16" t="s">
        <v>71</v>
      </c>
      <c r="AY564" s="187" t="s">
        <v>157</v>
      </c>
    </row>
    <row r="565" spans="2:51" s="15" customFormat="1" x14ac:dyDescent="0.2">
      <c r="B565" s="179"/>
      <c r="D565" s="166" t="s">
        <v>269</v>
      </c>
      <c r="E565" s="180" t="s">
        <v>1</v>
      </c>
      <c r="F565" s="181" t="s">
        <v>272</v>
      </c>
      <c r="H565" s="182">
        <v>838.75199999999995</v>
      </c>
      <c r="L565" s="179"/>
      <c r="M565" s="183"/>
      <c r="N565" s="184"/>
      <c r="O565" s="184"/>
      <c r="P565" s="184"/>
      <c r="Q565" s="184"/>
      <c r="R565" s="184"/>
      <c r="S565" s="184"/>
      <c r="T565" s="185"/>
      <c r="AT565" s="180" t="s">
        <v>269</v>
      </c>
      <c r="AU565" s="180" t="s">
        <v>87</v>
      </c>
      <c r="AV565" s="15" t="s">
        <v>162</v>
      </c>
      <c r="AW565" s="15" t="s">
        <v>26</v>
      </c>
      <c r="AX565" s="15" t="s">
        <v>71</v>
      </c>
      <c r="AY565" s="180" t="s">
        <v>157</v>
      </c>
    </row>
    <row r="566" spans="2:51" s="13" customFormat="1" x14ac:dyDescent="0.2">
      <c r="B566" s="165"/>
      <c r="D566" s="166" t="s">
        <v>269</v>
      </c>
      <c r="E566" s="167" t="s">
        <v>1</v>
      </c>
      <c r="F566" s="168" t="s">
        <v>6159</v>
      </c>
      <c r="H566" s="167" t="s">
        <v>1</v>
      </c>
      <c r="L566" s="165"/>
      <c r="M566" s="169"/>
      <c r="N566" s="170"/>
      <c r="O566" s="170"/>
      <c r="P566" s="170"/>
      <c r="Q566" s="170"/>
      <c r="R566" s="170"/>
      <c r="S566" s="170"/>
      <c r="T566" s="171"/>
      <c r="AT566" s="167" t="s">
        <v>269</v>
      </c>
      <c r="AU566" s="167" t="s">
        <v>87</v>
      </c>
      <c r="AV566" s="13" t="s">
        <v>79</v>
      </c>
      <c r="AW566" s="13" t="s">
        <v>26</v>
      </c>
      <c r="AX566" s="13" t="s">
        <v>71</v>
      </c>
      <c r="AY566" s="167" t="s">
        <v>157</v>
      </c>
    </row>
    <row r="567" spans="2:51" s="13" customFormat="1" x14ac:dyDescent="0.2">
      <c r="B567" s="165"/>
      <c r="D567" s="166" t="s">
        <v>269</v>
      </c>
      <c r="E567" s="167" t="s">
        <v>1</v>
      </c>
      <c r="F567" s="168" t="s">
        <v>2030</v>
      </c>
      <c r="H567" s="167" t="s">
        <v>1</v>
      </c>
      <c r="L567" s="165"/>
      <c r="M567" s="169"/>
      <c r="N567" s="170"/>
      <c r="O567" s="170"/>
      <c r="P567" s="170"/>
      <c r="Q567" s="170"/>
      <c r="R567" s="170"/>
      <c r="S567" s="170"/>
      <c r="T567" s="171"/>
      <c r="AT567" s="167" t="s">
        <v>269</v>
      </c>
      <c r="AU567" s="167" t="s">
        <v>87</v>
      </c>
      <c r="AV567" s="13" t="s">
        <v>79</v>
      </c>
      <c r="AW567" s="13" t="s">
        <v>26</v>
      </c>
      <c r="AX567" s="13" t="s">
        <v>71</v>
      </c>
      <c r="AY567" s="167" t="s">
        <v>157</v>
      </c>
    </row>
    <row r="568" spans="2:51" s="14" customFormat="1" x14ac:dyDescent="0.2">
      <c r="B568" s="172"/>
      <c r="D568" s="166" t="s">
        <v>269</v>
      </c>
      <c r="E568" s="173" t="s">
        <v>1</v>
      </c>
      <c r="F568" s="174" t="s">
        <v>6989</v>
      </c>
      <c r="H568" s="175">
        <v>273.053</v>
      </c>
      <c r="L568" s="172"/>
      <c r="M568" s="176"/>
      <c r="N568" s="177"/>
      <c r="O568" s="177"/>
      <c r="P568" s="177"/>
      <c r="Q568" s="177"/>
      <c r="R568" s="177"/>
      <c r="S568" s="177"/>
      <c r="T568" s="178"/>
      <c r="AT568" s="173" t="s">
        <v>269</v>
      </c>
      <c r="AU568" s="173" t="s">
        <v>87</v>
      </c>
      <c r="AV568" s="14" t="s">
        <v>87</v>
      </c>
      <c r="AW568" s="14" t="s">
        <v>26</v>
      </c>
      <c r="AX568" s="14" t="s">
        <v>71</v>
      </c>
      <c r="AY568" s="173" t="s">
        <v>157</v>
      </c>
    </row>
    <row r="569" spans="2:51" s="14" customFormat="1" x14ac:dyDescent="0.2">
      <c r="B569" s="172"/>
      <c r="D569" s="166" t="s">
        <v>269</v>
      </c>
      <c r="E569" s="173" t="s">
        <v>1</v>
      </c>
      <c r="F569" s="174" t="s">
        <v>6990</v>
      </c>
      <c r="H569" s="175">
        <v>-8.25</v>
      </c>
      <c r="L569" s="172"/>
      <c r="M569" s="176"/>
      <c r="N569" s="177"/>
      <c r="O569" s="177"/>
      <c r="P569" s="177"/>
      <c r="Q569" s="177"/>
      <c r="R569" s="177"/>
      <c r="S569" s="177"/>
      <c r="T569" s="178"/>
      <c r="AT569" s="173" t="s">
        <v>269</v>
      </c>
      <c r="AU569" s="173" t="s">
        <v>87</v>
      </c>
      <c r="AV569" s="14" t="s">
        <v>87</v>
      </c>
      <c r="AW569" s="14" t="s">
        <v>26</v>
      </c>
      <c r="AX569" s="14" t="s">
        <v>71</v>
      </c>
      <c r="AY569" s="173" t="s">
        <v>157</v>
      </c>
    </row>
    <row r="570" spans="2:51" s="16" customFormat="1" x14ac:dyDescent="0.2">
      <c r="B570" s="186"/>
      <c r="D570" s="166" t="s">
        <v>269</v>
      </c>
      <c r="E570" s="187" t="s">
        <v>1</v>
      </c>
      <c r="F570" s="188" t="s">
        <v>319</v>
      </c>
      <c r="H570" s="189">
        <v>264.803</v>
      </c>
      <c r="L570" s="186"/>
      <c r="M570" s="190"/>
      <c r="N570" s="191"/>
      <c r="O570" s="191"/>
      <c r="P570" s="191"/>
      <c r="Q570" s="191"/>
      <c r="R570" s="191"/>
      <c r="S570" s="191"/>
      <c r="T570" s="192"/>
      <c r="AT570" s="187" t="s">
        <v>269</v>
      </c>
      <c r="AU570" s="187" t="s">
        <v>87</v>
      </c>
      <c r="AV570" s="16" t="s">
        <v>92</v>
      </c>
      <c r="AW570" s="16" t="s">
        <v>26</v>
      </c>
      <c r="AX570" s="16" t="s">
        <v>71</v>
      </c>
      <c r="AY570" s="187" t="s">
        <v>157</v>
      </c>
    </row>
    <row r="571" spans="2:51" s="13" customFormat="1" x14ac:dyDescent="0.2">
      <c r="B571" s="165"/>
      <c r="D571" s="166" t="s">
        <v>269</v>
      </c>
      <c r="E571" s="167" t="s">
        <v>1</v>
      </c>
      <c r="F571" s="168" t="s">
        <v>1980</v>
      </c>
      <c r="H571" s="167" t="s">
        <v>1</v>
      </c>
      <c r="L571" s="165"/>
      <c r="M571" s="169"/>
      <c r="N571" s="170"/>
      <c r="O571" s="170"/>
      <c r="P571" s="170"/>
      <c r="Q571" s="170"/>
      <c r="R571" s="170"/>
      <c r="S571" s="170"/>
      <c r="T571" s="171"/>
      <c r="AT571" s="167" t="s">
        <v>269</v>
      </c>
      <c r="AU571" s="167" t="s">
        <v>87</v>
      </c>
      <c r="AV571" s="13" t="s">
        <v>79</v>
      </c>
      <c r="AW571" s="13" t="s">
        <v>26</v>
      </c>
      <c r="AX571" s="13" t="s">
        <v>71</v>
      </c>
      <c r="AY571" s="167" t="s">
        <v>157</v>
      </c>
    </row>
    <row r="572" spans="2:51" s="14" customFormat="1" x14ac:dyDescent="0.2">
      <c r="B572" s="172"/>
      <c r="D572" s="166" t="s">
        <v>269</v>
      </c>
      <c r="E572" s="173" t="s">
        <v>1</v>
      </c>
      <c r="F572" s="174" t="s">
        <v>6991</v>
      </c>
      <c r="H572" s="175">
        <v>444</v>
      </c>
      <c r="L572" s="172"/>
      <c r="M572" s="176"/>
      <c r="N572" s="177"/>
      <c r="O572" s="177"/>
      <c r="P572" s="177"/>
      <c r="Q572" s="177"/>
      <c r="R572" s="177"/>
      <c r="S572" s="177"/>
      <c r="T572" s="178"/>
      <c r="AT572" s="173" t="s">
        <v>269</v>
      </c>
      <c r="AU572" s="173" t="s">
        <v>87</v>
      </c>
      <c r="AV572" s="14" t="s">
        <v>87</v>
      </c>
      <c r="AW572" s="14" t="s">
        <v>26</v>
      </c>
      <c r="AX572" s="14" t="s">
        <v>71</v>
      </c>
      <c r="AY572" s="173" t="s">
        <v>157</v>
      </c>
    </row>
    <row r="573" spans="2:51" s="14" customFormat="1" x14ac:dyDescent="0.2">
      <c r="B573" s="172"/>
      <c r="D573" s="166" t="s">
        <v>269</v>
      </c>
      <c r="E573" s="173" t="s">
        <v>1</v>
      </c>
      <c r="F573" s="174" t="s">
        <v>6992</v>
      </c>
      <c r="H573" s="175">
        <v>-396</v>
      </c>
      <c r="L573" s="172"/>
      <c r="M573" s="176"/>
      <c r="N573" s="177"/>
      <c r="O573" s="177"/>
      <c r="P573" s="177"/>
      <c r="Q573" s="177"/>
      <c r="R573" s="177"/>
      <c r="S573" s="177"/>
      <c r="T573" s="178"/>
      <c r="AT573" s="173" t="s">
        <v>269</v>
      </c>
      <c r="AU573" s="173" t="s">
        <v>87</v>
      </c>
      <c r="AV573" s="14" t="s">
        <v>87</v>
      </c>
      <c r="AW573" s="14" t="s">
        <v>26</v>
      </c>
      <c r="AX573" s="14" t="s">
        <v>71</v>
      </c>
      <c r="AY573" s="173" t="s">
        <v>157</v>
      </c>
    </row>
    <row r="574" spans="2:51" s="16" customFormat="1" x14ac:dyDescent="0.2">
      <c r="B574" s="186"/>
      <c r="D574" s="166" t="s">
        <v>269</v>
      </c>
      <c r="E574" s="187" t="s">
        <v>1</v>
      </c>
      <c r="F574" s="188" t="s">
        <v>319</v>
      </c>
      <c r="H574" s="189">
        <v>48</v>
      </c>
      <c r="L574" s="186"/>
      <c r="M574" s="190"/>
      <c r="N574" s="191"/>
      <c r="O574" s="191"/>
      <c r="P574" s="191"/>
      <c r="Q574" s="191"/>
      <c r="R574" s="191"/>
      <c r="S574" s="191"/>
      <c r="T574" s="192"/>
      <c r="AT574" s="187" t="s">
        <v>269</v>
      </c>
      <c r="AU574" s="187" t="s">
        <v>87</v>
      </c>
      <c r="AV574" s="16" t="s">
        <v>92</v>
      </c>
      <c r="AW574" s="16" t="s">
        <v>26</v>
      </c>
      <c r="AX574" s="16" t="s">
        <v>71</v>
      </c>
      <c r="AY574" s="187" t="s">
        <v>157</v>
      </c>
    </row>
    <row r="575" spans="2:51" s="13" customFormat="1" x14ac:dyDescent="0.2">
      <c r="B575" s="165"/>
      <c r="D575" s="166" t="s">
        <v>269</v>
      </c>
      <c r="E575" s="167" t="s">
        <v>1</v>
      </c>
      <c r="F575" s="168" t="s">
        <v>6818</v>
      </c>
      <c r="H575" s="167" t="s">
        <v>1</v>
      </c>
      <c r="L575" s="165"/>
      <c r="M575" s="169"/>
      <c r="N575" s="170"/>
      <c r="O575" s="170"/>
      <c r="P575" s="170"/>
      <c r="Q575" s="170"/>
      <c r="R575" s="170"/>
      <c r="S575" s="170"/>
      <c r="T575" s="171"/>
      <c r="AT575" s="167" t="s">
        <v>269</v>
      </c>
      <c r="AU575" s="167" t="s">
        <v>87</v>
      </c>
      <c r="AV575" s="13" t="s">
        <v>79</v>
      </c>
      <c r="AW575" s="13" t="s">
        <v>26</v>
      </c>
      <c r="AX575" s="13" t="s">
        <v>71</v>
      </c>
      <c r="AY575" s="167" t="s">
        <v>157</v>
      </c>
    </row>
    <row r="576" spans="2:51" s="14" customFormat="1" x14ac:dyDescent="0.2">
      <c r="B576" s="172"/>
      <c r="D576" s="166" t="s">
        <v>269</v>
      </c>
      <c r="E576" s="173" t="s">
        <v>1</v>
      </c>
      <c r="F576" s="174" t="s">
        <v>6993</v>
      </c>
      <c r="H576" s="175">
        <v>427.2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2:51" s="14" customFormat="1" x14ac:dyDescent="0.2">
      <c r="B577" s="172"/>
      <c r="D577" s="166" t="s">
        <v>269</v>
      </c>
      <c r="E577" s="173" t="s">
        <v>1</v>
      </c>
      <c r="F577" s="174" t="s">
        <v>6990</v>
      </c>
      <c r="H577" s="175">
        <v>-8.25</v>
      </c>
      <c r="L577" s="172"/>
      <c r="M577" s="176"/>
      <c r="N577" s="177"/>
      <c r="O577" s="177"/>
      <c r="P577" s="177"/>
      <c r="Q577" s="177"/>
      <c r="R577" s="177"/>
      <c r="S577" s="177"/>
      <c r="T577" s="178"/>
      <c r="AT577" s="173" t="s">
        <v>269</v>
      </c>
      <c r="AU577" s="173" t="s">
        <v>87</v>
      </c>
      <c r="AV577" s="14" t="s">
        <v>87</v>
      </c>
      <c r="AW577" s="14" t="s">
        <v>26</v>
      </c>
      <c r="AX577" s="14" t="s">
        <v>71</v>
      </c>
      <c r="AY577" s="173" t="s">
        <v>157</v>
      </c>
    </row>
    <row r="578" spans="2:51" s="14" customFormat="1" x14ac:dyDescent="0.2">
      <c r="B578" s="172"/>
      <c r="D578" s="166" t="s">
        <v>269</v>
      </c>
      <c r="E578" s="173" t="s">
        <v>1</v>
      </c>
      <c r="F578" s="174" t="s">
        <v>6994</v>
      </c>
      <c r="H578" s="175">
        <v>-2.4649999999999999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2:51" s="14" customFormat="1" x14ac:dyDescent="0.2">
      <c r="B579" s="172"/>
      <c r="D579" s="166" t="s">
        <v>269</v>
      </c>
      <c r="E579" s="173" t="s">
        <v>1</v>
      </c>
      <c r="F579" s="174" t="s">
        <v>6995</v>
      </c>
      <c r="H579" s="175">
        <v>-2.1059999999999999</v>
      </c>
      <c r="L579" s="172"/>
      <c r="M579" s="176"/>
      <c r="N579" s="177"/>
      <c r="O579" s="177"/>
      <c r="P579" s="177"/>
      <c r="Q579" s="177"/>
      <c r="R579" s="177"/>
      <c r="S579" s="177"/>
      <c r="T579" s="178"/>
      <c r="AT579" s="173" t="s">
        <v>269</v>
      </c>
      <c r="AU579" s="173" t="s">
        <v>87</v>
      </c>
      <c r="AV579" s="14" t="s">
        <v>87</v>
      </c>
      <c r="AW579" s="14" t="s">
        <v>26</v>
      </c>
      <c r="AX579" s="14" t="s">
        <v>71</v>
      </c>
      <c r="AY579" s="173" t="s">
        <v>157</v>
      </c>
    </row>
    <row r="580" spans="2:51" s="14" customFormat="1" x14ac:dyDescent="0.2">
      <c r="B580" s="172"/>
      <c r="D580" s="166" t="s">
        <v>269</v>
      </c>
      <c r="E580" s="173" t="s">
        <v>1</v>
      </c>
      <c r="F580" s="174" t="s">
        <v>6996</v>
      </c>
      <c r="H580" s="175">
        <v>-5.4</v>
      </c>
      <c r="L580" s="172"/>
      <c r="M580" s="176"/>
      <c r="N580" s="177"/>
      <c r="O580" s="177"/>
      <c r="P580" s="177"/>
      <c r="Q580" s="177"/>
      <c r="R580" s="177"/>
      <c r="S580" s="177"/>
      <c r="T580" s="178"/>
      <c r="AT580" s="173" t="s">
        <v>269</v>
      </c>
      <c r="AU580" s="173" t="s">
        <v>87</v>
      </c>
      <c r="AV580" s="14" t="s">
        <v>87</v>
      </c>
      <c r="AW580" s="14" t="s">
        <v>26</v>
      </c>
      <c r="AX580" s="14" t="s">
        <v>71</v>
      </c>
      <c r="AY580" s="173" t="s">
        <v>157</v>
      </c>
    </row>
    <row r="581" spans="2:51" s="14" customFormat="1" x14ac:dyDescent="0.2">
      <c r="B581" s="172"/>
      <c r="D581" s="166" t="s">
        <v>269</v>
      </c>
      <c r="E581" s="173" t="s">
        <v>1</v>
      </c>
      <c r="F581" s="174" t="s">
        <v>6997</v>
      </c>
      <c r="H581" s="175">
        <v>-1.45</v>
      </c>
      <c r="L581" s="172"/>
      <c r="M581" s="176"/>
      <c r="N581" s="177"/>
      <c r="O581" s="177"/>
      <c r="P581" s="177"/>
      <c r="Q581" s="177"/>
      <c r="R581" s="177"/>
      <c r="S581" s="177"/>
      <c r="T581" s="178"/>
      <c r="AT581" s="173" t="s">
        <v>269</v>
      </c>
      <c r="AU581" s="173" t="s">
        <v>87</v>
      </c>
      <c r="AV581" s="14" t="s">
        <v>87</v>
      </c>
      <c r="AW581" s="14" t="s">
        <v>26</v>
      </c>
      <c r="AX581" s="14" t="s">
        <v>71</v>
      </c>
      <c r="AY581" s="173" t="s">
        <v>157</v>
      </c>
    </row>
    <row r="582" spans="2:51" s="14" customFormat="1" x14ac:dyDescent="0.2">
      <c r="B582" s="172"/>
      <c r="D582" s="166" t="s">
        <v>269</v>
      </c>
      <c r="E582" s="173" t="s">
        <v>1</v>
      </c>
      <c r="F582" s="174" t="s">
        <v>6998</v>
      </c>
      <c r="H582" s="175">
        <v>-2.7</v>
      </c>
      <c r="L582" s="172"/>
      <c r="M582" s="176"/>
      <c r="N582" s="177"/>
      <c r="O582" s="177"/>
      <c r="P582" s="177"/>
      <c r="Q582" s="177"/>
      <c r="R582" s="177"/>
      <c r="S582" s="177"/>
      <c r="T582" s="178"/>
      <c r="AT582" s="173" t="s">
        <v>269</v>
      </c>
      <c r="AU582" s="173" t="s">
        <v>87</v>
      </c>
      <c r="AV582" s="14" t="s">
        <v>87</v>
      </c>
      <c r="AW582" s="14" t="s">
        <v>26</v>
      </c>
      <c r="AX582" s="14" t="s">
        <v>71</v>
      </c>
      <c r="AY582" s="173" t="s">
        <v>157</v>
      </c>
    </row>
    <row r="583" spans="2:51" s="16" customFormat="1" x14ac:dyDescent="0.2">
      <c r="B583" s="186"/>
      <c r="D583" s="166" t="s">
        <v>269</v>
      </c>
      <c r="E583" s="187" t="s">
        <v>1</v>
      </c>
      <c r="F583" s="188" t="s">
        <v>319</v>
      </c>
      <c r="H583" s="189">
        <v>404.82900000000001</v>
      </c>
      <c r="L583" s="186"/>
      <c r="M583" s="190"/>
      <c r="N583" s="191"/>
      <c r="O583" s="191"/>
      <c r="P583" s="191"/>
      <c r="Q583" s="191"/>
      <c r="R583" s="191"/>
      <c r="S583" s="191"/>
      <c r="T583" s="192"/>
      <c r="AT583" s="187" t="s">
        <v>269</v>
      </c>
      <c r="AU583" s="187" t="s">
        <v>87</v>
      </c>
      <c r="AV583" s="16" t="s">
        <v>92</v>
      </c>
      <c r="AW583" s="16" t="s">
        <v>26</v>
      </c>
      <c r="AX583" s="16" t="s">
        <v>71</v>
      </c>
      <c r="AY583" s="187" t="s">
        <v>157</v>
      </c>
    </row>
    <row r="584" spans="2:51" s="13" customFormat="1" x14ac:dyDescent="0.2">
      <c r="B584" s="165"/>
      <c r="D584" s="166" t="s">
        <v>269</v>
      </c>
      <c r="E584" s="167" t="s">
        <v>1</v>
      </c>
      <c r="F584" s="168" t="s">
        <v>2019</v>
      </c>
      <c r="H584" s="167" t="s">
        <v>1</v>
      </c>
      <c r="L584" s="165"/>
      <c r="M584" s="169"/>
      <c r="N584" s="170"/>
      <c r="O584" s="170"/>
      <c r="P584" s="170"/>
      <c r="Q584" s="170"/>
      <c r="R584" s="170"/>
      <c r="S584" s="170"/>
      <c r="T584" s="171"/>
      <c r="AT584" s="167" t="s">
        <v>269</v>
      </c>
      <c r="AU584" s="167" t="s">
        <v>87</v>
      </c>
      <c r="AV584" s="13" t="s">
        <v>79</v>
      </c>
      <c r="AW584" s="13" t="s">
        <v>26</v>
      </c>
      <c r="AX584" s="13" t="s">
        <v>71</v>
      </c>
      <c r="AY584" s="167" t="s">
        <v>157</v>
      </c>
    </row>
    <row r="585" spans="2:51" s="14" customFormat="1" x14ac:dyDescent="0.2">
      <c r="B585" s="172"/>
      <c r="D585" s="166" t="s">
        <v>269</v>
      </c>
      <c r="E585" s="173" t="s">
        <v>1</v>
      </c>
      <c r="F585" s="174" t="s">
        <v>6999</v>
      </c>
      <c r="H585" s="175">
        <v>342.5</v>
      </c>
      <c r="L585" s="172"/>
      <c r="M585" s="176"/>
      <c r="N585" s="177"/>
      <c r="O585" s="177"/>
      <c r="P585" s="177"/>
      <c r="Q585" s="177"/>
      <c r="R585" s="177"/>
      <c r="S585" s="177"/>
      <c r="T585" s="178"/>
      <c r="AT585" s="173" t="s">
        <v>269</v>
      </c>
      <c r="AU585" s="173" t="s">
        <v>87</v>
      </c>
      <c r="AV585" s="14" t="s">
        <v>87</v>
      </c>
      <c r="AW585" s="14" t="s">
        <v>26</v>
      </c>
      <c r="AX585" s="14" t="s">
        <v>71</v>
      </c>
      <c r="AY585" s="173" t="s">
        <v>157</v>
      </c>
    </row>
    <row r="586" spans="2:51" s="14" customFormat="1" x14ac:dyDescent="0.2">
      <c r="B586" s="172"/>
      <c r="D586" s="166" t="s">
        <v>269</v>
      </c>
      <c r="E586" s="173" t="s">
        <v>1</v>
      </c>
      <c r="F586" s="174" t="s">
        <v>7000</v>
      </c>
      <c r="H586" s="175">
        <v>-69.844999999999999</v>
      </c>
      <c r="L586" s="172"/>
      <c r="M586" s="176"/>
      <c r="N586" s="177"/>
      <c r="O586" s="177"/>
      <c r="P586" s="177"/>
      <c r="Q586" s="177"/>
      <c r="R586" s="177"/>
      <c r="S586" s="177"/>
      <c r="T586" s="178"/>
      <c r="AT586" s="173" t="s">
        <v>269</v>
      </c>
      <c r="AU586" s="173" t="s">
        <v>87</v>
      </c>
      <c r="AV586" s="14" t="s">
        <v>87</v>
      </c>
      <c r="AW586" s="14" t="s">
        <v>26</v>
      </c>
      <c r="AX586" s="14" t="s">
        <v>71</v>
      </c>
      <c r="AY586" s="173" t="s">
        <v>157</v>
      </c>
    </row>
    <row r="587" spans="2:51" s="14" customFormat="1" x14ac:dyDescent="0.2">
      <c r="B587" s="172"/>
      <c r="D587" s="166" t="s">
        <v>269</v>
      </c>
      <c r="E587" s="173" t="s">
        <v>1</v>
      </c>
      <c r="F587" s="174" t="s">
        <v>7001</v>
      </c>
      <c r="H587" s="175">
        <v>-3.8849999999999998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2:51" s="14" customFormat="1" x14ac:dyDescent="0.2">
      <c r="B588" s="172"/>
      <c r="D588" s="166" t="s">
        <v>269</v>
      </c>
      <c r="E588" s="173" t="s">
        <v>1</v>
      </c>
      <c r="F588" s="174" t="s">
        <v>7002</v>
      </c>
      <c r="H588" s="175">
        <v>-8.8800000000000008</v>
      </c>
      <c r="L588" s="172"/>
      <c r="M588" s="176"/>
      <c r="N588" s="177"/>
      <c r="O588" s="177"/>
      <c r="P588" s="177"/>
      <c r="Q588" s="177"/>
      <c r="R588" s="177"/>
      <c r="S588" s="177"/>
      <c r="T588" s="178"/>
      <c r="AT588" s="173" t="s">
        <v>269</v>
      </c>
      <c r="AU588" s="173" t="s">
        <v>87</v>
      </c>
      <c r="AV588" s="14" t="s">
        <v>87</v>
      </c>
      <c r="AW588" s="14" t="s">
        <v>26</v>
      </c>
      <c r="AX588" s="14" t="s">
        <v>71</v>
      </c>
      <c r="AY588" s="173" t="s">
        <v>157</v>
      </c>
    </row>
    <row r="589" spans="2:51" s="16" customFormat="1" x14ac:dyDescent="0.2">
      <c r="B589" s="186"/>
      <c r="D589" s="166" t="s">
        <v>269</v>
      </c>
      <c r="E589" s="187" t="s">
        <v>1</v>
      </c>
      <c r="F589" s="188" t="s">
        <v>319</v>
      </c>
      <c r="H589" s="189">
        <v>259.89</v>
      </c>
      <c r="L589" s="186"/>
      <c r="M589" s="190"/>
      <c r="N589" s="191"/>
      <c r="O589" s="191"/>
      <c r="P589" s="191"/>
      <c r="Q589" s="191"/>
      <c r="R589" s="191"/>
      <c r="S589" s="191"/>
      <c r="T589" s="192"/>
      <c r="AT589" s="187" t="s">
        <v>269</v>
      </c>
      <c r="AU589" s="187" t="s">
        <v>87</v>
      </c>
      <c r="AV589" s="16" t="s">
        <v>92</v>
      </c>
      <c r="AW589" s="16" t="s">
        <v>26</v>
      </c>
      <c r="AX589" s="16" t="s">
        <v>71</v>
      </c>
      <c r="AY589" s="187" t="s">
        <v>157</v>
      </c>
    </row>
    <row r="590" spans="2:51" s="13" customFormat="1" x14ac:dyDescent="0.2">
      <c r="B590" s="165"/>
      <c r="D590" s="166" t="s">
        <v>269</v>
      </c>
      <c r="E590" s="167" t="s">
        <v>1</v>
      </c>
      <c r="F590" s="168" t="s">
        <v>6987</v>
      </c>
      <c r="H590" s="167" t="s">
        <v>1</v>
      </c>
      <c r="L590" s="165"/>
      <c r="M590" s="169"/>
      <c r="N590" s="170"/>
      <c r="O590" s="170"/>
      <c r="P590" s="170"/>
      <c r="Q590" s="170"/>
      <c r="R590" s="170"/>
      <c r="S590" s="170"/>
      <c r="T590" s="171"/>
      <c r="AT590" s="167" t="s">
        <v>269</v>
      </c>
      <c r="AU590" s="167" t="s">
        <v>87</v>
      </c>
      <c r="AV590" s="13" t="s">
        <v>79</v>
      </c>
      <c r="AW590" s="13" t="s">
        <v>26</v>
      </c>
      <c r="AX590" s="13" t="s">
        <v>71</v>
      </c>
      <c r="AY590" s="167" t="s">
        <v>157</v>
      </c>
    </row>
    <row r="591" spans="2:51" s="14" customFormat="1" x14ac:dyDescent="0.2">
      <c r="B591" s="172"/>
      <c r="D591" s="166" t="s">
        <v>269</v>
      </c>
      <c r="E591" s="173" t="s">
        <v>1</v>
      </c>
      <c r="F591" s="174" t="s">
        <v>3989</v>
      </c>
      <c r="H591" s="175">
        <v>50</v>
      </c>
      <c r="L591" s="172"/>
      <c r="M591" s="176"/>
      <c r="N591" s="177"/>
      <c r="O591" s="177"/>
      <c r="P591" s="177"/>
      <c r="Q591" s="177"/>
      <c r="R591" s="177"/>
      <c r="S591" s="177"/>
      <c r="T591" s="178"/>
      <c r="AT591" s="173" t="s">
        <v>269</v>
      </c>
      <c r="AU591" s="173" t="s">
        <v>87</v>
      </c>
      <c r="AV591" s="14" t="s">
        <v>87</v>
      </c>
      <c r="AW591" s="14" t="s">
        <v>26</v>
      </c>
      <c r="AX591" s="14" t="s">
        <v>71</v>
      </c>
      <c r="AY591" s="173" t="s">
        <v>157</v>
      </c>
    </row>
    <row r="592" spans="2:51" s="16" customFormat="1" x14ac:dyDescent="0.2">
      <c r="B592" s="186"/>
      <c r="D592" s="166" t="s">
        <v>269</v>
      </c>
      <c r="E592" s="187" t="s">
        <v>1</v>
      </c>
      <c r="F592" s="188" t="s">
        <v>319</v>
      </c>
      <c r="H592" s="189">
        <v>50</v>
      </c>
      <c r="L592" s="186"/>
      <c r="M592" s="190"/>
      <c r="N592" s="191"/>
      <c r="O592" s="191"/>
      <c r="P592" s="191"/>
      <c r="Q592" s="191"/>
      <c r="R592" s="191"/>
      <c r="S592" s="191"/>
      <c r="T592" s="192"/>
      <c r="AT592" s="187" t="s">
        <v>269</v>
      </c>
      <c r="AU592" s="187" t="s">
        <v>87</v>
      </c>
      <c r="AV592" s="16" t="s">
        <v>92</v>
      </c>
      <c r="AW592" s="16" t="s">
        <v>26</v>
      </c>
      <c r="AX592" s="16" t="s">
        <v>71</v>
      </c>
      <c r="AY592" s="187" t="s">
        <v>157</v>
      </c>
    </row>
    <row r="593" spans="1:65" s="14" customFormat="1" ht="22.5" x14ac:dyDescent="0.2">
      <c r="B593" s="172"/>
      <c r="D593" s="166" t="s">
        <v>269</v>
      </c>
      <c r="E593" s="173" t="s">
        <v>1</v>
      </c>
      <c r="F593" s="174" t="s">
        <v>7003</v>
      </c>
      <c r="H593" s="175">
        <v>-17.850000000000001</v>
      </c>
      <c r="L593" s="172"/>
      <c r="M593" s="176"/>
      <c r="N593" s="177"/>
      <c r="O593" s="177"/>
      <c r="P593" s="177"/>
      <c r="Q593" s="177"/>
      <c r="R593" s="177"/>
      <c r="S593" s="177"/>
      <c r="T593" s="178"/>
      <c r="AT593" s="173" t="s">
        <v>269</v>
      </c>
      <c r="AU593" s="173" t="s">
        <v>87</v>
      </c>
      <c r="AV593" s="14" t="s">
        <v>87</v>
      </c>
      <c r="AW593" s="14" t="s">
        <v>26</v>
      </c>
      <c r="AX593" s="14" t="s">
        <v>71</v>
      </c>
      <c r="AY593" s="173" t="s">
        <v>157</v>
      </c>
    </row>
    <row r="594" spans="1:65" s="16" customFormat="1" x14ac:dyDescent="0.2">
      <c r="B594" s="186"/>
      <c r="D594" s="166" t="s">
        <v>269</v>
      </c>
      <c r="E594" s="187" t="s">
        <v>1</v>
      </c>
      <c r="F594" s="188" t="s">
        <v>319</v>
      </c>
      <c r="H594" s="189">
        <v>-17.850000000000001</v>
      </c>
      <c r="L594" s="186"/>
      <c r="M594" s="190"/>
      <c r="N594" s="191"/>
      <c r="O594" s="191"/>
      <c r="P594" s="191"/>
      <c r="Q594" s="191"/>
      <c r="R594" s="191"/>
      <c r="S594" s="191"/>
      <c r="T594" s="192"/>
      <c r="AT594" s="187" t="s">
        <v>269</v>
      </c>
      <c r="AU594" s="187" t="s">
        <v>87</v>
      </c>
      <c r="AV594" s="16" t="s">
        <v>92</v>
      </c>
      <c r="AW594" s="16" t="s">
        <v>26</v>
      </c>
      <c r="AX594" s="16" t="s">
        <v>71</v>
      </c>
      <c r="AY594" s="187" t="s">
        <v>157</v>
      </c>
    </row>
    <row r="595" spans="1:65" s="15" customFormat="1" x14ac:dyDescent="0.2">
      <c r="B595" s="179"/>
      <c r="D595" s="166" t="s">
        <v>269</v>
      </c>
      <c r="E595" s="180" t="s">
        <v>1</v>
      </c>
      <c r="F595" s="181" t="s">
        <v>272</v>
      </c>
      <c r="H595" s="182">
        <v>1009.672</v>
      </c>
      <c r="L595" s="179"/>
      <c r="M595" s="183"/>
      <c r="N595" s="184"/>
      <c r="O595" s="184"/>
      <c r="P595" s="184"/>
      <c r="Q595" s="184"/>
      <c r="R595" s="184"/>
      <c r="S595" s="184"/>
      <c r="T595" s="185"/>
      <c r="AT595" s="180" t="s">
        <v>269</v>
      </c>
      <c r="AU595" s="180" t="s">
        <v>87</v>
      </c>
      <c r="AV595" s="15" t="s">
        <v>162</v>
      </c>
      <c r="AW595" s="15" t="s">
        <v>26</v>
      </c>
      <c r="AX595" s="15" t="s">
        <v>71</v>
      </c>
      <c r="AY595" s="180" t="s">
        <v>157</v>
      </c>
    </row>
    <row r="596" spans="1:65" s="14" customFormat="1" x14ac:dyDescent="0.2">
      <c r="B596" s="172"/>
      <c r="D596" s="166" t="s">
        <v>269</v>
      </c>
      <c r="E596" s="173" t="s">
        <v>1</v>
      </c>
      <c r="F596" s="174" t="s">
        <v>7004</v>
      </c>
      <c r="H596" s="175">
        <v>1848.424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1:65" s="15" customFormat="1" x14ac:dyDescent="0.2">
      <c r="B597" s="179"/>
      <c r="D597" s="166" t="s">
        <v>269</v>
      </c>
      <c r="E597" s="180" t="s">
        <v>1</v>
      </c>
      <c r="F597" s="181" t="s">
        <v>272</v>
      </c>
      <c r="H597" s="182">
        <v>1848.424</v>
      </c>
      <c r="L597" s="179"/>
      <c r="M597" s="183"/>
      <c r="N597" s="184"/>
      <c r="O597" s="184"/>
      <c r="P597" s="184"/>
      <c r="Q597" s="184"/>
      <c r="R597" s="184"/>
      <c r="S597" s="184"/>
      <c r="T597" s="185"/>
      <c r="AT597" s="180" t="s">
        <v>269</v>
      </c>
      <c r="AU597" s="180" t="s">
        <v>87</v>
      </c>
      <c r="AV597" s="15" t="s">
        <v>162</v>
      </c>
      <c r="AW597" s="15" t="s">
        <v>26</v>
      </c>
      <c r="AX597" s="15" t="s">
        <v>79</v>
      </c>
      <c r="AY597" s="180" t="s">
        <v>157</v>
      </c>
    </row>
    <row r="598" spans="1:65" s="2" customFormat="1" ht="24.2" customHeight="1" x14ac:dyDescent="0.2">
      <c r="A598" s="30"/>
      <c r="B598" s="147"/>
      <c r="C598" s="148" t="s">
        <v>518</v>
      </c>
      <c r="D598" s="148" t="s">
        <v>159</v>
      </c>
      <c r="E598" s="149" t="s">
        <v>7005</v>
      </c>
      <c r="F598" s="150" t="s">
        <v>7006</v>
      </c>
      <c r="G598" s="151" t="s">
        <v>168</v>
      </c>
      <c r="H598" s="152">
        <v>138.971</v>
      </c>
      <c r="I598" s="152"/>
      <c r="J598" s="152">
        <f>ROUND(I598*H598,3)</f>
        <v>0</v>
      </c>
      <c r="K598" s="153"/>
      <c r="L598" s="31"/>
      <c r="M598" s="154" t="s">
        <v>1</v>
      </c>
      <c r="N598" s="155" t="s">
        <v>37</v>
      </c>
      <c r="O598" s="156">
        <v>1.329</v>
      </c>
      <c r="P598" s="156">
        <f>O598*H598</f>
        <v>184.69245899999999</v>
      </c>
      <c r="Q598" s="156">
        <v>1.8679999999999999E-2</v>
      </c>
      <c r="R598" s="156">
        <f>Q598*H598</f>
        <v>2.5959782799999997</v>
      </c>
      <c r="S598" s="156">
        <v>0</v>
      </c>
      <c r="T598" s="157">
        <f>S598*H598</f>
        <v>0</v>
      </c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R598" s="158" t="s">
        <v>162</v>
      </c>
      <c r="AT598" s="158" t="s">
        <v>159</v>
      </c>
      <c r="AU598" s="158" t="s">
        <v>87</v>
      </c>
      <c r="AY598" s="18" t="s">
        <v>157</v>
      </c>
      <c r="BE598" s="159">
        <f>IF(N598="základná",J598,0)</f>
        <v>0</v>
      </c>
      <c r="BF598" s="159">
        <f>IF(N598="znížená",J598,0)</f>
        <v>0</v>
      </c>
      <c r="BG598" s="159">
        <f>IF(N598="zákl. prenesená",J598,0)</f>
        <v>0</v>
      </c>
      <c r="BH598" s="159">
        <f>IF(N598="zníž. prenesená",J598,0)</f>
        <v>0</v>
      </c>
      <c r="BI598" s="159">
        <f>IF(N598="nulová",J598,0)</f>
        <v>0</v>
      </c>
      <c r="BJ598" s="18" t="s">
        <v>87</v>
      </c>
      <c r="BK598" s="160">
        <f>ROUND(I598*H598,3)</f>
        <v>0</v>
      </c>
      <c r="BL598" s="18" t="s">
        <v>162</v>
      </c>
      <c r="BM598" s="158" t="s">
        <v>7007</v>
      </c>
    </row>
    <row r="599" spans="1:65" s="13" customFormat="1" x14ac:dyDescent="0.2">
      <c r="B599" s="165"/>
      <c r="D599" s="166" t="s">
        <v>269</v>
      </c>
      <c r="E599" s="167" t="s">
        <v>1</v>
      </c>
      <c r="F599" s="168" t="s">
        <v>6774</v>
      </c>
      <c r="H599" s="167" t="s">
        <v>1</v>
      </c>
      <c r="L599" s="165"/>
      <c r="M599" s="169"/>
      <c r="N599" s="170"/>
      <c r="O599" s="170"/>
      <c r="P599" s="170"/>
      <c r="Q599" s="170"/>
      <c r="R599" s="170"/>
      <c r="S599" s="170"/>
      <c r="T599" s="171"/>
      <c r="AT599" s="167" t="s">
        <v>269</v>
      </c>
      <c r="AU599" s="167" t="s">
        <v>87</v>
      </c>
      <c r="AV599" s="13" t="s">
        <v>79</v>
      </c>
      <c r="AW599" s="13" t="s">
        <v>26</v>
      </c>
      <c r="AX599" s="13" t="s">
        <v>71</v>
      </c>
      <c r="AY599" s="167" t="s">
        <v>157</v>
      </c>
    </row>
    <row r="600" spans="1:65" s="13" customFormat="1" x14ac:dyDescent="0.2">
      <c r="B600" s="165"/>
      <c r="D600" s="166" t="s">
        <v>269</v>
      </c>
      <c r="E600" s="167" t="s">
        <v>1</v>
      </c>
      <c r="F600" s="168" t="s">
        <v>6314</v>
      </c>
      <c r="H600" s="167" t="s">
        <v>1</v>
      </c>
      <c r="L600" s="165"/>
      <c r="M600" s="169"/>
      <c r="N600" s="170"/>
      <c r="O600" s="170"/>
      <c r="P600" s="170"/>
      <c r="Q600" s="170"/>
      <c r="R600" s="170"/>
      <c r="S600" s="170"/>
      <c r="T600" s="171"/>
      <c r="AT600" s="167" t="s">
        <v>269</v>
      </c>
      <c r="AU600" s="167" t="s">
        <v>87</v>
      </c>
      <c r="AV600" s="13" t="s">
        <v>79</v>
      </c>
      <c r="AW600" s="13" t="s">
        <v>26</v>
      </c>
      <c r="AX600" s="13" t="s">
        <v>71</v>
      </c>
      <c r="AY600" s="167" t="s">
        <v>157</v>
      </c>
    </row>
    <row r="601" spans="1:65" s="14" customFormat="1" x14ac:dyDescent="0.2">
      <c r="B601" s="172"/>
      <c r="D601" s="166" t="s">
        <v>269</v>
      </c>
      <c r="E601" s="173" t="s">
        <v>1</v>
      </c>
      <c r="F601" s="174" t="s">
        <v>7008</v>
      </c>
      <c r="H601" s="175">
        <v>1.772</v>
      </c>
      <c r="L601" s="172"/>
      <c r="M601" s="176"/>
      <c r="N601" s="177"/>
      <c r="O601" s="177"/>
      <c r="P601" s="177"/>
      <c r="Q601" s="177"/>
      <c r="R601" s="177"/>
      <c r="S601" s="177"/>
      <c r="T601" s="178"/>
      <c r="AT601" s="173" t="s">
        <v>269</v>
      </c>
      <c r="AU601" s="173" t="s">
        <v>87</v>
      </c>
      <c r="AV601" s="14" t="s">
        <v>87</v>
      </c>
      <c r="AW601" s="14" t="s">
        <v>26</v>
      </c>
      <c r="AX601" s="14" t="s">
        <v>71</v>
      </c>
      <c r="AY601" s="173" t="s">
        <v>157</v>
      </c>
    </row>
    <row r="602" spans="1:65" s="14" customFormat="1" x14ac:dyDescent="0.2">
      <c r="B602" s="172"/>
      <c r="D602" s="166" t="s">
        <v>269</v>
      </c>
      <c r="E602" s="173" t="s">
        <v>1</v>
      </c>
      <c r="F602" s="174" t="s">
        <v>7009</v>
      </c>
      <c r="H602" s="175">
        <v>0.55000000000000004</v>
      </c>
      <c r="L602" s="172"/>
      <c r="M602" s="176"/>
      <c r="N602" s="177"/>
      <c r="O602" s="177"/>
      <c r="P602" s="177"/>
      <c r="Q602" s="177"/>
      <c r="R602" s="177"/>
      <c r="S602" s="177"/>
      <c r="T602" s="178"/>
      <c r="AT602" s="173" t="s">
        <v>269</v>
      </c>
      <c r="AU602" s="173" t="s">
        <v>87</v>
      </c>
      <c r="AV602" s="14" t="s">
        <v>87</v>
      </c>
      <c r="AW602" s="14" t="s">
        <v>26</v>
      </c>
      <c r="AX602" s="14" t="s">
        <v>71</v>
      </c>
      <c r="AY602" s="173" t="s">
        <v>157</v>
      </c>
    </row>
    <row r="603" spans="1:65" s="14" customFormat="1" x14ac:dyDescent="0.2">
      <c r="B603" s="172"/>
      <c r="D603" s="166" t="s">
        <v>269</v>
      </c>
      <c r="E603" s="173" t="s">
        <v>1</v>
      </c>
      <c r="F603" s="174" t="s">
        <v>7010</v>
      </c>
      <c r="H603" s="175">
        <v>1.4</v>
      </c>
      <c r="L603" s="172"/>
      <c r="M603" s="176"/>
      <c r="N603" s="177"/>
      <c r="O603" s="177"/>
      <c r="P603" s="177"/>
      <c r="Q603" s="177"/>
      <c r="R603" s="177"/>
      <c r="S603" s="177"/>
      <c r="T603" s="178"/>
      <c r="AT603" s="173" t="s">
        <v>269</v>
      </c>
      <c r="AU603" s="173" t="s">
        <v>87</v>
      </c>
      <c r="AV603" s="14" t="s">
        <v>87</v>
      </c>
      <c r="AW603" s="14" t="s">
        <v>26</v>
      </c>
      <c r="AX603" s="14" t="s">
        <v>71</v>
      </c>
      <c r="AY603" s="173" t="s">
        <v>157</v>
      </c>
    </row>
    <row r="604" spans="1:65" s="16" customFormat="1" x14ac:dyDescent="0.2">
      <c r="B604" s="186"/>
      <c r="D604" s="166" t="s">
        <v>269</v>
      </c>
      <c r="E604" s="187" t="s">
        <v>1</v>
      </c>
      <c r="F604" s="188" t="s">
        <v>319</v>
      </c>
      <c r="H604" s="189">
        <v>3.722</v>
      </c>
      <c r="L604" s="186"/>
      <c r="M604" s="190"/>
      <c r="N604" s="191"/>
      <c r="O604" s="191"/>
      <c r="P604" s="191"/>
      <c r="Q604" s="191"/>
      <c r="R604" s="191"/>
      <c r="S604" s="191"/>
      <c r="T604" s="192"/>
      <c r="AT604" s="187" t="s">
        <v>269</v>
      </c>
      <c r="AU604" s="187" t="s">
        <v>87</v>
      </c>
      <c r="AV604" s="16" t="s">
        <v>92</v>
      </c>
      <c r="AW604" s="16" t="s">
        <v>26</v>
      </c>
      <c r="AX604" s="16" t="s">
        <v>71</v>
      </c>
      <c r="AY604" s="187" t="s">
        <v>157</v>
      </c>
    </row>
    <row r="605" spans="1:65" s="13" customFormat="1" x14ac:dyDescent="0.2">
      <c r="B605" s="165"/>
      <c r="D605" s="166" t="s">
        <v>269</v>
      </c>
      <c r="E605" s="167" t="s">
        <v>1</v>
      </c>
      <c r="F605" s="168" t="s">
        <v>6316</v>
      </c>
      <c r="H605" s="167" t="s">
        <v>1</v>
      </c>
      <c r="L605" s="165"/>
      <c r="M605" s="169"/>
      <c r="N605" s="170"/>
      <c r="O605" s="170"/>
      <c r="P605" s="170"/>
      <c r="Q605" s="170"/>
      <c r="R605" s="170"/>
      <c r="S605" s="170"/>
      <c r="T605" s="171"/>
      <c r="AT605" s="167" t="s">
        <v>269</v>
      </c>
      <c r="AU605" s="167" t="s">
        <v>87</v>
      </c>
      <c r="AV605" s="13" t="s">
        <v>79</v>
      </c>
      <c r="AW605" s="13" t="s">
        <v>26</v>
      </c>
      <c r="AX605" s="13" t="s">
        <v>71</v>
      </c>
      <c r="AY605" s="167" t="s">
        <v>157</v>
      </c>
    </row>
    <row r="606" spans="1:65" s="14" customFormat="1" x14ac:dyDescent="0.2">
      <c r="B606" s="172"/>
      <c r="D606" s="166" t="s">
        <v>269</v>
      </c>
      <c r="E606" s="173" t="s">
        <v>1</v>
      </c>
      <c r="F606" s="174" t="s">
        <v>7011</v>
      </c>
      <c r="H606" s="175">
        <v>1.6879999999999999</v>
      </c>
      <c r="L606" s="172"/>
      <c r="M606" s="176"/>
      <c r="N606" s="177"/>
      <c r="O606" s="177"/>
      <c r="P606" s="177"/>
      <c r="Q606" s="177"/>
      <c r="R606" s="177"/>
      <c r="S606" s="177"/>
      <c r="T606" s="178"/>
      <c r="AT606" s="173" t="s">
        <v>269</v>
      </c>
      <c r="AU606" s="173" t="s">
        <v>87</v>
      </c>
      <c r="AV606" s="14" t="s">
        <v>87</v>
      </c>
      <c r="AW606" s="14" t="s">
        <v>26</v>
      </c>
      <c r="AX606" s="14" t="s">
        <v>71</v>
      </c>
      <c r="AY606" s="173" t="s">
        <v>157</v>
      </c>
    </row>
    <row r="607" spans="1:65" s="14" customFormat="1" x14ac:dyDescent="0.2">
      <c r="B607" s="172"/>
      <c r="D607" s="166" t="s">
        <v>269</v>
      </c>
      <c r="E607" s="173" t="s">
        <v>1</v>
      </c>
      <c r="F607" s="174" t="s">
        <v>7012</v>
      </c>
      <c r="H607" s="175">
        <v>6.9379999999999997</v>
      </c>
      <c r="L607" s="172"/>
      <c r="M607" s="176"/>
      <c r="N607" s="177"/>
      <c r="O607" s="177"/>
      <c r="P607" s="177"/>
      <c r="Q607" s="177"/>
      <c r="R607" s="177"/>
      <c r="S607" s="177"/>
      <c r="T607" s="178"/>
      <c r="AT607" s="173" t="s">
        <v>269</v>
      </c>
      <c r="AU607" s="173" t="s">
        <v>87</v>
      </c>
      <c r="AV607" s="14" t="s">
        <v>87</v>
      </c>
      <c r="AW607" s="14" t="s">
        <v>26</v>
      </c>
      <c r="AX607" s="14" t="s">
        <v>71</v>
      </c>
      <c r="AY607" s="173" t="s">
        <v>157</v>
      </c>
    </row>
    <row r="608" spans="1:65" s="14" customFormat="1" x14ac:dyDescent="0.2">
      <c r="B608" s="172"/>
      <c r="D608" s="166" t="s">
        <v>269</v>
      </c>
      <c r="E608" s="173" t="s">
        <v>1</v>
      </c>
      <c r="F608" s="174" t="s">
        <v>7013</v>
      </c>
      <c r="H608" s="175">
        <v>1.286</v>
      </c>
      <c r="L608" s="172"/>
      <c r="M608" s="176"/>
      <c r="N608" s="177"/>
      <c r="O608" s="177"/>
      <c r="P608" s="177"/>
      <c r="Q608" s="177"/>
      <c r="R608" s="177"/>
      <c r="S608" s="177"/>
      <c r="T608" s="178"/>
      <c r="AT608" s="173" t="s">
        <v>269</v>
      </c>
      <c r="AU608" s="173" t="s">
        <v>87</v>
      </c>
      <c r="AV608" s="14" t="s">
        <v>87</v>
      </c>
      <c r="AW608" s="14" t="s">
        <v>26</v>
      </c>
      <c r="AX608" s="14" t="s">
        <v>71</v>
      </c>
      <c r="AY608" s="173" t="s">
        <v>157</v>
      </c>
    </row>
    <row r="609" spans="2:51" s="14" customFormat="1" x14ac:dyDescent="0.2">
      <c r="B609" s="172"/>
      <c r="D609" s="166" t="s">
        <v>269</v>
      </c>
      <c r="E609" s="173" t="s">
        <v>1</v>
      </c>
      <c r="F609" s="174" t="s">
        <v>7014</v>
      </c>
      <c r="H609" s="175">
        <v>4.5309999999999997</v>
      </c>
      <c r="L609" s="172"/>
      <c r="M609" s="176"/>
      <c r="N609" s="177"/>
      <c r="O609" s="177"/>
      <c r="P609" s="177"/>
      <c r="Q609" s="177"/>
      <c r="R609" s="177"/>
      <c r="S609" s="177"/>
      <c r="T609" s="178"/>
      <c r="AT609" s="173" t="s">
        <v>269</v>
      </c>
      <c r="AU609" s="173" t="s">
        <v>87</v>
      </c>
      <c r="AV609" s="14" t="s">
        <v>87</v>
      </c>
      <c r="AW609" s="14" t="s">
        <v>26</v>
      </c>
      <c r="AX609" s="14" t="s">
        <v>71</v>
      </c>
      <c r="AY609" s="173" t="s">
        <v>157</v>
      </c>
    </row>
    <row r="610" spans="2:51" s="14" customFormat="1" x14ac:dyDescent="0.2">
      <c r="B610" s="172"/>
      <c r="D610" s="166" t="s">
        <v>269</v>
      </c>
      <c r="E610" s="173" t="s">
        <v>1</v>
      </c>
      <c r="F610" s="174" t="s">
        <v>7015</v>
      </c>
      <c r="H610" s="175">
        <v>0.73899999999999999</v>
      </c>
      <c r="L610" s="172"/>
      <c r="M610" s="176"/>
      <c r="N610" s="177"/>
      <c r="O610" s="177"/>
      <c r="P610" s="177"/>
      <c r="Q610" s="177"/>
      <c r="R610" s="177"/>
      <c r="S610" s="177"/>
      <c r="T610" s="178"/>
      <c r="AT610" s="173" t="s">
        <v>269</v>
      </c>
      <c r="AU610" s="173" t="s">
        <v>87</v>
      </c>
      <c r="AV610" s="14" t="s">
        <v>87</v>
      </c>
      <c r="AW610" s="14" t="s">
        <v>26</v>
      </c>
      <c r="AX610" s="14" t="s">
        <v>71</v>
      </c>
      <c r="AY610" s="173" t="s">
        <v>157</v>
      </c>
    </row>
    <row r="611" spans="2:51" s="14" customFormat="1" x14ac:dyDescent="0.2">
      <c r="B611" s="172"/>
      <c r="D611" s="166" t="s">
        <v>269</v>
      </c>
      <c r="E611" s="173" t="s">
        <v>1</v>
      </c>
      <c r="F611" s="174" t="s">
        <v>7016</v>
      </c>
      <c r="H611" s="175">
        <v>0.85099999999999998</v>
      </c>
      <c r="L611" s="172"/>
      <c r="M611" s="176"/>
      <c r="N611" s="177"/>
      <c r="O611" s="177"/>
      <c r="P611" s="177"/>
      <c r="Q611" s="177"/>
      <c r="R611" s="177"/>
      <c r="S611" s="177"/>
      <c r="T611" s="178"/>
      <c r="AT611" s="173" t="s">
        <v>269</v>
      </c>
      <c r="AU611" s="173" t="s">
        <v>87</v>
      </c>
      <c r="AV611" s="14" t="s">
        <v>87</v>
      </c>
      <c r="AW611" s="14" t="s">
        <v>26</v>
      </c>
      <c r="AX611" s="14" t="s">
        <v>71</v>
      </c>
      <c r="AY611" s="173" t="s">
        <v>157</v>
      </c>
    </row>
    <row r="612" spans="2:51" s="14" customFormat="1" x14ac:dyDescent="0.2">
      <c r="B612" s="172"/>
      <c r="D612" s="166" t="s">
        <v>269</v>
      </c>
      <c r="E612" s="173" t="s">
        <v>1</v>
      </c>
      <c r="F612" s="174" t="s">
        <v>7017</v>
      </c>
      <c r="H612" s="175">
        <v>0.72799999999999998</v>
      </c>
      <c r="L612" s="172"/>
      <c r="M612" s="176"/>
      <c r="N612" s="177"/>
      <c r="O612" s="177"/>
      <c r="P612" s="177"/>
      <c r="Q612" s="177"/>
      <c r="R612" s="177"/>
      <c r="S612" s="177"/>
      <c r="T612" s="178"/>
      <c r="AT612" s="173" t="s">
        <v>269</v>
      </c>
      <c r="AU612" s="173" t="s">
        <v>87</v>
      </c>
      <c r="AV612" s="14" t="s">
        <v>87</v>
      </c>
      <c r="AW612" s="14" t="s">
        <v>26</v>
      </c>
      <c r="AX612" s="14" t="s">
        <v>71</v>
      </c>
      <c r="AY612" s="173" t="s">
        <v>157</v>
      </c>
    </row>
    <row r="613" spans="2:51" s="16" customFormat="1" x14ac:dyDescent="0.2">
      <c r="B613" s="186"/>
      <c r="D613" s="166" t="s">
        <v>269</v>
      </c>
      <c r="E613" s="187" t="s">
        <v>1</v>
      </c>
      <c r="F613" s="188" t="s">
        <v>319</v>
      </c>
      <c r="H613" s="189">
        <v>16.760999999999999</v>
      </c>
      <c r="L613" s="186"/>
      <c r="M613" s="190"/>
      <c r="N613" s="191"/>
      <c r="O613" s="191"/>
      <c r="P613" s="191"/>
      <c r="Q613" s="191"/>
      <c r="R613" s="191"/>
      <c r="S613" s="191"/>
      <c r="T613" s="192"/>
      <c r="AT613" s="187" t="s">
        <v>269</v>
      </c>
      <c r="AU613" s="187" t="s">
        <v>87</v>
      </c>
      <c r="AV613" s="16" t="s">
        <v>92</v>
      </c>
      <c r="AW613" s="16" t="s">
        <v>26</v>
      </c>
      <c r="AX613" s="16" t="s">
        <v>71</v>
      </c>
      <c r="AY613" s="187" t="s">
        <v>157</v>
      </c>
    </row>
    <row r="614" spans="2:51" s="13" customFormat="1" x14ac:dyDescent="0.2">
      <c r="B614" s="165"/>
      <c r="D614" s="166" t="s">
        <v>269</v>
      </c>
      <c r="E614" s="167" t="s">
        <v>1</v>
      </c>
      <c r="F614" s="168" t="s">
        <v>6318</v>
      </c>
      <c r="H614" s="167" t="s">
        <v>1</v>
      </c>
      <c r="L614" s="165"/>
      <c r="M614" s="169"/>
      <c r="N614" s="170"/>
      <c r="O614" s="170"/>
      <c r="P614" s="170"/>
      <c r="Q614" s="170"/>
      <c r="R614" s="170"/>
      <c r="S614" s="170"/>
      <c r="T614" s="171"/>
      <c r="AT614" s="167" t="s">
        <v>269</v>
      </c>
      <c r="AU614" s="167" t="s">
        <v>87</v>
      </c>
      <c r="AV614" s="13" t="s">
        <v>79</v>
      </c>
      <c r="AW614" s="13" t="s">
        <v>26</v>
      </c>
      <c r="AX614" s="13" t="s">
        <v>71</v>
      </c>
      <c r="AY614" s="167" t="s">
        <v>157</v>
      </c>
    </row>
    <row r="615" spans="2:51" s="14" customFormat="1" x14ac:dyDescent="0.2">
      <c r="B615" s="172"/>
      <c r="D615" s="166" t="s">
        <v>269</v>
      </c>
      <c r="E615" s="173" t="s">
        <v>1</v>
      </c>
      <c r="F615" s="174" t="s">
        <v>7018</v>
      </c>
      <c r="H615" s="175">
        <v>0.873</v>
      </c>
      <c r="L615" s="172"/>
      <c r="M615" s="176"/>
      <c r="N615" s="177"/>
      <c r="O615" s="177"/>
      <c r="P615" s="177"/>
      <c r="Q615" s="177"/>
      <c r="R615" s="177"/>
      <c r="S615" s="177"/>
      <c r="T615" s="178"/>
      <c r="AT615" s="173" t="s">
        <v>269</v>
      </c>
      <c r="AU615" s="173" t="s">
        <v>87</v>
      </c>
      <c r="AV615" s="14" t="s">
        <v>87</v>
      </c>
      <c r="AW615" s="14" t="s">
        <v>26</v>
      </c>
      <c r="AX615" s="14" t="s">
        <v>71</v>
      </c>
      <c r="AY615" s="173" t="s">
        <v>157</v>
      </c>
    </row>
    <row r="616" spans="2:51" s="14" customFormat="1" x14ac:dyDescent="0.2">
      <c r="B616" s="172"/>
      <c r="D616" s="166" t="s">
        <v>269</v>
      </c>
      <c r="E616" s="173" t="s">
        <v>1</v>
      </c>
      <c r="F616" s="174" t="s">
        <v>7019</v>
      </c>
      <c r="H616" s="175">
        <v>1.2250000000000001</v>
      </c>
      <c r="L616" s="172"/>
      <c r="M616" s="176"/>
      <c r="N616" s="177"/>
      <c r="O616" s="177"/>
      <c r="P616" s="177"/>
      <c r="Q616" s="177"/>
      <c r="R616" s="177"/>
      <c r="S616" s="177"/>
      <c r="T616" s="178"/>
      <c r="AT616" s="173" t="s">
        <v>269</v>
      </c>
      <c r="AU616" s="173" t="s">
        <v>87</v>
      </c>
      <c r="AV616" s="14" t="s">
        <v>87</v>
      </c>
      <c r="AW616" s="14" t="s">
        <v>26</v>
      </c>
      <c r="AX616" s="14" t="s">
        <v>71</v>
      </c>
      <c r="AY616" s="173" t="s">
        <v>157</v>
      </c>
    </row>
    <row r="617" spans="2:51" s="14" customFormat="1" x14ac:dyDescent="0.2">
      <c r="B617" s="172"/>
      <c r="D617" s="166" t="s">
        <v>269</v>
      </c>
      <c r="E617" s="173" t="s">
        <v>1</v>
      </c>
      <c r="F617" s="174" t="s">
        <v>7020</v>
      </c>
      <c r="H617" s="175">
        <v>5.2859999999999996</v>
      </c>
      <c r="L617" s="172"/>
      <c r="M617" s="176"/>
      <c r="N617" s="177"/>
      <c r="O617" s="177"/>
      <c r="P617" s="177"/>
      <c r="Q617" s="177"/>
      <c r="R617" s="177"/>
      <c r="S617" s="177"/>
      <c r="T617" s="178"/>
      <c r="AT617" s="173" t="s">
        <v>269</v>
      </c>
      <c r="AU617" s="173" t="s">
        <v>87</v>
      </c>
      <c r="AV617" s="14" t="s">
        <v>87</v>
      </c>
      <c r="AW617" s="14" t="s">
        <v>26</v>
      </c>
      <c r="AX617" s="14" t="s">
        <v>71</v>
      </c>
      <c r="AY617" s="173" t="s">
        <v>157</v>
      </c>
    </row>
    <row r="618" spans="2:51" s="14" customFormat="1" x14ac:dyDescent="0.2">
      <c r="B618" s="172"/>
      <c r="D618" s="166" t="s">
        <v>269</v>
      </c>
      <c r="E618" s="173" t="s">
        <v>1</v>
      </c>
      <c r="F618" s="174" t="s">
        <v>7021</v>
      </c>
      <c r="H618" s="175">
        <v>2.14</v>
      </c>
      <c r="L618" s="172"/>
      <c r="M618" s="176"/>
      <c r="N618" s="177"/>
      <c r="O618" s="177"/>
      <c r="P618" s="177"/>
      <c r="Q618" s="177"/>
      <c r="R618" s="177"/>
      <c r="S618" s="177"/>
      <c r="T618" s="178"/>
      <c r="AT618" s="173" t="s">
        <v>269</v>
      </c>
      <c r="AU618" s="173" t="s">
        <v>87</v>
      </c>
      <c r="AV618" s="14" t="s">
        <v>87</v>
      </c>
      <c r="AW618" s="14" t="s">
        <v>26</v>
      </c>
      <c r="AX618" s="14" t="s">
        <v>71</v>
      </c>
      <c r="AY618" s="173" t="s">
        <v>157</v>
      </c>
    </row>
    <row r="619" spans="2:51" s="14" customFormat="1" x14ac:dyDescent="0.2">
      <c r="B619" s="172"/>
      <c r="D619" s="166" t="s">
        <v>269</v>
      </c>
      <c r="E619" s="173" t="s">
        <v>1</v>
      </c>
      <c r="F619" s="174" t="s">
        <v>7022</v>
      </c>
      <c r="H619" s="175">
        <v>0.50900000000000001</v>
      </c>
      <c r="L619" s="172"/>
      <c r="M619" s="176"/>
      <c r="N619" s="177"/>
      <c r="O619" s="177"/>
      <c r="P619" s="177"/>
      <c r="Q619" s="177"/>
      <c r="R619" s="177"/>
      <c r="S619" s="177"/>
      <c r="T619" s="178"/>
      <c r="AT619" s="173" t="s">
        <v>269</v>
      </c>
      <c r="AU619" s="173" t="s">
        <v>87</v>
      </c>
      <c r="AV619" s="14" t="s">
        <v>87</v>
      </c>
      <c r="AW619" s="14" t="s">
        <v>26</v>
      </c>
      <c r="AX619" s="14" t="s">
        <v>71</v>
      </c>
      <c r="AY619" s="173" t="s">
        <v>157</v>
      </c>
    </row>
    <row r="620" spans="2:51" s="14" customFormat="1" x14ac:dyDescent="0.2">
      <c r="B620" s="172"/>
      <c r="D620" s="166" t="s">
        <v>269</v>
      </c>
      <c r="E620" s="173" t="s">
        <v>1</v>
      </c>
      <c r="F620" s="174" t="s">
        <v>7023</v>
      </c>
      <c r="H620" s="175">
        <v>0.47899999999999998</v>
      </c>
      <c r="L620" s="172"/>
      <c r="M620" s="176"/>
      <c r="N620" s="177"/>
      <c r="O620" s="177"/>
      <c r="P620" s="177"/>
      <c r="Q620" s="177"/>
      <c r="R620" s="177"/>
      <c r="S620" s="177"/>
      <c r="T620" s="178"/>
      <c r="AT620" s="173" t="s">
        <v>269</v>
      </c>
      <c r="AU620" s="173" t="s">
        <v>87</v>
      </c>
      <c r="AV620" s="14" t="s">
        <v>87</v>
      </c>
      <c r="AW620" s="14" t="s">
        <v>26</v>
      </c>
      <c r="AX620" s="14" t="s">
        <v>71</v>
      </c>
      <c r="AY620" s="173" t="s">
        <v>157</v>
      </c>
    </row>
    <row r="621" spans="2:51" s="14" customFormat="1" x14ac:dyDescent="0.2">
      <c r="B621" s="172"/>
      <c r="D621" s="166" t="s">
        <v>269</v>
      </c>
      <c r="E621" s="173" t="s">
        <v>1</v>
      </c>
      <c r="F621" s="174" t="s">
        <v>7024</v>
      </c>
      <c r="H621" s="175">
        <v>0.81</v>
      </c>
      <c r="L621" s="172"/>
      <c r="M621" s="176"/>
      <c r="N621" s="177"/>
      <c r="O621" s="177"/>
      <c r="P621" s="177"/>
      <c r="Q621" s="177"/>
      <c r="R621" s="177"/>
      <c r="S621" s="177"/>
      <c r="T621" s="178"/>
      <c r="AT621" s="173" t="s">
        <v>269</v>
      </c>
      <c r="AU621" s="173" t="s">
        <v>87</v>
      </c>
      <c r="AV621" s="14" t="s">
        <v>87</v>
      </c>
      <c r="AW621" s="14" t="s">
        <v>26</v>
      </c>
      <c r="AX621" s="14" t="s">
        <v>71</v>
      </c>
      <c r="AY621" s="173" t="s">
        <v>157</v>
      </c>
    </row>
    <row r="622" spans="2:51" s="14" customFormat="1" x14ac:dyDescent="0.2">
      <c r="B622" s="172"/>
      <c r="D622" s="166" t="s">
        <v>269</v>
      </c>
      <c r="E622" s="173" t="s">
        <v>1</v>
      </c>
      <c r="F622" s="174" t="s">
        <v>7025</v>
      </c>
      <c r="H622" s="175">
        <v>2.173</v>
      </c>
      <c r="L622" s="172"/>
      <c r="M622" s="176"/>
      <c r="N622" s="177"/>
      <c r="O622" s="177"/>
      <c r="P622" s="177"/>
      <c r="Q622" s="177"/>
      <c r="R622" s="177"/>
      <c r="S622" s="177"/>
      <c r="T622" s="178"/>
      <c r="AT622" s="173" t="s">
        <v>269</v>
      </c>
      <c r="AU622" s="173" t="s">
        <v>87</v>
      </c>
      <c r="AV622" s="14" t="s">
        <v>87</v>
      </c>
      <c r="AW622" s="14" t="s">
        <v>26</v>
      </c>
      <c r="AX622" s="14" t="s">
        <v>71</v>
      </c>
      <c r="AY622" s="173" t="s">
        <v>157</v>
      </c>
    </row>
    <row r="623" spans="2:51" s="16" customFormat="1" x14ac:dyDescent="0.2">
      <c r="B623" s="186"/>
      <c r="D623" s="166" t="s">
        <v>269</v>
      </c>
      <c r="E623" s="187" t="s">
        <v>1</v>
      </c>
      <c r="F623" s="188" t="s">
        <v>319</v>
      </c>
      <c r="H623" s="189">
        <v>13.494999999999999</v>
      </c>
      <c r="L623" s="186"/>
      <c r="M623" s="190"/>
      <c r="N623" s="191"/>
      <c r="O623" s="191"/>
      <c r="P623" s="191"/>
      <c r="Q623" s="191"/>
      <c r="R623" s="191"/>
      <c r="S623" s="191"/>
      <c r="T623" s="192"/>
      <c r="AT623" s="187" t="s">
        <v>269</v>
      </c>
      <c r="AU623" s="187" t="s">
        <v>87</v>
      </c>
      <c r="AV623" s="16" t="s">
        <v>92</v>
      </c>
      <c r="AW623" s="16" t="s">
        <v>26</v>
      </c>
      <c r="AX623" s="16" t="s">
        <v>71</v>
      </c>
      <c r="AY623" s="187" t="s">
        <v>157</v>
      </c>
    </row>
    <row r="624" spans="2:51" s="13" customFormat="1" x14ac:dyDescent="0.2">
      <c r="B624" s="165"/>
      <c r="D624" s="166" t="s">
        <v>269</v>
      </c>
      <c r="E624" s="167" t="s">
        <v>1</v>
      </c>
      <c r="F624" s="168" t="s">
        <v>6320</v>
      </c>
      <c r="H624" s="167" t="s">
        <v>1</v>
      </c>
      <c r="L624" s="165"/>
      <c r="M624" s="169"/>
      <c r="N624" s="170"/>
      <c r="O624" s="170"/>
      <c r="P624" s="170"/>
      <c r="Q624" s="170"/>
      <c r="R624" s="170"/>
      <c r="S624" s="170"/>
      <c r="T624" s="171"/>
      <c r="AT624" s="167" t="s">
        <v>269</v>
      </c>
      <c r="AU624" s="167" t="s">
        <v>87</v>
      </c>
      <c r="AV624" s="13" t="s">
        <v>79</v>
      </c>
      <c r="AW624" s="13" t="s">
        <v>26</v>
      </c>
      <c r="AX624" s="13" t="s">
        <v>71</v>
      </c>
      <c r="AY624" s="167" t="s">
        <v>157</v>
      </c>
    </row>
    <row r="625" spans="2:51" s="14" customFormat="1" x14ac:dyDescent="0.2">
      <c r="B625" s="172"/>
      <c r="D625" s="166" t="s">
        <v>269</v>
      </c>
      <c r="E625" s="173" t="s">
        <v>1</v>
      </c>
      <c r="F625" s="174" t="s">
        <v>7026</v>
      </c>
      <c r="H625" s="175">
        <v>9.6050000000000004</v>
      </c>
      <c r="L625" s="172"/>
      <c r="M625" s="176"/>
      <c r="N625" s="177"/>
      <c r="O625" s="177"/>
      <c r="P625" s="177"/>
      <c r="Q625" s="177"/>
      <c r="R625" s="177"/>
      <c r="S625" s="177"/>
      <c r="T625" s="178"/>
      <c r="AT625" s="173" t="s">
        <v>269</v>
      </c>
      <c r="AU625" s="173" t="s">
        <v>87</v>
      </c>
      <c r="AV625" s="14" t="s">
        <v>87</v>
      </c>
      <c r="AW625" s="14" t="s">
        <v>26</v>
      </c>
      <c r="AX625" s="14" t="s">
        <v>71</v>
      </c>
      <c r="AY625" s="173" t="s">
        <v>157</v>
      </c>
    </row>
    <row r="626" spans="2:51" s="14" customFormat="1" x14ac:dyDescent="0.2">
      <c r="B626" s="172"/>
      <c r="D626" s="166" t="s">
        <v>269</v>
      </c>
      <c r="E626" s="173" t="s">
        <v>1</v>
      </c>
      <c r="F626" s="174" t="s">
        <v>7027</v>
      </c>
      <c r="H626" s="175">
        <v>1.302</v>
      </c>
      <c r="L626" s="172"/>
      <c r="M626" s="176"/>
      <c r="N626" s="177"/>
      <c r="O626" s="177"/>
      <c r="P626" s="177"/>
      <c r="Q626" s="177"/>
      <c r="R626" s="177"/>
      <c r="S626" s="177"/>
      <c r="T626" s="178"/>
      <c r="AT626" s="173" t="s">
        <v>269</v>
      </c>
      <c r="AU626" s="173" t="s">
        <v>87</v>
      </c>
      <c r="AV626" s="14" t="s">
        <v>87</v>
      </c>
      <c r="AW626" s="14" t="s">
        <v>26</v>
      </c>
      <c r="AX626" s="14" t="s">
        <v>71</v>
      </c>
      <c r="AY626" s="173" t="s">
        <v>157</v>
      </c>
    </row>
    <row r="627" spans="2:51" s="14" customFormat="1" x14ac:dyDescent="0.2">
      <c r="B627" s="172"/>
      <c r="D627" s="166" t="s">
        <v>269</v>
      </c>
      <c r="E627" s="173" t="s">
        <v>1</v>
      </c>
      <c r="F627" s="174" t="s">
        <v>7028</v>
      </c>
      <c r="H627" s="175">
        <v>10.573</v>
      </c>
      <c r="L627" s="172"/>
      <c r="M627" s="176"/>
      <c r="N627" s="177"/>
      <c r="O627" s="177"/>
      <c r="P627" s="177"/>
      <c r="Q627" s="177"/>
      <c r="R627" s="177"/>
      <c r="S627" s="177"/>
      <c r="T627" s="178"/>
      <c r="AT627" s="173" t="s">
        <v>269</v>
      </c>
      <c r="AU627" s="173" t="s">
        <v>87</v>
      </c>
      <c r="AV627" s="14" t="s">
        <v>87</v>
      </c>
      <c r="AW627" s="14" t="s">
        <v>26</v>
      </c>
      <c r="AX627" s="14" t="s">
        <v>71</v>
      </c>
      <c r="AY627" s="173" t="s">
        <v>157</v>
      </c>
    </row>
    <row r="628" spans="2:51" s="14" customFormat="1" x14ac:dyDescent="0.2">
      <c r="B628" s="172"/>
      <c r="D628" s="166" t="s">
        <v>269</v>
      </c>
      <c r="E628" s="173" t="s">
        <v>1</v>
      </c>
      <c r="F628" s="174" t="s">
        <v>7029</v>
      </c>
      <c r="H628" s="175">
        <v>1.1259999999999999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2:51" s="14" customFormat="1" x14ac:dyDescent="0.2">
      <c r="B629" s="172"/>
      <c r="D629" s="166" t="s">
        <v>269</v>
      </c>
      <c r="E629" s="173" t="s">
        <v>1</v>
      </c>
      <c r="F629" s="174" t="s">
        <v>7030</v>
      </c>
      <c r="H629" s="175">
        <v>0.56000000000000005</v>
      </c>
      <c r="L629" s="172"/>
      <c r="M629" s="176"/>
      <c r="N629" s="177"/>
      <c r="O629" s="177"/>
      <c r="P629" s="177"/>
      <c r="Q629" s="177"/>
      <c r="R629" s="177"/>
      <c r="S629" s="177"/>
      <c r="T629" s="178"/>
      <c r="AT629" s="173" t="s">
        <v>269</v>
      </c>
      <c r="AU629" s="173" t="s">
        <v>87</v>
      </c>
      <c r="AV629" s="14" t="s">
        <v>87</v>
      </c>
      <c r="AW629" s="14" t="s">
        <v>26</v>
      </c>
      <c r="AX629" s="14" t="s">
        <v>71</v>
      </c>
      <c r="AY629" s="173" t="s">
        <v>157</v>
      </c>
    </row>
    <row r="630" spans="2:51" s="16" customFormat="1" x14ac:dyDescent="0.2">
      <c r="B630" s="186"/>
      <c r="D630" s="166" t="s">
        <v>269</v>
      </c>
      <c r="E630" s="187" t="s">
        <v>1</v>
      </c>
      <c r="F630" s="188" t="s">
        <v>319</v>
      </c>
      <c r="H630" s="189">
        <v>23.166</v>
      </c>
      <c r="L630" s="186"/>
      <c r="M630" s="190"/>
      <c r="N630" s="191"/>
      <c r="O630" s="191"/>
      <c r="P630" s="191"/>
      <c r="Q630" s="191"/>
      <c r="R630" s="191"/>
      <c r="S630" s="191"/>
      <c r="T630" s="192"/>
      <c r="AT630" s="187" t="s">
        <v>269</v>
      </c>
      <c r="AU630" s="187" t="s">
        <v>87</v>
      </c>
      <c r="AV630" s="16" t="s">
        <v>92</v>
      </c>
      <c r="AW630" s="16" t="s">
        <v>26</v>
      </c>
      <c r="AX630" s="16" t="s">
        <v>71</v>
      </c>
      <c r="AY630" s="187" t="s">
        <v>157</v>
      </c>
    </row>
    <row r="631" spans="2:51" s="13" customFormat="1" x14ac:dyDescent="0.2">
      <c r="B631" s="165"/>
      <c r="D631" s="166" t="s">
        <v>269</v>
      </c>
      <c r="E631" s="167" t="s">
        <v>1</v>
      </c>
      <c r="F631" s="168" t="s">
        <v>6322</v>
      </c>
      <c r="H631" s="167" t="s">
        <v>1</v>
      </c>
      <c r="L631" s="165"/>
      <c r="M631" s="169"/>
      <c r="N631" s="170"/>
      <c r="O631" s="170"/>
      <c r="P631" s="170"/>
      <c r="Q631" s="170"/>
      <c r="R631" s="170"/>
      <c r="S631" s="170"/>
      <c r="T631" s="171"/>
      <c r="AT631" s="167" t="s">
        <v>269</v>
      </c>
      <c r="AU631" s="167" t="s">
        <v>87</v>
      </c>
      <c r="AV631" s="13" t="s">
        <v>79</v>
      </c>
      <c r="AW631" s="13" t="s">
        <v>26</v>
      </c>
      <c r="AX631" s="13" t="s">
        <v>71</v>
      </c>
      <c r="AY631" s="167" t="s">
        <v>157</v>
      </c>
    </row>
    <row r="632" spans="2:51" s="14" customFormat="1" x14ac:dyDescent="0.2">
      <c r="B632" s="172"/>
      <c r="D632" s="166" t="s">
        <v>269</v>
      </c>
      <c r="E632" s="173" t="s">
        <v>1</v>
      </c>
      <c r="F632" s="174" t="s">
        <v>7031</v>
      </c>
      <c r="H632" s="175">
        <v>1.7390000000000001</v>
      </c>
      <c r="L632" s="172"/>
      <c r="M632" s="176"/>
      <c r="N632" s="177"/>
      <c r="O632" s="177"/>
      <c r="P632" s="177"/>
      <c r="Q632" s="177"/>
      <c r="R632" s="177"/>
      <c r="S632" s="177"/>
      <c r="T632" s="178"/>
      <c r="AT632" s="173" t="s">
        <v>269</v>
      </c>
      <c r="AU632" s="173" t="s">
        <v>87</v>
      </c>
      <c r="AV632" s="14" t="s">
        <v>87</v>
      </c>
      <c r="AW632" s="14" t="s">
        <v>26</v>
      </c>
      <c r="AX632" s="14" t="s">
        <v>71</v>
      </c>
      <c r="AY632" s="173" t="s">
        <v>157</v>
      </c>
    </row>
    <row r="633" spans="2:51" s="14" customFormat="1" x14ac:dyDescent="0.2">
      <c r="B633" s="172"/>
      <c r="D633" s="166" t="s">
        <v>269</v>
      </c>
      <c r="E633" s="173" t="s">
        <v>1</v>
      </c>
      <c r="F633" s="174" t="s">
        <v>7032</v>
      </c>
      <c r="H633" s="175">
        <v>1.081</v>
      </c>
      <c r="L633" s="172"/>
      <c r="M633" s="176"/>
      <c r="N633" s="177"/>
      <c r="O633" s="177"/>
      <c r="P633" s="177"/>
      <c r="Q633" s="177"/>
      <c r="R633" s="177"/>
      <c r="S633" s="177"/>
      <c r="T633" s="178"/>
      <c r="AT633" s="173" t="s">
        <v>269</v>
      </c>
      <c r="AU633" s="173" t="s">
        <v>87</v>
      </c>
      <c r="AV633" s="14" t="s">
        <v>87</v>
      </c>
      <c r="AW633" s="14" t="s">
        <v>26</v>
      </c>
      <c r="AX633" s="14" t="s">
        <v>71</v>
      </c>
      <c r="AY633" s="173" t="s">
        <v>157</v>
      </c>
    </row>
    <row r="634" spans="2:51" s="14" customFormat="1" x14ac:dyDescent="0.2">
      <c r="B634" s="172"/>
      <c r="D634" s="166" t="s">
        <v>269</v>
      </c>
      <c r="E634" s="173" t="s">
        <v>1</v>
      </c>
      <c r="F634" s="174" t="s">
        <v>7033</v>
      </c>
      <c r="H634" s="175">
        <v>3.5249999999999999</v>
      </c>
      <c r="L634" s="172"/>
      <c r="M634" s="176"/>
      <c r="N634" s="177"/>
      <c r="O634" s="177"/>
      <c r="P634" s="177"/>
      <c r="Q634" s="177"/>
      <c r="R634" s="177"/>
      <c r="S634" s="177"/>
      <c r="T634" s="178"/>
      <c r="AT634" s="173" t="s">
        <v>269</v>
      </c>
      <c r="AU634" s="173" t="s">
        <v>87</v>
      </c>
      <c r="AV634" s="14" t="s">
        <v>87</v>
      </c>
      <c r="AW634" s="14" t="s">
        <v>26</v>
      </c>
      <c r="AX634" s="14" t="s">
        <v>71</v>
      </c>
      <c r="AY634" s="173" t="s">
        <v>157</v>
      </c>
    </row>
    <row r="635" spans="2:51" s="14" customFormat="1" x14ac:dyDescent="0.2">
      <c r="B635" s="172"/>
      <c r="D635" s="166" t="s">
        <v>269</v>
      </c>
      <c r="E635" s="173" t="s">
        <v>1</v>
      </c>
      <c r="F635" s="174" t="s">
        <v>7034</v>
      </c>
      <c r="H635" s="175">
        <v>2.14</v>
      </c>
      <c r="L635" s="172"/>
      <c r="M635" s="176"/>
      <c r="N635" s="177"/>
      <c r="O635" s="177"/>
      <c r="P635" s="177"/>
      <c r="Q635" s="177"/>
      <c r="R635" s="177"/>
      <c r="S635" s="177"/>
      <c r="T635" s="178"/>
      <c r="AT635" s="173" t="s">
        <v>269</v>
      </c>
      <c r="AU635" s="173" t="s">
        <v>87</v>
      </c>
      <c r="AV635" s="14" t="s">
        <v>87</v>
      </c>
      <c r="AW635" s="14" t="s">
        <v>26</v>
      </c>
      <c r="AX635" s="14" t="s">
        <v>71</v>
      </c>
      <c r="AY635" s="173" t="s">
        <v>157</v>
      </c>
    </row>
    <row r="636" spans="2:51" s="16" customFormat="1" x14ac:dyDescent="0.2">
      <c r="B636" s="186"/>
      <c r="D636" s="166" t="s">
        <v>269</v>
      </c>
      <c r="E636" s="187" t="s">
        <v>1</v>
      </c>
      <c r="F636" s="188" t="s">
        <v>319</v>
      </c>
      <c r="H636" s="189">
        <v>8.4849999999999994</v>
      </c>
      <c r="L636" s="186"/>
      <c r="M636" s="190"/>
      <c r="N636" s="191"/>
      <c r="O636" s="191"/>
      <c r="P636" s="191"/>
      <c r="Q636" s="191"/>
      <c r="R636" s="191"/>
      <c r="S636" s="191"/>
      <c r="T636" s="192"/>
      <c r="AT636" s="187" t="s">
        <v>269</v>
      </c>
      <c r="AU636" s="187" t="s">
        <v>87</v>
      </c>
      <c r="AV636" s="16" t="s">
        <v>92</v>
      </c>
      <c r="AW636" s="16" t="s">
        <v>26</v>
      </c>
      <c r="AX636" s="16" t="s">
        <v>71</v>
      </c>
      <c r="AY636" s="187" t="s">
        <v>157</v>
      </c>
    </row>
    <row r="637" spans="2:51" s="13" customFormat="1" x14ac:dyDescent="0.2">
      <c r="B637" s="165"/>
      <c r="D637" s="166" t="s">
        <v>269</v>
      </c>
      <c r="E637" s="167" t="s">
        <v>1</v>
      </c>
      <c r="F637" s="168" t="s">
        <v>6324</v>
      </c>
      <c r="H637" s="167" t="s">
        <v>1</v>
      </c>
      <c r="L637" s="165"/>
      <c r="M637" s="169"/>
      <c r="N637" s="170"/>
      <c r="O637" s="170"/>
      <c r="P637" s="170"/>
      <c r="Q637" s="170"/>
      <c r="R637" s="170"/>
      <c r="S637" s="170"/>
      <c r="T637" s="171"/>
      <c r="AT637" s="167" t="s">
        <v>269</v>
      </c>
      <c r="AU637" s="167" t="s">
        <v>87</v>
      </c>
      <c r="AV637" s="13" t="s">
        <v>79</v>
      </c>
      <c r="AW637" s="13" t="s">
        <v>26</v>
      </c>
      <c r="AX637" s="13" t="s">
        <v>71</v>
      </c>
      <c r="AY637" s="167" t="s">
        <v>157</v>
      </c>
    </row>
    <row r="638" spans="2:51" s="14" customFormat="1" x14ac:dyDescent="0.2">
      <c r="B638" s="172"/>
      <c r="D638" s="166" t="s">
        <v>269</v>
      </c>
      <c r="E638" s="173" t="s">
        <v>1</v>
      </c>
      <c r="F638" s="174" t="s">
        <v>7035</v>
      </c>
      <c r="H638" s="175">
        <v>1.321</v>
      </c>
      <c r="L638" s="172"/>
      <c r="M638" s="176"/>
      <c r="N638" s="177"/>
      <c r="O638" s="177"/>
      <c r="P638" s="177"/>
      <c r="Q638" s="177"/>
      <c r="R638" s="177"/>
      <c r="S638" s="177"/>
      <c r="T638" s="178"/>
      <c r="AT638" s="173" t="s">
        <v>269</v>
      </c>
      <c r="AU638" s="173" t="s">
        <v>87</v>
      </c>
      <c r="AV638" s="14" t="s">
        <v>87</v>
      </c>
      <c r="AW638" s="14" t="s">
        <v>26</v>
      </c>
      <c r="AX638" s="14" t="s">
        <v>71</v>
      </c>
      <c r="AY638" s="173" t="s">
        <v>157</v>
      </c>
    </row>
    <row r="639" spans="2:51" s="14" customFormat="1" x14ac:dyDescent="0.2">
      <c r="B639" s="172"/>
      <c r="D639" s="166" t="s">
        <v>269</v>
      </c>
      <c r="E639" s="173" t="s">
        <v>1</v>
      </c>
      <c r="F639" s="174" t="s">
        <v>7036</v>
      </c>
      <c r="H639" s="175">
        <v>4.4930000000000003</v>
      </c>
      <c r="L639" s="172"/>
      <c r="M639" s="176"/>
      <c r="N639" s="177"/>
      <c r="O639" s="177"/>
      <c r="P639" s="177"/>
      <c r="Q639" s="177"/>
      <c r="R639" s="177"/>
      <c r="S639" s="177"/>
      <c r="T639" s="178"/>
      <c r="AT639" s="173" t="s">
        <v>269</v>
      </c>
      <c r="AU639" s="173" t="s">
        <v>87</v>
      </c>
      <c r="AV639" s="14" t="s">
        <v>87</v>
      </c>
      <c r="AW639" s="14" t="s">
        <v>26</v>
      </c>
      <c r="AX639" s="14" t="s">
        <v>71</v>
      </c>
      <c r="AY639" s="173" t="s">
        <v>157</v>
      </c>
    </row>
    <row r="640" spans="2:51" s="14" customFormat="1" x14ac:dyDescent="0.2">
      <c r="B640" s="172"/>
      <c r="D640" s="166" t="s">
        <v>269</v>
      </c>
      <c r="E640" s="173" t="s">
        <v>1</v>
      </c>
      <c r="F640" s="174" t="s">
        <v>7037</v>
      </c>
      <c r="H640" s="175">
        <v>4.9660000000000002</v>
      </c>
      <c r="L640" s="172"/>
      <c r="M640" s="176"/>
      <c r="N640" s="177"/>
      <c r="O640" s="177"/>
      <c r="P640" s="177"/>
      <c r="Q640" s="177"/>
      <c r="R640" s="177"/>
      <c r="S640" s="177"/>
      <c r="T640" s="178"/>
      <c r="AT640" s="173" t="s">
        <v>269</v>
      </c>
      <c r="AU640" s="173" t="s">
        <v>87</v>
      </c>
      <c r="AV640" s="14" t="s">
        <v>87</v>
      </c>
      <c r="AW640" s="14" t="s">
        <v>26</v>
      </c>
      <c r="AX640" s="14" t="s">
        <v>71</v>
      </c>
      <c r="AY640" s="173" t="s">
        <v>157</v>
      </c>
    </row>
    <row r="641" spans="2:51" s="14" customFormat="1" x14ac:dyDescent="0.2">
      <c r="B641" s="172"/>
      <c r="D641" s="166" t="s">
        <v>269</v>
      </c>
      <c r="E641" s="173" t="s">
        <v>1</v>
      </c>
      <c r="F641" s="174" t="s">
        <v>7038</v>
      </c>
      <c r="H641" s="175">
        <v>0.96399999999999997</v>
      </c>
      <c r="L641" s="172"/>
      <c r="M641" s="176"/>
      <c r="N641" s="177"/>
      <c r="O641" s="177"/>
      <c r="P641" s="177"/>
      <c r="Q641" s="177"/>
      <c r="R641" s="177"/>
      <c r="S641" s="177"/>
      <c r="T641" s="178"/>
      <c r="AT641" s="173" t="s">
        <v>269</v>
      </c>
      <c r="AU641" s="173" t="s">
        <v>87</v>
      </c>
      <c r="AV641" s="14" t="s">
        <v>87</v>
      </c>
      <c r="AW641" s="14" t="s">
        <v>26</v>
      </c>
      <c r="AX641" s="14" t="s">
        <v>71</v>
      </c>
      <c r="AY641" s="173" t="s">
        <v>157</v>
      </c>
    </row>
    <row r="642" spans="2:51" s="16" customFormat="1" x14ac:dyDescent="0.2">
      <c r="B642" s="186"/>
      <c r="D642" s="166" t="s">
        <v>269</v>
      </c>
      <c r="E642" s="187" t="s">
        <v>1</v>
      </c>
      <c r="F642" s="188" t="s">
        <v>319</v>
      </c>
      <c r="H642" s="189">
        <v>11.744</v>
      </c>
      <c r="L642" s="186"/>
      <c r="M642" s="190"/>
      <c r="N642" s="191"/>
      <c r="O642" s="191"/>
      <c r="P642" s="191"/>
      <c r="Q642" s="191"/>
      <c r="R642" s="191"/>
      <c r="S642" s="191"/>
      <c r="T642" s="192"/>
      <c r="AT642" s="187" t="s">
        <v>269</v>
      </c>
      <c r="AU642" s="187" t="s">
        <v>87</v>
      </c>
      <c r="AV642" s="16" t="s">
        <v>92</v>
      </c>
      <c r="AW642" s="16" t="s">
        <v>26</v>
      </c>
      <c r="AX642" s="16" t="s">
        <v>71</v>
      </c>
      <c r="AY642" s="187" t="s">
        <v>157</v>
      </c>
    </row>
    <row r="643" spans="2:51" s="13" customFormat="1" x14ac:dyDescent="0.2">
      <c r="B643" s="165"/>
      <c r="D643" s="166" t="s">
        <v>269</v>
      </c>
      <c r="E643" s="167" t="s">
        <v>1</v>
      </c>
      <c r="F643" s="168" t="s">
        <v>6326</v>
      </c>
      <c r="H643" s="167" t="s">
        <v>1</v>
      </c>
      <c r="L643" s="165"/>
      <c r="M643" s="169"/>
      <c r="N643" s="170"/>
      <c r="O643" s="170"/>
      <c r="P643" s="170"/>
      <c r="Q643" s="170"/>
      <c r="R643" s="170"/>
      <c r="S643" s="170"/>
      <c r="T643" s="171"/>
      <c r="AT643" s="167" t="s">
        <v>269</v>
      </c>
      <c r="AU643" s="167" t="s">
        <v>87</v>
      </c>
      <c r="AV643" s="13" t="s">
        <v>79</v>
      </c>
      <c r="AW643" s="13" t="s">
        <v>26</v>
      </c>
      <c r="AX643" s="13" t="s">
        <v>71</v>
      </c>
      <c r="AY643" s="167" t="s">
        <v>157</v>
      </c>
    </row>
    <row r="644" spans="2:51" s="14" customFormat="1" x14ac:dyDescent="0.2">
      <c r="B644" s="172"/>
      <c r="D644" s="166" t="s">
        <v>269</v>
      </c>
      <c r="E644" s="173" t="s">
        <v>1</v>
      </c>
      <c r="F644" s="174" t="s">
        <v>7018</v>
      </c>
      <c r="H644" s="175">
        <v>0.873</v>
      </c>
      <c r="L644" s="172"/>
      <c r="M644" s="176"/>
      <c r="N644" s="177"/>
      <c r="O644" s="177"/>
      <c r="P644" s="177"/>
      <c r="Q644" s="177"/>
      <c r="R644" s="177"/>
      <c r="S644" s="177"/>
      <c r="T644" s="178"/>
      <c r="AT644" s="173" t="s">
        <v>269</v>
      </c>
      <c r="AU644" s="173" t="s">
        <v>87</v>
      </c>
      <c r="AV644" s="14" t="s">
        <v>87</v>
      </c>
      <c r="AW644" s="14" t="s">
        <v>26</v>
      </c>
      <c r="AX644" s="14" t="s">
        <v>71</v>
      </c>
      <c r="AY644" s="173" t="s">
        <v>157</v>
      </c>
    </row>
    <row r="645" spans="2:51" s="14" customFormat="1" x14ac:dyDescent="0.2">
      <c r="B645" s="172"/>
      <c r="D645" s="166" t="s">
        <v>269</v>
      </c>
      <c r="E645" s="173" t="s">
        <v>1</v>
      </c>
      <c r="F645" s="174" t="s">
        <v>7039</v>
      </c>
      <c r="H645" s="175">
        <v>9.0619999999999994</v>
      </c>
      <c r="L645" s="172"/>
      <c r="M645" s="176"/>
      <c r="N645" s="177"/>
      <c r="O645" s="177"/>
      <c r="P645" s="177"/>
      <c r="Q645" s="177"/>
      <c r="R645" s="177"/>
      <c r="S645" s="177"/>
      <c r="T645" s="178"/>
      <c r="AT645" s="173" t="s">
        <v>269</v>
      </c>
      <c r="AU645" s="173" t="s">
        <v>87</v>
      </c>
      <c r="AV645" s="14" t="s">
        <v>87</v>
      </c>
      <c r="AW645" s="14" t="s">
        <v>26</v>
      </c>
      <c r="AX645" s="14" t="s">
        <v>71</v>
      </c>
      <c r="AY645" s="173" t="s">
        <v>157</v>
      </c>
    </row>
    <row r="646" spans="2:51" s="14" customFormat="1" x14ac:dyDescent="0.2">
      <c r="B646" s="172"/>
      <c r="D646" s="166" t="s">
        <v>269</v>
      </c>
      <c r="E646" s="173" t="s">
        <v>1</v>
      </c>
      <c r="F646" s="174" t="s">
        <v>7040</v>
      </c>
      <c r="H646" s="175">
        <v>1.075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2:51" s="16" customFormat="1" x14ac:dyDescent="0.2">
      <c r="B647" s="186"/>
      <c r="D647" s="166" t="s">
        <v>269</v>
      </c>
      <c r="E647" s="187" t="s">
        <v>1</v>
      </c>
      <c r="F647" s="188" t="s">
        <v>319</v>
      </c>
      <c r="H647" s="189">
        <v>11.01</v>
      </c>
      <c r="L647" s="186"/>
      <c r="M647" s="190"/>
      <c r="N647" s="191"/>
      <c r="O647" s="191"/>
      <c r="P647" s="191"/>
      <c r="Q647" s="191"/>
      <c r="R647" s="191"/>
      <c r="S647" s="191"/>
      <c r="T647" s="192"/>
      <c r="AT647" s="187" t="s">
        <v>269</v>
      </c>
      <c r="AU647" s="187" t="s">
        <v>87</v>
      </c>
      <c r="AV647" s="16" t="s">
        <v>92</v>
      </c>
      <c r="AW647" s="16" t="s">
        <v>26</v>
      </c>
      <c r="AX647" s="16" t="s">
        <v>71</v>
      </c>
      <c r="AY647" s="187" t="s">
        <v>157</v>
      </c>
    </row>
    <row r="648" spans="2:51" s="13" customFormat="1" x14ac:dyDescent="0.2">
      <c r="B648" s="165"/>
      <c r="D648" s="166" t="s">
        <v>269</v>
      </c>
      <c r="E648" s="167" t="s">
        <v>1</v>
      </c>
      <c r="F648" s="168" t="s">
        <v>6328</v>
      </c>
      <c r="H648" s="167" t="s">
        <v>1</v>
      </c>
      <c r="L648" s="165"/>
      <c r="M648" s="169"/>
      <c r="N648" s="170"/>
      <c r="O648" s="170"/>
      <c r="P648" s="170"/>
      <c r="Q648" s="170"/>
      <c r="R648" s="170"/>
      <c r="S648" s="170"/>
      <c r="T648" s="171"/>
      <c r="AT648" s="167" t="s">
        <v>269</v>
      </c>
      <c r="AU648" s="167" t="s">
        <v>87</v>
      </c>
      <c r="AV648" s="13" t="s">
        <v>79</v>
      </c>
      <c r="AW648" s="13" t="s">
        <v>26</v>
      </c>
      <c r="AX648" s="13" t="s">
        <v>71</v>
      </c>
      <c r="AY648" s="167" t="s">
        <v>157</v>
      </c>
    </row>
    <row r="649" spans="2:51" s="14" customFormat="1" x14ac:dyDescent="0.2">
      <c r="B649" s="172"/>
      <c r="D649" s="166" t="s">
        <v>269</v>
      </c>
      <c r="E649" s="173" t="s">
        <v>1</v>
      </c>
      <c r="F649" s="174" t="s">
        <v>7041</v>
      </c>
      <c r="H649" s="175">
        <v>1.133</v>
      </c>
      <c r="L649" s="172"/>
      <c r="M649" s="176"/>
      <c r="N649" s="177"/>
      <c r="O649" s="177"/>
      <c r="P649" s="177"/>
      <c r="Q649" s="177"/>
      <c r="R649" s="177"/>
      <c r="S649" s="177"/>
      <c r="T649" s="178"/>
      <c r="AT649" s="173" t="s">
        <v>269</v>
      </c>
      <c r="AU649" s="173" t="s">
        <v>87</v>
      </c>
      <c r="AV649" s="14" t="s">
        <v>87</v>
      </c>
      <c r="AW649" s="14" t="s">
        <v>26</v>
      </c>
      <c r="AX649" s="14" t="s">
        <v>71</v>
      </c>
      <c r="AY649" s="173" t="s">
        <v>157</v>
      </c>
    </row>
    <row r="650" spans="2:51" s="14" customFormat="1" x14ac:dyDescent="0.2">
      <c r="B650" s="172"/>
      <c r="D650" s="166" t="s">
        <v>269</v>
      </c>
      <c r="E650" s="173" t="s">
        <v>1</v>
      </c>
      <c r="F650" s="174" t="s">
        <v>7042</v>
      </c>
      <c r="H650" s="175">
        <v>0.69399999999999995</v>
      </c>
      <c r="L650" s="172"/>
      <c r="M650" s="176"/>
      <c r="N650" s="177"/>
      <c r="O650" s="177"/>
      <c r="P650" s="177"/>
      <c r="Q650" s="177"/>
      <c r="R650" s="177"/>
      <c r="S650" s="177"/>
      <c r="T650" s="178"/>
      <c r="AT650" s="173" t="s">
        <v>269</v>
      </c>
      <c r="AU650" s="173" t="s">
        <v>87</v>
      </c>
      <c r="AV650" s="14" t="s">
        <v>87</v>
      </c>
      <c r="AW650" s="14" t="s">
        <v>26</v>
      </c>
      <c r="AX650" s="14" t="s">
        <v>71</v>
      </c>
      <c r="AY650" s="173" t="s">
        <v>157</v>
      </c>
    </row>
    <row r="651" spans="2:51" s="14" customFormat="1" x14ac:dyDescent="0.2">
      <c r="B651" s="172"/>
      <c r="D651" s="166" t="s">
        <v>269</v>
      </c>
      <c r="E651" s="173" t="s">
        <v>1</v>
      </c>
      <c r="F651" s="174" t="s">
        <v>7043</v>
      </c>
      <c r="H651" s="175">
        <v>1.728</v>
      </c>
      <c r="L651" s="172"/>
      <c r="M651" s="176"/>
      <c r="N651" s="177"/>
      <c r="O651" s="177"/>
      <c r="P651" s="177"/>
      <c r="Q651" s="177"/>
      <c r="R651" s="177"/>
      <c r="S651" s="177"/>
      <c r="T651" s="178"/>
      <c r="AT651" s="173" t="s">
        <v>269</v>
      </c>
      <c r="AU651" s="173" t="s">
        <v>87</v>
      </c>
      <c r="AV651" s="14" t="s">
        <v>87</v>
      </c>
      <c r="AW651" s="14" t="s">
        <v>26</v>
      </c>
      <c r="AX651" s="14" t="s">
        <v>71</v>
      </c>
      <c r="AY651" s="173" t="s">
        <v>157</v>
      </c>
    </row>
    <row r="652" spans="2:51" s="14" customFormat="1" x14ac:dyDescent="0.2">
      <c r="B652" s="172"/>
      <c r="D652" s="166" t="s">
        <v>269</v>
      </c>
      <c r="E652" s="173" t="s">
        <v>1</v>
      </c>
      <c r="F652" s="174" t="s">
        <v>7044</v>
      </c>
      <c r="H652" s="175">
        <v>0.42199999999999999</v>
      </c>
      <c r="L652" s="172"/>
      <c r="M652" s="176"/>
      <c r="N652" s="177"/>
      <c r="O652" s="177"/>
      <c r="P652" s="177"/>
      <c r="Q652" s="177"/>
      <c r="R652" s="177"/>
      <c r="S652" s="177"/>
      <c r="T652" s="178"/>
      <c r="AT652" s="173" t="s">
        <v>269</v>
      </c>
      <c r="AU652" s="173" t="s">
        <v>87</v>
      </c>
      <c r="AV652" s="14" t="s">
        <v>87</v>
      </c>
      <c r="AW652" s="14" t="s">
        <v>26</v>
      </c>
      <c r="AX652" s="14" t="s">
        <v>71</v>
      </c>
      <c r="AY652" s="173" t="s">
        <v>157</v>
      </c>
    </row>
    <row r="653" spans="2:51" s="14" customFormat="1" x14ac:dyDescent="0.2">
      <c r="B653" s="172"/>
      <c r="D653" s="166" t="s">
        <v>269</v>
      </c>
      <c r="E653" s="173" t="s">
        <v>1</v>
      </c>
      <c r="F653" s="174" t="s">
        <v>7045</v>
      </c>
      <c r="H653" s="175">
        <v>0.56299999999999994</v>
      </c>
      <c r="L653" s="172"/>
      <c r="M653" s="176"/>
      <c r="N653" s="177"/>
      <c r="O653" s="177"/>
      <c r="P653" s="177"/>
      <c r="Q653" s="177"/>
      <c r="R653" s="177"/>
      <c r="S653" s="177"/>
      <c r="T653" s="178"/>
      <c r="AT653" s="173" t="s">
        <v>269</v>
      </c>
      <c r="AU653" s="173" t="s">
        <v>87</v>
      </c>
      <c r="AV653" s="14" t="s">
        <v>87</v>
      </c>
      <c r="AW653" s="14" t="s">
        <v>26</v>
      </c>
      <c r="AX653" s="14" t="s">
        <v>71</v>
      </c>
      <c r="AY653" s="173" t="s">
        <v>157</v>
      </c>
    </row>
    <row r="654" spans="2:51" s="14" customFormat="1" x14ac:dyDescent="0.2">
      <c r="B654" s="172"/>
      <c r="D654" s="166" t="s">
        <v>269</v>
      </c>
      <c r="E654" s="173" t="s">
        <v>1</v>
      </c>
      <c r="F654" s="174" t="s">
        <v>7046</v>
      </c>
      <c r="H654" s="175">
        <v>2.637</v>
      </c>
      <c r="L654" s="172"/>
      <c r="M654" s="176"/>
      <c r="N654" s="177"/>
      <c r="O654" s="177"/>
      <c r="P654" s="177"/>
      <c r="Q654" s="177"/>
      <c r="R654" s="177"/>
      <c r="S654" s="177"/>
      <c r="T654" s="178"/>
      <c r="AT654" s="173" t="s">
        <v>269</v>
      </c>
      <c r="AU654" s="173" t="s">
        <v>87</v>
      </c>
      <c r="AV654" s="14" t="s">
        <v>87</v>
      </c>
      <c r="AW654" s="14" t="s">
        <v>26</v>
      </c>
      <c r="AX654" s="14" t="s">
        <v>71</v>
      </c>
      <c r="AY654" s="173" t="s">
        <v>157</v>
      </c>
    </row>
    <row r="655" spans="2:51" s="14" customFormat="1" x14ac:dyDescent="0.2">
      <c r="B655" s="172"/>
      <c r="D655" s="166" t="s">
        <v>269</v>
      </c>
      <c r="E655" s="173" t="s">
        <v>1</v>
      </c>
      <c r="F655" s="174" t="s">
        <v>7047</v>
      </c>
      <c r="H655" s="175">
        <v>0.96</v>
      </c>
      <c r="L655" s="172"/>
      <c r="M655" s="176"/>
      <c r="N655" s="177"/>
      <c r="O655" s="177"/>
      <c r="P655" s="177"/>
      <c r="Q655" s="177"/>
      <c r="R655" s="177"/>
      <c r="S655" s="177"/>
      <c r="T655" s="178"/>
      <c r="AT655" s="173" t="s">
        <v>269</v>
      </c>
      <c r="AU655" s="173" t="s">
        <v>87</v>
      </c>
      <c r="AV655" s="14" t="s">
        <v>87</v>
      </c>
      <c r="AW655" s="14" t="s">
        <v>26</v>
      </c>
      <c r="AX655" s="14" t="s">
        <v>71</v>
      </c>
      <c r="AY655" s="173" t="s">
        <v>157</v>
      </c>
    </row>
    <row r="656" spans="2:51" s="14" customFormat="1" x14ac:dyDescent="0.2">
      <c r="B656" s="172"/>
      <c r="D656" s="166" t="s">
        <v>269</v>
      </c>
      <c r="E656" s="173" t="s">
        <v>1</v>
      </c>
      <c r="F656" s="174" t="s">
        <v>7048</v>
      </c>
      <c r="H656" s="175">
        <v>0.4</v>
      </c>
      <c r="L656" s="172"/>
      <c r="M656" s="176"/>
      <c r="N656" s="177"/>
      <c r="O656" s="177"/>
      <c r="P656" s="177"/>
      <c r="Q656" s="177"/>
      <c r="R656" s="177"/>
      <c r="S656" s="177"/>
      <c r="T656" s="178"/>
      <c r="AT656" s="173" t="s">
        <v>269</v>
      </c>
      <c r="AU656" s="173" t="s">
        <v>87</v>
      </c>
      <c r="AV656" s="14" t="s">
        <v>87</v>
      </c>
      <c r="AW656" s="14" t="s">
        <v>26</v>
      </c>
      <c r="AX656" s="14" t="s">
        <v>71</v>
      </c>
      <c r="AY656" s="173" t="s">
        <v>157</v>
      </c>
    </row>
    <row r="657" spans="2:51" s="14" customFormat="1" x14ac:dyDescent="0.2">
      <c r="B657" s="172"/>
      <c r="D657" s="166" t="s">
        <v>269</v>
      </c>
      <c r="E657" s="173" t="s">
        <v>1</v>
      </c>
      <c r="F657" s="174" t="s">
        <v>7020</v>
      </c>
      <c r="H657" s="175">
        <v>5.2859999999999996</v>
      </c>
      <c r="L657" s="172"/>
      <c r="M657" s="176"/>
      <c r="N657" s="177"/>
      <c r="O657" s="177"/>
      <c r="P657" s="177"/>
      <c r="Q657" s="177"/>
      <c r="R657" s="177"/>
      <c r="S657" s="177"/>
      <c r="T657" s="178"/>
      <c r="AT657" s="173" t="s">
        <v>269</v>
      </c>
      <c r="AU657" s="173" t="s">
        <v>87</v>
      </c>
      <c r="AV657" s="14" t="s">
        <v>87</v>
      </c>
      <c r="AW657" s="14" t="s">
        <v>26</v>
      </c>
      <c r="AX657" s="14" t="s">
        <v>71</v>
      </c>
      <c r="AY657" s="173" t="s">
        <v>157</v>
      </c>
    </row>
    <row r="658" spans="2:51" s="14" customFormat="1" x14ac:dyDescent="0.2">
      <c r="B658" s="172"/>
      <c r="D658" s="166" t="s">
        <v>269</v>
      </c>
      <c r="E658" s="173" t="s">
        <v>1</v>
      </c>
      <c r="F658" s="174" t="s">
        <v>7049</v>
      </c>
      <c r="H658" s="175">
        <v>3.2959999999999998</v>
      </c>
      <c r="L658" s="172"/>
      <c r="M658" s="176"/>
      <c r="N658" s="177"/>
      <c r="O658" s="177"/>
      <c r="P658" s="177"/>
      <c r="Q658" s="177"/>
      <c r="R658" s="177"/>
      <c r="S658" s="177"/>
      <c r="T658" s="178"/>
      <c r="AT658" s="173" t="s">
        <v>269</v>
      </c>
      <c r="AU658" s="173" t="s">
        <v>87</v>
      </c>
      <c r="AV658" s="14" t="s">
        <v>87</v>
      </c>
      <c r="AW658" s="14" t="s">
        <v>26</v>
      </c>
      <c r="AX658" s="14" t="s">
        <v>71</v>
      </c>
      <c r="AY658" s="173" t="s">
        <v>157</v>
      </c>
    </row>
    <row r="659" spans="2:51" s="14" customFormat="1" x14ac:dyDescent="0.2">
      <c r="B659" s="172"/>
      <c r="D659" s="166" t="s">
        <v>269</v>
      </c>
      <c r="E659" s="173" t="s">
        <v>1</v>
      </c>
      <c r="F659" s="174" t="s">
        <v>7050</v>
      </c>
      <c r="H659" s="175">
        <v>1.472</v>
      </c>
      <c r="L659" s="172"/>
      <c r="M659" s="176"/>
      <c r="N659" s="177"/>
      <c r="O659" s="177"/>
      <c r="P659" s="177"/>
      <c r="Q659" s="177"/>
      <c r="R659" s="177"/>
      <c r="S659" s="177"/>
      <c r="T659" s="178"/>
      <c r="AT659" s="173" t="s">
        <v>269</v>
      </c>
      <c r="AU659" s="173" t="s">
        <v>87</v>
      </c>
      <c r="AV659" s="14" t="s">
        <v>87</v>
      </c>
      <c r="AW659" s="14" t="s">
        <v>26</v>
      </c>
      <c r="AX659" s="14" t="s">
        <v>71</v>
      </c>
      <c r="AY659" s="173" t="s">
        <v>157</v>
      </c>
    </row>
    <row r="660" spans="2:51" s="14" customFormat="1" x14ac:dyDescent="0.2">
      <c r="B660" s="172"/>
      <c r="D660" s="166" t="s">
        <v>269</v>
      </c>
      <c r="E660" s="173" t="s">
        <v>1</v>
      </c>
      <c r="F660" s="174" t="s">
        <v>7051</v>
      </c>
      <c r="H660" s="175">
        <v>2.0880000000000001</v>
      </c>
      <c r="L660" s="172"/>
      <c r="M660" s="176"/>
      <c r="N660" s="177"/>
      <c r="O660" s="177"/>
      <c r="P660" s="177"/>
      <c r="Q660" s="177"/>
      <c r="R660" s="177"/>
      <c r="S660" s="177"/>
      <c r="T660" s="178"/>
      <c r="AT660" s="173" t="s">
        <v>269</v>
      </c>
      <c r="AU660" s="173" t="s">
        <v>87</v>
      </c>
      <c r="AV660" s="14" t="s">
        <v>87</v>
      </c>
      <c r="AW660" s="14" t="s">
        <v>26</v>
      </c>
      <c r="AX660" s="14" t="s">
        <v>71</v>
      </c>
      <c r="AY660" s="173" t="s">
        <v>157</v>
      </c>
    </row>
    <row r="661" spans="2:51" s="16" customFormat="1" x14ac:dyDescent="0.2">
      <c r="B661" s="186"/>
      <c r="D661" s="166" t="s">
        <v>269</v>
      </c>
      <c r="E661" s="187" t="s">
        <v>1</v>
      </c>
      <c r="F661" s="188" t="s">
        <v>319</v>
      </c>
      <c r="H661" s="189">
        <v>20.678999999999998</v>
      </c>
      <c r="L661" s="186"/>
      <c r="M661" s="190"/>
      <c r="N661" s="191"/>
      <c r="O661" s="191"/>
      <c r="P661" s="191"/>
      <c r="Q661" s="191"/>
      <c r="R661" s="191"/>
      <c r="S661" s="191"/>
      <c r="T661" s="192"/>
      <c r="AT661" s="187" t="s">
        <v>269</v>
      </c>
      <c r="AU661" s="187" t="s">
        <v>87</v>
      </c>
      <c r="AV661" s="16" t="s">
        <v>92</v>
      </c>
      <c r="AW661" s="16" t="s">
        <v>26</v>
      </c>
      <c r="AX661" s="16" t="s">
        <v>71</v>
      </c>
      <c r="AY661" s="187" t="s">
        <v>157</v>
      </c>
    </row>
    <row r="662" spans="2:51" s="16" customFormat="1" x14ac:dyDescent="0.2">
      <c r="B662" s="186"/>
      <c r="D662" s="166" t="s">
        <v>269</v>
      </c>
      <c r="E662" s="187" t="s">
        <v>1</v>
      </c>
      <c r="F662" s="188" t="s">
        <v>319</v>
      </c>
      <c r="H662" s="189">
        <v>0</v>
      </c>
      <c r="L662" s="186"/>
      <c r="M662" s="190"/>
      <c r="N662" s="191"/>
      <c r="O662" s="191"/>
      <c r="P662" s="191"/>
      <c r="Q662" s="191"/>
      <c r="R662" s="191"/>
      <c r="S662" s="191"/>
      <c r="T662" s="192"/>
      <c r="AT662" s="187" t="s">
        <v>269</v>
      </c>
      <c r="AU662" s="187" t="s">
        <v>87</v>
      </c>
      <c r="AV662" s="16" t="s">
        <v>92</v>
      </c>
      <c r="AW662" s="16" t="s">
        <v>26</v>
      </c>
      <c r="AX662" s="16" t="s">
        <v>71</v>
      </c>
      <c r="AY662" s="187" t="s">
        <v>157</v>
      </c>
    </row>
    <row r="663" spans="2:51" s="14" customFormat="1" x14ac:dyDescent="0.2">
      <c r="B663" s="172"/>
      <c r="D663" s="166" t="s">
        <v>269</v>
      </c>
      <c r="E663" s="173" t="s">
        <v>1</v>
      </c>
      <c r="F663" s="174" t="s">
        <v>7052</v>
      </c>
      <c r="H663" s="175">
        <v>-3.1859999999999999</v>
      </c>
      <c r="L663" s="172"/>
      <c r="M663" s="176"/>
      <c r="N663" s="177"/>
      <c r="O663" s="177"/>
      <c r="P663" s="177"/>
      <c r="Q663" s="177"/>
      <c r="R663" s="177"/>
      <c r="S663" s="177"/>
      <c r="T663" s="178"/>
      <c r="AT663" s="173" t="s">
        <v>269</v>
      </c>
      <c r="AU663" s="173" t="s">
        <v>87</v>
      </c>
      <c r="AV663" s="14" t="s">
        <v>87</v>
      </c>
      <c r="AW663" s="14" t="s">
        <v>26</v>
      </c>
      <c r="AX663" s="14" t="s">
        <v>71</v>
      </c>
      <c r="AY663" s="173" t="s">
        <v>157</v>
      </c>
    </row>
    <row r="664" spans="2:51" s="16" customFormat="1" x14ac:dyDescent="0.2">
      <c r="B664" s="186"/>
      <c r="D664" s="166" t="s">
        <v>269</v>
      </c>
      <c r="E664" s="187" t="s">
        <v>1</v>
      </c>
      <c r="F664" s="188" t="s">
        <v>319</v>
      </c>
      <c r="H664" s="189">
        <v>-3.1859999999999999</v>
      </c>
      <c r="L664" s="186"/>
      <c r="M664" s="190"/>
      <c r="N664" s="191"/>
      <c r="O664" s="191"/>
      <c r="P664" s="191"/>
      <c r="Q664" s="191"/>
      <c r="R664" s="191"/>
      <c r="S664" s="191"/>
      <c r="T664" s="192"/>
      <c r="AT664" s="187" t="s">
        <v>269</v>
      </c>
      <c r="AU664" s="187" t="s">
        <v>87</v>
      </c>
      <c r="AV664" s="16" t="s">
        <v>92</v>
      </c>
      <c r="AW664" s="16" t="s">
        <v>26</v>
      </c>
      <c r="AX664" s="16" t="s">
        <v>71</v>
      </c>
      <c r="AY664" s="187" t="s">
        <v>157</v>
      </c>
    </row>
    <row r="665" spans="2:51" s="15" customFormat="1" x14ac:dyDescent="0.2">
      <c r="B665" s="179"/>
      <c r="D665" s="166" t="s">
        <v>269</v>
      </c>
      <c r="E665" s="180" t="s">
        <v>1</v>
      </c>
      <c r="F665" s="181" t="s">
        <v>272</v>
      </c>
      <c r="H665" s="182">
        <v>105.876</v>
      </c>
      <c r="L665" s="179"/>
      <c r="M665" s="183"/>
      <c r="N665" s="184"/>
      <c r="O665" s="184"/>
      <c r="P665" s="184"/>
      <c r="Q665" s="184"/>
      <c r="R665" s="184"/>
      <c r="S665" s="184"/>
      <c r="T665" s="185"/>
      <c r="AT665" s="180" t="s">
        <v>269</v>
      </c>
      <c r="AU665" s="180" t="s">
        <v>87</v>
      </c>
      <c r="AV665" s="15" t="s">
        <v>162</v>
      </c>
      <c r="AW665" s="15" t="s">
        <v>26</v>
      </c>
      <c r="AX665" s="15" t="s">
        <v>71</v>
      </c>
      <c r="AY665" s="180" t="s">
        <v>157</v>
      </c>
    </row>
    <row r="666" spans="2:51" s="13" customFormat="1" x14ac:dyDescent="0.2">
      <c r="B666" s="165"/>
      <c r="D666" s="166" t="s">
        <v>269</v>
      </c>
      <c r="E666" s="167" t="s">
        <v>1</v>
      </c>
      <c r="F666" s="168" t="s">
        <v>6159</v>
      </c>
      <c r="H666" s="167" t="s">
        <v>1</v>
      </c>
      <c r="L666" s="165"/>
      <c r="M666" s="169"/>
      <c r="N666" s="170"/>
      <c r="O666" s="170"/>
      <c r="P666" s="170"/>
      <c r="Q666" s="170"/>
      <c r="R666" s="170"/>
      <c r="S666" s="170"/>
      <c r="T666" s="171"/>
      <c r="AT666" s="167" t="s">
        <v>269</v>
      </c>
      <c r="AU666" s="167" t="s">
        <v>87</v>
      </c>
      <c r="AV666" s="13" t="s">
        <v>79</v>
      </c>
      <c r="AW666" s="13" t="s">
        <v>26</v>
      </c>
      <c r="AX666" s="13" t="s">
        <v>71</v>
      </c>
      <c r="AY666" s="167" t="s">
        <v>157</v>
      </c>
    </row>
    <row r="667" spans="2:51" s="13" customFormat="1" x14ac:dyDescent="0.2">
      <c r="B667" s="165"/>
      <c r="D667" s="166" t="s">
        <v>269</v>
      </c>
      <c r="E667" s="167" t="s">
        <v>1</v>
      </c>
      <c r="F667" s="168" t="s">
        <v>1980</v>
      </c>
      <c r="H667" s="167" t="s">
        <v>1</v>
      </c>
      <c r="L667" s="165"/>
      <c r="M667" s="169"/>
      <c r="N667" s="170"/>
      <c r="O667" s="170"/>
      <c r="P667" s="170"/>
      <c r="Q667" s="170"/>
      <c r="R667" s="170"/>
      <c r="S667" s="170"/>
      <c r="T667" s="171"/>
      <c r="AT667" s="167" t="s">
        <v>269</v>
      </c>
      <c r="AU667" s="167" t="s">
        <v>87</v>
      </c>
      <c r="AV667" s="13" t="s">
        <v>79</v>
      </c>
      <c r="AW667" s="13" t="s">
        <v>26</v>
      </c>
      <c r="AX667" s="13" t="s">
        <v>71</v>
      </c>
      <c r="AY667" s="167" t="s">
        <v>157</v>
      </c>
    </row>
    <row r="668" spans="2:51" s="14" customFormat="1" x14ac:dyDescent="0.2">
      <c r="B668" s="172"/>
      <c r="D668" s="166" t="s">
        <v>269</v>
      </c>
      <c r="E668" s="173" t="s">
        <v>1</v>
      </c>
      <c r="F668" s="174" t="s">
        <v>7053</v>
      </c>
      <c r="H668" s="175">
        <v>7.2</v>
      </c>
      <c r="L668" s="172"/>
      <c r="M668" s="176"/>
      <c r="N668" s="177"/>
      <c r="O668" s="177"/>
      <c r="P668" s="177"/>
      <c r="Q668" s="177"/>
      <c r="R668" s="177"/>
      <c r="S668" s="177"/>
      <c r="T668" s="178"/>
      <c r="AT668" s="173" t="s">
        <v>269</v>
      </c>
      <c r="AU668" s="173" t="s">
        <v>87</v>
      </c>
      <c r="AV668" s="14" t="s">
        <v>87</v>
      </c>
      <c r="AW668" s="14" t="s">
        <v>26</v>
      </c>
      <c r="AX668" s="14" t="s">
        <v>71</v>
      </c>
      <c r="AY668" s="173" t="s">
        <v>157</v>
      </c>
    </row>
    <row r="669" spans="2:51" s="16" customFormat="1" x14ac:dyDescent="0.2">
      <c r="B669" s="186"/>
      <c r="D669" s="166" t="s">
        <v>269</v>
      </c>
      <c r="E669" s="187" t="s">
        <v>1</v>
      </c>
      <c r="F669" s="188" t="s">
        <v>319</v>
      </c>
      <c r="H669" s="189">
        <v>7.2</v>
      </c>
      <c r="L669" s="186"/>
      <c r="M669" s="190"/>
      <c r="N669" s="191"/>
      <c r="O669" s="191"/>
      <c r="P669" s="191"/>
      <c r="Q669" s="191"/>
      <c r="R669" s="191"/>
      <c r="S669" s="191"/>
      <c r="T669" s="192"/>
      <c r="AT669" s="187" t="s">
        <v>269</v>
      </c>
      <c r="AU669" s="187" t="s">
        <v>87</v>
      </c>
      <c r="AV669" s="16" t="s">
        <v>92</v>
      </c>
      <c r="AW669" s="16" t="s">
        <v>26</v>
      </c>
      <c r="AX669" s="16" t="s">
        <v>71</v>
      </c>
      <c r="AY669" s="187" t="s">
        <v>157</v>
      </c>
    </row>
    <row r="670" spans="2:51" s="13" customFormat="1" x14ac:dyDescent="0.2">
      <c r="B670" s="165"/>
      <c r="D670" s="166" t="s">
        <v>269</v>
      </c>
      <c r="E670" s="167" t="s">
        <v>1</v>
      </c>
      <c r="F670" s="168" t="s">
        <v>6818</v>
      </c>
      <c r="H670" s="167" t="s">
        <v>1</v>
      </c>
      <c r="L670" s="165"/>
      <c r="M670" s="169"/>
      <c r="N670" s="170"/>
      <c r="O670" s="170"/>
      <c r="P670" s="170"/>
      <c r="Q670" s="170"/>
      <c r="R670" s="170"/>
      <c r="S670" s="170"/>
      <c r="T670" s="171"/>
      <c r="AT670" s="167" t="s">
        <v>269</v>
      </c>
      <c r="AU670" s="167" t="s">
        <v>87</v>
      </c>
      <c r="AV670" s="13" t="s">
        <v>79</v>
      </c>
      <c r="AW670" s="13" t="s">
        <v>26</v>
      </c>
      <c r="AX670" s="13" t="s">
        <v>71</v>
      </c>
      <c r="AY670" s="167" t="s">
        <v>157</v>
      </c>
    </row>
    <row r="671" spans="2:51" s="14" customFormat="1" x14ac:dyDescent="0.2">
      <c r="B671" s="172"/>
      <c r="D671" s="166" t="s">
        <v>269</v>
      </c>
      <c r="E671" s="173" t="s">
        <v>1</v>
      </c>
      <c r="F671" s="174" t="s">
        <v>7054</v>
      </c>
      <c r="H671" s="175">
        <v>0.59</v>
      </c>
      <c r="L671" s="172"/>
      <c r="M671" s="176"/>
      <c r="N671" s="177"/>
      <c r="O671" s="177"/>
      <c r="P671" s="177"/>
      <c r="Q671" s="177"/>
      <c r="R671" s="177"/>
      <c r="S671" s="177"/>
      <c r="T671" s="178"/>
      <c r="AT671" s="173" t="s">
        <v>269</v>
      </c>
      <c r="AU671" s="173" t="s">
        <v>87</v>
      </c>
      <c r="AV671" s="14" t="s">
        <v>87</v>
      </c>
      <c r="AW671" s="14" t="s">
        <v>26</v>
      </c>
      <c r="AX671" s="14" t="s">
        <v>71</v>
      </c>
      <c r="AY671" s="173" t="s">
        <v>157</v>
      </c>
    </row>
    <row r="672" spans="2:51" s="14" customFormat="1" x14ac:dyDescent="0.2">
      <c r="B672" s="172"/>
      <c r="D672" s="166" t="s">
        <v>269</v>
      </c>
      <c r="E672" s="173" t="s">
        <v>1</v>
      </c>
      <c r="F672" s="174" t="s">
        <v>7055</v>
      </c>
      <c r="H672" s="175">
        <v>0.97599999999999998</v>
      </c>
      <c r="L672" s="172"/>
      <c r="M672" s="176"/>
      <c r="N672" s="177"/>
      <c r="O672" s="177"/>
      <c r="P672" s="177"/>
      <c r="Q672" s="177"/>
      <c r="R672" s="177"/>
      <c r="S672" s="177"/>
      <c r="T672" s="178"/>
      <c r="AT672" s="173" t="s">
        <v>269</v>
      </c>
      <c r="AU672" s="173" t="s">
        <v>87</v>
      </c>
      <c r="AV672" s="14" t="s">
        <v>87</v>
      </c>
      <c r="AW672" s="14" t="s">
        <v>26</v>
      </c>
      <c r="AX672" s="14" t="s">
        <v>71</v>
      </c>
      <c r="AY672" s="173" t="s">
        <v>157</v>
      </c>
    </row>
    <row r="673" spans="2:51" s="16" customFormat="1" x14ac:dyDescent="0.2">
      <c r="B673" s="186"/>
      <c r="D673" s="166" t="s">
        <v>269</v>
      </c>
      <c r="E673" s="187" t="s">
        <v>1</v>
      </c>
      <c r="F673" s="188" t="s">
        <v>319</v>
      </c>
      <c r="H673" s="189">
        <v>1.5660000000000001</v>
      </c>
      <c r="L673" s="186"/>
      <c r="M673" s="190"/>
      <c r="N673" s="191"/>
      <c r="O673" s="191"/>
      <c r="P673" s="191"/>
      <c r="Q673" s="191"/>
      <c r="R673" s="191"/>
      <c r="S673" s="191"/>
      <c r="T673" s="192"/>
      <c r="AT673" s="187" t="s">
        <v>269</v>
      </c>
      <c r="AU673" s="187" t="s">
        <v>87</v>
      </c>
      <c r="AV673" s="16" t="s">
        <v>92</v>
      </c>
      <c r="AW673" s="16" t="s">
        <v>26</v>
      </c>
      <c r="AX673" s="16" t="s">
        <v>71</v>
      </c>
      <c r="AY673" s="187" t="s">
        <v>157</v>
      </c>
    </row>
    <row r="674" spans="2:51" s="13" customFormat="1" x14ac:dyDescent="0.2">
      <c r="B674" s="165"/>
      <c r="D674" s="166" t="s">
        <v>269</v>
      </c>
      <c r="E674" s="167" t="s">
        <v>1</v>
      </c>
      <c r="F674" s="168" t="s">
        <v>2019</v>
      </c>
      <c r="H674" s="167" t="s">
        <v>1</v>
      </c>
      <c r="L674" s="165"/>
      <c r="M674" s="169"/>
      <c r="N674" s="170"/>
      <c r="O674" s="170"/>
      <c r="P674" s="170"/>
      <c r="Q674" s="170"/>
      <c r="R674" s="170"/>
      <c r="S674" s="170"/>
      <c r="T674" s="171"/>
      <c r="AT674" s="167" t="s">
        <v>269</v>
      </c>
      <c r="AU674" s="167" t="s">
        <v>87</v>
      </c>
      <c r="AV674" s="13" t="s">
        <v>79</v>
      </c>
      <c r="AW674" s="13" t="s">
        <v>26</v>
      </c>
      <c r="AX674" s="13" t="s">
        <v>71</v>
      </c>
      <c r="AY674" s="167" t="s">
        <v>157</v>
      </c>
    </row>
    <row r="675" spans="2:51" s="14" customFormat="1" x14ac:dyDescent="0.2">
      <c r="B675" s="172"/>
      <c r="D675" s="166" t="s">
        <v>269</v>
      </c>
      <c r="E675" s="173" t="s">
        <v>1</v>
      </c>
      <c r="F675" s="174" t="s">
        <v>7056</v>
      </c>
      <c r="H675" s="175">
        <v>1.7849999999999999</v>
      </c>
      <c r="L675" s="172"/>
      <c r="M675" s="176"/>
      <c r="N675" s="177"/>
      <c r="O675" s="177"/>
      <c r="P675" s="177"/>
      <c r="Q675" s="177"/>
      <c r="R675" s="177"/>
      <c r="S675" s="177"/>
      <c r="T675" s="178"/>
      <c r="AT675" s="173" t="s">
        <v>269</v>
      </c>
      <c r="AU675" s="173" t="s">
        <v>87</v>
      </c>
      <c r="AV675" s="14" t="s">
        <v>87</v>
      </c>
      <c r="AW675" s="14" t="s">
        <v>26</v>
      </c>
      <c r="AX675" s="14" t="s">
        <v>71</v>
      </c>
      <c r="AY675" s="173" t="s">
        <v>157</v>
      </c>
    </row>
    <row r="676" spans="2:51" s="14" customFormat="1" x14ac:dyDescent="0.2">
      <c r="B676" s="172"/>
      <c r="D676" s="166" t="s">
        <v>269</v>
      </c>
      <c r="E676" s="173" t="s">
        <v>1</v>
      </c>
      <c r="F676" s="174" t="s">
        <v>7057</v>
      </c>
      <c r="H676" s="175">
        <v>3.29</v>
      </c>
      <c r="L676" s="172"/>
      <c r="M676" s="176"/>
      <c r="N676" s="177"/>
      <c r="O676" s="177"/>
      <c r="P676" s="177"/>
      <c r="Q676" s="177"/>
      <c r="R676" s="177"/>
      <c r="S676" s="177"/>
      <c r="T676" s="178"/>
      <c r="AT676" s="173" t="s">
        <v>269</v>
      </c>
      <c r="AU676" s="173" t="s">
        <v>87</v>
      </c>
      <c r="AV676" s="14" t="s">
        <v>87</v>
      </c>
      <c r="AW676" s="14" t="s">
        <v>26</v>
      </c>
      <c r="AX676" s="14" t="s">
        <v>71</v>
      </c>
      <c r="AY676" s="173" t="s">
        <v>157</v>
      </c>
    </row>
    <row r="677" spans="2:51" s="14" customFormat="1" x14ac:dyDescent="0.2">
      <c r="B677" s="172"/>
      <c r="D677" s="166" t="s">
        <v>269</v>
      </c>
      <c r="E677" s="173" t="s">
        <v>1</v>
      </c>
      <c r="F677" s="174" t="s">
        <v>7058</v>
      </c>
      <c r="H677" s="175">
        <v>1.026</v>
      </c>
      <c r="L677" s="172"/>
      <c r="M677" s="176"/>
      <c r="N677" s="177"/>
      <c r="O677" s="177"/>
      <c r="P677" s="177"/>
      <c r="Q677" s="177"/>
      <c r="R677" s="177"/>
      <c r="S677" s="177"/>
      <c r="T677" s="178"/>
      <c r="AT677" s="173" t="s">
        <v>269</v>
      </c>
      <c r="AU677" s="173" t="s">
        <v>87</v>
      </c>
      <c r="AV677" s="14" t="s">
        <v>87</v>
      </c>
      <c r="AW677" s="14" t="s">
        <v>26</v>
      </c>
      <c r="AX677" s="14" t="s">
        <v>71</v>
      </c>
      <c r="AY677" s="173" t="s">
        <v>157</v>
      </c>
    </row>
    <row r="678" spans="2:51" s="14" customFormat="1" x14ac:dyDescent="0.2">
      <c r="B678" s="172"/>
      <c r="D678" s="166" t="s">
        <v>269</v>
      </c>
      <c r="E678" s="173" t="s">
        <v>1</v>
      </c>
      <c r="F678" s="174" t="s">
        <v>7059</v>
      </c>
      <c r="H678" s="175">
        <v>1.1599999999999999</v>
      </c>
      <c r="L678" s="172"/>
      <c r="M678" s="176"/>
      <c r="N678" s="177"/>
      <c r="O678" s="177"/>
      <c r="P678" s="177"/>
      <c r="Q678" s="177"/>
      <c r="R678" s="177"/>
      <c r="S678" s="177"/>
      <c r="T678" s="178"/>
      <c r="AT678" s="173" t="s">
        <v>269</v>
      </c>
      <c r="AU678" s="173" t="s">
        <v>87</v>
      </c>
      <c r="AV678" s="14" t="s">
        <v>87</v>
      </c>
      <c r="AW678" s="14" t="s">
        <v>26</v>
      </c>
      <c r="AX678" s="14" t="s">
        <v>71</v>
      </c>
      <c r="AY678" s="173" t="s">
        <v>157</v>
      </c>
    </row>
    <row r="679" spans="2:51" s="14" customFormat="1" x14ac:dyDescent="0.2">
      <c r="B679" s="172"/>
      <c r="D679" s="166" t="s">
        <v>269</v>
      </c>
      <c r="E679" s="173" t="s">
        <v>1</v>
      </c>
      <c r="F679" s="174" t="s">
        <v>7060</v>
      </c>
      <c r="H679" s="175">
        <v>1.7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2:51" s="14" customFormat="1" x14ac:dyDescent="0.2">
      <c r="B680" s="172"/>
      <c r="D680" s="166" t="s">
        <v>269</v>
      </c>
      <c r="E680" s="173" t="s">
        <v>1</v>
      </c>
      <c r="F680" s="174" t="s">
        <v>7061</v>
      </c>
      <c r="H680" s="175">
        <v>11.919</v>
      </c>
      <c r="L680" s="172"/>
      <c r="M680" s="176"/>
      <c r="N680" s="177"/>
      <c r="O680" s="177"/>
      <c r="P680" s="177"/>
      <c r="Q680" s="177"/>
      <c r="R680" s="177"/>
      <c r="S680" s="177"/>
      <c r="T680" s="178"/>
      <c r="AT680" s="173" t="s">
        <v>269</v>
      </c>
      <c r="AU680" s="173" t="s">
        <v>87</v>
      </c>
      <c r="AV680" s="14" t="s">
        <v>87</v>
      </c>
      <c r="AW680" s="14" t="s">
        <v>26</v>
      </c>
      <c r="AX680" s="14" t="s">
        <v>71</v>
      </c>
      <c r="AY680" s="173" t="s">
        <v>157</v>
      </c>
    </row>
    <row r="681" spans="2:51" s="16" customFormat="1" x14ac:dyDescent="0.2">
      <c r="B681" s="186"/>
      <c r="D681" s="166" t="s">
        <v>269</v>
      </c>
      <c r="E681" s="187" t="s">
        <v>1</v>
      </c>
      <c r="F681" s="188" t="s">
        <v>319</v>
      </c>
      <c r="H681" s="189">
        <v>20.88</v>
      </c>
      <c r="L681" s="186"/>
      <c r="M681" s="190"/>
      <c r="N681" s="191"/>
      <c r="O681" s="191"/>
      <c r="P681" s="191"/>
      <c r="Q681" s="191"/>
      <c r="R681" s="191"/>
      <c r="S681" s="191"/>
      <c r="T681" s="192"/>
      <c r="AT681" s="187" t="s">
        <v>269</v>
      </c>
      <c r="AU681" s="187" t="s">
        <v>87</v>
      </c>
      <c r="AV681" s="16" t="s">
        <v>92</v>
      </c>
      <c r="AW681" s="16" t="s">
        <v>26</v>
      </c>
      <c r="AX681" s="16" t="s">
        <v>71</v>
      </c>
      <c r="AY681" s="187" t="s">
        <v>157</v>
      </c>
    </row>
    <row r="682" spans="2:51" s="13" customFormat="1" x14ac:dyDescent="0.2">
      <c r="B682" s="165"/>
      <c r="D682" s="166" t="s">
        <v>269</v>
      </c>
      <c r="E682" s="167" t="s">
        <v>1</v>
      </c>
      <c r="F682" s="168" t="s">
        <v>2030</v>
      </c>
      <c r="H682" s="167" t="s">
        <v>1</v>
      </c>
      <c r="L682" s="165"/>
      <c r="M682" s="169"/>
      <c r="N682" s="170"/>
      <c r="O682" s="170"/>
      <c r="P682" s="170"/>
      <c r="Q682" s="170"/>
      <c r="R682" s="170"/>
      <c r="S682" s="170"/>
      <c r="T682" s="171"/>
      <c r="AT682" s="167" t="s">
        <v>269</v>
      </c>
      <c r="AU682" s="167" t="s">
        <v>87</v>
      </c>
      <c r="AV682" s="13" t="s">
        <v>79</v>
      </c>
      <c r="AW682" s="13" t="s">
        <v>26</v>
      </c>
      <c r="AX682" s="13" t="s">
        <v>71</v>
      </c>
      <c r="AY682" s="167" t="s">
        <v>157</v>
      </c>
    </row>
    <row r="683" spans="2:51" s="14" customFormat="1" x14ac:dyDescent="0.2">
      <c r="B683" s="172"/>
      <c r="D683" s="166" t="s">
        <v>269</v>
      </c>
      <c r="E683" s="173" t="s">
        <v>1</v>
      </c>
      <c r="F683" s="174" t="s">
        <v>7062</v>
      </c>
      <c r="H683" s="175">
        <v>4.6849999999999996</v>
      </c>
      <c r="L683" s="172"/>
      <c r="M683" s="176"/>
      <c r="N683" s="177"/>
      <c r="O683" s="177"/>
      <c r="P683" s="177"/>
      <c r="Q683" s="177"/>
      <c r="R683" s="177"/>
      <c r="S683" s="177"/>
      <c r="T683" s="178"/>
      <c r="AT683" s="173" t="s">
        <v>269</v>
      </c>
      <c r="AU683" s="173" t="s">
        <v>87</v>
      </c>
      <c r="AV683" s="14" t="s">
        <v>87</v>
      </c>
      <c r="AW683" s="14" t="s">
        <v>26</v>
      </c>
      <c r="AX683" s="14" t="s">
        <v>71</v>
      </c>
      <c r="AY683" s="173" t="s">
        <v>157</v>
      </c>
    </row>
    <row r="684" spans="2:51" s="16" customFormat="1" x14ac:dyDescent="0.2">
      <c r="B684" s="186"/>
      <c r="D684" s="166" t="s">
        <v>269</v>
      </c>
      <c r="E684" s="187" t="s">
        <v>1</v>
      </c>
      <c r="F684" s="188" t="s">
        <v>319</v>
      </c>
      <c r="H684" s="189">
        <v>4.6849999999999996</v>
      </c>
      <c r="L684" s="186"/>
      <c r="M684" s="190"/>
      <c r="N684" s="191"/>
      <c r="O684" s="191"/>
      <c r="P684" s="191"/>
      <c r="Q684" s="191"/>
      <c r="R684" s="191"/>
      <c r="S684" s="191"/>
      <c r="T684" s="192"/>
      <c r="AT684" s="187" t="s">
        <v>269</v>
      </c>
      <c r="AU684" s="187" t="s">
        <v>87</v>
      </c>
      <c r="AV684" s="16" t="s">
        <v>92</v>
      </c>
      <c r="AW684" s="16" t="s">
        <v>26</v>
      </c>
      <c r="AX684" s="16" t="s">
        <v>71</v>
      </c>
      <c r="AY684" s="187" t="s">
        <v>157</v>
      </c>
    </row>
    <row r="685" spans="2:51" s="14" customFormat="1" x14ac:dyDescent="0.2">
      <c r="B685" s="172"/>
      <c r="D685" s="166" t="s">
        <v>269</v>
      </c>
      <c r="E685" s="173" t="s">
        <v>1</v>
      </c>
      <c r="F685" s="174" t="s">
        <v>7063</v>
      </c>
      <c r="H685" s="175">
        <v>-1.236</v>
      </c>
      <c r="L685" s="172"/>
      <c r="M685" s="176"/>
      <c r="N685" s="177"/>
      <c r="O685" s="177"/>
      <c r="P685" s="177"/>
      <c r="Q685" s="177"/>
      <c r="R685" s="177"/>
      <c r="S685" s="177"/>
      <c r="T685" s="178"/>
      <c r="AT685" s="173" t="s">
        <v>269</v>
      </c>
      <c r="AU685" s="173" t="s">
        <v>87</v>
      </c>
      <c r="AV685" s="14" t="s">
        <v>87</v>
      </c>
      <c r="AW685" s="14" t="s">
        <v>26</v>
      </c>
      <c r="AX685" s="14" t="s">
        <v>71</v>
      </c>
      <c r="AY685" s="173" t="s">
        <v>157</v>
      </c>
    </row>
    <row r="686" spans="2:51" s="15" customFormat="1" x14ac:dyDescent="0.2">
      <c r="B686" s="179"/>
      <c r="D686" s="166" t="s">
        <v>269</v>
      </c>
      <c r="E686" s="180" t="s">
        <v>1</v>
      </c>
      <c r="F686" s="181" t="s">
        <v>272</v>
      </c>
      <c r="H686" s="182">
        <v>33.094999999999999</v>
      </c>
      <c r="L686" s="179"/>
      <c r="M686" s="183"/>
      <c r="N686" s="184"/>
      <c r="O686" s="184"/>
      <c r="P686" s="184"/>
      <c r="Q686" s="184"/>
      <c r="R686" s="184"/>
      <c r="S686" s="184"/>
      <c r="T686" s="185"/>
      <c r="AT686" s="180" t="s">
        <v>269</v>
      </c>
      <c r="AU686" s="180" t="s">
        <v>87</v>
      </c>
      <c r="AV686" s="15" t="s">
        <v>162</v>
      </c>
      <c r="AW686" s="15" t="s">
        <v>26</v>
      </c>
      <c r="AX686" s="15" t="s">
        <v>71</v>
      </c>
      <c r="AY686" s="180" t="s">
        <v>157</v>
      </c>
    </row>
    <row r="687" spans="2:51" s="14" customFormat="1" x14ac:dyDescent="0.2">
      <c r="B687" s="172"/>
      <c r="D687" s="166" t="s">
        <v>269</v>
      </c>
      <c r="E687" s="173" t="s">
        <v>1</v>
      </c>
      <c r="F687" s="174" t="s">
        <v>7064</v>
      </c>
      <c r="H687" s="175">
        <v>138.971</v>
      </c>
      <c r="L687" s="172"/>
      <c r="M687" s="176"/>
      <c r="N687" s="177"/>
      <c r="O687" s="177"/>
      <c r="P687" s="177"/>
      <c r="Q687" s="177"/>
      <c r="R687" s="177"/>
      <c r="S687" s="177"/>
      <c r="T687" s="178"/>
      <c r="AT687" s="173" t="s">
        <v>269</v>
      </c>
      <c r="AU687" s="173" t="s">
        <v>87</v>
      </c>
      <c r="AV687" s="14" t="s">
        <v>87</v>
      </c>
      <c r="AW687" s="14" t="s">
        <v>26</v>
      </c>
      <c r="AX687" s="14" t="s">
        <v>71</v>
      </c>
      <c r="AY687" s="173" t="s">
        <v>157</v>
      </c>
    </row>
    <row r="688" spans="2:51" s="15" customFormat="1" x14ac:dyDescent="0.2">
      <c r="B688" s="179"/>
      <c r="D688" s="166" t="s">
        <v>269</v>
      </c>
      <c r="E688" s="180" t="s">
        <v>1</v>
      </c>
      <c r="F688" s="181" t="s">
        <v>272</v>
      </c>
      <c r="H688" s="182">
        <v>138.971</v>
      </c>
      <c r="L688" s="179"/>
      <c r="M688" s="183"/>
      <c r="N688" s="184"/>
      <c r="O688" s="184"/>
      <c r="P688" s="184"/>
      <c r="Q688" s="184"/>
      <c r="R688" s="184"/>
      <c r="S688" s="184"/>
      <c r="T688" s="185"/>
      <c r="AT688" s="180" t="s">
        <v>269</v>
      </c>
      <c r="AU688" s="180" t="s">
        <v>87</v>
      </c>
      <c r="AV688" s="15" t="s">
        <v>162</v>
      </c>
      <c r="AW688" s="15" t="s">
        <v>26</v>
      </c>
      <c r="AX688" s="15" t="s">
        <v>79</v>
      </c>
      <c r="AY688" s="180" t="s">
        <v>157</v>
      </c>
    </row>
    <row r="689" spans="1:65" s="2" customFormat="1" ht="24.2" customHeight="1" x14ac:dyDescent="0.2">
      <c r="A689" s="30"/>
      <c r="B689" s="147"/>
      <c r="C689" s="148" t="s">
        <v>522</v>
      </c>
      <c r="D689" s="148" t="s">
        <v>159</v>
      </c>
      <c r="E689" s="149" t="s">
        <v>7065</v>
      </c>
      <c r="F689" s="150" t="s">
        <v>7066</v>
      </c>
      <c r="G689" s="151" t="s">
        <v>168</v>
      </c>
      <c r="H689" s="152">
        <v>14.4</v>
      </c>
      <c r="I689" s="152"/>
      <c r="J689" s="152">
        <f>ROUND(I689*H689,3)</f>
        <v>0</v>
      </c>
      <c r="K689" s="153"/>
      <c r="L689" s="31"/>
      <c r="M689" s="154" t="s">
        <v>1</v>
      </c>
      <c r="N689" s="155" t="s">
        <v>37</v>
      </c>
      <c r="O689" s="156">
        <v>0</v>
      </c>
      <c r="P689" s="156">
        <f>O689*H689</f>
        <v>0</v>
      </c>
      <c r="Q689" s="156">
        <v>0</v>
      </c>
      <c r="R689" s="156">
        <f>Q689*H689</f>
        <v>0</v>
      </c>
      <c r="S689" s="156">
        <v>0</v>
      </c>
      <c r="T689" s="157">
        <f>S689*H689</f>
        <v>0</v>
      </c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R689" s="158" t="s">
        <v>162</v>
      </c>
      <c r="AT689" s="158" t="s">
        <v>159</v>
      </c>
      <c r="AU689" s="158" t="s">
        <v>87</v>
      </c>
      <c r="AY689" s="18" t="s">
        <v>157</v>
      </c>
      <c r="BE689" s="159">
        <f>IF(N689="základná",J689,0)</f>
        <v>0</v>
      </c>
      <c r="BF689" s="159">
        <f>IF(N689="znížená",J689,0)</f>
        <v>0</v>
      </c>
      <c r="BG689" s="159">
        <f>IF(N689="zákl. prenesená",J689,0)</f>
        <v>0</v>
      </c>
      <c r="BH689" s="159">
        <f>IF(N689="zníž. prenesená",J689,0)</f>
        <v>0</v>
      </c>
      <c r="BI689" s="159">
        <f>IF(N689="nulová",J689,0)</f>
        <v>0</v>
      </c>
      <c r="BJ689" s="18" t="s">
        <v>87</v>
      </c>
      <c r="BK689" s="160">
        <f>ROUND(I689*H689,3)</f>
        <v>0</v>
      </c>
      <c r="BL689" s="18" t="s">
        <v>162</v>
      </c>
      <c r="BM689" s="158" t="s">
        <v>7067</v>
      </c>
    </row>
    <row r="690" spans="1:65" s="14" customFormat="1" x14ac:dyDescent="0.2">
      <c r="B690" s="172"/>
      <c r="D690" s="166" t="s">
        <v>269</v>
      </c>
      <c r="E690" s="173" t="s">
        <v>1</v>
      </c>
      <c r="F690" s="174" t="s">
        <v>6849</v>
      </c>
      <c r="H690" s="175">
        <v>14.4</v>
      </c>
      <c r="L690" s="172"/>
      <c r="M690" s="176"/>
      <c r="N690" s="177"/>
      <c r="O690" s="177"/>
      <c r="P690" s="177"/>
      <c r="Q690" s="177"/>
      <c r="R690" s="177"/>
      <c r="S690" s="177"/>
      <c r="T690" s="178"/>
      <c r="AT690" s="173" t="s">
        <v>269</v>
      </c>
      <c r="AU690" s="173" t="s">
        <v>87</v>
      </c>
      <c r="AV690" s="14" t="s">
        <v>87</v>
      </c>
      <c r="AW690" s="14" t="s">
        <v>26</v>
      </c>
      <c r="AX690" s="14" t="s">
        <v>71</v>
      </c>
      <c r="AY690" s="173" t="s">
        <v>157</v>
      </c>
    </row>
    <row r="691" spans="1:65" s="15" customFormat="1" x14ac:dyDescent="0.2">
      <c r="B691" s="179"/>
      <c r="D691" s="166" t="s">
        <v>269</v>
      </c>
      <c r="E691" s="180" t="s">
        <v>1</v>
      </c>
      <c r="F691" s="181" t="s">
        <v>272</v>
      </c>
      <c r="H691" s="182">
        <v>14.4</v>
      </c>
      <c r="L691" s="179"/>
      <c r="M691" s="183"/>
      <c r="N691" s="184"/>
      <c r="O691" s="184"/>
      <c r="P691" s="184"/>
      <c r="Q691" s="184"/>
      <c r="R691" s="184"/>
      <c r="S691" s="184"/>
      <c r="T691" s="185"/>
      <c r="AT691" s="180" t="s">
        <v>269</v>
      </c>
      <c r="AU691" s="180" t="s">
        <v>87</v>
      </c>
      <c r="AV691" s="15" t="s">
        <v>162</v>
      </c>
      <c r="AW691" s="15" t="s">
        <v>26</v>
      </c>
      <c r="AX691" s="15" t="s">
        <v>79</v>
      </c>
      <c r="AY691" s="180" t="s">
        <v>157</v>
      </c>
    </row>
    <row r="692" spans="1:65" s="2" customFormat="1" ht="24.2" customHeight="1" x14ac:dyDescent="0.2">
      <c r="A692" s="30"/>
      <c r="B692" s="147"/>
      <c r="C692" s="148" t="s">
        <v>526</v>
      </c>
      <c r="D692" s="148" t="s">
        <v>159</v>
      </c>
      <c r="E692" s="149" t="s">
        <v>7068</v>
      </c>
      <c r="F692" s="150" t="s">
        <v>7069</v>
      </c>
      <c r="G692" s="151" t="s">
        <v>168</v>
      </c>
      <c r="H692" s="152">
        <v>1985.5419999999999</v>
      </c>
      <c r="I692" s="152"/>
      <c r="J692" s="152">
        <f>ROUND(I692*H692,3)</f>
        <v>0</v>
      </c>
      <c r="K692" s="153"/>
      <c r="L692" s="31"/>
      <c r="M692" s="154" t="s">
        <v>1</v>
      </c>
      <c r="N692" s="155" t="s">
        <v>37</v>
      </c>
      <c r="O692" s="156">
        <v>0</v>
      </c>
      <c r="P692" s="156">
        <f>O692*H692</f>
        <v>0</v>
      </c>
      <c r="Q692" s="156">
        <v>0</v>
      </c>
      <c r="R692" s="156">
        <f>Q692*H692</f>
        <v>0</v>
      </c>
      <c r="S692" s="156">
        <v>0</v>
      </c>
      <c r="T692" s="157">
        <f>S692*H692</f>
        <v>0</v>
      </c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R692" s="158" t="s">
        <v>162</v>
      </c>
      <c r="AT692" s="158" t="s">
        <v>159</v>
      </c>
      <c r="AU692" s="158" t="s">
        <v>87</v>
      </c>
      <c r="AY692" s="18" t="s">
        <v>157</v>
      </c>
      <c r="BE692" s="159">
        <f>IF(N692="základná",J692,0)</f>
        <v>0</v>
      </c>
      <c r="BF692" s="159">
        <f>IF(N692="znížená",J692,0)</f>
        <v>0</v>
      </c>
      <c r="BG692" s="159">
        <f>IF(N692="zákl. prenesená",J692,0)</f>
        <v>0</v>
      </c>
      <c r="BH692" s="159">
        <f>IF(N692="zníž. prenesená",J692,0)</f>
        <v>0</v>
      </c>
      <c r="BI692" s="159">
        <f>IF(N692="nulová",J692,0)</f>
        <v>0</v>
      </c>
      <c r="BJ692" s="18" t="s">
        <v>87</v>
      </c>
      <c r="BK692" s="160">
        <f>ROUND(I692*H692,3)</f>
        <v>0</v>
      </c>
      <c r="BL692" s="18" t="s">
        <v>162</v>
      </c>
      <c r="BM692" s="158" t="s">
        <v>7070</v>
      </c>
    </row>
    <row r="693" spans="1:65" s="14" customFormat="1" x14ac:dyDescent="0.2">
      <c r="B693" s="172"/>
      <c r="D693" s="166" t="s">
        <v>269</v>
      </c>
      <c r="E693" s="173" t="s">
        <v>1</v>
      </c>
      <c r="F693" s="174" t="s">
        <v>7071</v>
      </c>
      <c r="H693" s="175">
        <v>1985.5419999999999</v>
      </c>
      <c r="L693" s="172"/>
      <c r="M693" s="176"/>
      <c r="N693" s="177"/>
      <c r="O693" s="177"/>
      <c r="P693" s="177"/>
      <c r="Q693" s="177"/>
      <c r="R693" s="177"/>
      <c r="S693" s="177"/>
      <c r="T693" s="178"/>
      <c r="AT693" s="173" t="s">
        <v>269</v>
      </c>
      <c r="AU693" s="173" t="s">
        <v>87</v>
      </c>
      <c r="AV693" s="14" t="s">
        <v>87</v>
      </c>
      <c r="AW693" s="14" t="s">
        <v>26</v>
      </c>
      <c r="AX693" s="14" t="s">
        <v>71</v>
      </c>
      <c r="AY693" s="173" t="s">
        <v>157</v>
      </c>
    </row>
    <row r="694" spans="1:65" s="15" customFormat="1" x14ac:dyDescent="0.2">
      <c r="B694" s="179"/>
      <c r="D694" s="166" t="s">
        <v>269</v>
      </c>
      <c r="E694" s="180" t="s">
        <v>1</v>
      </c>
      <c r="F694" s="181" t="s">
        <v>272</v>
      </c>
      <c r="H694" s="182">
        <v>1985.5419999999999</v>
      </c>
      <c r="L694" s="179"/>
      <c r="M694" s="183"/>
      <c r="N694" s="184"/>
      <c r="O694" s="184"/>
      <c r="P694" s="184"/>
      <c r="Q694" s="184"/>
      <c r="R694" s="184"/>
      <c r="S694" s="184"/>
      <c r="T694" s="185"/>
      <c r="AT694" s="180" t="s">
        <v>269</v>
      </c>
      <c r="AU694" s="180" t="s">
        <v>87</v>
      </c>
      <c r="AV694" s="15" t="s">
        <v>162</v>
      </c>
      <c r="AW694" s="15" t="s">
        <v>26</v>
      </c>
      <c r="AX694" s="15" t="s">
        <v>79</v>
      </c>
      <c r="AY694" s="180" t="s">
        <v>157</v>
      </c>
    </row>
    <row r="695" spans="1:65" s="12" customFormat="1" ht="22.9" customHeight="1" x14ac:dyDescent="0.2">
      <c r="B695" s="135"/>
      <c r="D695" s="136" t="s">
        <v>70</v>
      </c>
      <c r="E695" s="145" t="s">
        <v>178</v>
      </c>
      <c r="F695" s="145" t="s">
        <v>276</v>
      </c>
      <c r="J695" s="146">
        <f>BK695</f>
        <v>0</v>
      </c>
      <c r="L695" s="135"/>
      <c r="M695" s="139"/>
      <c r="N695" s="140"/>
      <c r="O695" s="140"/>
      <c r="P695" s="141">
        <f>SUM(P696:P1000)</f>
        <v>733.69501999999989</v>
      </c>
      <c r="Q695" s="140"/>
      <c r="R695" s="141">
        <f>SUM(R696:R1000)</f>
        <v>49.117479250000002</v>
      </c>
      <c r="S695" s="140"/>
      <c r="T695" s="142">
        <f>SUM(T696:T1000)</f>
        <v>20.127085000000001</v>
      </c>
      <c r="AR695" s="136" t="s">
        <v>79</v>
      </c>
      <c r="AT695" s="143" t="s">
        <v>70</v>
      </c>
      <c r="AU695" s="143" t="s">
        <v>79</v>
      </c>
      <c r="AY695" s="136" t="s">
        <v>157</v>
      </c>
      <c r="BK695" s="144">
        <f>SUM(BK696:BK1000)</f>
        <v>0</v>
      </c>
    </row>
    <row r="696" spans="1:65" s="2" customFormat="1" ht="24.2" customHeight="1" x14ac:dyDescent="0.2">
      <c r="A696" s="30"/>
      <c r="B696" s="147"/>
      <c r="C696" s="148" t="s">
        <v>530</v>
      </c>
      <c r="D696" s="148" t="s">
        <v>159</v>
      </c>
      <c r="E696" s="149" t="s">
        <v>2280</v>
      </c>
      <c r="F696" s="150" t="s">
        <v>2281</v>
      </c>
      <c r="G696" s="151" t="s">
        <v>168</v>
      </c>
      <c r="H696" s="152">
        <v>3067.9250000000002</v>
      </c>
      <c r="I696" s="152"/>
      <c r="J696" s="152">
        <f>ROUND(I696*H696,3)</f>
        <v>0</v>
      </c>
      <c r="K696" s="153"/>
      <c r="L696" s="31"/>
      <c r="M696" s="154" t="s">
        <v>1</v>
      </c>
      <c r="N696" s="155" t="s">
        <v>37</v>
      </c>
      <c r="O696" s="156">
        <v>7.9000000000000001E-2</v>
      </c>
      <c r="P696" s="156">
        <f>O696*H696</f>
        <v>242.36607500000002</v>
      </c>
      <c r="Q696" s="156">
        <v>1.601E-2</v>
      </c>
      <c r="R696" s="156">
        <f>Q696*H696</f>
        <v>49.117479250000002</v>
      </c>
      <c r="S696" s="156">
        <v>0</v>
      </c>
      <c r="T696" s="157">
        <f>S696*H696</f>
        <v>0</v>
      </c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R696" s="158" t="s">
        <v>162</v>
      </c>
      <c r="AT696" s="158" t="s">
        <v>159</v>
      </c>
      <c r="AU696" s="158" t="s">
        <v>87</v>
      </c>
      <c r="AY696" s="18" t="s">
        <v>157</v>
      </c>
      <c r="BE696" s="159">
        <f>IF(N696="základná",J696,0)</f>
        <v>0</v>
      </c>
      <c r="BF696" s="159">
        <f>IF(N696="znížená",J696,0)</f>
        <v>0</v>
      </c>
      <c r="BG696" s="159">
        <f>IF(N696="zákl. prenesená",J696,0)</f>
        <v>0</v>
      </c>
      <c r="BH696" s="159">
        <f>IF(N696="zníž. prenesená",J696,0)</f>
        <v>0</v>
      </c>
      <c r="BI696" s="159">
        <f>IF(N696="nulová",J696,0)</f>
        <v>0</v>
      </c>
      <c r="BJ696" s="18" t="s">
        <v>87</v>
      </c>
      <c r="BK696" s="160">
        <f>ROUND(I696*H696,3)</f>
        <v>0</v>
      </c>
      <c r="BL696" s="18" t="s">
        <v>162</v>
      </c>
      <c r="BM696" s="158" t="s">
        <v>7072</v>
      </c>
    </row>
    <row r="697" spans="1:65" s="13" customFormat="1" x14ac:dyDescent="0.2">
      <c r="B697" s="165"/>
      <c r="D697" s="166" t="s">
        <v>269</v>
      </c>
      <c r="E697" s="167" t="s">
        <v>1</v>
      </c>
      <c r="F697" s="168" t="s">
        <v>6774</v>
      </c>
      <c r="H697" s="167" t="s">
        <v>1</v>
      </c>
      <c r="L697" s="165"/>
      <c r="M697" s="169"/>
      <c r="N697" s="170"/>
      <c r="O697" s="170"/>
      <c r="P697" s="170"/>
      <c r="Q697" s="170"/>
      <c r="R697" s="170"/>
      <c r="S697" s="170"/>
      <c r="T697" s="171"/>
      <c r="AT697" s="167" t="s">
        <v>269</v>
      </c>
      <c r="AU697" s="167" t="s">
        <v>87</v>
      </c>
      <c r="AV697" s="13" t="s">
        <v>79</v>
      </c>
      <c r="AW697" s="13" t="s">
        <v>26</v>
      </c>
      <c r="AX697" s="13" t="s">
        <v>71</v>
      </c>
      <c r="AY697" s="167" t="s">
        <v>157</v>
      </c>
    </row>
    <row r="698" spans="1:65" s="14" customFormat="1" x14ac:dyDescent="0.2">
      <c r="B698" s="172"/>
      <c r="D698" s="166" t="s">
        <v>269</v>
      </c>
      <c r="E698" s="173" t="s">
        <v>1</v>
      </c>
      <c r="F698" s="174" t="s">
        <v>7073</v>
      </c>
      <c r="H698" s="175">
        <v>75</v>
      </c>
      <c r="L698" s="172"/>
      <c r="M698" s="176"/>
      <c r="N698" s="177"/>
      <c r="O698" s="177"/>
      <c r="P698" s="177"/>
      <c r="Q698" s="177"/>
      <c r="R698" s="177"/>
      <c r="S698" s="177"/>
      <c r="T698" s="178"/>
      <c r="AT698" s="173" t="s">
        <v>269</v>
      </c>
      <c r="AU698" s="173" t="s">
        <v>87</v>
      </c>
      <c r="AV698" s="14" t="s">
        <v>87</v>
      </c>
      <c r="AW698" s="14" t="s">
        <v>26</v>
      </c>
      <c r="AX698" s="14" t="s">
        <v>71</v>
      </c>
      <c r="AY698" s="173" t="s">
        <v>157</v>
      </c>
    </row>
    <row r="699" spans="1:65" s="14" customFormat="1" x14ac:dyDescent="0.2">
      <c r="B699" s="172"/>
      <c r="D699" s="166" t="s">
        <v>269</v>
      </c>
      <c r="E699" s="173" t="s">
        <v>1</v>
      </c>
      <c r="F699" s="174" t="s">
        <v>7074</v>
      </c>
      <c r="H699" s="175">
        <v>125</v>
      </c>
      <c r="L699" s="172"/>
      <c r="M699" s="176"/>
      <c r="N699" s="177"/>
      <c r="O699" s="177"/>
      <c r="P699" s="177"/>
      <c r="Q699" s="177"/>
      <c r="R699" s="177"/>
      <c r="S699" s="177"/>
      <c r="T699" s="178"/>
      <c r="AT699" s="173" t="s">
        <v>269</v>
      </c>
      <c r="AU699" s="173" t="s">
        <v>87</v>
      </c>
      <c r="AV699" s="14" t="s">
        <v>87</v>
      </c>
      <c r="AW699" s="14" t="s">
        <v>26</v>
      </c>
      <c r="AX699" s="14" t="s">
        <v>71</v>
      </c>
      <c r="AY699" s="173" t="s">
        <v>157</v>
      </c>
    </row>
    <row r="700" spans="1:65" s="14" customFormat="1" x14ac:dyDescent="0.2">
      <c r="B700" s="172"/>
      <c r="D700" s="166" t="s">
        <v>269</v>
      </c>
      <c r="E700" s="173" t="s">
        <v>1</v>
      </c>
      <c r="F700" s="174" t="s">
        <v>7075</v>
      </c>
      <c r="H700" s="175">
        <v>101.5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4" customFormat="1" x14ac:dyDescent="0.2">
      <c r="B701" s="172"/>
      <c r="D701" s="166" t="s">
        <v>269</v>
      </c>
      <c r="E701" s="173" t="s">
        <v>1</v>
      </c>
      <c r="F701" s="174" t="s">
        <v>7076</v>
      </c>
      <c r="H701" s="175">
        <v>165.5</v>
      </c>
      <c r="L701" s="172"/>
      <c r="M701" s="176"/>
      <c r="N701" s="177"/>
      <c r="O701" s="177"/>
      <c r="P701" s="177"/>
      <c r="Q701" s="177"/>
      <c r="R701" s="177"/>
      <c r="S701" s="177"/>
      <c r="T701" s="178"/>
      <c r="AT701" s="173" t="s">
        <v>269</v>
      </c>
      <c r="AU701" s="173" t="s">
        <v>87</v>
      </c>
      <c r="AV701" s="14" t="s">
        <v>87</v>
      </c>
      <c r="AW701" s="14" t="s">
        <v>26</v>
      </c>
      <c r="AX701" s="14" t="s">
        <v>71</v>
      </c>
      <c r="AY701" s="173" t="s">
        <v>157</v>
      </c>
    </row>
    <row r="702" spans="1:65" s="14" customFormat="1" x14ac:dyDescent="0.2">
      <c r="B702" s="172"/>
      <c r="D702" s="166" t="s">
        <v>269</v>
      </c>
      <c r="E702" s="173" t="s">
        <v>1</v>
      </c>
      <c r="F702" s="174" t="s">
        <v>7077</v>
      </c>
      <c r="H702" s="175">
        <v>164.3</v>
      </c>
      <c r="L702" s="172"/>
      <c r="M702" s="176"/>
      <c r="N702" s="177"/>
      <c r="O702" s="177"/>
      <c r="P702" s="177"/>
      <c r="Q702" s="177"/>
      <c r="R702" s="177"/>
      <c r="S702" s="177"/>
      <c r="T702" s="178"/>
      <c r="AT702" s="173" t="s">
        <v>269</v>
      </c>
      <c r="AU702" s="173" t="s">
        <v>87</v>
      </c>
      <c r="AV702" s="14" t="s">
        <v>87</v>
      </c>
      <c r="AW702" s="14" t="s">
        <v>26</v>
      </c>
      <c r="AX702" s="14" t="s">
        <v>71</v>
      </c>
      <c r="AY702" s="173" t="s">
        <v>157</v>
      </c>
    </row>
    <row r="703" spans="1:65" s="14" customFormat="1" x14ac:dyDescent="0.2">
      <c r="B703" s="172"/>
      <c r="D703" s="166" t="s">
        <v>269</v>
      </c>
      <c r="E703" s="173" t="s">
        <v>1</v>
      </c>
      <c r="F703" s="174" t="s">
        <v>7078</v>
      </c>
      <c r="H703" s="175">
        <v>130.5</v>
      </c>
      <c r="L703" s="172"/>
      <c r="M703" s="176"/>
      <c r="N703" s="177"/>
      <c r="O703" s="177"/>
      <c r="P703" s="177"/>
      <c r="Q703" s="177"/>
      <c r="R703" s="177"/>
      <c r="S703" s="177"/>
      <c r="T703" s="178"/>
      <c r="AT703" s="173" t="s">
        <v>269</v>
      </c>
      <c r="AU703" s="173" t="s">
        <v>87</v>
      </c>
      <c r="AV703" s="14" t="s">
        <v>87</v>
      </c>
      <c r="AW703" s="14" t="s">
        <v>26</v>
      </c>
      <c r="AX703" s="14" t="s">
        <v>71</v>
      </c>
      <c r="AY703" s="173" t="s">
        <v>157</v>
      </c>
    </row>
    <row r="704" spans="1:65" s="14" customFormat="1" x14ac:dyDescent="0.2">
      <c r="B704" s="172"/>
      <c r="D704" s="166" t="s">
        <v>269</v>
      </c>
      <c r="E704" s="173" t="s">
        <v>1</v>
      </c>
      <c r="F704" s="174" t="s">
        <v>7079</v>
      </c>
      <c r="H704" s="175">
        <v>99.22</v>
      </c>
      <c r="L704" s="172"/>
      <c r="M704" s="176"/>
      <c r="N704" s="177"/>
      <c r="O704" s="177"/>
      <c r="P704" s="177"/>
      <c r="Q704" s="177"/>
      <c r="R704" s="177"/>
      <c r="S704" s="177"/>
      <c r="T704" s="178"/>
      <c r="AT704" s="173" t="s">
        <v>269</v>
      </c>
      <c r="AU704" s="173" t="s">
        <v>87</v>
      </c>
      <c r="AV704" s="14" t="s">
        <v>87</v>
      </c>
      <c r="AW704" s="14" t="s">
        <v>26</v>
      </c>
      <c r="AX704" s="14" t="s">
        <v>71</v>
      </c>
      <c r="AY704" s="173" t="s">
        <v>157</v>
      </c>
    </row>
    <row r="705" spans="1:65" s="14" customFormat="1" x14ac:dyDescent="0.2">
      <c r="B705" s="172"/>
      <c r="D705" s="166" t="s">
        <v>269</v>
      </c>
      <c r="E705" s="173" t="s">
        <v>1</v>
      </c>
      <c r="F705" s="174" t="s">
        <v>7080</v>
      </c>
      <c r="H705" s="175">
        <v>260</v>
      </c>
      <c r="L705" s="172"/>
      <c r="M705" s="176"/>
      <c r="N705" s="177"/>
      <c r="O705" s="177"/>
      <c r="P705" s="177"/>
      <c r="Q705" s="177"/>
      <c r="R705" s="177"/>
      <c r="S705" s="177"/>
      <c r="T705" s="178"/>
      <c r="AT705" s="173" t="s">
        <v>269</v>
      </c>
      <c r="AU705" s="173" t="s">
        <v>87</v>
      </c>
      <c r="AV705" s="14" t="s">
        <v>87</v>
      </c>
      <c r="AW705" s="14" t="s">
        <v>26</v>
      </c>
      <c r="AX705" s="14" t="s">
        <v>71</v>
      </c>
      <c r="AY705" s="173" t="s">
        <v>157</v>
      </c>
    </row>
    <row r="706" spans="1:65" s="14" customFormat="1" x14ac:dyDescent="0.2">
      <c r="B706" s="172"/>
      <c r="D706" s="166" t="s">
        <v>269</v>
      </c>
      <c r="E706" s="173" t="s">
        <v>1</v>
      </c>
      <c r="F706" s="174" t="s">
        <v>7081</v>
      </c>
      <c r="H706" s="175">
        <v>115.005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1:65" s="16" customFormat="1" x14ac:dyDescent="0.2">
      <c r="B707" s="186"/>
      <c r="D707" s="166" t="s">
        <v>269</v>
      </c>
      <c r="E707" s="187" t="s">
        <v>1</v>
      </c>
      <c r="F707" s="188" t="s">
        <v>319</v>
      </c>
      <c r="H707" s="189">
        <v>1236.0250000000001</v>
      </c>
      <c r="L707" s="186"/>
      <c r="M707" s="190"/>
      <c r="N707" s="191"/>
      <c r="O707" s="191"/>
      <c r="P707" s="191"/>
      <c r="Q707" s="191"/>
      <c r="R707" s="191"/>
      <c r="S707" s="191"/>
      <c r="T707" s="192"/>
      <c r="AT707" s="187" t="s">
        <v>269</v>
      </c>
      <c r="AU707" s="187" t="s">
        <v>87</v>
      </c>
      <c r="AV707" s="16" t="s">
        <v>92</v>
      </c>
      <c r="AW707" s="16" t="s">
        <v>26</v>
      </c>
      <c r="AX707" s="16" t="s">
        <v>71</v>
      </c>
      <c r="AY707" s="187" t="s">
        <v>157</v>
      </c>
    </row>
    <row r="708" spans="1:65" s="13" customFormat="1" x14ac:dyDescent="0.2">
      <c r="B708" s="165"/>
      <c r="D708" s="166" t="s">
        <v>269</v>
      </c>
      <c r="E708" s="167" t="s">
        <v>1</v>
      </c>
      <c r="F708" s="168" t="s">
        <v>6159</v>
      </c>
      <c r="H708" s="167" t="s">
        <v>1</v>
      </c>
      <c r="L708" s="165"/>
      <c r="M708" s="169"/>
      <c r="N708" s="170"/>
      <c r="O708" s="170"/>
      <c r="P708" s="170"/>
      <c r="Q708" s="170"/>
      <c r="R708" s="170"/>
      <c r="S708" s="170"/>
      <c r="T708" s="171"/>
      <c r="AT708" s="167" t="s">
        <v>269</v>
      </c>
      <c r="AU708" s="167" t="s">
        <v>87</v>
      </c>
      <c r="AV708" s="13" t="s">
        <v>79</v>
      </c>
      <c r="AW708" s="13" t="s">
        <v>26</v>
      </c>
      <c r="AX708" s="13" t="s">
        <v>71</v>
      </c>
      <c r="AY708" s="167" t="s">
        <v>157</v>
      </c>
    </row>
    <row r="709" spans="1:65" s="14" customFormat="1" x14ac:dyDescent="0.2">
      <c r="B709" s="172"/>
      <c r="D709" s="166" t="s">
        <v>269</v>
      </c>
      <c r="E709" s="173" t="s">
        <v>1</v>
      </c>
      <c r="F709" s="174" t="s">
        <v>7082</v>
      </c>
      <c r="H709" s="175">
        <v>535</v>
      </c>
      <c r="L709" s="172"/>
      <c r="M709" s="176"/>
      <c r="N709" s="177"/>
      <c r="O709" s="177"/>
      <c r="P709" s="177"/>
      <c r="Q709" s="177"/>
      <c r="R709" s="177"/>
      <c r="S709" s="177"/>
      <c r="T709" s="178"/>
      <c r="AT709" s="173" t="s">
        <v>269</v>
      </c>
      <c r="AU709" s="173" t="s">
        <v>87</v>
      </c>
      <c r="AV709" s="14" t="s">
        <v>87</v>
      </c>
      <c r="AW709" s="14" t="s">
        <v>26</v>
      </c>
      <c r="AX709" s="14" t="s">
        <v>71</v>
      </c>
      <c r="AY709" s="173" t="s">
        <v>157</v>
      </c>
    </row>
    <row r="710" spans="1:65" s="14" customFormat="1" x14ac:dyDescent="0.2">
      <c r="B710" s="172"/>
      <c r="D710" s="166" t="s">
        <v>269</v>
      </c>
      <c r="E710" s="173" t="s">
        <v>1</v>
      </c>
      <c r="F710" s="174" t="s">
        <v>7083</v>
      </c>
      <c r="H710" s="175">
        <v>341.8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1:65" s="14" customFormat="1" x14ac:dyDescent="0.2">
      <c r="B711" s="172"/>
      <c r="D711" s="166" t="s">
        <v>269</v>
      </c>
      <c r="E711" s="173" t="s">
        <v>1</v>
      </c>
      <c r="F711" s="174" t="s">
        <v>7084</v>
      </c>
      <c r="H711" s="175">
        <v>310.8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1:65" s="14" customFormat="1" x14ac:dyDescent="0.2">
      <c r="B712" s="172"/>
      <c r="D712" s="166" t="s">
        <v>269</v>
      </c>
      <c r="E712" s="173" t="s">
        <v>1</v>
      </c>
      <c r="F712" s="174" t="s">
        <v>7085</v>
      </c>
      <c r="H712" s="175">
        <v>585.5</v>
      </c>
      <c r="L712" s="172"/>
      <c r="M712" s="176"/>
      <c r="N712" s="177"/>
      <c r="O712" s="177"/>
      <c r="P712" s="177"/>
      <c r="Q712" s="177"/>
      <c r="R712" s="177"/>
      <c r="S712" s="177"/>
      <c r="T712" s="178"/>
      <c r="AT712" s="173" t="s">
        <v>269</v>
      </c>
      <c r="AU712" s="173" t="s">
        <v>87</v>
      </c>
      <c r="AV712" s="14" t="s">
        <v>87</v>
      </c>
      <c r="AW712" s="14" t="s">
        <v>26</v>
      </c>
      <c r="AX712" s="14" t="s">
        <v>71</v>
      </c>
      <c r="AY712" s="173" t="s">
        <v>157</v>
      </c>
    </row>
    <row r="713" spans="1:65" s="16" customFormat="1" x14ac:dyDescent="0.2">
      <c r="B713" s="186"/>
      <c r="D713" s="166" t="s">
        <v>269</v>
      </c>
      <c r="E713" s="187" t="s">
        <v>1</v>
      </c>
      <c r="F713" s="188" t="s">
        <v>319</v>
      </c>
      <c r="H713" s="189">
        <v>1773.1</v>
      </c>
      <c r="L713" s="186"/>
      <c r="M713" s="190"/>
      <c r="N713" s="191"/>
      <c r="O713" s="191"/>
      <c r="P713" s="191"/>
      <c r="Q713" s="191"/>
      <c r="R713" s="191"/>
      <c r="S713" s="191"/>
      <c r="T713" s="192"/>
      <c r="AT713" s="187" t="s">
        <v>269</v>
      </c>
      <c r="AU713" s="187" t="s">
        <v>87</v>
      </c>
      <c r="AV713" s="16" t="s">
        <v>92</v>
      </c>
      <c r="AW713" s="16" t="s">
        <v>26</v>
      </c>
      <c r="AX713" s="16" t="s">
        <v>71</v>
      </c>
      <c r="AY713" s="187" t="s">
        <v>157</v>
      </c>
    </row>
    <row r="714" spans="1:65" s="14" customFormat="1" x14ac:dyDescent="0.2">
      <c r="B714" s="172"/>
      <c r="D714" s="166" t="s">
        <v>269</v>
      </c>
      <c r="E714" s="173" t="s">
        <v>1</v>
      </c>
      <c r="F714" s="174" t="s">
        <v>7086</v>
      </c>
      <c r="H714" s="175">
        <v>58.8</v>
      </c>
      <c r="L714" s="172"/>
      <c r="M714" s="176"/>
      <c r="N714" s="177"/>
      <c r="O714" s="177"/>
      <c r="P714" s="177"/>
      <c r="Q714" s="177"/>
      <c r="R714" s="177"/>
      <c r="S714" s="177"/>
      <c r="T714" s="178"/>
      <c r="AT714" s="173" t="s">
        <v>269</v>
      </c>
      <c r="AU714" s="173" t="s">
        <v>87</v>
      </c>
      <c r="AV714" s="14" t="s">
        <v>87</v>
      </c>
      <c r="AW714" s="14" t="s">
        <v>26</v>
      </c>
      <c r="AX714" s="14" t="s">
        <v>71</v>
      </c>
      <c r="AY714" s="173" t="s">
        <v>157</v>
      </c>
    </row>
    <row r="715" spans="1:65" s="16" customFormat="1" x14ac:dyDescent="0.2">
      <c r="B715" s="186"/>
      <c r="D715" s="166" t="s">
        <v>269</v>
      </c>
      <c r="E715" s="187" t="s">
        <v>1</v>
      </c>
      <c r="F715" s="188" t="s">
        <v>319</v>
      </c>
      <c r="H715" s="189">
        <v>58.8</v>
      </c>
      <c r="L715" s="186"/>
      <c r="M715" s="190"/>
      <c r="N715" s="191"/>
      <c r="O715" s="191"/>
      <c r="P715" s="191"/>
      <c r="Q715" s="191"/>
      <c r="R715" s="191"/>
      <c r="S715" s="191"/>
      <c r="T715" s="192"/>
      <c r="AT715" s="187" t="s">
        <v>269</v>
      </c>
      <c r="AU715" s="187" t="s">
        <v>87</v>
      </c>
      <c r="AV715" s="16" t="s">
        <v>92</v>
      </c>
      <c r="AW715" s="16" t="s">
        <v>26</v>
      </c>
      <c r="AX715" s="16" t="s">
        <v>71</v>
      </c>
      <c r="AY715" s="187" t="s">
        <v>157</v>
      </c>
    </row>
    <row r="716" spans="1:65" s="15" customFormat="1" x14ac:dyDescent="0.2">
      <c r="B716" s="179"/>
      <c r="D716" s="166" t="s">
        <v>269</v>
      </c>
      <c r="E716" s="180" t="s">
        <v>1</v>
      </c>
      <c r="F716" s="181" t="s">
        <v>272</v>
      </c>
      <c r="H716" s="182">
        <v>3067.9250000000002</v>
      </c>
      <c r="L716" s="179"/>
      <c r="M716" s="183"/>
      <c r="N716" s="184"/>
      <c r="O716" s="184"/>
      <c r="P716" s="184"/>
      <c r="Q716" s="184"/>
      <c r="R716" s="184"/>
      <c r="S716" s="184"/>
      <c r="T716" s="185"/>
      <c r="AT716" s="180" t="s">
        <v>269</v>
      </c>
      <c r="AU716" s="180" t="s">
        <v>87</v>
      </c>
      <c r="AV716" s="15" t="s">
        <v>162</v>
      </c>
      <c r="AW716" s="15" t="s">
        <v>26</v>
      </c>
      <c r="AX716" s="15" t="s">
        <v>79</v>
      </c>
      <c r="AY716" s="180" t="s">
        <v>157</v>
      </c>
    </row>
    <row r="717" spans="1:65" s="2" customFormat="1" ht="24.2" customHeight="1" x14ac:dyDescent="0.2">
      <c r="A717" s="30"/>
      <c r="B717" s="147"/>
      <c r="C717" s="148" t="s">
        <v>536</v>
      </c>
      <c r="D717" s="148" t="s">
        <v>159</v>
      </c>
      <c r="E717" s="149" t="s">
        <v>4862</v>
      </c>
      <c r="F717" s="150" t="s">
        <v>4863</v>
      </c>
      <c r="G717" s="151" t="s">
        <v>168</v>
      </c>
      <c r="H717" s="152">
        <v>3067.9250000000002</v>
      </c>
      <c r="I717" s="152"/>
      <c r="J717" s="152">
        <f>ROUND(I717*H717,3)</f>
        <v>0</v>
      </c>
      <c r="K717" s="153"/>
      <c r="L717" s="31"/>
      <c r="M717" s="154" t="s">
        <v>1</v>
      </c>
      <c r="N717" s="155" t="s">
        <v>37</v>
      </c>
      <c r="O717" s="156">
        <v>6.8000000000000005E-2</v>
      </c>
      <c r="P717" s="156">
        <f>O717*H717</f>
        <v>208.61890000000002</v>
      </c>
      <c r="Q717" s="156">
        <v>0</v>
      </c>
      <c r="R717" s="156">
        <f>Q717*H717</f>
        <v>0</v>
      </c>
      <c r="S717" s="156">
        <v>0</v>
      </c>
      <c r="T717" s="157">
        <f>S717*H717</f>
        <v>0</v>
      </c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R717" s="158" t="s">
        <v>162</v>
      </c>
      <c r="AT717" s="158" t="s">
        <v>159</v>
      </c>
      <c r="AU717" s="158" t="s">
        <v>87</v>
      </c>
      <c r="AY717" s="18" t="s">
        <v>157</v>
      </c>
      <c r="BE717" s="159">
        <f>IF(N717="základná",J717,0)</f>
        <v>0</v>
      </c>
      <c r="BF717" s="159">
        <f>IF(N717="znížená",J717,0)</f>
        <v>0</v>
      </c>
      <c r="BG717" s="159">
        <f>IF(N717="zákl. prenesená",J717,0)</f>
        <v>0</v>
      </c>
      <c r="BH717" s="159">
        <f>IF(N717="zníž. prenesená",J717,0)</f>
        <v>0</v>
      </c>
      <c r="BI717" s="159">
        <f>IF(N717="nulová",J717,0)</f>
        <v>0</v>
      </c>
      <c r="BJ717" s="18" t="s">
        <v>87</v>
      </c>
      <c r="BK717" s="160">
        <f>ROUND(I717*H717,3)</f>
        <v>0</v>
      </c>
      <c r="BL717" s="18" t="s">
        <v>162</v>
      </c>
      <c r="BM717" s="158" t="s">
        <v>7087</v>
      </c>
    </row>
    <row r="718" spans="1:65" s="2" customFormat="1" ht="37.9" customHeight="1" x14ac:dyDescent="0.2">
      <c r="A718" s="30"/>
      <c r="B718" s="147"/>
      <c r="C718" s="148" t="s">
        <v>541</v>
      </c>
      <c r="D718" s="148" t="s">
        <v>159</v>
      </c>
      <c r="E718" s="149" t="s">
        <v>2291</v>
      </c>
      <c r="F718" s="150" t="s">
        <v>2292</v>
      </c>
      <c r="G718" s="151" t="s">
        <v>168</v>
      </c>
      <c r="H718" s="152">
        <v>24543.4</v>
      </c>
      <c r="I718" s="152"/>
      <c r="J718" s="152">
        <f>ROUND(I718*H718,3)</f>
        <v>0</v>
      </c>
      <c r="K718" s="153"/>
      <c r="L718" s="31"/>
      <c r="M718" s="154" t="s">
        <v>1</v>
      </c>
      <c r="N718" s="155" t="s">
        <v>37</v>
      </c>
      <c r="O718" s="156">
        <v>2E-3</v>
      </c>
      <c r="P718" s="156">
        <f>O718*H718</f>
        <v>49.086800000000004</v>
      </c>
      <c r="Q718" s="156">
        <v>0</v>
      </c>
      <c r="R718" s="156">
        <f>Q718*H718</f>
        <v>0</v>
      </c>
      <c r="S718" s="156">
        <v>0</v>
      </c>
      <c r="T718" s="157">
        <f>S718*H718</f>
        <v>0</v>
      </c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R718" s="158" t="s">
        <v>162</v>
      </c>
      <c r="AT718" s="158" t="s">
        <v>159</v>
      </c>
      <c r="AU718" s="158" t="s">
        <v>87</v>
      </c>
      <c r="AY718" s="18" t="s">
        <v>157</v>
      </c>
      <c r="BE718" s="159">
        <f>IF(N718="základná",J718,0)</f>
        <v>0</v>
      </c>
      <c r="BF718" s="159">
        <f>IF(N718="znížená",J718,0)</f>
        <v>0</v>
      </c>
      <c r="BG718" s="159">
        <f>IF(N718="zákl. prenesená",J718,0)</f>
        <v>0</v>
      </c>
      <c r="BH718" s="159">
        <f>IF(N718="zníž. prenesená",J718,0)</f>
        <v>0</v>
      </c>
      <c r="BI718" s="159">
        <f>IF(N718="nulová",J718,0)</f>
        <v>0</v>
      </c>
      <c r="BJ718" s="18" t="s">
        <v>87</v>
      </c>
      <c r="BK718" s="160">
        <f>ROUND(I718*H718,3)</f>
        <v>0</v>
      </c>
      <c r="BL718" s="18" t="s">
        <v>162</v>
      </c>
      <c r="BM718" s="158" t="s">
        <v>7088</v>
      </c>
    </row>
    <row r="719" spans="1:65" s="14" customFormat="1" x14ac:dyDescent="0.2">
      <c r="B719" s="172"/>
      <c r="D719" s="166" t="s">
        <v>269</v>
      </c>
      <c r="E719" s="173" t="s">
        <v>1</v>
      </c>
      <c r="F719" s="174" t="s">
        <v>7089</v>
      </c>
      <c r="H719" s="175">
        <v>24543.4</v>
      </c>
      <c r="L719" s="172"/>
      <c r="M719" s="176"/>
      <c r="N719" s="177"/>
      <c r="O719" s="177"/>
      <c r="P719" s="177"/>
      <c r="Q719" s="177"/>
      <c r="R719" s="177"/>
      <c r="S719" s="177"/>
      <c r="T719" s="178"/>
      <c r="AT719" s="173" t="s">
        <v>269</v>
      </c>
      <c r="AU719" s="173" t="s">
        <v>87</v>
      </c>
      <c r="AV719" s="14" t="s">
        <v>87</v>
      </c>
      <c r="AW719" s="14" t="s">
        <v>26</v>
      </c>
      <c r="AX719" s="14" t="s">
        <v>71</v>
      </c>
      <c r="AY719" s="173" t="s">
        <v>157</v>
      </c>
    </row>
    <row r="720" spans="1:65" s="15" customFormat="1" x14ac:dyDescent="0.2">
      <c r="B720" s="179"/>
      <c r="D720" s="166" t="s">
        <v>269</v>
      </c>
      <c r="E720" s="180" t="s">
        <v>1</v>
      </c>
      <c r="F720" s="181" t="s">
        <v>272</v>
      </c>
      <c r="H720" s="182">
        <v>24543.4</v>
      </c>
      <c r="L720" s="179"/>
      <c r="M720" s="183"/>
      <c r="N720" s="184"/>
      <c r="O720" s="184"/>
      <c r="P720" s="184"/>
      <c r="Q720" s="184"/>
      <c r="R720" s="184"/>
      <c r="S720" s="184"/>
      <c r="T720" s="185"/>
      <c r="AT720" s="180" t="s">
        <v>269</v>
      </c>
      <c r="AU720" s="180" t="s">
        <v>87</v>
      </c>
      <c r="AV720" s="15" t="s">
        <v>162</v>
      </c>
      <c r="AW720" s="15" t="s">
        <v>26</v>
      </c>
      <c r="AX720" s="15" t="s">
        <v>79</v>
      </c>
      <c r="AY720" s="180" t="s">
        <v>157</v>
      </c>
    </row>
    <row r="721" spans="1:65" s="2" customFormat="1" ht="24.75" customHeight="1" x14ac:dyDescent="0.2">
      <c r="A721" s="30"/>
      <c r="B721" s="147"/>
      <c r="C721" s="148" t="s">
        <v>545</v>
      </c>
      <c r="D721" s="148" t="s">
        <v>159</v>
      </c>
      <c r="E721" s="149" t="s">
        <v>7090</v>
      </c>
      <c r="F721" s="150" t="s">
        <v>8300</v>
      </c>
      <c r="G721" s="151" t="s">
        <v>168</v>
      </c>
      <c r="H721" s="152">
        <v>3067.9250000000002</v>
      </c>
      <c r="I721" s="152"/>
      <c r="J721" s="152">
        <f>ROUND(I721*H721,3)</f>
        <v>0</v>
      </c>
      <c r="K721" s="153"/>
      <c r="L721" s="31"/>
      <c r="M721" s="154" t="s">
        <v>1</v>
      </c>
      <c r="N721" s="155" t="s">
        <v>37</v>
      </c>
      <c r="O721" s="156">
        <v>0</v>
      </c>
      <c r="P721" s="156">
        <f>O721*H721</f>
        <v>0</v>
      </c>
      <c r="Q721" s="156">
        <v>0</v>
      </c>
      <c r="R721" s="156">
        <f>Q721*H721</f>
        <v>0</v>
      </c>
      <c r="S721" s="156">
        <v>0</v>
      </c>
      <c r="T721" s="157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8" t="s">
        <v>162</v>
      </c>
      <c r="AT721" s="158" t="s">
        <v>159</v>
      </c>
      <c r="AU721" s="158" t="s">
        <v>87</v>
      </c>
      <c r="AY721" s="18" t="s">
        <v>157</v>
      </c>
      <c r="BE721" s="159">
        <f>IF(N721="základná",J721,0)</f>
        <v>0</v>
      </c>
      <c r="BF721" s="159">
        <f>IF(N721="znížená",J721,0)</f>
        <v>0</v>
      </c>
      <c r="BG721" s="159">
        <f>IF(N721="zákl. prenesená",J721,0)</f>
        <v>0</v>
      </c>
      <c r="BH721" s="159">
        <f>IF(N721="zníž. prenesená",J721,0)</f>
        <v>0</v>
      </c>
      <c r="BI721" s="159">
        <f>IF(N721="nulová",J721,0)</f>
        <v>0</v>
      </c>
      <c r="BJ721" s="18" t="s">
        <v>87</v>
      </c>
      <c r="BK721" s="160">
        <f>ROUND(I721*H721,3)</f>
        <v>0</v>
      </c>
      <c r="BL721" s="18" t="s">
        <v>162</v>
      </c>
      <c r="BM721" s="158" t="s">
        <v>7091</v>
      </c>
    </row>
    <row r="722" spans="1:65" s="2" customFormat="1" ht="24.2" customHeight="1" x14ac:dyDescent="0.2">
      <c r="A722" s="30"/>
      <c r="B722" s="147"/>
      <c r="C722" s="148" t="s">
        <v>549</v>
      </c>
      <c r="D722" s="148" t="s">
        <v>159</v>
      </c>
      <c r="E722" s="149" t="s">
        <v>7092</v>
      </c>
      <c r="F722" s="150" t="s">
        <v>8301</v>
      </c>
      <c r="G722" s="151" t="s">
        <v>168</v>
      </c>
      <c r="H722" s="152">
        <v>3067.9250000000002</v>
      </c>
      <c r="I722" s="152"/>
      <c r="J722" s="152">
        <f>ROUND(I722*H722,3)</f>
        <v>0</v>
      </c>
      <c r="K722" s="153"/>
      <c r="L722" s="31"/>
      <c r="M722" s="154" t="s">
        <v>1</v>
      </c>
      <c r="N722" s="155" t="s">
        <v>37</v>
      </c>
      <c r="O722" s="156">
        <v>0</v>
      </c>
      <c r="P722" s="156">
        <f>O722*H722</f>
        <v>0</v>
      </c>
      <c r="Q722" s="156">
        <v>0</v>
      </c>
      <c r="R722" s="156">
        <f>Q722*H722</f>
        <v>0</v>
      </c>
      <c r="S722" s="156">
        <v>0</v>
      </c>
      <c r="T722" s="157">
        <f>S722*H722</f>
        <v>0</v>
      </c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R722" s="158" t="s">
        <v>162</v>
      </c>
      <c r="AT722" s="158" t="s">
        <v>159</v>
      </c>
      <c r="AU722" s="158" t="s">
        <v>87</v>
      </c>
      <c r="AY722" s="18" t="s">
        <v>157</v>
      </c>
      <c r="BE722" s="159">
        <f>IF(N722="základná",J722,0)</f>
        <v>0</v>
      </c>
      <c r="BF722" s="159">
        <f>IF(N722="znížená",J722,0)</f>
        <v>0</v>
      </c>
      <c r="BG722" s="159">
        <f>IF(N722="zákl. prenesená",J722,0)</f>
        <v>0</v>
      </c>
      <c r="BH722" s="159">
        <f>IF(N722="zníž. prenesená",J722,0)</f>
        <v>0</v>
      </c>
      <c r="BI722" s="159">
        <f>IF(N722="nulová",J722,0)</f>
        <v>0</v>
      </c>
      <c r="BJ722" s="18" t="s">
        <v>87</v>
      </c>
      <c r="BK722" s="160">
        <f>ROUND(I722*H722,3)</f>
        <v>0</v>
      </c>
      <c r="BL722" s="18" t="s">
        <v>162</v>
      </c>
      <c r="BM722" s="158" t="s">
        <v>7093</v>
      </c>
    </row>
    <row r="723" spans="1:65" s="2" customFormat="1" ht="24.2" customHeight="1" x14ac:dyDescent="0.2">
      <c r="A723" s="30"/>
      <c r="B723" s="147"/>
      <c r="C723" s="148" t="s">
        <v>553</v>
      </c>
      <c r="D723" s="148" t="s">
        <v>159</v>
      </c>
      <c r="E723" s="149" t="s">
        <v>7094</v>
      </c>
      <c r="F723" s="150" t="s">
        <v>7095</v>
      </c>
      <c r="G723" s="151" t="s">
        <v>196</v>
      </c>
      <c r="H723" s="152">
        <v>8</v>
      </c>
      <c r="I723" s="152"/>
      <c r="J723" s="152">
        <f>ROUND(I723*H723,3)</f>
        <v>0</v>
      </c>
      <c r="K723" s="153"/>
      <c r="L723" s="31"/>
      <c r="M723" s="154" t="s">
        <v>1</v>
      </c>
      <c r="N723" s="155" t="s">
        <v>37</v>
      </c>
      <c r="O723" s="156">
        <v>0</v>
      </c>
      <c r="P723" s="156">
        <f>O723*H723</f>
        <v>0</v>
      </c>
      <c r="Q723" s="156">
        <v>0</v>
      </c>
      <c r="R723" s="156">
        <f>Q723*H723</f>
        <v>0</v>
      </c>
      <c r="S723" s="156">
        <v>0</v>
      </c>
      <c r="T723" s="157">
        <f>S723*H723</f>
        <v>0</v>
      </c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R723" s="158" t="s">
        <v>162</v>
      </c>
      <c r="AT723" s="158" t="s">
        <v>159</v>
      </c>
      <c r="AU723" s="158" t="s">
        <v>87</v>
      </c>
      <c r="AY723" s="18" t="s">
        <v>157</v>
      </c>
      <c r="BE723" s="159">
        <f>IF(N723="základná",J723,0)</f>
        <v>0</v>
      </c>
      <c r="BF723" s="159">
        <f>IF(N723="znížená",J723,0)</f>
        <v>0</v>
      </c>
      <c r="BG723" s="159">
        <f>IF(N723="zákl. prenesená",J723,0)</f>
        <v>0</v>
      </c>
      <c r="BH723" s="159">
        <f>IF(N723="zníž. prenesená",J723,0)</f>
        <v>0</v>
      </c>
      <c r="BI723" s="159">
        <f>IF(N723="nulová",J723,0)</f>
        <v>0</v>
      </c>
      <c r="BJ723" s="18" t="s">
        <v>87</v>
      </c>
      <c r="BK723" s="160">
        <f>ROUND(I723*H723,3)</f>
        <v>0</v>
      </c>
      <c r="BL723" s="18" t="s">
        <v>162</v>
      </c>
      <c r="BM723" s="158" t="s">
        <v>7096</v>
      </c>
    </row>
    <row r="724" spans="1:65" s="13" customFormat="1" x14ac:dyDescent="0.2">
      <c r="B724" s="165"/>
      <c r="D724" s="166" t="s">
        <v>269</v>
      </c>
      <c r="E724" s="167" t="s">
        <v>1</v>
      </c>
      <c r="F724" s="168" t="s">
        <v>6157</v>
      </c>
      <c r="H724" s="167" t="s">
        <v>1</v>
      </c>
      <c r="L724" s="165"/>
      <c r="M724" s="169"/>
      <c r="N724" s="170"/>
      <c r="O724" s="170"/>
      <c r="P724" s="170"/>
      <c r="Q724" s="170"/>
      <c r="R724" s="170"/>
      <c r="S724" s="170"/>
      <c r="T724" s="171"/>
      <c r="AT724" s="167" t="s">
        <v>269</v>
      </c>
      <c r="AU724" s="167" t="s">
        <v>87</v>
      </c>
      <c r="AV724" s="13" t="s">
        <v>79</v>
      </c>
      <c r="AW724" s="13" t="s">
        <v>26</v>
      </c>
      <c r="AX724" s="13" t="s">
        <v>71</v>
      </c>
      <c r="AY724" s="167" t="s">
        <v>157</v>
      </c>
    </row>
    <row r="725" spans="1:65" s="14" customFormat="1" x14ac:dyDescent="0.2">
      <c r="B725" s="172"/>
      <c r="D725" s="166" t="s">
        <v>269</v>
      </c>
      <c r="E725" s="173" t="s">
        <v>1</v>
      </c>
      <c r="F725" s="174" t="s">
        <v>7097</v>
      </c>
      <c r="H725" s="175">
        <v>1.5</v>
      </c>
      <c r="L725" s="172"/>
      <c r="M725" s="176"/>
      <c r="N725" s="177"/>
      <c r="O725" s="177"/>
      <c r="P725" s="177"/>
      <c r="Q725" s="177"/>
      <c r="R725" s="177"/>
      <c r="S725" s="177"/>
      <c r="T725" s="178"/>
      <c r="AT725" s="173" t="s">
        <v>269</v>
      </c>
      <c r="AU725" s="173" t="s">
        <v>87</v>
      </c>
      <c r="AV725" s="14" t="s">
        <v>87</v>
      </c>
      <c r="AW725" s="14" t="s">
        <v>26</v>
      </c>
      <c r="AX725" s="14" t="s">
        <v>71</v>
      </c>
      <c r="AY725" s="173" t="s">
        <v>157</v>
      </c>
    </row>
    <row r="726" spans="1:65" s="14" customFormat="1" x14ac:dyDescent="0.2">
      <c r="B726" s="172"/>
      <c r="D726" s="166" t="s">
        <v>269</v>
      </c>
      <c r="E726" s="173" t="s">
        <v>1</v>
      </c>
      <c r="F726" s="174" t="s">
        <v>7098</v>
      </c>
      <c r="H726" s="175">
        <v>3</v>
      </c>
      <c r="L726" s="172"/>
      <c r="M726" s="176"/>
      <c r="N726" s="177"/>
      <c r="O726" s="177"/>
      <c r="P726" s="177"/>
      <c r="Q726" s="177"/>
      <c r="R726" s="177"/>
      <c r="S726" s="177"/>
      <c r="T726" s="178"/>
      <c r="AT726" s="173" t="s">
        <v>269</v>
      </c>
      <c r="AU726" s="173" t="s">
        <v>87</v>
      </c>
      <c r="AV726" s="14" t="s">
        <v>87</v>
      </c>
      <c r="AW726" s="14" t="s">
        <v>26</v>
      </c>
      <c r="AX726" s="14" t="s">
        <v>71</v>
      </c>
      <c r="AY726" s="173" t="s">
        <v>157</v>
      </c>
    </row>
    <row r="727" spans="1:65" s="14" customFormat="1" x14ac:dyDescent="0.2">
      <c r="B727" s="172"/>
      <c r="D727" s="166" t="s">
        <v>269</v>
      </c>
      <c r="E727" s="173" t="s">
        <v>1</v>
      </c>
      <c r="F727" s="174" t="s">
        <v>7099</v>
      </c>
      <c r="H727" s="175">
        <v>2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5" customFormat="1" x14ac:dyDescent="0.2">
      <c r="B728" s="179"/>
      <c r="D728" s="166" t="s">
        <v>269</v>
      </c>
      <c r="E728" s="180" t="s">
        <v>1</v>
      </c>
      <c r="F728" s="181" t="s">
        <v>272</v>
      </c>
      <c r="H728" s="182">
        <v>6.5</v>
      </c>
      <c r="L728" s="179"/>
      <c r="M728" s="183"/>
      <c r="N728" s="184"/>
      <c r="O728" s="184"/>
      <c r="P728" s="184"/>
      <c r="Q728" s="184"/>
      <c r="R728" s="184"/>
      <c r="S728" s="184"/>
      <c r="T728" s="185"/>
      <c r="AT728" s="180" t="s">
        <v>269</v>
      </c>
      <c r="AU728" s="180" t="s">
        <v>87</v>
      </c>
      <c r="AV728" s="15" t="s">
        <v>162</v>
      </c>
      <c r="AW728" s="15" t="s">
        <v>26</v>
      </c>
      <c r="AX728" s="15" t="s">
        <v>71</v>
      </c>
      <c r="AY728" s="180" t="s">
        <v>157</v>
      </c>
    </row>
    <row r="729" spans="1:65" s="14" customFormat="1" x14ac:dyDescent="0.2">
      <c r="B729" s="172"/>
      <c r="D729" s="166" t="s">
        <v>269</v>
      </c>
      <c r="E729" s="173" t="s">
        <v>1</v>
      </c>
      <c r="F729" s="174" t="s">
        <v>7100</v>
      </c>
      <c r="H729" s="175">
        <v>1.5</v>
      </c>
      <c r="L729" s="172"/>
      <c r="M729" s="176"/>
      <c r="N729" s="177"/>
      <c r="O729" s="177"/>
      <c r="P729" s="177"/>
      <c r="Q729" s="177"/>
      <c r="R729" s="177"/>
      <c r="S729" s="177"/>
      <c r="T729" s="178"/>
      <c r="AT729" s="173" t="s">
        <v>269</v>
      </c>
      <c r="AU729" s="173" t="s">
        <v>87</v>
      </c>
      <c r="AV729" s="14" t="s">
        <v>87</v>
      </c>
      <c r="AW729" s="14" t="s">
        <v>26</v>
      </c>
      <c r="AX729" s="14" t="s">
        <v>71</v>
      </c>
      <c r="AY729" s="173" t="s">
        <v>157</v>
      </c>
    </row>
    <row r="730" spans="1:65" s="15" customFormat="1" x14ac:dyDescent="0.2">
      <c r="B730" s="179"/>
      <c r="D730" s="166" t="s">
        <v>269</v>
      </c>
      <c r="E730" s="180" t="s">
        <v>1</v>
      </c>
      <c r="F730" s="181" t="s">
        <v>272</v>
      </c>
      <c r="H730" s="182">
        <v>1.5</v>
      </c>
      <c r="L730" s="179"/>
      <c r="M730" s="183"/>
      <c r="N730" s="184"/>
      <c r="O730" s="184"/>
      <c r="P730" s="184"/>
      <c r="Q730" s="184"/>
      <c r="R730" s="184"/>
      <c r="S730" s="184"/>
      <c r="T730" s="185"/>
      <c r="AT730" s="180" t="s">
        <v>269</v>
      </c>
      <c r="AU730" s="180" t="s">
        <v>87</v>
      </c>
      <c r="AV730" s="15" t="s">
        <v>162</v>
      </c>
      <c r="AW730" s="15" t="s">
        <v>26</v>
      </c>
      <c r="AX730" s="15" t="s">
        <v>71</v>
      </c>
      <c r="AY730" s="180" t="s">
        <v>157</v>
      </c>
    </row>
    <row r="731" spans="1:65" s="14" customFormat="1" x14ac:dyDescent="0.2">
      <c r="B731" s="172"/>
      <c r="D731" s="166" t="s">
        <v>269</v>
      </c>
      <c r="E731" s="173" t="s">
        <v>1</v>
      </c>
      <c r="F731" s="174" t="s">
        <v>7101</v>
      </c>
      <c r="H731" s="175">
        <v>8</v>
      </c>
      <c r="L731" s="172"/>
      <c r="M731" s="176"/>
      <c r="N731" s="177"/>
      <c r="O731" s="177"/>
      <c r="P731" s="177"/>
      <c r="Q731" s="177"/>
      <c r="R731" s="177"/>
      <c r="S731" s="177"/>
      <c r="T731" s="178"/>
      <c r="AT731" s="173" t="s">
        <v>269</v>
      </c>
      <c r="AU731" s="173" t="s">
        <v>87</v>
      </c>
      <c r="AV731" s="14" t="s">
        <v>87</v>
      </c>
      <c r="AW731" s="14" t="s">
        <v>26</v>
      </c>
      <c r="AX731" s="14" t="s">
        <v>71</v>
      </c>
      <c r="AY731" s="173" t="s">
        <v>157</v>
      </c>
    </row>
    <row r="732" spans="1:65" s="15" customFormat="1" x14ac:dyDescent="0.2">
      <c r="B732" s="179"/>
      <c r="D732" s="166" t="s">
        <v>269</v>
      </c>
      <c r="E732" s="180" t="s">
        <v>1</v>
      </c>
      <c r="F732" s="181" t="s">
        <v>272</v>
      </c>
      <c r="H732" s="182">
        <v>8</v>
      </c>
      <c r="L732" s="179"/>
      <c r="M732" s="183"/>
      <c r="N732" s="184"/>
      <c r="O732" s="184"/>
      <c r="P732" s="184"/>
      <c r="Q732" s="184"/>
      <c r="R732" s="184"/>
      <c r="S732" s="184"/>
      <c r="T732" s="185"/>
      <c r="AT732" s="180" t="s">
        <v>269</v>
      </c>
      <c r="AU732" s="180" t="s">
        <v>87</v>
      </c>
      <c r="AV732" s="15" t="s">
        <v>162</v>
      </c>
      <c r="AW732" s="15" t="s">
        <v>26</v>
      </c>
      <c r="AX732" s="15" t="s">
        <v>79</v>
      </c>
      <c r="AY732" s="180" t="s">
        <v>157</v>
      </c>
    </row>
    <row r="733" spans="1:65" s="2" customFormat="1" ht="24.2" customHeight="1" x14ac:dyDescent="0.2">
      <c r="A733" s="30"/>
      <c r="B733" s="147"/>
      <c r="C733" s="148" t="s">
        <v>557</v>
      </c>
      <c r="D733" s="148" t="s">
        <v>159</v>
      </c>
      <c r="E733" s="149" t="s">
        <v>7102</v>
      </c>
      <c r="F733" s="150" t="s">
        <v>7103</v>
      </c>
      <c r="G733" s="151" t="s">
        <v>196</v>
      </c>
      <c r="H733" s="152">
        <v>47.7</v>
      </c>
      <c r="I733" s="152"/>
      <c r="J733" s="152">
        <f>ROUND(I733*H733,3)</f>
        <v>0</v>
      </c>
      <c r="K733" s="153"/>
      <c r="L733" s="31"/>
      <c r="M733" s="154" t="s">
        <v>1</v>
      </c>
      <c r="N733" s="155" t="s">
        <v>37</v>
      </c>
      <c r="O733" s="156">
        <v>0</v>
      </c>
      <c r="P733" s="156">
        <f>O733*H733</f>
        <v>0</v>
      </c>
      <c r="Q733" s="156">
        <v>0</v>
      </c>
      <c r="R733" s="156">
        <f>Q733*H733</f>
        <v>0</v>
      </c>
      <c r="S733" s="156">
        <v>0</v>
      </c>
      <c r="T733" s="157">
        <f>S733*H733</f>
        <v>0</v>
      </c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R733" s="158" t="s">
        <v>162</v>
      </c>
      <c r="AT733" s="158" t="s">
        <v>159</v>
      </c>
      <c r="AU733" s="158" t="s">
        <v>87</v>
      </c>
      <c r="AY733" s="18" t="s">
        <v>157</v>
      </c>
      <c r="BE733" s="159">
        <f>IF(N733="základná",J733,0)</f>
        <v>0</v>
      </c>
      <c r="BF733" s="159">
        <f>IF(N733="znížená",J733,0)</f>
        <v>0</v>
      </c>
      <c r="BG733" s="159">
        <f>IF(N733="zákl. prenesená",J733,0)</f>
        <v>0</v>
      </c>
      <c r="BH733" s="159">
        <f>IF(N733="zníž. prenesená",J733,0)</f>
        <v>0</v>
      </c>
      <c r="BI733" s="159">
        <f>IF(N733="nulová",J733,0)</f>
        <v>0</v>
      </c>
      <c r="BJ733" s="18" t="s">
        <v>87</v>
      </c>
      <c r="BK733" s="160">
        <f>ROUND(I733*H733,3)</f>
        <v>0</v>
      </c>
      <c r="BL733" s="18" t="s">
        <v>162</v>
      </c>
      <c r="BM733" s="158" t="s">
        <v>7104</v>
      </c>
    </row>
    <row r="734" spans="1:65" s="13" customFormat="1" x14ac:dyDescent="0.2">
      <c r="B734" s="165"/>
      <c r="D734" s="166" t="s">
        <v>269</v>
      </c>
      <c r="E734" s="167" t="s">
        <v>1</v>
      </c>
      <c r="F734" s="168" t="s">
        <v>6774</v>
      </c>
      <c r="H734" s="167" t="s">
        <v>1</v>
      </c>
      <c r="L734" s="165"/>
      <c r="M734" s="169"/>
      <c r="N734" s="170"/>
      <c r="O734" s="170"/>
      <c r="P734" s="170"/>
      <c r="Q734" s="170"/>
      <c r="R734" s="170"/>
      <c r="S734" s="170"/>
      <c r="T734" s="171"/>
      <c r="AT734" s="167" t="s">
        <v>269</v>
      </c>
      <c r="AU734" s="167" t="s">
        <v>87</v>
      </c>
      <c r="AV734" s="13" t="s">
        <v>79</v>
      </c>
      <c r="AW734" s="13" t="s">
        <v>26</v>
      </c>
      <c r="AX734" s="13" t="s">
        <v>71</v>
      </c>
      <c r="AY734" s="167" t="s">
        <v>157</v>
      </c>
    </row>
    <row r="735" spans="1:65" s="14" customFormat="1" x14ac:dyDescent="0.2">
      <c r="B735" s="172"/>
      <c r="D735" s="166" t="s">
        <v>269</v>
      </c>
      <c r="E735" s="173" t="s">
        <v>1</v>
      </c>
      <c r="F735" s="174" t="s">
        <v>7105</v>
      </c>
      <c r="H735" s="175">
        <v>8.5</v>
      </c>
      <c r="L735" s="172"/>
      <c r="M735" s="176"/>
      <c r="N735" s="177"/>
      <c r="O735" s="177"/>
      <c r="P735" s="177"/>
      <c r="Q735" s="177"/>
      <c r="R735" s="177"/>
      <c r="S735" s="177"/>
      <c r="T735" s="178"/>
      <c r="AT735" s="173" t="s">
        <v>269</v>
      </c>
      <c r="AU735" s="173" t="s">
        <v>87</v>
      </c>
      <c r="AV735" s="14" t="s">
        <v>87</v>
      </c>
      <c r="AW735" s="14" t="s">
        <v>26</v>
      </c>
      <c r="AX735" s="14" t="s">
        <v>71</v>
      </c>
      <c r="AY735" s="173" t="s">
        <v>157</v>
      </c>
    </row>
    <row r="736" spans="1:65" s="14" customFormat="1" x14ac:dyDescent="0.2">
      <c r="B736" s="172"/>
      <c r="D736" s="166" t="s">
        <v>269</v>
      </c>
      <c r="E736" s="173" t="s">
        <v>1</v>
      </c>
      <c r="F736" s="174" t="s">
        <v>7106</v>
      </c>
      <c r="H736" s="175">
        <v>3</v>
      </c>
      <c r="L736" s="172"/>
      <c r="M736" s="176"/>
      <c r="N736" s="177"/>
      <c r="O736" s="177"/>
      <c r="P736" s="177"/>
      <c r="Q736" s="177"/>
      <c r="R736" s="177"/>
      <c r="S736" s="177"/>
      <c r="T736" s="178"/>
      <c r="AT736" s="173" t="s">
        <v>269</v>
      </c>
      <c r="AU736" s="173" t="s">
        <v>87</v>
      </c>
      <c r="AV736" s="14" t="s">
        <v>87</v>
      </c>
      <c r="AW736" s="14" t="s">
        <v>26</v>
      </c>
      <c r="AX736" s="14" t="s">
        <v>71</v>
      </c>
      <c r="AY736" s="173" t="s">
        <v>157</v>
      </c>
    </row>
    <row r="737" spans="1:65" s="14" customFormat="1" x14ac:dyDescent="0.2">
      <c r="B737" s="172"/>
      <c r="D737" s="166" t="s">
        <v>269</v>
      </c>
      <c r="E737" s="173" t="s">
        <v>1</v>
      </c>
      <c r="F737" s="174" t="s">
        <v>7107</v>
      </c>
      <c r="H737" s="175">
        <v>7.5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1:65" s="14" customFormat="1" x14ac:dyDescent="0.2">
      <c r="B738" s="172"/>
      <c r="D738" s="166" t="s">
        <v>269</v>
      </c>
      <c r="E738" s="173" t="s">
        <v>1</v>
      </c>
      <c r="F738" s="174" t="s">
        <v>7108</v>
      </c>
      <c r="H738" s="175">
        <v>7.5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1:65" s="14" customFormat="1" x14ac:dyDescent="0.2">
      <c r="B739" s="172"/>
      <c r="D739" s="166" t="s">
        <v>269</v>
      </c>
      <c r="E739" s="173" t="s">
        <v>1</v>
      </c>
      <c r="F739" s="174" t="s">
        <v>7109</v>
      </c>
      <c r="H739" s="175">
        <v>7.2</v>
      </c>
      <c r="L739" s="172"/>
      <c r="M739" s="176"/>
      <c r="N739" s="177"/>
      <c r="O739" s="177"/>
      <c r="P739" s="177"/>
      <c r="Q739" s="177"/>
      <c r="R739" s="177"/>
      <c r="S739" s="177"/>
      <c r="T739" s="178"/>
      <c r="AT739" s="173" t="s">
        <v>269</v>
      </c>
      <c r="AU739" s="173" t="s">
        <v>87</v>
      </c>
      <c r="AV739" s="14" t="s">
        <v>87</v>
      </c>
      <c r="AW739" s="14" t="s">
        <v>26</v>
      </c>
      <c r="AX739" s="14" t="s">
        <v>71</v>
      </c>
      <c r="AY739" s="173" t="s">
        <v>157</v>
      </c>
    </row>
    <row r="740" spans="1:65" s="15" customFormat="1" x14ac:dyDescent="0.2">
      <c r="B740" s="179"/>
      <c r="D740" s="166" t="s">
        <v>269</v>
      </c>
      <c r="E740" s="180" t="s">
        <v>1</v>
      </c>
      <c r="F740" s="181" t="s">
        <v>272</v>
      </c>
      <c r="H740" s="182">
        <v>33.700000000000003</v>
      </c>
      <c r="L740" s="179"/>
      <c r="M740" s="183"/>
      <c r="N740" s="184"/>
      <c r="O740" s="184"/>
      <c r="P740" s="184"/>
      <c r="Q740" s="184"/>
      <c r="R740" s="184"/>
      <c r="S740" s="184"/>
      <c r="T740" s="185"/>
      <c r="AT740" s="180" t="s">
        <v>269</v>
      </c>
      <c r="AU740" s="180" t="s">
        <v>87</v>
      </c>
      <c r="AV740" s="15" t="s">
        <v>162</v>
      </c>
      <c r="AW740" s="15" t="s">
        <v>26</v>
      </c>
      <c r="AX740" s="15" t="s">
        <v>71</v>
      </c>
      <c r="AY740" s="180" t="s">
        <v>157</v>
      </c>
    </row>
    <row r="741" spans="1:65" s="13" customFormat="1" x14ac:dyDescent="0.2">
      <c r="B741" s="165"/>
      <c r="D741" s="166" t="s">
        <v>269</v>
      </c>
      <c r="E741" s="167" t="s">
        <v>1</v>
      </c>
      <c r="F741" s="168" t="s">
        <v>6159</v>
      </c>
      <c r="H741" s="167" t="s">
        <v>1</v>
      </c>
      <c r="L741" s="165"/>
      <c r="M741" s="169"/>
      <c r="N741" s="170"/>
      <c r="O741" s="170"/>
      <c r="P741" s="170"/>
      <c r="Q741" s="170"/>
      <c r="R741" s="170"/>
      <c r="S741" s="170"/>
      <c r="T741" s="171"/>
      <c r="AT741" s="167" t="s">
        <v>269</v>
      </c>
      <c r="AU741" s="167" t="s">
        <v>87</v>
      </c>
      <c r="AV741" s="13" t="s">
        <v>79</v>
      </c>
      <c r="AW741" s="13" t="s">
        <v>26</v>
      </c>
      <c r="AX741" s="13" t="s">
        <v>71</v>
      </c>
      <c r="AY741" s="167" t="s">
        <v>157</v>
      </c>
    </row>
    <row r="742" spans="1:65" s="14" customFormat="1" x14ac:dyDescent="0.2">
      <c r="B742" s="172"/>
      <c r="D742" s="166" t="s">
        <v>269</v>
      </c>
      <c r="E742" s="173" t="s">
        <v>1</v>
      </c>
      <c r="F742" s="174" t="s">
        <v>7110</v>
      </c>
      <c r="H742" s="175">
        <v>4</v>
      </c>
      <c r="L742" s="172"/>
      <c r="M742" s="176"/>
      <c r="N742" s="177"/>
      <c r="O742" s="177"/>
      <c r="P742" s="177"/>
      <c r="Q742" s="177"/>
      <c r="R742" s="177"/>
      <c r="S742" s="177"/>
      <c r="T742" s="178"/>
      <c r="AT742" s="173" t="s">
        <v>269</v>
      </c>
      <c r="AU742" s="173" t="s">
        <v>87</v>
      </c>
      <c r="AV742" s="14" t="s">
        <v>87</v>
      </c>
      <c r="AW742" s="14" t="s">
        <v>26</v>
      </c>
      <c r="AX742" s="14" t="s">
        <v>71</v>
      </c>
      <c r="AY742" s="173" t="s">
        <v>157</v>
      </c>
    </row>
    <row r="743" spans="1:65" s="14" customFormat="1" x14ac:dyDescent="0.2">
      <c r="B743" s="172"/>
      <c r="D743" s="166" t="s">
        <v>269</v>
      </c>
      <c r="E743" s="173" t="s">
        <v>1</v>
      </c>
      <c r="F743" s="174" t="s">
        <v>7111</v>
      </c>
      <c r="H743" s="175">
        <v>10</v>
      </c>
      <c r="L743" s="172"/>
      <c r="M743" s="176"/>
      <c r="N743" s="177"/>
      <c r="O743" s="177"/>
      <c r="P743" s="177"/>
      <c r="Q743" s="177"/>
      <c r="R743" s="177"/>
      <c r="S743" s="177"/>
      <c r="T743" s="178"/>
      <c r="AT743" s="173" t="s">
        <v>269</v>
      </c>
      <c r="AU743" s="173" t="s">
        <v>87</v>
      </c>
      <c r="AV743" s="14" t="s">
        <v>87</v>
      </c>
      <c r="AW743" s="14" t="s">
        <v>26</v>
      </c>
      <c r="AX743" s="14" t="s">
        <v>71</v>
      </c>
      <c r="AY743" s="173" t="s">
        <v>157</v>
      </c>
    </row>
    <row r="744" spans="1:65" s="15" customFormat="1" x14ac:dyDescent="0.2">
      <c r="B744" s="179"/>
      <c r="D744" s="166" t="s">
        <v>269</v>
      </c>
      <c r="E744" s="180" t="s">
        <v>1</v>
      </c>
      <c r="F744" s="181" t="s">
        <v>272</v>
      </c>
      <c r="H744" s="182">
        <v>14</v>
      </c>
      <c r="L744" s="179"/>
      <c r="M744" s="183"/>
      <c r="N744" s="184"/>
      <c r="O744" s="184"/>
      <c r="P744" s="184"/>
      <c r="Q744" s="184"/>
      <c r="R744" s="184"/>
      <c r="S744" s="184"/>
      <c r="T744" s="185"/>
      <c r="AT744" s="180" t="s">
        <v>269</v>
      </c>
      <c r="AU744" s="180" t="s">
        <v>87</v>
      </c>
      <c r="AV744" s="15" t="s">
        <v>162</v>
      </c>
      <c r="AW744" s="15" t="s">
        <v>26</v>
      </c>
      <c r="AX744" s="15" t="s">
        <v>71</v>
      </c>
      <c r="AY744" s="180" t="s">
        <v>157</v>
      </c>
    </row>
    <row r="745" spans="1:65" s="14" customFormat="1" x14ac:dyDescent="0.2">
      <c r="B745" s="172"/>
      <c r="D745" s="166" t="s">
        <v>269</v>
      </c>
      <c r="E745" s="173" t="s">
        <v>1</v>
      </c>
      <c r="F745" s="174" t="s">
        <v>7112</v>
      </c>
      <c r="H745" s="175">
        <v>47.7</v>
      </c>
      <c r="L745" s="172"/>
      <c r="M745" s="176"/>
      <c r="N745" s="177"/>
      <c r="O745" s="177"/>
      <c r="P745" s="177"/>
      <c r="Q745" s="177"/>
      <c r="R745" s="177"/>
      <c r="S745" s="177"/>
      <c r="T745" s="178"/>
      <c r="AT745" s="173" t="s">
        <v>269</v>
      </c>
      <c r="AU745" s="173" t="s">
        <v>87</v>
      </c>
      <c r="AV745" s="14" t="s">
        <v>87</v>
      </c>
      <c r="AW745" s="14" t="s">
        <v>26</v>
      </c>
      <c r="AX745" s="14" t="s">
        <v>71</v>
      </c>
      <c r="AY745" s="173" t="s">
        <v>157</v>
      </c>
    </row>
    <row r="746" spans="1:65" s="15" customFormat="1" x14ac:dyDescent="0.2">
      <c r="B746" s="179"/>
      <c r="D746" s="166" t="s">
        <v>269</v>
      </c>
      <c r="E746" s="180" t="s">
        <v>1</v>
      </c>
      <c r="F746" s="181" t="s">
        <v>272</v>
      </c>
      <c r="H746" s="182">
        <v>47.7</v>
      </c>
      <c r="L746" s="179"/>
      <c r="M746" s="183"/>
      <c r="N746" s="184"/>
      <c r="O746" s="184"/>
      <c r="P746" s="184"/>
      <c r="Q746" s="184"/>
      <c r="R746" s="184"/>
      <c r="S746" s="184"/>
      <c r="T746" s="185"/>
      <c r="AT746" s="180" t="s">
        <v>269</v>
      </c>
      <c r="AU746" s="180" t="s">
        <v>87</v>
      </c>
      <c r="AV746" s="15" t="s">
        <v>162</v>
      </c>
      <c r="AW746" s="15" t="s">
        <v>26</v>
      </c>
      <c r="AX746" s="15" t="s">
        <v>79</v>
      </c>
      <c r="AY746" s="180" t="s">
        <v>157</v>
      </c>
    </row>
    <row r="747" spans="1:65" s="2" customFormat="1" ht="24.2" customHeight="1" x14ac:dyDescent="0.2">
      <c r="A747" s="30"/>
      <c r="B747" s="147"/>
      <c r="C747" s="148" t="s">
        <v>561</v>
      </c>
      <c r="D747" s="148" t="s">
        <v>159</v>
      </c>
      <c r="E747" s="149" t="s">
        <v>7113</v>
      </c>
      <c r="F747" s="150" t="s">
        <v>7114</v>
      </c>
      <c r="G747" s="151" t="s">
        <v>196</v>
      </c>
      <c r="H747" s="152">
        <v>16</v>
      </c>
      <c r="I747" s="152"/>
      <c r="J747" s="152">
        <f>ROUND(I747*H747,3)</f>
        <v>0</v>
      </c>
      <c r="K747" s="153"/>
      <c r="L747" s="31"/>
      <c r="M747" s="154" t="s">
        <v>1</v>
      </c>
      <c r="N747" s="155" t="s">
        <v>37</v>
      </c>
      <c r="O747" s="156">
        <v>0</v>
      </c>
      <c r="P747" s="156">
        <f>O747*H747</f>
        <v>0</v>
      </c>
      <c r="Q747" s="156">
        <v>0</v>
      </c>
      <c r="R747" s="156">
        <f>Q747*H747</f>
        <v>0</v>
      </c>
      <c r="S747" s="156">
        <v>0</v>
      </c>
      <c r="T747" s="157">
        <f>S747*H747</f>
        <v>0</v>
      </c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R747" s="158" t="s">
        <v>162</v>
      </c>
      <c r="AT747" s="158" t="s">
        <v>159</v>
      </c>
      <c r="AU747" s="158" t="s">
        <v>87</v>
      </c>
      <c r="AY747" s="18" t="s">
        <v>157</v>
      </c>
      <c r="BE747" s="159">
        <f>IF(N747="základná",J747,0)</f>
        <v>0</v>
      </c>
      <c r="BF747" s="159">
        <f>IF(N747="znížená",J747,0)</f>
        <v>0</v>
      </c>
      <c r="BG747" s="159">
        <f>IF(N747="zákl. prenesená",J747,0)</f>
        <v>0</v>
      </c>
      <c r="BH747" s="159">
        <f>IF(N747="zníž. prenesená",J747,0)</f>
        <v>0</v>
      </c>
      <c r="BI747" s="159">
        <f>IF(N747="nulová",J747,0)</f>
        <v>0</v>
      </c>
      <c r="BJ747" s="18" t="s">
        <v>87</v>
      </c>
      <c r="BK747" s="160">
        <f>ROUND(I747*H747,3)</f>
        <v>0</v>
      </c>
      <c r="BL747" s="18" t="s">
        <v>162</v>
      </c>
      <c r="BM747" s="158" t="s">
        <v>7115</v>
      </c>
    </row>
    <row r="748" spans="1:65" s="14" customFormat="1" x14ac:dyDescent="0.2">
      <c r="B748" s="172"/>
      <c r="D748" s="166" t="s">
        <v>269</v>
      </c>
      <c r="E748" s="173" t="s">
        <v>1</v>
      </c>
      <c r="F748" s="174" t="s">
        <v>7116</v>
      </c>
      <c r="H748" s="175">
        <v>16</v>
      </c>
      <c r="L748" s="172"/>
      <c r="M748" s="176"/>
      <c r="N748" s="177"/>
      <c r="O748" s="177"/>
      <c r="P748" s="177"/>
      <c r="Q748" s="177"/>
      <c r="R748" s="177"/>
      <c r="S748" s="177"/>
      <c r="T748" s="178"/>
      <c r="AT748" s="173" t="s">
        <v>269</v>
      </c>
      <c r="AU748" s="173" t="s">
        <v>87</v>
      </c>
      <c r="AV748" s="14" t="s">
        <v>87</v>
      </c>
      <c r="AW748" s="14" t="s">
        <v>26</v>
      </c>
      <c r="AX748" s="14" t="s">
        <v>71</v>
      </c>
      <c r="AY748" s="173" t="s">
        <v>157</v>
      </c>
    </row>
    <row r="749" spans="1:65" s="15" customFormat="1" x14ac:dyDescent="0.2">
      <c r="B749" s="179"/>
      <c r="D749" s="166" t="s">
        <v>269</v>
      </c>
      <c r="E749" s="180" t="s">
        <v>1</v>
      </c>
      <c r="F749" s="181" t="s">
        <v>272</v>
      </c>
      <c r="H749" s="182">
        <v>16</v>
      </c>
      <c r="L749" s="179"/>
      <c r="M749" s="183"/>
      <c r="N749" s="184"/>
      <c r="O749" s="184"/>
      <c r="P749" s="184"/>
      <c r="Q749" s="184"/>
      <c r="R749" s="184"/>
      <c r="S749" s="184"/>
      <c r="T749" s="185"/>
      <c r="AT749" s="180" t="s">
        <v>269</v>
      </c>
      <c r="AU749" s="180" t="s">
        <v>87</v>
      </c>
      <c r="AV749" s="15" t="s">
        <v>162</v>
      </c>
      <c r="AW749" s="15" t="s">
        <v>26</v>
      </c>
      <c r="AX749" s="15" t="s">
        <v>79</v>
      </c>
      <c r="AY749" s="180" t="s">
        <v>157</v>
      </c>
    </row>
    <row r="750" spans="1:65" s="2" customFormat="1" ht="24.2" customHeight="1" x14ac:dyDescent="0.2">
      <c r="A750" s="30"/>
      <c r="B750" s="147"/>
      <c r="C750" s="148" t="s">
        <v>565</v>
      </c>
      <c r="D750" s="148" t="s">
        <v>159</v>
      </c>
      <c r="E750" s="149" t="s">
        <v>7117</v>
      </c>
      <c r="F750" s="150" t="s">
        <v>7118</v>
      </c>
      <c r="G750" s="151" t="s">
        <v>196</v>
      </c>
      <c r="H750" s="152">
        <v>95.4</v>
      </c>
      <c r="I750" s="152"/>
      <c r="J750" s="152">
        <f>ROUND(I750*H750,3)</f>
        <v>0</v>
      </c>
      <c r="K750" s="153"/>
      <c r="L750" s="31"/>
      <c r="M750" s="154" t="s">
        <v>1</v>
      </c>
      <c r="N750" s="155" t="s">
        <v>37</v>
      </c>
      <c r="O750" s="156">
        <v>0</v>
      </c>
      <c r="P750" s="156">
        <f>O750*H750</f>
        <v>0</v>
      </c>
      <c r="Q750" s="156">
        <v>0</v>
      </c>
      <c r="R750" s="156">
        <f>Q750*H750</f>
        <v>0</v>
      </c>
      <c r="S750" s="156">
        <v>0</v>
      </c>
      <c r="T750" s="157">
        <f>S750*H750</f>
        <v>0</v>
      </c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R750" s="158" t="s">
        <v>162</v>
      </c>
      <c r="AT750" s="158" t="s">
        <v>159</v>
      </c>
      <c r="AU750" s="158" t="s">
        <v>87</v>
      </c>
      <c r="AY750" s="18" t="s">
        <v>157</v>
      </c>
      <c r="BE750" s="159">
        <f>IF(N750="základná",J750,0)</f>
        <v>0</v>
      </c>
      <c r="BF750" s="159">
        <f>IF(N750="znížená",J750,0)</f>
        <v>0</v>
      </c>
      <c r="BG750" s="159">
        <f>IF(N750="zákl. prenesená",J750,0)</f>
        <v>0</v>
      </c>
      <c r="BH750" s="159">
        <f>IF(N750="zníž. prenesená",J750,0)</f>
        <v>0</v>
      </c>
      <c r="BI750" s="159">
        <f>IF(N750="nulová",J750,0)</f>
        <v>0</v>
      </c>
      <c r="BJ750" s="18" t="s">
        <v>87</v>
      </c>
      <c r="BK750" s="160">
        <f>ROUND(I750*H750,3)</f>
        <v>0</v>
      </c>
      <c r="BL750" s="18" t="s">
        <v>162</v>
      </c>
      <c r="BM750" s="158" t="s">
        <v>7119</v>
      </c>
    </row>
    <row r="751" spans="1:65" s="14" customFormat="1" x14ac:dyDescent="0.2">
      <c r="B751" s="172"/>
      <c r="D751" s="166" t="s">
        <v>269</v>
      </c>
      <c r="E751" s="173" t="s">
        <v>1</v>
      </c>
      <c r="F751" s="174" t="s">
        <v>7120</v>
      </c>
      <c r="H751" s="175">
        <v>95.4</v>
      </c>
      <c r="L751" s="172"/>
      <c r="M751" s="176"/>
      <c r="N751" s="177"/>
      <c r="O751" s="177"/>
      <c r="P751" s="177"/>
      <c r="Q751" s="177"/>
      <c r="R751" s="177"/>
      <c r="S751" s="177"/>
      <c r="T751" s="178"/>
      <c r="AT751" s="173" t="s">
        <v>269</v>
      </c>
      <c r="AU751" s="173" t="s">
        <v>87</v>
      </c>
      <c r="AV751" s="14" t="s">
        <v>87</v>
      </c>
      <c r="AW751" s="14" t="s">
        <v>26</v>
      </c>
      <c r="AX751" s="14" t="s">
        <v>71</v>
      </c>
      <c r="AY751" s="173" t="s">
        <v>157</v>
      </c>
    </row>
    <row r="752" spans="1:65" s="15" customFormat="1" x14ac:dyDescent="0.2">
      <c r="B752" s="179"/>
      <c r="D752" s="166" t="s">
        <v>269</v>
      </c>
      <c r="E752" s="180" t="s">
        <v>1</v>
      </c>
      <c r="F752" s="181" t="s">
        <v>272</v>
      </c>
      <c r="H752" s="182">
        <v>95.4</v>
      </c>
      <c r="L752" s="179"/>
      <c r="M752" s="183"/>
      <c r="N752" s="184"/>
      <c r="O752" s="184"/>
      <c r="P752" s="184"/>
      <c r="Q752" s="184"/>
      <c r="R752" s="184"/>
      <c r="S752" s="184"/>
      <c r="T752" s="185"/>
      <c r="AT752" s="180" t="s">
        <v>269</v>
      </c>
      <c r="AU752" s="180" t="s">
        <v>87</v>
      </c>
      <c r="AV752" s="15" t="s">
        <v>162</v>
      </c>
      <c r="AW752" s="15" t="s">
        <v>26</v>
      </c>
      <c r="AX752" s="15" t="s">
        <v>79</v>
      </c>
      <c r="AY752" s="180" t="s">
        <v>157</v>
      </c>
    </row>
    <row r="753" spans="1:65" s="2" customFormat="1" ht="24.2" customHeight="1" x14ac:dyDescent="0.2">
      <c r="A753" s="30"/>
      <c r="B753" s="147"/>
      <c r="C753" s="148" t="s">
        <v>569</v>
      </c>
      <c r="D753" s="148" t="s">
        <v>159</v>
      </c>
      <c r="E753" s="149" t="s">
        <v>7121</v>
      </c>
      <c r="F753" s="150" t="s">
        <v>7122</v>
      </c>
      <c r="G753" s="151" t="s">
        <v>196</v>
      </c>
      <c r="H753" s="152">
        <v>8</v>
      </c>
      <c r="I753" s="152"/>
      <c r="J753" s="152">
        <f>ROUND(I753*H753,3)</f>
        <v>0</v>
      </c>
      <c r="K753" s="153"/>
      <c r="L753" s="31"/>
      <c r="M753" s="154" t="s">
        <v>1</v>
      </c>
      <c r="N753" s="155" t="s">
        <v>37</v>
      </c>
      <c r="O753" s="156">
        <v>0</v>
      </c>
      <c r="P753" s="156">
        <f>O753*H753</f>
        <v>0</v>
      </c>
      <c r="Q753" s="156">
        <v>0</v>
      </c>
      <c r="R753" s="156">
        <f>Q753*H753</f>
        <v>0</v>
      </c>
      <c r="S753" s="156">
        <v>0</v>
      </c>
      <c r="T753" s="157">
        <f>S753*H753</f>
        <v>0</v>
      </c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R753" s="158" t="s">
        <v>162</v>
      </c>
      <c r="AT753" s="158" t="s">
        <v>159</v>
      </c>
      <c r="AU753" s="158" t="s">
        <v>87</v>
      </c>
      <c r="AY753" s="18" t="s">
        <v>157</v>
      </c>
      <c r="BE753" s="159">
        <f>IF(N753="základná",J753,0)</f>
        <v>0</v>
      </c>
      <c r="BF753" s="159">
        <f>IF(N753="znížená",J753,0)</f>
        <v>0</v>
      </c>
      <c r="BG753" s="159">
        <f>IF(N753="zákl. prenesená",J753,0)</f>
        <v>0</v>
      </c>
      <c r="BH753" s="159">
        <f>IF(N753="zníž. prenesená",J753,0)</f>
        <v>0</v>
      </c>
      <c r="BI753" s="159">
        <f>IF(N753="nulová",J753,0)</f>
        <v>0</v>
      </c>
      <c r="BJ753" s="18" t="s">
        <v>87</v>
      </c>
      <c r="BK753" s="160">
        <f>ROUND(I753*H753,3)</f>
        <v>0</v>
      </c>
      <c r="BL753" s="18" t="s">
        <v>162</v>
      </c>
      <c r="BM753" s="158" t="s">
        <v>7123</v>
      </c>
    </row>
    <row r="754" spans="1:65" s="2" customFormat="1" ht="24.2" customHeight="1" x14ac:dyDescent="0.2">
      <c r="A754" s="30"/>
      <c r="B754" s="147"/>
      <c r="C754" s="148" t="s">
        <v>573</v>
      </c>
      <c r="D754" s="148" t="s">
        <v>159</v>
      </c>
      <c r="E754" s="149" t="s">
        <v>7124</v>
      </c>
      <c r="F754" s="150" t="s">
        <v>7125</v>
      </c>
      <c r="G754" s="151" t="s">
        <v>196</v>
      </c>
      <c r="H754" s="152">
        <v>47.7</v>
      </c>
      <c r="I754" s="152"/>
      <c r="J754" s="152">
        <f>ROUND(I754*H754,3)</f>
        <v>0</v>
      </c>
      <c r="K754" s="153"/>
      <c r="L754" s="31"/>
      <c r="M754" s="154" t="s">
        <v>1</v>
      </c>
      <c r="N754" s="155" t="s">
        <v>37</v>
      </c>
      <c r="O754" s="156">
        <v>0</v>
      </c>
      <c r="P754" s="156">
        <f>O754*H754</f>
        <v>0</v>
      </c>
      <c r="Q754" s="156">
        <v>0</v>
      </c>
      <c r="R754" s="156">
        <f>Q754*H754</f>
        <v>0</v>
      </c>
      <c r="S754" s="156">
        <v>0</v>
      </c>
      <c r="T754" s="157">
        <f>S754*H754</f>
        <v>0</v>
      </c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R754" s="158" t="s">
        <v>162</v>
      </c>
      <c r="AT754" s="158" t="s">
        <v>159</v>
      </c>
      <c r="AU754" s="158" t="s">
        <v>87</v>
      </c>
      <c r="AY754" s="18" t="s">
        <v>157</v>
      </c>
      <c r="BE754" s="159">
        <f>IF(N754="základná",J754,0)</f>
        <v>0</v>
      </c>
      <c r="BF754" s="159">
        <f>IF(N754="znížená",J754,0)</f>
        <v>0</v>
      </c>
      <c r="BG754" s="159">
        <f>IF(N754="zákl. prenesená",J754,0)</f>
        <v>0</v>
      </c>
      <c r="BH754" s="159">
        <f>IF(N754="zníž. prenesená",J754,0)</f>
        <v>0</v>
      </c>
      <c r="BI754" s="159">
        <f>IF(N754="nulová",J754,0)</f>
        <v>0</v>
      </c>
      <c r="BJ754" s="18" t="s">
        <v>87</v>
      </c>
      <c r="BK754" s="160">
        <f>ROUND(I754*H754,3)</f>
        <v>0</v>
      </c>
      <c r="BL754" s="18" t="s">
        <v>162</v>
      </c>
      <c r="BM754" s="158" t="s">
        <v>7126</v>
      </c>
    </row>
    <row r="755" spans="1:65" s="2" customFormat="1" ht="24.2" customHeight="1" x14ac:dyDescent="0.2">
      <c r="A755" s="30"/>
      <c r="B755" s="147"/>
      <c r="C755" s="148" t="s">
        <v>579</v>
      </c>
      <c r="D755" s="148" t="s">
        <v>159</v>
      </c>
      <c r="E755" s="149" t="s">
        <v>7127</v>
      </c>
      <c r="F755" s="150" t="s">
        <v>7128</v>
      </c>
      <c r="G755" s="151" t="s">
        <v>168</v>
      </c>
      <c r="H755" s="152">
        <v>1985.5419999999999</v>
      </c>
      <c r="I755" s="152"/>
      <c r="J755" s="152">
        <f>ROUND(I755*H755,3)</f>
        <v>0</v>
      </c>
      <c r="K755" s="153"/>
      <c r="L755" s="31"/>
      <c r="M755" s="154" t="s">
        <v>1</v>
      </c>
      <c r="N755" s="155" t="s">
        <v>37</v>
      </c>
      <c r="O755" s="156">
        <v>4.4999999999999998E-2</v>
      </c>
      <c r="P755" s="156">
        <f>O755*H755</f>
        <v>89.34939</v>
      </c>
      <c r="Q755" s="156">
        <v>0</v>
      </c>
      <c r="R755" s="156">
        <f>Q755*H755</f>
        <v>0</v>
      </c>
      <c r="S755" s="156">
        <v>0</v>
      </c>
      <c r="T755" s="157">
        <f>S755*H755</f>
        <v>0</v>
      </c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R755" s="158" t="s">
        <v>162</v>
      </c>
      <c r="AT755" s="158" t="s">
        <v>159</v>
      </c>
      <c r="AU755" s="158" t="s">
        <v>87</v>
      </c>
      <c r="AY755" s="18" t="s">
        <v>157</v>
      </c>
      <c r="BE755" s="159">
        <f>IF(N755="základná",J755,0)</f>
        <v>0</v>
      </c>
      <c r="BF755" s="159">
        <f>IF(N755="znížená",J755,0)</f>
        <v>0</v>
      </c>
      <c r="BG755" s="159">
        <f>IF(N755="zákl. prenesená",J755,0)</f>
        <v>0</v>
      </c>
      <c r="BH755" s="159">
        <f>IF(N755="zníž. prenesená",J755,0)</f>
        <v>0</v>
      </c>
      <c r="BI755" s="159">
        <f>IF(N755="nulová",J755,0)</f>
        <v>0</v>
      </c>
      <c r="BJ755" s="18" t="s">
        <v>87</v>
      </c>
      <c r="BK755" s="160">
        <f>ROUND(I755*H755,3)</f>
        <v>0</v>
      </c>
      <c r="BL755" s="18" t="s">
        <v>162</v>
      </c>
      <c r="BM755" s="158" t="s">
        <v>7129</v>
      </c>
    </row>
    <row r="756" spans="1:65" s="2" customFormat="1" ht="14.45" customHeight="1" x14ac:dyDescent="0.2">
      <c r="A756" s="30"/>
      <c r="B756" s="147"/>
      <c r="C756" s="148" t="s">
        <v>583</v>
      </c>
      <c r="D756" s="148" t="s">
        <v>159</v>
      </c>
      <c r="E756" s="149" t="s">
        <v>7130</v>
      </c>
      <c r="F756" s="150" t="s">
        <v>7131</v>
      </c>
      <c r="G756" s="151" t="s">
        <v>196</v>
      </c>
      <c r="H756" s="152">
        <v>158.99199999999999</v>
      </c>
      <c r="I756" s="152"/>
      <c r="J756" s="152">
        <f>ROUND(I756*H756,3)</f>
        <v>0</v>
      </c>
      <c r="K756" s="153"/>
      <c r="L756" s="31"/>
      <c r="M756" s="154" t="s">
        <v>1</v>
      </c>
      <c r="N756" s="155" t="s">
        <v>37</v>
      </c>
      <c r="O756" s="156">
        <v>0</v>
      </c>
      <c r="P756" s="156">
        <f>O756*H756</f>
        <v>0</v>
      </c>
      <c r="Q756" s="156">
        <v>0</v>
      </c>
      <c r="R756" s="156">
        <f>Q756*H756</f>
        <v>0</v>
      </c>
      <c r="S756" s="156">
        <v>0</v>
      </c>
      <c r="T756" s="157">
        <f>S756*H756</f>
        <v>0</v>
      </c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R756" s="158" t="s">
        <v>162</v>
      </c>
      <c r="AT756" s="158" t="s">
        <v>159</v>
      </c>
      <c r="AU756" s="158" t="s">
        <v>87</v>
      </c>
      <c r="AY756" s="18" t="s">
        <v>157</v>
      </c>
      <c r="BE756" s="159">
        <f>IF(N756="základná",J756,0)</f>
        <v>0</v>
      </c>
      <c r="BF756" s="159">
        <f>IF(N756="znížená",J756,0)</f>
        <v>0</v>
      </c>
      <c r="BG756" s="159">
        <f>IF(N756="zákl. prenesená",J756,0)</f>
        <v>0</v>
      </c>
      <c r="BH756" s="159">
        <f>IF(N756="zníž. prenesená",J756,0)</f>
        <v>0</v>
      </c>
      <c r="BI756" s="159">
        <f>IF(N756="nulová",J756,0)</f>
        <v>0</v>
      </c>
      <c r="BJ756" s="18" t="s">
        <v>87</v>
      </c>
      <c r="BK756" s="160">
        <f>ROUND(I756*H756,3)</f>
        <v>0</v>
      </c>
      <c r="BL756" s="18" t="s">
        <v>162</v>
      </c>
      <c r="BM756" s="158" t="s">
        <v>7132</v>
      </c>
    </row>
    <row r="757" spans="1:65" s="13" customFormat="1" x14ac:dyDescent="0.2">
      <c r="B757" s="165"/>
      <c r="D757" s="166" t="s">
        <v>269</v>
      </c>
      <c r="E757" s="167" t="s">
        <v>1</v>
      </c>
      <c r="F757" s="168" t="s">
        <v>6157</v>
      </c>
      <c r="H757" s="167" t="s">
        <v>1</v>
      </c>
      <c r="L757" s="165"/>
      <c r="M757" s="169"/>
      <c r="N757" s="170"/>
      <c r="O757" s="170"/>
      <c r="P757" s="170"/>
      <c r="Q757" s="170"/>
      <c r="R757" s="170"/>
      <c r="S757" s="170"/>
      <c r="T757" s="171"/>
      <c r="AT757" s="167" t="s">
        <v>269</v>
      </c>
      <c r="AU757" s="167" t="s">
        <v>87</v>
      </c>
      <c r="AV757" s="13" t="s">
        <v>79</v>
      </c>
      <c r="AW757" s="13" t="s">
        <v>26</v>
      </c>
      <c r="AX757" s="13" t="s">
        <v>71</v>
      </c>
      <c r="AY757" s="167" t="s">
        <v>157</v>
      </c>
    </row>
    <row r="758" spans="1:65" s="14" customFormat="1" x14ac:dyDescent="0.2">
      <c r="B758" s="172"/>
      <c r="D758" s="166" t="s">
        <v>269</v>
      </c>
      <c r="E758" s="173" t="s">
        <v>1</v>
      </c>
      <c r="F758" s="174" t="s">
        <v>7133</v>
      </c>
      <c r="H758" s="175">
        <v>7</v>
      </c>
      <c r="L758" s="172"/>
      <c r="M758" s="176"/>
      <c r="N758" s="177"/>
      <c r="O758" s="177"/>
      <c r="P758" s="177"/>
      <c r="Q758" s="177"/>
      <c r="R758" s="177"/>
      <c r="S758" s="177"/>
      <c r="T758" s="178"/>
      <c r="AT758" s="173" t="s">
        <v>269</v>
      </c>
      <c r="AU758" s="173" t="s">
        <v>87</v>
      </c>
      <c r="AV758" s="14" t="s">
        <v>87</v>
      </c>
      <c r="AW758" s="14" t="s">
        <v>26</v>
      </c>
      <c r="AX758" s="14" t="s">
        <v>71</v>
      </c>
      <c r="AY758" s="173" t="s">
        <v>157</v>
      </c>
    </row>
    <row r="759" spans="1:65" s="14" customFormat="1" x14ac:dyDescent="0.2">
      <c r="B759" s="172"/>
      <c r="D759" s="166" t="s">
        <v>269</v>
      </c>
      <c r="E759" s="173" t="s">
        <v>1</v>
      </c>
      <c r="F759" s="174" t="s">
        <v>7134</v>
      </c>
      <c r="H759" s="175">
        <v>18.04</v>
      </c>
      <c r="L759" s="172"/>
      <c r="M759" s="176"/>
      <c r="N759" s="177"/>
      <c r="O759" s="177"/>
      <c r="P759" s="177"/>
      <c r="Q759" s="177"/>
      <c r="R759" s="177"/>
      <c r="S759" s="177"/>
      <c r="T759" s="178"/>
      <c r="AT759" s="173" t="s">
        <v>269</v>
      </c>
      <c r="AU759" s="173" t="s">
        <v>87</v>
      </c>
      <c r="AV759" s="14" t="s">
        <v>87</v>
      </c>
      <c r="AW759" s="14" t="s">
        <v>26</v>
      </c>
      <c r="AX759" s="14" t="s">
        <v>71</v>
      </c>
      <c r="AY759" s="173" t="s">
        <v>157</v>
      </c>
    </row>
    <row r="760" spans="1:65" s="14" customFormat="1" x14ac:dyDescent="0.2">
      <c r="B760" s="172"/>
      <c r="D760" s="166" t="s">
        <v>269</v>
      </c>
      <c r="E760" s="173" t="s">
        <v>1</v>
      </c>
      <c r="F760" s="174" t="s">
        <v>7135</v>
      </c>
      <c r="H760" s="175">
        <v>12.512</v>
      </c>
      <c r="L760" s="172"/>
      <c r="M760" s="176"/>
      <c r="N760" s="177"/>
      <c r="O760" s="177"/>
      <c r="P760" s="177"/>
      <c r="Q760" s="177"/>
      <c r="R760" s="177"/>
      <c r="S760" s="177"/>
      <c r="T760" s="178"/>
      <c r="AT760" s="173" t="s">
        <v>269</v>
      </c>
      <c r="AU760" s="173" t="s">
        <v>87</v>
      </c>
      <c r="AV760" s="14" t="s">
        <v>87</v>
      </c>
      <c r="AW760" s="14" t="s">
        <v>26</v>
      </c>
      <c r="AX760" s="14" t="s">
        <v>71</v>
      </c>
      <c r="AY760" s="173" t="s">
        <v>157</v>
      </c>
    </row>
    <row r="761" spans="1:65" s="14" customFormat="1" x14ac:dyDescent="0.2">
      <c r="B761" s="172"/>
      <c r="D761" s="166" t="s">
        <v>269</v>
      </c>
      <c r="E761" s="173" t="s">
        <v>1</v>
      </c>
      <c r="F761" s="174" t="s">
        <v>7136</v>
      </c>
      <c r="H761" s="175">
        <v>24.45</v>
      </c>
      <c r="L761" s="172"/>
      <c r="M761" s="176"/>
      <c r="N761" s="177"/>
      <c r="O761" s="177"/>
      <c r="P761" s="177"/>
      <c r="Q761" s="177"/>
      <c r="R761" s="177"/>
      <c r="S761" s="177"/>
      <c r="T761" s="178"/>
      <c r="AT761" s="173" t="s">
        <v>269</v>
      </c>
      <c r="AU761" s="173" t="s">
        <v>87</v>
      </c>
      <c r="AV761" s="14" t="s">
        <v>87</v>
      </c>
      <c r="AW761" s="14" t="s">
        <v>26</v>
      </c>
      <c r="AX761" s="14" t="s">
        <v>71</v>
      </c>
      <c r="AY761" s="173" t="s">
        <v>157</v>
      </c>
    </row>
    <row r="762" spans="1:65" s="14" customFormat="1" x14ac:dyDescent="0.2">
      <c r="B762" s="172"/>
      <c r="D762" s="166" t="s">
        <v>269</v>
      </c>
      <c r="E762" s="173" t="s">
        <v>1</v>
      </c>
      <c r="F762" s="174" t="s">
        <v>7137</v>
      </c>
      <c r="H762" s="175">
        <v>22.35</v>
      </c>
      <c r="L762" s="172"/>
      <c r="M762" s="176"/>
      <c r="N762" s="177"/>
      <c r="O762" s="177"/>
      <c r="P762" s="177"/>
      <c r="Q762" s="177"/>
      <c r="R762" s="177"/>
      <c r="S762" s="177"/>
      <c r="T762" s="178"/>
      <c r="AT762" s="173" t="s">
        <v>269</v>
      </c>
      <c r="AU762" s="173" t="s">
        <v>87</v>
      </c>
      <c r="AV762" s="14" t="s">
        <v>87</v>
      </c>
      <c r="AW762" s="14" t="s">
        <v>26</v>
      </c>
      <c r="AX762" s="14" t="s">
        <v>71</v>
      </c>
      <c r="AY762" s="173" t="s">
        <v>157</v>
      </c>
    </row>
    <row r="763" spans="1:65" s="14" customFormat="1" x14ac:dyDescent="0.2">
      <c r="B763" s="172"/>
      <c r="D763" s="166" t="s">
        <v>269</v>
      </c>
      <c r="E763" s="173" t="s">
        <v>1</v>
      </c>
      <c r="F763" s="174" t="s">
        <v>7138</v>
      </c>
      <c r="H763" s="175">
        <v>21.41</v>
      </c>
      <c r="L763" s="172"/>
      <c r="M763" s="176"/>
      <c r="N763" s="177"/>
      <c r="O763" s="177"/>
      <c r="P763" s="177"/>
      <c r="Q763" s="177"/>
      <c r="R763" s="177"/>
      <c r="S763" s="177"/>
      <c r="T763" s="178"/>
      <c r="AT763" s="173" t="s">
        <v>269</v>
      </c>
      <c r="AU763" s="173" t="s">
        <v>87</v>
      </c>
      <c r="AV763" s="14" t="s">
        <v>87</v>
      </c>
      <c r="AW763" s="14" t="s">
        <v>26</v>
      </c>
      <c r="AX763" s="14" t="s">
        <v>71</v>
      </c>
      <c r="AY763" s="173" t="s">
        <v>157</v>
      </c>
    </row>
    <row r="764" spans="1:65" s="14" customFormat="1" x14ac:dyDescent="0.2">
      <c r="B764" s="172"/>
      <c r="D764" s="166" t="s">
        <v>269</v>
      </c>
      <c r="E764" s="173" t="s">
        <v>1</v>
      </c>
      <c r="F764" s="174" t="s">
        <v>7139</v>
      </c>
      <c r="H764" s="175">
        <v>2.7</v>
      </c>
      <c r="L764" s="172"/>
      <c r="M764" s="176"/>
      <c r="N764" s="177"/>
      <c r="O764" s="177"/>
      <c r="P764" s="177"/>
      <c r="Q764" s="177"/>
      <c r="R764" s="177"/>
      <c r="S764" s="177"/>
      <c r="T764" s="178"/>
      <c r="AT764" s="173" t="s">
        <v>269</v>
      </c>
      <c r="AU764" s="173" t="s">
        <v>87</v>
      </c>
      <c r="AV764" s="14" t="s">
        <v>87</v>
      </c>
      <c r="AW764" s="14" t="s">
        <v>26</v>
      </c>
      <c r="AX764" s="14" t="s">
        <v>71</v>
      </c>
      <c r="AY764" s="173" t="s">
        <v>157</v>
      </c>
    </row>
    <row r="765" spans="1:65" s="14" customFormat="1" x14ac:dyDescent="0.2">
      <c r="B765" s="172"/>
      <c r="D765" s="166" t="s">
        <v>269</v>
      </c>
      <c r="E765" s="173" t="s">
        <v>1</v>
      </c>
      <c r="F765" s="174" t="s">
        <v>7140</v>
      </c>
      <c r="H765" s="175">
        <v>37.93</v>
      </c>
      <c r="L765" s="172"/>
      <c r="M765" s="176"/>
      <c r="N765" s="177"/>
      <c r="O765" s="177"/>
      <c r="P765" s="177"/>
      <c r="Q765" s="177"/>
      <c r="R765" s="177"/>
      <c r="S765" s="177"/>
      <c r="T765" s="178"/>
      <c r="AT765" s="173" t="s">
        <v>269</v>
      </c>
      <c r="AU765" s="173" t="s">
        <v>87</v>
      </c>
      <c r="AV765" s="14" t="s">
        <v>87</v>
      </c>
      <c r="AW765" s="14" t="s">
        <v>26</v>
      </c>
      <c r="AX765" s="14" t="s">
        <v>71</v>
      </c>
      <c r="AY765" s="173" t="s">
        <v>157</v>
      </c>
    </row>
    <row r="766" spans="1:65" s="14" customFormat="1" x14ac:dyDescent="0.2">
      <c r="B766" s="172"/>
      <c r="D766" s="166" t="s">
        <v>269</v>
      </c>
      <c r="E766" s="173" t="s">
        <v>1</v>
      </c>
      <c r="F766" s="174" t="s">
        <v>7141</v>
      </c>
      <c r="H766" s="175">
        <v>12.6</v>
      </c>
      <c r="L766" s="172"/>
      <c r="M766" s="176"/>
      <c r="N766" s="177"/>
      <c r="O766" s="177"/>
      <c r="P766" s="177"/>
      <c r="Q766" s="177"/>
      <c r="R766" s="177"/>
      <c r="S766" s="177"/>
      <c r="T766" s="178"/>
      <c r="AT766" s="173" t="s">
        <v>269</v>
      </c>
      <c r="AU766" s="173" t="s">
        <v>87</v>
      </c>
      <c r="AV766" s="14" t="s">
        <v>87</v>
      </c>
      <c r="AW766" s="14" t="s">
        <v>26</v>
      </c>
      <c r="AX766" s="14" t="s">
        <v>71</v>
      </c>
      <c r="AY766" s="173" t="s">
        <v>157</v>
      </c>
    </row>
    <row r="767" spans="1:65" s="15" customFormat="1" x14ac:dyDescent="0.2">
      <c r="B767" s="179"/>
      <c r="D767" s="166" t="s">
        <v>269</v>
      </c>
      <c r="E767" s="180" t="s">
        <v>1</v>
      </c>
      <c r="F767" s="181" t="s">
        <v>272</v>
      </c>
      <c r="H767" s="182">
        <v>158.99199999999999</v>
      </c>
      <c r="L767" s="179"/>
      <c r="M767" s="183"/>
      <c r="N767" s="184"/>
      <c r="O767" s="184"/>
      <c r="P767" s="184"/>
      <c r="Q767" s="184"/>
      <c r="R767" s="184"/>
      <c r="S767" s="184"/>
      <c r="T767" s="185"/>
      <c r="AT767" s="180" t="s">
        <v>269</v>
      </c>
      <c r="AU767" s="180" t="s">
        <v>87</v>
      </c>
      <c r="AV767" s="15" t="s">
        <v>162</v>
      </c>
      <c r="AW767" s="15" t="s">
        <v>26</v>
      </c>
      <c r="AX767" s="15" t="s">
        <v>79</v>
      </c>
      <c r="AY767" s="180" t="s">
        <v>157</v>
      </c>
    </row>
    <row r="768" spans="1:65" s="2" customFormat="1" ht="24.2" customHeight="1" x14ac:dyDescent="0.2">
      <c r="A768" s="30"/>
      <c r="B768" s="147"/>
      <c r="C768" s="148" t="s">
        <v>587</v>
      </c>
      <c r="D768" s="148" t="s">
        <v>159</v>
      </c>
      <c r="E768" s="149" t="s">
        <v>7142</v>
      </c>
      <c r="F768" s="150" t="s">
        <v>7143</v>
      </c>
      <c r="G768" s="151" t="s">
        <v>196</v>
      </c>
      <c r="H768" s="152">
        <v>132.07</v>
      </c>
      <c r="I768" s="152"/>
      <c r="J768" s="152">
        <f>ROUND(I768*H768,3)</f>
        <v>0</v>
      </c>
      <c r="K768" s="153"/>
      <c r="L768" s="31"/>
      <c r="M768" s="154" t="s">
        <v>1</v>
      </c>
      <c r="N768" s="155" t="s">
        <v>37</v>
      </c>
      <c r="O768" s="156">
        <v>0</v>
      </c>
      <c r="P768" s="156">
        <f>O768*H768</f>
        <v>0</v>
      </c>
      <c r="Q768" s="156">
        <v>0</v>
      </c>
      <c r="R768" s="156">
        <f>Q768*H768</f>
        <v>0</v>
      </c>
      <c r="S768" s="156">
        <v>0</v>
      </c>
      <c r="T768" s="157">
        <f>S768*H768</f>
        <v>0</v>
      </c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R768" s="158" t="s">
        <v>162</v>
      </c>
      <c r="AT768" s="158" t="s">
        <v>159</v>
      </c>
      <c r="AU768" s="158" t="s">
        <v>87</v>
      </c>
      <c r="AY768" s="18" t="s">
        <v>157</v>
      </c>
      <c r="BE768" s="159">
        <f>IF(N768="základná",J768,0)</f>
        <v>0</v>
      </c>
      <c r="BF768" s="159">
        <f>IF(N768="znížená",J768,0)</f>
        <v>0</v>
      </c>
      <c r="BG768" s="159">
        <f>IF(N768="zákl. prenesená",J768,0)</f>
        <v>0</v>
      </c>
      <c r="BH768" s="159">
        <f>IF(N768="zníž. prenesená",J768,0)</f>
        <v>0</v>
      </c>
      <c r="BI768" s="159">
        <f>IF(N768="nulová",J768,0)</f>
        <v>0</v>
      </c>
      <c r="BJ768" s="18" t="s">
        <v>87</v>
      </c>
      <c r="BK768" s="160">
        <f>ROUND(I768*H768,3)</f>
        <v>0</v>
      </c>
      <c r="BL768" s="18" t="s">
        <v>162</v>
      </c>
      <c r="BM768" s="158" t="s">
        <v>7144</v>
      </c>
    </row>
    <row r="769" spans="2:51" s="13" customFormat="1" x14ac:dyDescent="0.2">
      <c r="B769" s="165"/>
      <c r="D769" s="166" t="s">
        <v>269</v>
      </c>
      <c r="E769" s="167" t="s">
        <v>1</v>
      </c>
      <c r="F769" s="168" t="s">
        <v>6157</v>
      </c>
      <c r="H769" s="167" t="s">
        <v>1</v>
      </c>
      <c r="L769" s="165"/>
      <c r="M769" s="169"/>
      <c r="N769" s="170"/>
      <c r="O769" s="170"/>
      <c r="P769" s="170"/>
      <c r="Q769" s="170"/>
      <c r="R769" s="170"/>
      <c r="S769" s="170"/>
      <c r="T769" s="171"/>
      <c r="AT769" s="167" t="s">
        <v>269</v>
      </c>
      <c r="AU769" s="167" t="s">
        <v>87</v>
      </c>
      <c r="AV769" s="13" t="s">
        <v>79</v>
      </c>
      <c r="AW769" s="13" t="s">
        <v>26</v>
      </c>
      <c r="AX769" s="13" t="s">
        <v>71</v>
      </c>
      <c r="AY769" s="167" t="s">
        <v>157</v>
      </c>
    </row>
    <row r="770" spans="2:51" s="13" customFormat="1" x14ac:dyDescent="0.2">
      <c r="B770" s="165"/>
      <c r="D770" s="166" t="s">
        <v>269</v>
      </c>
      <c r="E770" s="167" t="s">
        <v>1</v>
      </c>
      <c r="F770" s="168" t="s">
        <v>7145</v>
      </c>
      <c r="H770" s="167" t="s">
        <v>1</v>
      </c>
      <c r="L770" s="165"/>
      <c r="M770" s="169"/>
      <c r="N770" s="170"/>
      <c r="O770" s="170"/>
      <c r="P770" s="170"/>
      <c r="Q770" s="170"/>
      <c r="R770" s="170"/>
      <c r="S770" s="170"/>
      <c r="T770" s="171"/>
      <c r="AT770" s="167" t="s">
        <v>269</v>
      </c>
      <c r="AU770" s="167" t="s">
        <v>87</v>
      </c>
      <c r="AV770" s="13" t="s">
        <v>79</v>
      </c>
      <c r="AW770" s="13" t="s">
        <v>26</v>
      </c>
      <c r="AX770" s="13" t="s">
        <v>71</v>
      </c>
      <c r="AY770" s="167" t="s">
        <v>157</v>
      </c>
    </row>
    <row r="771" spans="2:51" s="14" customFormat="1" x14ac:dyDescent="0.2">
      <c r="B771" s="172"/>
      <c r="D771" s="166" t="s">
        <v>269</v>
      </c>
      <c r="E771" s="173" t="s">
        <v>1</v>
      </c>
      <c r="F771" s="174" t="s">
        <v>7146</v>
      </c>
      <c r="H771" s="175">
        <v>5.85</v>
      </c>
      <c r="L771" s="172"/>
      <c r="M771" s="176"/>
      <c r="N771" s="177"/>
      <c r="O771" s="177"/>
      <c r="P771" s="177"/>
      <c r="Q771" s="177"/>
      <c r="R771" s="177"/>
      <c r="S771" s="177"/>
      <c r="T771" s="178"/>
      <c r="AT771" s="173" t="s">
        <v>269</v>
      </c>
      <c r="AU771" s="173" t="s">
        <v>87</v>
      </c>
      <c r="AV771" s="14" t="s">
        <v>87</v>
      </c>
      <c r="AW771" s="14" t="s">
        <v>26</v>
      </c>
      <c r="AX771" s="14" t="s">
        <v>71</v>
      </c>
      <c r="AY771" s="173" t="s">
        <v>157</v>
      </c>
    </row>
    <row r="772" spans="2:51" s="14" customFormat="1" x14ac:dyDescent="0.2">
      <c r="B772" s="172"/>
      <c r="D772" s="166" t="s">
        <v>269</v>
      </c>
      <c r="E772" s="173" t="s">
        <v>1</v>
      </c>
      <c r="F772" s="174" t="s">
        <v>7147</v>
      </c>
      <c r="H772" s="175">
        <v>12.22</v>
      </c>
      <c r="L772" s="172"/>
      <c r="M772" s="176"/>
      <c r="N772" s="177"/>
      <c r="O772" s="177"/>
      <c r="P772" s="177"/>
      <c r="Q772" s="177"/>
      <c r="R772" s="177"/>
      <c r="S772" s="177"/>
      <c r="T772" s="178"/>
      <c r="AT772" s="173" t="s">
        <v>269</v>
      </c>
      <c r="AU772" s="173" t="s">
        <v>87</v>
      </c>
      <c r="AV772" s="14" t="s">
        <v>87</v>
      </c>
      <c r="AW772" s="14" t="s">
        <v>26</v>
      </c>
      <c r="AX772" s="14" t="s">
        <v>71</v>
      </c>
      <c r="AY772" s="173" t="s">
        <v>157</v>
      </c>
    </row>
    <row r="773" spans="2:51" s="14" customFormat="1" x14ac:dyDescent="0.2">
      <c r="B773" s="172"/>
      <c r="D773" s="166" t="s">
        <v>269</v>
      </c>
      <c r="E773" s="173" t="s">
        <v>1</v>
      </c>
      <c r="F773" s="174" t="s">
        <v>7148</v>
      </c>
      <c r="H773" s="175">
        <v>5.46</v>
      </c>
      <c r="L773" s="172"/>
      <c r="M773" s="176"/>
      <c r="N773" s="177"/>
      <c r="O773" s="177"/>
      <c r="P773" s="177"/>
      <c r="Q773" s="177"/>
      <c r="R773" s="177"/>
      <c r="S773" s="177"/>
      <c r="T773" s="178"/>
      <c r="AT773" s="173" t="s">
        <v>269</v>
      </c>
      <c r="AU773" s="173" t="s">
        <v>87</v>
      </c>
      <c r="AV773" s="14" t="s">
        <v>87</v>
      </c>
      <c r="AW773" s="14" t="s">
        <v>26</v>
      </c>
      <c r="AX773" s="14" t="s">
        <v>71</v>
      </c>
      <c r="AY773" s="173" t="s">
        <v>157</v>
      </c>
    </row>
    <row r="774" spans="2:51" s="14" customFormat="1" x14ac:dyDescent="0.2">
      <c r="B774" s="172"/>
      <c r="D774" s="166" t="s">
        <v>269</v>
      </c>
      <c r="E774" s="173" t="s">
        <v>1</v>
      </c>
      <c r="F774" s="174" t="s">
        <v>7149</v>
      </c>
      <c r="H774" s="175">
        <v>6.48</v>
      </c>
      <c r="L774" s="172"/>
      <c r="M774" s="176"/>
      <c r="N774" s="177"/>
      <c r="O774" s="177"/>
      <c r="P774" s="177"/>
      <c r="Q774" s="177"/>
      <c r="R774" s="177"/>
      <c r="S774" s="177"/>
      <c r="T774" s="178"/>
      <c r="AT774" s="173" t="s">
        <v>269</v>
      </c>
      <c r="AU774" s="173" t="s">
        <v>87</v>
      </c>
      <c r="AV774" s="14" t="s">
        <v>87</v>
      </c>
      <c r="AW774" s="14" t="s">
        <v>26</v>
      </c>
      <c r="AX774" s="14" t="s">
        <v>71</v>
      </c>
      <c r="AY774" s="173" t="s">
        <v>157</v>
      </c>
    </row>
    <row r="775" spans="2:51" s="16" customFormat="1" x14ac:dyDescent="0.2">
      <c r="B775" s="186"/>
      <c r="D775" s="166" t="s">
        <v>269</v>
      </c>
      <c r="E775" s="187" t="s">
        <v>1</v>
      </c>
      <c r="F775" s="188" t="s">
        <v>319</v>
      </c>
      <c r="H775" s="189">
        <v>30.01</v>
      </c>
      <c r="L775" s="186"/>
      <c r="M775" s="190"/>
      <c r="N775" s="191"/>
      <c r="O775" s="191"/>
      <c r="P775" s="191"/>
      <c r="Q775" s="191"/>
      <c r="R775" s="191"/>
      <c r="S775" s="191"/>
      <c r="T775" s="192"/>
      <c r="AT775" s="187" t="s">
        <v>269</v>
      </c>
      <c r="AU775" s="187" t="s">
        <v>87</v>
      </c>
      <c r="AV775" s="16" t="s">
        <v>92</v>
      </c>
      <c r="AW775" s="16" t="s">
        <v>26</v>
      </c>
      <c r="AX775" s="16" t="s">
        <v>71</v>
      </c>
      <c r="AY775" s="187" t="s">
        <v>157</v>
      </c>
    </row>
    <row r="776" spans="2:51" s="13" customFormat="1" x14ac:dyDescent="0.2">
      <c r="B776" s="165"/>
      <c r="D776" s="166" t="s">
        <v>269</v>
      </c>
      <c r="E776" s="167" t="s">
        <v>1</v>
      </c>
      <c r="F776" s="168" t="s">
        <v>7150</v>
      </c>
      <c r="H776" s="167" t="s">
        <v>1</v>
      </c>
      <c r="L776" s="165"/>
      <c r="M776" s="169"/>
      <c r="N776" s="170"/>
      <c r="O776" s="170"/>
      <c r="P776" s="170"/>
      <c r="Q776" s="170"/>
      <c r="R776" s="170"/>
      <c r="S776" s="170"/>
      <c r="T776" s="171"/>
      <c r="AT776" s="167" t="s">
        <v>269</v>
      </c>
      <c r="AU776" s="167" t="s">
        <v>87</v>
      </c>
      <c r="AV776" s="13" t="s">
        <v>79</v>
      </c>
      <c r="AW776" s="13" t="s">
        <v>26</v>
      </c>
      <c r="AX776" s="13" t="s">
        <v>71</v>
      </c>
      <c r="AY776" s="167" t="s">
        <v>157</v>
      </c>
    </row>
    <row r="777" spans="2:51" s="14" customFormat="1" x14ac:dyDescent="0.2">
      <c r="B777" s="172"/>
      <c r="D777" s="166" t="s">
        <v>269</v>
      </c>
      <c r="E777" s="173" t="s">
        <v>1</v>
      </c>
      <c r="F777" s="174" t="s">
        <v>7151</v>
      </c>
      <c r="H777" s="175">
        <v>12.06</v>
      </c>
      <c r="L777" s="172"/>
      <c r="M777" s="176"/>
      <c r="N777" s="177"/>
      <c r="O777" s="177"/>
      <c r="P777" s="177"/>
      <c r="Q777" s="177"/>
      <c r="R777" s="177"/>
      <c r="S777" s="177"/>
      <c r="T777" s="178"/>
      <c r="AT777" s="173" t="s">
        <v>269</v>
      </c>
      <c r="AU777" s="173" t="s">
        <v>87</v>
      </c>
      <c r="AV777" s="14" t="s">
        <v>87</v>
      </c>
      <c r="AW777" s="14" t="s">
        <v>26</v>
      </c>
      <c r="AX777" s="14" t="s">
        <v>71</v>
      </c>
      <c r="AY777" s="173" t="s">
        <v>157</v>
      </c>
    </row>
    <row r="778" spans="2:51" s="14" customFormat="1" x14ac:dyDescent="0.2">
      <c r="B778" s="172"/>
      <c r="D778" s="166" t="s">
        <v>269</v>
      </c>
      <c r="E778" s="173" t="s">
        <v>1</v>
      </c>
      <c r="F778" s="174" t="s">
        <v>7152</v>
      </c>
      <c r="H778" s="175">
        <v>14.48</v>
      </c>
      <c r="L778" s="172"/>
      <c r="M778" s="176"/>
      <c r="N778" s="177"/>
      <c r="O778" s="177"/>
      <c r="P778" s="177"/>
      <c r="Q778" s="177"/>
      <c r="R778" s="177"/>
      <c r="S778" s="177"/>
      <c r="T778" s="178"/>
      <c r="AT778" s="173" t="s">
        <v>269</v>
      </c>
      <c r="AU778" s="173" t="s">
        <v>87</v>
      </c>
      <c r="AV778" s="14" t="s">
        <v>87</v>
      </c>
      <c r="AW778" s="14" t="s">
        <v>26</v>
      </c>
      <c r="AX778" s="14" t="s">
        <v>71</v>
      </c>
      <c r="AY778" s="173" t="s">
        <v>157</v>
      </c>
    </row>
    <row r="779" spans="2:51" s="14" customFormat="1" x14ac:dyDescent="0.2">
      <c r="B779" s="172"/>
      <c r="D779" s="166" t="s">
        <v>269</v>
      </c>
      <c r="E779" s="173" t="s">
        <v>1</v>
      </c>
      <c r="F779" s="174" t="s">
        <v>7153</v>
      </c>
      <c r="H779" s="175">
        <v>9.4</v>
      </c>
      <c r="L779" s="172"/>
      <c r="M779" s="176"/>
      <c r="N779" s="177"/>
      <c r="O779" s="177"/>
      <c r="P779" s="177"/>
      <c r="Q779" s="177"/>
      <c r="R779" s="177"/>
      <c r="S779" s="177"/>
      <c r="T779" s="178"/>
      <c r="AT779" s="173" t="s">
        <v>269</v>
      </c>
      <c r="AU779" s="173" t="s">
        <v>87</v>
      </c>
      <c r="AV779" s="14" t="s">
        <v>87</v>
      </c>
      <c r="AW779" s="14" t="s">
        <v>26</v>
      </c>
      <c r="AX779" s="14" t="s">
        <v>71</v>
      </c>
      <c r="AY779" s="173" t="s">
        <v>157</v>
      </c>
    </row>
    <row r="780" spans="2:51" s="16" customFormat="1" x14ac:dyDescent="0.2">
      <c r="B780" s="186"/>
      <c r="D780" s="166" t="s">
        <v>269</v>
      </c>
      <c r="E780" s="187" t="s">
        <v>1</v>
      </c>
      <c r="F780" s="188" t="s">
        <v>319</v>
      </c>
      <c r="H780" s="189">
        <v>35.94</v>
      </c>
      <c r="L780" s="186"/>
      <c r="M780" s="190"/>
      <c r="N780" s="191"/>
      <c r="O780" s="191"/>
      <c r="P780" s="191"/>
      <c r="Q780" s="191"/>
      <c r="R780" s="191"/>
      <c r="S780" s="191"/>
      <c r="T780" s="192"/>
      <c r="AT780" s="187" t="s">
        <v>269</v>
      </c>
      <c r="AU780" s="187" t="s">
        <v>87</v>
      </c>
      <c r="AV780" s="16" t="s">
        <v>92</v>
      </c>
      <c r="AW780" s="16" t="s">
        <v>26</v>
      </c>
      <c r="AX780" s="16" t="s">
        <v>71</v>
      </c>
      <c r="AY780" s="187" t="s">
        <v>157</v>
      </c>
    </row>
    <row r="781" spans="2:51" s="15" customFormat="1" x14ac:dyDescent="0.2">
      <c r="B781" s="179"/>
      <c r="D781" s="166" t="s">
        <v>269</v>
      </c>
      <c r="E781" s="180" t="s">
        <v>1</v>
      </c>
      <c r="F781" s="181" t="s">
        <v>272</v>
      </c>
      <c r="H781" s="182">
        <v>65.95</v>
      </c>
      <c r="L781" s="179"/>
      <c r="M781" s="183"/>
      <c r="N781" s="184"/>
      <c r="O781" s="184"/>
      <c r="P781" s="184"/>
      <c r="Q781" s="184"/>
      <c r="R781" s="184"/>
      <c r="S781" s="184"/>
      <c r="T781" s="185"/>
      <c r="AT781" s="180" t="s">
        <v>269</v>
      </c>
      <c r="AU781" s="180" t="s">
        <v>87</v>
      </c>
      <c r="AV781" s="15" t="s">
        <v>162</v>
      </c>
      <c r="AW781" s="15" t="s">
        <v>26</v>
      </c>
      <c r="AX781" s="15" t="s">
        <v>71</v>
      </c>
      <c r="AY781" s="180" t="s">
        <v>157</v>
      </c>
    </row>
    <row r="782" spans="2:51" s="13" customFormat="1" x14ac:dyDescent="0.2">
      <c r="B782" s="165"/>
      <c r="D782" s="166" t="s">
        <v>269</v>
      </c>
      <c r="E782" s="167" t="s">
        <v>1</v>
      </c>
      <c r="F782" s="168" t="s">
        <v>6159</v>
      </c>
      <c r="H782" s="167" t="s">
        <v>1</v>
      </c>
      <c r="L782" s="165"/>
      <c r="M782" s="169"/>
      <c r="N782" s="170"/>
      <c r="O782" s="170"/>
      <c r="P782" s="170"/>
      <c r="Q782" s="170"/>
      <c r="R782" s="170"/>
      <c r="S782" s="170"/>
      <c r="T782" s="171"/>
      <c r="AT782" s="167" t="s">
        <v>269</v>
      </c>
      <c r="AU782" s="167" t="s">
        <v>87</v>
      </c>
      <c r="AV782" s="13" t="s">
        <v>79</v>
      </c>
      <c r="AW782" s="13" t="s">
        <v>26</v>
      </c>
      <c r="AX782" s="13" t="s">
        <v>71</v>
      </c>
      <c r="AY782" s="167" t="s">
        <v>157</v>
      </c>
    </row>
    <row r="783" spans="2:51" s="13" customFormat="1" x14ac:dyDescent="0.2">
      <c r="B783" s="165"/>
      <c r="D783" s="166" t="s">
        <v>269</v>
      </c>
      <c r="E783" s="167" t="s">
        <v>1</v>
      </c>
      <c r="F783" s="168" t="s">
        <v>7145</v>
      </c>
      <c r="H783" s="167" t="s">
        <v>1</v>
      </c>
      <c r="L783" s="165"/>
      <c r="M783" s="169"/>
      <c r="N783" s="170"/>
      <c r="O783" s="170"/>
      <c r="P783" s="170"/>
      <c r="Q783" s="170"/>
      <c r="R783" s="170"/>
      <c r="S783" s="170"/>
      <c r="T783" s="171"/>
      <c r="AT783" s="167" t="s">
        <v>269</v>
      </c>
      <c r="AU783" s="167" t="s">
        <v>87</v>
      </c>
      <c r="AV783" s="13" t="s">
        <v>79</v>
      </c>
      <c r="AW783" s="13" t="s">
        <v>26</v>
      </c>
      <c r="AX783" s="13" t="s">
        <v>71</v>
      </c>
      <c r="AY783" s="167" t="s">
        <v>157</v>
      </c>
    </row>
    <row r="784" spans="2:51" s="14" customFormat="1" x14ac:dyDescent="0.2">
      <c r="B784" s="172"/>
      <c r="D784" s="166" t="s">
        <v>269</v>
      </c>
      <c r="E784" s="173" t="s">
        <v>1</v>
      </c>
      <c r="F784" s="174" t="s">
        <v>7154</v>
      </c>
      <c r="H784" s="175">
        <v>23.8</v>
      </c>
      <c r="L784" s="172"/>
      <c r="M784" s="176"/>
      <c r="N784" s="177"/>
      <c r="O784" s="177"/>
      <c r="P784" s="177"/>
      <c r="Q784" s="177"/>
      <c r="R784" s="177"/>
      <c r="S784" s="177"/>
      <c r="T784" s="178"/>
      <c r="AT784" s="173" t="s">
        <v>269</v>
      </c>
      <c r="AU784" s="173" t="s">
        <v>87</v>
      </c>
      <c r="AV784" s="14" t="s">
        <v>87</v>
      </c>
      <c r="AW784" s="14" t="s">
        <v>26</v>
      </c>
      <c r="AX784" s="14" t="s">
        <v>71</v>
      </c>
      <c r="AY784" s="173" t="s">
        <v>157</v>
      </c>
    </row>
    <row r="785" spans="1:65" s="14" customFormat="1" x14ac:dyDescent="0.2">
      <c r="B785" s="172"/>
      <c r="D785" s="166" t="s">
        <v>269</v>
      </c>
      <c r="E785" s="173" t="s">
        <v>1</v>
      </c>
      <c r="F785" s="174" t="s">
        <v>7155</v>
      </c>
      <c r="H785" s="175">
        <v>5.5</v>
      </c>
      <c r="L785" s="172"/>
      <c r="M785" s="176"/>
      <c r="N785" s="177"/>
      <c r="O785" s="177"/>
      <c r="P785" s="177"/>
      <c r="Q785" s="177"/>
      <c r="R785" s="177"/>
      <c r="S785" s="177"/>
      <c r="T785" s="178"/>
      <c r="AT785" s="173" t="s">
        <v>269</v>
      </c>
      <c r="AU785" s="173" t="s">
        <v>87</v>
      </c>
      <c r="AV785" s="14" t="s">
        <v>87</v>
      </c>
      <c r="AW785" s="14" t="s">
        <v>26</v>
      </c>
      <c r="AX785" s="14" t="s">
        <v>71</v>
      </c>
      <c r="AY785" s="173" t="s">
        <v>157</v>
      </c>
    </row>
    <row r="786" spans="1:65" s="16" customFormat="1" x14ac:dyDescent="0.2">
      <c r="B786" s="186"/>
      <c r="D786" s="166" t="s">
        <v>269</v>
      </c>
      <c r="E786" s="187" t="s">
        <v>1</v>
      </c>
      <c r="F786" s="188" t="s">
        <v>319</v>
      </c>
      <c r="H786" s="189">
        <v>29.3</v>
      </c>
      <c r="L786" s="186"/>
      <c r="M786" s="190"/>
      <c r="N786" s="191"/>
      <c r="O786" s="191"/>
      <c r="P786" s="191"/>
      <c r="Q786" s="191"/>
      <c r="R786" s="191"/>
      <c r="S786" s="191"/>
      <c r="T786" s="192"/>
      <c r="AT786" s="187" t="s">
        <v>269</v>
      </c>
      <c r="AU786" s="187" t="s">
        <v>87</v>
      </c>
      <c r="AV786" s="16" t="s">
        <v>92</v>
      </c>
      <c r="AW786" s="16" t="s">
        <v>26</v>
      </c>
      <c r="AX786" s="16" t="s">
        <v>71</v>
      </c>
      <c r="AY786" s="187" t="s">
        <v>157</v>
      </c>
    </row>
    <row r="787" spans="1:65" s="13" customFormat="1" x14ac:dyDescent="0.2">
      <c r="B787" s="165"/>
      <c r="D787" s="166" t="s">
        <v>269</v>
      </c>
      <c r="E787" s="167" t="s">
        <v>1</v>
      </c>
      <c r="F787" s="168" t="s">
        <v>7156</v>
      </c>
      <c r="H787" s="167" t="s">
        <v>1</v>
      </c>
      <c r="L787" s="165"/>
      <c r="M787" s="169"/>
      <c r="N787" s="170"/>
      <c r="O787" s="170"/>
      <c r="P787" s="170"/>
      <c r="Q787" s="170"/>
      <c r="R787" s="170"/>
      <c r="S787" s="170"/>
      <c r="T787" s="171"/>
      <c r="AT787" s="167" t="s">
        <v>269</v>
      </c>
      <c r="AU787" s="167" t="s">
        <v>87</v>
      </c>
      <c r="AV787" s="13" t="s">
        <v>79</v>
      </c>
      <c r="AW787" s="13" t="s">
        <v>26</v>
      </c>
      <c r="AX787" s="13" t="s">
        <v>71</v>
      </c>
      <c r="AY787" s="167" t="s">
        <v>157</v>
      </c>
    </row>
    <row r="788" spans="1:65" s="14" customFormat="1" x14ac:dyDescent="0.2">
      <c r="B788" s="172"/>
      <c r="D788" s="166" t="s">
        <v>269</v>
      </c>
      <c r="E788" s="173" t="s">
        <v>1</v>
      </c>
      <c r="F788" s="174" t="s">
        <v>7157</v>
      </c>
      <c r="H788" s="175">
        <v>15</v>
      </c>
      <c r="L788" s="172"/>
      <c r="M788" s="176"/>
      <c r="N788" s="177"/>
      <c r="O788" s="177"/>
      <c r="P788" s="177"/>
      <c r="Q788" s="177"/>
      <c r="R788" s="177"/>
      <c r="S788" s="177"/>
      <c r="T788" s="178"/>
      <c r="AT788" s="173" t="s">
        <v>269</v>
      </c>
      <c r="AU788" s="173" t="s">
        <v>87</v>
      </c>
      <c r="AV788" s="14" t="s">
        <v>87</v>
      </c>
      <c r="AW788" s="14" t="s">
        <v>26</v>
      </c>
      <c r="AX788" s="14" t="s">
        <v>71</v>
      </c>
      <c r="AY788" s="173" t="s">
        <v>157</v>
      </c>
    </row>
    <row r="789" spans="1:65" s="14" customFormat="1" x14ac:dyDescent="0.2">
      <c r="B789" s="172"/>
      <c r="D789" s="166" t="s">
        <v>269</v>
      </c>
      <c r="E789" s="173" t="s">
        <v>1</v>
      </c>
      <c r="F789" s="174" t="s">
        <v>7158</v>
      </c>
      <c r="H789" s="175">
        <v>10.96</v>
      </c>
      <c r="L789" s="172"/>
      <c r="M789" s="176"/>
      <c r="N789" s="177"/>
      <c r="O789" s="177"/>
      <c r="P789" s="177"/>
      <c r="Q789" s="177"/>
      <c r="R789" s="177"/>
      <c r="S789" s="177"/>
      <c r="T789" s="178"/>
      <c r="AT789" s="173" t="s">
        <v>269</v>
      </c>
      <c r="AU789" s="173" t="s">
        <v>87</v>
      </c>
      <c r="AV789" s="14" t="s">
        <v>87</v>
      </c>
      <c r="AW789" s="14" t="s">
        <v>26</v>
      </c>
      <c r="AX789" s="14" t="s">
        <v>71</v>
      </c>
      <c r="AY789" s="173" t="s">
        <v>157</v>
      </c>
    </row>
    <row r="790" spans="1:65" s="14" customFormat="1" x14ac:dyDescent="0.2">
      <c r="B790" s="172"/>
      <c r="D790" s="166" t="s">
        <v>269</v>
      </c>
      <c r="E790" s="173" t="s">
        <v>1</v>
      </c>
      <c r="F790" s="174" t="s">
        <v>7159</v>
      </c>
      <c r="H790" s="175">
        <v>6.76</v>
      </c>
      <c r="L790" s="172"/>
      <c r="M790" s="176"/>
      <c r="N790" s="177"/>
      <c r="O790" s="177"/>
      <c r="P790" s="177"/>
      <c r="Q790" s="177"/>
      <c r="R790" s="177"/>
      <c r="S790" s="177"/>
      <c r="T790" s="178"/>
      <c r="AT790" s="173" t="s">
        <v>269</v>
      </c>
      <c r="AU790" s="173" t="s">
        <v>87</v>
      </c>
      <c r="AV790" s="14" t="s">
        <v>87</v>
      </c>
      <c r="AW790" s="14" t="s">
        <v>26</v>
      </c>
      <c r="AX790" s="14" t="s">
        <v>71</v>
      </c>
      <c r="AY790" s="173" t="s">
        <v>157</v>
      </c>
    </row>
    <row r="791" spans="1:65" s="14" customFormat="1" x14ac:dyDescent="0.2">
      <c r="B791" s="172"/>
      <c r="D791" s="166" t="s">
        <v>269</v>
      </c>
      <c r="E791" s="173" t="s">
        <v>1</v>
      </c>
      <c r="F791" s="174" t="s">
        <v>7160</v>
      </c>
      <c r="H791" s="175">
        <v>4.0999999999999996</v>
      </c>
      <c r="L791" s="172"/>
      <c r="M791" s="176"/>
      <c r="N791" s="177"/>
      <c r="O791" s="177"/>
      <c r="P791" s="177"/>
      <c r="Q791" s="177"/>
      <c r="R791" s="177"/>
      <c r="S791" s="177"/>
      <c r="T791" s="178"/>
      <c r="AT791" s="173" t="s">
        <v>269</v>
      </c>
      <c r="AU791" s="173" t="s">
        <v>87</v>
      </c>
      <c r="AV791" s="14" t="s">
        <v>87</v>
      </c>
      <c r="AW791" s="14" t="s">
        <v>26</v>
      </c>
      <c r="AX791" s="14" t="s">
        <v>71</v>
      </c>
      <c r="AY791" s="173" t="s">
        <v>157</v>
      </c>
    </row>
    <row r="792" spans="1:65" s="16" customFormat="1" x14ac:dyDescent="0.2">
      <c r="B792" s="186"/>
      <c r="D792" s="166" t="s">
        <v>269</v>
      </c>
      <c r="E792" s="187" t="s">
        <v>1</v>
      </c>
      <c r="F792" s="188" t="s">
        <v>319</v>
      </c>
      <c r="H792" s="189">
        <v>36.82</v>
      </c>
      <c r="L792" s="186"/>
      <c r="M792" s="190"/>
      <c r="N792" s="191"/>
      <c r="O792" s="191"/>
      <c r="P792" s="191"/>
      <c r="Q792" s="191"/>
      <c r="R792" s="191"/>
      <c r="S792" s="191"/>
      <c r="T792" s="192"/>
      <c r="AT792" s="187" t="s">
        <v>269</v>
      </c>
      <c r="AU792" s="187" t="s">
        <v>87</v>
      </c>
      <c r="AV792" s="16" t="s">
        <v>92</v>
      </c>
      <c r="AW792" s="16" t="s">
        <v>26</v>
      </c>
      <c r="AX792" s="16" t="s">
        <v>71</v>
      </c>
      <c r="AY792" s="187" t="s">
        <v>157</v>
      </c>
    </row>
    <row r="793" spans="1:65" s="15" customFormat="1" x14ac:dyDescent="0.2">
      <c r="B793" s="179"/>
      <c r="D793" s="166" t="s">
        <v>269</v>
      </c>
      <c r="E793" s="180" t="s">
        <v>1</v>
      </c>
      <c r="F793" s="181" t="s">
        <v>272</v>
      </c>
      <c r="H793" s="182">
        <v>66.12</v>
      </c>
      <c r="L793" s="179"/>
      <c r="M793" s="183"/>
      <c r="N793" s="184"/>
      <c r="O793" s="184"/>
      <c r="P793" s="184"/>
      <c r="Q793" s="184"/>
      <c r="R793" s="184"/>
      <c r="S793" s="184"/>
      <c r="T793" s="185"/>
      <c r="AT793" s="180" t="s">
        <v>269</v>
      </c>
      <c r="AU793" s="180" t="s">
        <v>87</v>
      </c>
      <c r="AV793" s="15" t="s">
        <v>162</v>
      </c>
      <c r="AW793" s="15" t="s">
        <v>26</v>
      </c>
      <c r="AX793" s="15" t="s">
        <v>71</v>
      </c>
      <c r="AY793" s="180" t="s">
        <v>157</v>
      </c>
    </row>
    <row r="794" spans="1:65" s="14" customFormat="1" x14ac:dyDescent="0.2">
      <c r="B794" s="172"/>
      <c r="D794" s="166" t="s">
        <v>269</v>
      </c>
      <c r="E794" s="173" t="s">
        <v>1</v>
      </c>
      <c r="F794" s="174" t="s">
        <v>7161</v>
      </c>
      <c r="H794" s="175">
        <v>132.07</v>
      </c>
      <c r="L794" s="172"/>
      <c r="M794" s="176"/>
      <c r="N794" s="177"/>
      <c r="O794" s="177"/>
      <c r="P794" s="177"/>
      <c r="Q794" s="177"/>
      <c r="R794" s="177"/>
      <c r="S794" s="177"/>
      <c r="T794" s="178"/>
      <c r="AT794" s="173" t="s">
        <v>269</v>
      </c>
      <c r="AU794" s="173" t="s">
        <v>87</v>
      </c>
      <c r="AV794" s="14" t="s">
        <v>87</v>
      </c>
      <c r="AW794" s="14" t="s">
        <v>26</v>
      </c>
      <c r="AX794" s="14" t="s">
        <v>71</v>
      </c>
      <c r="AY794" s="173" t="s">
        <v>157</v>
      </c>
    </row>
    <row r="795" spans="1:65" s="15" customFormat="1" x14ac:dyDescent="0.2">
      <c r="B795" s="179"/>
      <c r="D795" s="166" t="s">
        <v>269</v>
      </c>
      <c r="E795" s="180" t="s">
        <v>1</v>
      </c>
      <c r="F795" s="181" t="s">
        <v>272</v>
      </c>
      <c r="H795" s="182">
        <v>132.07</v>
      </c>
      <c r="L795" s="179"/>
      <c r="M795" s="183"/>
      <c r="N795" s="184"/>
      <c r="O795" s="184"/>
      <c r="P795" s="184"/>
      <c r="Q795" s="184"/>
      <c r="R795" s="184"/>
      <c r="S795" s="184"/>
      <c r="T795" s="185"/>
      <c r="AT795" s="180" t="s">
        <v>269</v>
      </c>
      <c r="AU795" s="180" t="s">
        <v>87</v>
      </c>
      <c r="AV795" s="15" t="s">
        <v>162</v>
      </c>
      <c r="AW795" s="15" t="s">
        <v>26</v>
      </c>
      <c r="AX795" s="15" t="s">
        <v>79</v>
      </c>
      <c r="AY795" s="180" t="s">
        <v>157</v>
      </c>
    </row>
    <row r="796" spans="1:65" s="2" customFormat="1" ht="14.45" customHeight="1" x14ac:dyDescent="0.2">
      <c r="A796" s="30"/>
      <c r="B796" s="147"/>
      <c r="C796" s="148" t="s">
        <v>593</v>
      </c>
      <c r="D796" s="148" t="s">
        <v>159</v>
      </c>
      <c r="E796" s="149" t="s">
        <v>7162</v>
      </c>
      <c r="F796" s="150" t="s">
        <v>7163</v>
      </c>
      <c r="G796" s="151" t="s">
        <v>196</v>
      </c>
      <c r="H796" s="152">
        <v>461.84199999999998</v>
      </c>
      <c r="I796" s="152"/>
      <c r="J796" s="152">
        <f>ROUND(I796*H796,3)</f>
        <v>0</v>
      </c>
      <c r="K796" s="153"/>
      <c r="L796" s="31"/>
      <c r="M796" s="154" t="s">
        <v>1</v>
      </c>
      <c r="N796" s="155" t="s">
        <v>37</v>
      </c>
      <c r="O796" s="156">
        <v>0</v>
      </c>
      <c r="P796" s="156">
        <f>O796*H796</f>
        <v>0</v>
      </c>
      <c r="Q796" s="156">
        <v>0</v>
      </c>
      <c r="R796" s="156">
        <f>Q796*H796</f>
        <v>0</v>
      </c>
      <c r="S796" s="156">
        <v>0</v>
      </c>
      <c r="T796" s="157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58" t="s">
        <v>162</v>
      </c>
      <c r="AT796" s="158" t="s">
        <v>159</v>
      </c>
      <c r="AU796" s="158" t="s">
        <v>87</v>
      </c>
      <c r="AY796" s="18" t="s">
        <v>157</v>
      </c>
      <c r="BE796" s="159">
        <f>IF(N796="základná",J796,0)</f>
        <v>0</v>
      </c>
      <c r="BF796" s="159">
        <f>IF(N796="znížená",J796,0)</f>
        <v>0</v>
      </c>
      <c r="BG796" s="159">
        <f>IF(N796="zákl. prenesená",J796,0)</f>
        <v>0</v>
      </c>
      <c r="BH796" s="159">
        <f>IF(N796="zníž. prenesená",J796,0)</f>
        <v>0</v>
      </c>
      <c r="BI796" s="159">
        <f>IF(N796="nulová",J796,0)</f>
        <v>0</v>
      </c>
      <c r="BJ796" s="18" t="s">
        <v>87</v>
      </c>
      <c r="BK796" s="160">
        <f>ROUND(I796*H796,3)</f>
        <v>0</v>
      </c>
      <c r="BL796" s="18" t="s">
        <v>162</v>
      </c>
      <c r="BM796" s="158" t="s">
        <v>7164</v>
      </c>
    </row>
    <row r="797" spans="1:65" s="13" customFormat="1" x14ac:dyDescent="0.2">
      <c r="B797" s="165"/>
      <c r="D797" s="166" t="s">
        <v>269</v>
      </c>
      <c r="E797" s="167" t="s">
        <v>1</v>
      </c>
      <c r="F797" s="168" t="s">
        <v>6157</v>
      </c>
      <c r="H797" s="167" t="s">
        <v>1</v>
      </c>
      <c r="L797" s="165"/>
      <c r="M797" s="169"/>
      <c r="N797" s="170"/>
      <c r="O797" s="170"/>
      <c r="P797" s="170"/>
      <c r="Q797" s="170"/>
      <c r="R797" s="170"/>
      <c r="S797" s="170"/>
      <c r="T797" s="171"/>
      <c r="AT797" s="167" t="s">
        <v>269</v>
      </c>
      <c r="AU797" s="167" t="s">
        <v>87</v>
      </c>
      <c r="AV797" s="13" t="s">
        <v>79</v>
      </c>
      <c r="AW797" s="13" t="s">
        <v>26</v>
      </c>
      <c r="AX797" s="13" t="s">
        <v>71</v>
      </c>
      <c r="AY797" s="167" t="s">
        <v>157</v>
      </c>
    </row>
    <row r="798" spans="1:65" s="13" customFormat="1" x14ac:dyDescent="0.2">
      <c r="B798" s="165"/>
      <c r="D798" s="166" t="s">
        <v>269</v>
      </c>
      <c r="E798" s="167" t="s">
        <v>1</v>
      </c>
      <c r="F798" s="168" t="s">
        <v>7165</v>
      </c>
      <c r="H798" s="167" t="s">
        <v>1</v>
      </c>
      <c r="L798" s="165"/>
      <c r="M798" s="169"/>
      <c r="N798" s="170"/>
      <c r="O798" s="170"/>
      <c r="P798" s="170"/>
      <c r="Q798" s="170"/>
      <c r="R798" s="170"/>
      <c r="S798" s="170"/>
      <c r="T798" s="171"/>
      <c r="AT798" s="167" t="s">
        <v>269</v>
      </c>
      <c r="AU798" s="167" t="s">
        <v>87</v>
      </c>
      <c r="AV798" s="13" t="s">
        <v>79</v>
      </c>
      <c r="AW798" s="13" t="s">
        <v>26</v>
      </c>
      <c r="AX798" s="13" t="s">
        <v>71</v>
      </c>
      <c r="AY798" s="167" t="s">
        <v>157</v>
      </c>
    </row>
    <row r="799" spans="1:65" s="14" customFormat="1" x14ac:dyDescent="0.2">
      <c r="B799" s="172"/>
      <c r="D799" s="166" t="s">
        <v>269</v>
      </c>
      <c r="E799" s="173" t="s">
        <v>1</v>
      </c>
      <c r="F799" s="174" t="s">
        <v>7166</v>
      </c>
      <c r="H799" s="175">
        <v>5.54</v>
      </c>
      <c r="L799" s="172"/>
      <c r="M799" s="176"/>
      <c r="N799" s="177"/>
      <c r="O799" s="177"/>
      <c r="P799" s="177"/>
      <c r="Q799" s="177"/>
      <c r="R799" s="177"/>
      <c r="S799" s="177"/>
      <c r="T799" s="178"/>
      <c r="AT799" s="173" t="s">
        <v>269</v>
      </c>
      <c r="AU799" s="173" t="s">
        <v>87</v>
      </c>
      <c r="AV799" s="14" t="s">
        <v>87</v>
      </c>
      <c r="AW799" s="14" t="s">
        <v>26</v>
      </c>
      <c r="AX799" s="14" t="s">
        <v>71</v>
      </c>
      <c r="AY799" s="173" t="s">
        <v>157</v>
      </c>
    </row>
    <row r="800" spans="1:65" s="16" customFormat="1" x14ac:dyDescent="0.2">
      <c r="B800" s="186"/>
      <c r="D800" s="166" t="s">
        <v>269</v>
      </c>
      <c r="E800" s="187" t="s">
        <v>1</v>
      </c>
      <c r="F800" s="188" t="s">
        <v>319</v>
      </c>
      <c r="H800" s="189">
        <v>5.54</v>
      </c>
      <c r="L800" s="186"/>
      <c r="M800" s="190"/>
      <c r="N800" s="191"/>
      <c r="O800" s="191"/>
      <c r="P800" s="191"/>
      <c r="Q800" s="191"/>
      <c r="R800" s="191"/>
      <c r="S800" s="191"/>
      <c r="T800" s="192"/>
      <c r="AT800" s="187" t="s">
        <v>269</v>
      </c>
      <c r="AU800" s="187" t="s">
        <v>87</v>
      </c>
      <c r="AV800" s="16" t="s">
        <v>92</v>
      </c>
      <c r="AW800" s="16" t="s">
        <v>26</v>
      </c>
      <c r="AX800" s="16" t="s">
        <v>71</v>
      </c>
      <c r="AY800" s="187" t="s">
        <v>157</v>
      </c>
    </row>
    <row r="801" spans="2:51" s="13" customFormat="1" x14ac:dyDescent="0.2">
      <c r="B801" s="165"/>
      <c r="D801" s="166" t="s">
        <v>269</v>
      </c>
      <c r="E801" s="167" t="s">
        <v>1</v>
      </c>
      <c r="F801" s="168" t="s">
        <v>6316</v>
      </c>
      <c r="H801" s="167" t="s">
        <v>1</v>
      </c>
      <c r="L801" s="165"/>
      <c r="M801" s="169"/>
      <c r="N801" s="170"/>
      <c r="O801" s="170"/>
      <c r="P801" s="170"/>
      <c r="Q801" s="170"/>
      <c r="R801" s="170"/>
      <c r="S801" s="170"/>
      <c r="T801" s="171"/>
      <c r="AT801" s="167" t="s">
        <v>269</v>
      </c>
      <c r="AU801" s="167" t="s">
        <v>87</v>
      </c>
      <c r="AV801" s="13" t="s">
        <v>79</v>
      </c>
      <c r="AW801" s="13" t="s">
        <v>26</v>
      </c>
      <c r="AX801" s="13" t="s">
        <v>71</v>
      </c>
      <c r="AY801" s="167" t="s">
        <v>157</v>
      </c>
    </row>
    <row r="802" spans="2:51" s="14" customFormat="1" x14ac:dyDescent="0.2">
      <c r="B802" s="172"/>
      <c r="D802" s="166" t="s">
        <v>269</v>
      </c>
      <c r="E802" s="173" t="s">
        <v>1</v>
      </c>
      <c r="F802" s="174" t="s">
        <v>7167</v>
      </c>
      <c r="H802" s="175">
        <v>12.68</v>
      </c>
      <c r="L802" s="172"/>
      <c r="M802" s="176"/>
      <c r="N802" s="177"/>
      <c r="O802" s="177"/>
      <c r="P802" s="177"/>
      <c r="Q802" s="177"/>
      <c r="R802" s="177"/>
      <c r="S802" s="177"/>
      <c r="T802" s="178"/>
      <c r="AT802" s="173" t="s">
        <v>269</v>
      </c>
      <c r="AU802" s="173" t="s">
        <v>87</v>
      </c>
      <c r="AV802" s="14" t="s">
        <v>87</v>
      </c>
      <c r="AW802" s="14" t="s">
        <v>26</v>
      </c>
      <c r="AX802" s="14" t="s">
        <v>71</v>
      </c>
      <c r="AY802" s="173" t="s">
        <v>157</v>
      </c>
    </row>
    <row r="803" spans="2:51" s="14" customFormat="1" x14ac:dyDescent="0.2">
      <c r="B803" s="172"/>
      <c r="D803" s="166" t="s">
        <v>269</v>
      </c>
      <c r="E803" s="173" t="s">
        <v>1</v>
      </c>
      <c r="F803" s="174" t="s">
        <v>7168</v>
      </c>
      <c r="H803" s="175">
        <v>45.76</v>
      </c>
      <c r="L803" s="172"/>
      <c r="M803" s="176"/>
      <c r="N803" s="177"/>
      <c r="O803" s="177"/>
      <c r="P803" s="177"/>
      <c r="Q803" s="177"/>
      <c r="R803" s="177"/>
      <c r="S803" s="177"/>
      <c r="T803" s="178"/>
      <c r="AT803" s="173" t="s">
        <v>269</v>
      </c>
      <c r="AU803" s="173" t="s">
        <v>87</v>
      </c>
      <c r="AV803" s="14" t="s">
        <v>87</v>
      </c>
      <c r="AW803" s="14" t="s">
        <v>26</v>
      </c>
      <c r="AX803" s="14" t="s">
        <v>71</v>
      </c>
      <c r="AY803" s="173" t="s">
        <v>157</v>
      </c>
    </row>
    <row r="804" spans="2:51" s="14" customFormat="1" x14ac:dyDescent="0.2">
      <c r="B804" s="172"/>
      <c r="D804" s="166" t="s">
        <v>269</v>
      </c>
      <c r="E804" s="173" t="s">
        <v>1</v>
      </c>
      <c r="F804" s="174" t="s">
        <v>7169</v>
      </c>
      <c r="H804" s="175">
        <v>3.47</v>
      </c>
      <c r="L804" s="172"/>
      <c r="M804" s="176"/>
      <c r="N804" s="177"/>
      <c r="O804" s="177"/>
      <c r="P804" s="177"/>
      <c r="Q804" s="177"/>
      <c r="R804" s="177"/>
      <c r="S804" s="177"/>
      <c r="T804" s="178"/>
      <c r="AT804" s="173" t="s">
        <v>269</v>
      </c>
      <c r="AU804" s="173" t="s">
        <v>87</v>
      </c>
      <c r="AV804" s="14" t="s">
        <v>87</v>
      </c>
      <c r="AW804" s="14" t="s">
        <v>26</v>
      </c>
      <c r="AX804" s="14" t="s">
        <v>71</v>
      </c>
      <c r="AY804" s="173" t="s">
        <v>157</v>
      </c>
    </row>
    <row r="805" spans="2:51" s="14" customFormat="1" x14ac:dyDescent="0.2">
      <c r="B805" s="172"/>
      <c r="D805" s="166" t="s">
        <v>269</v>
      </c>
      <c r="E805" s="173" t="s">
        <v>1</v>
      </c>
      <c r="F805" s="174" t="s">
        <v>7170</v>
      </c>
      <c r="H805" s="175">
        <v>3.82</v>
      </c>
      <c r="L805" s="172"/>
      <c r="M805" s="176"/>
      <c r="N805" s="177"/>
      <c r="O805" s="177"/>
      <c r="P805" s="177"/>
      <c r="Q805" s="177"/>
      <c r="R805" s="177"/>
      <c r="S805" s="177"/>
      <c r="T805" s="178"/>
      <c r="AT805" s="173" t="s">
        <v>269</v>
      </c>
      <c r="AU805" s="173" t="s">
        <v>87</v>
      </c>
      <c r="AV805" s="14" t="s">
        <v>87</v>
      </c>
      <c r="AW805" s="14" t="s">
        <v>26</v>
      </c>
      <c r="AX805" s="14" t="s">
        <v>71</v>
      </c>
      <c r="AY805" s="173" t="s">
        <v>157</v>
      </c>
    </row>
    <row r="806" spans="2:51" s="16" customFormat="1" x14ac:dyDescent="0.2">
      <c r="B806" s="186"/>
      <c r="D806" s="166" t="s">
        <v>269</v>
      </c>
      <c r="E806" s="187" t="s">
        <v>1</v>
      </c>
      <c r="F806" s="188" t="s">
        <v>319</v>
      </c>
      <c r="H806" s="189">
        <v>65.73</v>
      </c>
      <c r="L806" s="186"/>
      <c r="M806" s="190"/>
      <c r="N806" s="191"/>
      <c r="O806" s="191"/>
      <c r="P806" s="191"/>
      <c r="Q806" s="191"/>
      <c r="R806" s="191"/>
      <c r="S806" s="191"/>
      <c r="T806" s="192"/>
      <c r="AT806" s="187" t="s">
        <v>269</v>
      </c>
      <c r="AU806" s="187" t="s">
        <v>87</v>
      </c>
      <c r="AV806" s="16" t="s">
        <v>92</v>
      </c>
      <c r="AW806" s="16" t="s">
        <v>26</v>
      </c>
      <c r="AX806" s="16" t="s">
        <v>71</v>
      </c>
      <c r="AY806" s="187" t="s">
        <v>157</v>
      </c>
    </row>
    <row r="807" spans="2:51" s="13" customFormat="1" x14ac:dyDescent="0.2">
      <c r="B807" s="165"/>
      <c r="D807" s="166" t="s">
        <v>269</v>
      </c>
      <c r="E807" s="167" t="s">
        <v>1</v>
      </c>
      <c r="F807" s="168" t="s">
        <v>7171</v>
      </c>
      <c r="H807" s="167" t="s">
        <v>1</v>
      </c>
      <c r="L807" s="165"/>
      <c r="M807" s="169"/>
      <c r="N807" s="170"/>
      <c r="O807" s="170"/>
      <c r="P807" s="170"/>
      <c r="Q807" s="170"/>
      <c r="R807" s="170"/>
      <c r="S807" s="170"/>
      <c r="T807" s="171"/>
      <c r="AT807" s="167" t="s">
        <v>269</v>
      </c>
      <c r="AU807" s="167" t="s">
        <v>87</v>
      </c>
      <c r="AV807" s="13" t="s">
        <v>79</v>
      </c>
      <c r="AW807" s="13" t="s">
        <v>26</v>
      </c>
      <c r="AX807" s="13" t="s">
        <v>71</v>
      </c>
      <c r="AY807" s="167" t="s">
        <v>157</v>
      </c>
    </row>
    <row r="808" spans="2:51" s="14" customFormat="1" x14ac:dyDescent="0.2">
      <c r="B808" s="172"/>
      <c r="D808" s="166" t="s">
        <v>269</v>
      </c>
      <c r="E808" s="173" t="s">
        <v>1</v>
      </c>
      <c r="F808" s="174" t="s">
        <v>7172</v>
      </c>
      <c r="H808" s="175">
        <v>28.16</v>
      </c>
      <c r="L808" s="172"/>
      <c r="M808" s="176"/>
      <c r="N808" s="177"/>
      <c r="O808" s="177"/>
      <c r="P808" s="177"/>
      <c r="Q808" s="177"/>
      <c r="R808" s="177"/>
      <c r="S808" s="177"/>
      <c r="T808" s="178"/>
      <c r="AT808" s="173" t="s">
        <v>269</v>
      </c>
      <c r="AU808" s="173" t="s">
        <v>87</v>
      </c>
      <c r="AV808" s="14" t="s">
        <v>87</v>
      </c>
      <c r="AW808" s="14" t="s">
        <v>26</v>
      </c>
      <c r="AX808" s="14" t="s">
        <v>71</v>
      </c>
      <c r="AY808" s="173" t="s">
        <v>157</v>
      </c>
    </row>
    <row r="809" spans="2:51" s="14" customFormat="1" x14ac:dyDescent="0.2">
      <c r="B809" s="172"/>
      <c r="D809" s="166" t="s">
        <v>269</v>
      </c>
      <c r="E809" s="173" t="s">
        <v>1</v>
      </c>
      <c r="F809" s="174" t="s">
        <v>7173</v>
      </c>
      <c r="H809" s="175">
        <v>5.07</v>
      </c>
      <c r="L809" s="172"/>
      <c r="M809" s="176"/>
      <c r="N809" s="177"/>
      <c r="O809" s="177"/>
      <c r="P809" s="177"/>
      <c r="Q809" s="177"/>
      <c r="R809" s="177"/>
      <c r="S809" s="177"/>
      <c r="T809" s="178"/>
      <c r="AT809" s="173" t="s">
        <v>269</v>
      </c>
      <c r="AU809" s="173" t="s">
        <v>87</v>
      </c>
      <c r="AV809" s="14" t="s">
        <v>87</v>
      </c>
      <c r="AW809" s="14" t="s">
        <v>26</v>
      </c>
      <c r="AX809" s="14" t="s">
        <v>71</v>
      </c>
      <c r="AY809" s="173" t="s">
        <v>157</v>
      </c>
    </row>
    <row r="810" spans="2:51" s="16" customFormat="1" x14ac:dyDescent="0.2">
      <c r="B810" s="186"/>
      <c r="D810" s="166" t="s">
        <v>269</v>
      </c>
      <c r="E810" s="187" t="s">
        <v>1</v>
      </c>
      <c r="F810" s="188" t="s">
        <v>319</v>
      </c>
      <c r="H810" s="189">
        <v>33.229999999999997</v>
      </c>
      <c r="L810" s="186"/>
      <c r="M810" s="190"/>
      <c r="N810" s="191"/>
      <c r="O810" s="191"/>
      <c r="P810" s="191"/>
      <c r="Q810" s="191"/>
      <c r="R810" s="191"/>
      <c r="S810" s="191"/>
      <c r="T810" s="192"/>
      <c r="AT810" s="187" t="s">
        <v>269</v>
      </c>
      <c r="AU810" s="187" t="s">
        <v>87</v>
      </c>
      <c r="AV810" s="16" t="s">
        <v>92</v>
      </c>
      <c r="AW810" s="16" t="s">
        <v>26</v>
      </c>
      <c r="AX810" s="16" t="s">
        <v>71</v>
      </c>
      <c r="AY810" s="187" t="s">
        <v>157</v>
      </c>
    </row>
    <row r="811" spans="2:51" s="13" customFormat="1" x14ac:dyDescent="0.2">
      <c r="B811" s="165"/>
      <c r="D811" s="166" t="s">
        <v>269</v>
      </c>
      <c r="E811" s="167" t="s">
        <v>1</v>
      </c>
      <c r="F811" s="168" t="s">
        <v>6320</v>
      </c>
      <c r="H811" s="167" t="s">
        <v>1</v>
      </c>
      <c r="L811" s="165"/>
      <c r="M811" s="169"/>
      <c r="N811" s="170"/>
      <c r="O811" s="170"/>
      <c r="P811" s="170"/>
      <c r="Q811" s="170"/>
      <c r="R811" s="170"/>
      <c r="S811" s="170"/>
      <c r="T811" s="171"/>
      <c r="AT811" s="167" t="s">
        <v>269</v>
      </c>
      <c r="AU811" s="167" t="s">
        <v>87</v>
      </c>
      <c r="AV811" s="13" t="s">
        <v>79</v>
      </c>
      <c r="AW811" s="13" t="s">
        <v>26</v>
      </c>
      <c r="AX811" s="13" t="s">
        <v>71</v>
      </c>
      <c r="AY811" s="167" t="s">
        <v>157</v>
      </c>
    </row>
    <row r="812" spans="2:51" s="14" customFormat="1" x14ac:dyDescent="0.2">
      <c r="B812" s="172"/>
      <c r="D812" s="166" t="s">
        <v>269</v>
      </c>
      <c r="E812" s="173" t="s">
        <v>1</v>
      </c>
      <c r="F812" s="174" t="s">
        <v>7174</v>
      </c>
      <c r="H812" s="175">
        <v>88</v>
      </c>
      <c r="L812" s="172"/>
      <c r="M812" s="176"/>
      <c r="N812" s="177"/>
      <c r="O812" s="177"/>
      <c r="P812" s="177"/>
      <c r="Q812" s="177"/>
      <c r="R812" s="177"/>
      <c r="S812" s="177"/>
      <c r="T812" s="178"/>
      <c r="AT812" s="173" t="s">
        <v>269</v>
      </c>
      <c r="AU812" s="173" t="s">
        <v>87</v>
      </c>
      <c r="AV812" s="14" t="s">
        <v>87</v>
      </c>
      <c r="AW812" s="14" t="s">
        <v>26</v>
      </c>
      <c r="AX812" s="14" t="s">
        <v>71</v>
      </c>
      <c r="AY812" s="173" t="s">
        <v>157</v>
      </c>
    </row>
    <row r="813" spans="2:51" s="14" customFormat="1" x14ac:dyDescent="0.2">
      <c r="B813" s="172"/>
      <c r="D813" s="166" t="s">
        <v>269</v>
      </c>
      <c r="E813" s="173" t="s">
        <v>1</v>
      </c>
      <c r="F813" s="174" t="s">
        <v>7175</v>
      </c>
      <c r="H813" s="175">
        <v>5.84</v>
      </c>
      <c r="L813" s="172"/>
      <c r="M813" s="176"/>
      <c r="N813" s="177"/>
      <c r="O813" s="177"/>
      <c r="P813" s="177"/>
      <c r="Q813" s="177"/>
      <c r="R813" s="177"/>
      <c r="S813" s="177"/>
      <c r="T813" s="178"/>
      <c r="AT813" s="173" t="s">
        <v>269</v>
      </c>
      <c r="AU813" s="173" t="s">
        <v>87</v>
      </c>
      <c r="AV813" s="14" t="s">
        <v>87</v>
      </c>
      <c r="AW813" s="14" t="s">
        <v>26</v>
      </c>
      <c r="AX813" s="14" t="s">
        <v>71</v>
      </c>
      <c r="AY813" s="173" t="s">
        <v>157</v>
      </c>
    </row>
    <row r="814" spans="2:51" s="16" customFormat="1" x14ac:dyDescent="0.2">
      <c r="B814" s="186"/>
      <c r="D814" s="166" t="s">
        <v>269</v>
      </c>
      <c r="E814" s="187" t="s">
        <v>1</v>
      </c>
      <c r="F814" s="188" t="s">
        <v>319</v>
      </c>
      <c r="H814" s="189">
        <v>93.84</v>
      </c>
      <c r="L814" s="186"/>
      <c r="M814" s="190"/>
      <c r="N814" s="191"/>
      <c r="O814" s="191"/>
      <c r="P814" s="191"/>
      <c r="Q814" s="191"/>
      <c r="R814" s="191"/>
      <c r="S814" s="191"/>
      <c r="T814" s="192"/>
      <c r="AT814" s="187" t="s">
        <v>269</v>
      </c>
      <c r="AU814" s="187" t="s">
        <v>87</v>
      </c>
      <c r="AV814" s="16" t="s">
        <v>92</v>
      </c>
      <c r="AW814" s="16" t="s">
        <v>26</v>
      </c>
      <c r="AX814" s="16" t="s">
        <v>71</v>
      </c>
      <c r="AY814" s="187" t="s">
        <v>157</v>
      </c>
    </row>
    <row r="815" spans="2:51" s="13" customFormat="1" x14ac:dyDescent="0.2">
      <c r="B815" s="165"/>
      <c r="D815" s="166" t="s">
        <v>269</v>
      </c>
      <c r="E815" s="167" t="s">
        <v>1</v>
      </c>
      <c r="F815" s="168" t="s">
        <v>6322</v>
      </c>
      <c r="H815" s="167" t="s">
        <v>1</v>
      </c>
      <c r="L815" s="165"/>
      <c r="M815" s="169"/>
      <c r="N815" s="170"/>
      <c r="O815" s="170"/>
      <c r="P815" s="170"/>
      <c r="Q815" s="170"/>
      <c r="R815" s="170"/>
      <c r="S815" s="170"/>
      <c r="T815" s="171"/>
      <c r="AT815" s="167" t="s">
        <v>269</v>
      </c>
      <c r="AU815" s="167" t="s">
        <v>87</v>
      </c>
      <c r="AV815" s="13" t="s">
        <v>79</v>
      </c>
      <c r="AW815" s="13" t="s">
        <v>26</v>
      </c>
      <c r="AX815" s="13" t="s">
        <v>71</v>
      </c>
      <c r="AY815" s="167" t="s">
        <v>157</v>
      </c>
    </row>
    <row r="816" spans="2:51" s="14" customFormat="1" x14ac:dyDescent="0.2">
      <c r="B816" s="172"/>
      <c r="D816" s="166" t="s">
        <v>269</v>
      </c>
      <c r="E816" s="173" t="s">
        <v>1</v>
      </c>
      <c r="F816" s="174" t="s">
        <v>7176</v>
      </c>
      <c r="H816" s="175">
        <v>5.4</v>
      </c>
      <c r="L816" s="172"/>
      <c r="M816" s="176"/>
      <c r="N816" s="177"/>
      <c r="O816" s="177"/>
      <c r="P816" s="177"/>
      <c r="Q816" s="177"/>
      <c r="R816" s="177"/>
      <c r="S816" s="177"/>
      <c r="T816" s="178"/>
      <c r="AT816" s="173" t="s">
        <v>269</v>
      </c>
      <c r="AU816" s="173" t="s">
        <v>87</v>
      </c>
      <c r="AV816" s="14" t="s">
        <v>87</v>
      </c>
      <c r="AW816" s="14" t="s">
        <v>26</v>
      </c>
      <c r="AX816" s="14" t="s">
        <v>71</v>
      </c>
      <c r="AY816" s="173" t="s">
        <v>157</v>
      </c>
    </row>
    <row r="817" spans="2:51" s="14" customFormat="1" x14ac:dyDescent="0.2">
      <c r="B817" s="172"/>
      <c r="D817" s="166" t="s">
        <v>269</v>
      </c>
      <c r="E817" s="173" t="s">
        <v>1</v>
      </c>
      <c r="F817" s="174" t="s">
        <v>7177</v>
      </c>
      <c r="H817" s="175">
        <v>3.4</v>
      </c>
      <c r="L817" s="172"/>
      <c r="M817" s="176"/>
      <c r="N817" s="177"/>
      <c r="O817" s="177"/>
      <c r="P817" s="177"/>
      <c r="Q817" s="177"/>
      <c r="R817" s="177"/>
      <c r="S817" s="177"/>
      <c r="T817" s="178"/>
      <c r="AT817" s="173" t="s">
        <v>269</v>
      </c>
      <c r="AU817" s="173" t="s">
        <v>87</v>
      </c>
      <c r="AV817" s="14" t="s">
        <v>87</v>
      </c>
      <c r="AW817" s="14" t="s">
        <v>26</v>
      </c>
      <c r="AX817" s="14" t="s">
        <v>71</v>
      </c>
      <c r="AY817" s="173" t="s">
        <v>157</v>
      </c>
    </row>
    <row r="818" spans="2:51" s="14" customFormat="1" x14ac:dyDescent="0.2">
      <c r="B818" s="172"/>
      <c r="D818" s="166" t="s">
        <v>269</v>
      </c>
      <c r="E818" s="173" t="s">
        <v>1</v>
      </c>
      <c r="F818" s="174" t="s">
        <v>7178</v>
      </c>
      <c r="H818" s="175">
        <v>12.6</v>
      </c>
      <c r="L818" s="172"/>
      <c r="M818" s="176"/>
      <c r="N818" s="177"/>
      <c r="O818" s="177"/>
      <c r="P818" s="177"/>
      <c r="Q818" s="177"/>
      <c r="R818" s="177"/>
      <c r="S818" s="177"/>
      <c r="T818" s="178"/>
      <c r="AT818" s="173" t="s">
        <v>269</v>
      </c>
      <c r="AU818" s="173" t="s">
        <v>87</v>
      </c>
      <c r="AV818" s="14" t="s">
        <v>87</v>
      </c>
      <c r="AW818" s="14" t="s">
        <v>26</v>
      </c>
      <c r="AX818" s="14" t="s">
        <v>71</v>
      </c>
      <c r="AY818" s="173" t="s">
        <v>157</v>
      </c>
    </row>
    <row r="819" spans="2:51" s="16" customFormat="1" x14ac:dyDescent="0.2">
      <c r="B819" s="186"/>
      <c r="D819" s="166" t="s">
        <v>269</v>
      </c>
      <c r="E819" s="187" t="s">
        <v>1</v>
      </c>
      <c r="F819" s="188" t="s">
        <v>319</v>
      </c>
      <c r="H819" s="189">
        <v>21.4</v>
      </c>
      <c r="L819" s="186"/>
      <c r="M819" s="190"/>
      <c r="N819" s="191"/>
      <c r="O819" s="191"/>
      <c r="P819" s="191"/>
      <c r="Q819" s="191"/>
      <c r="R819" s="191"/>
      <c r="S819" s="191"/>
      <c r="T819" s="192"/>
      <c r="AT819" s="187" t="s">
        <v>269</v>
      </c>
      <c r="AU819" s="187" t="s">
        <v>87</v>
      </c>
      <c r="AV819" s="16" t="s">
        <v>92</v>
      </c>
      <c r="AW819" s="16" t="s">
        <v>26</v>
      </c>
      <c r="AX819" s="16" t="s">
        <v>71</v>
      </c>
      <c r="AY819" s="187" t="s">
        <v>157</v>
      </c>
    </row>
    <row r="820" spans="2:51" s="13" customFormat="1" x14ac:dyDescent="0.2">
      <c r="B820" s="165"/>
      <c r="D820" s="166" t="s">
        <v>269</v>
      </c>
      <c r="E820" s="167" t="s">
        <v>1</v>
      </c>
      <c r="F820" s="168" t="s">
        <v>6324</v>
      </c>
      <c r="H820" s="167" t="s">
        <v>1</v>
      </c>
      <c r="L820" s="165"/>
      <c r="M820" s="169"/>
      <c r="N820" s="170"/>
      <c r="O820" s="170"/>
      <c r="P820" s="170"/>
      <c r="Q820" s="170"/>
      <c r="R820" s="170"/>
      <c r="S820" s="170"/>
      <c r="T820" s="171"/>
      <c r="AT820" s="167" t="s">
        <v>269</v>
      </c>
      <c r="AU820" s="167" t="s">
        <v>87</v>
      </c>
      <c r="AV820" s="13" t="s">
        <v>79</v>
      </c>
      <c r="AW820" s="13" t="s">
        <v>26</v>
      </c>
      <c r="AX820" s="13" t="s">
        <v>71</v>
      </c>
      <c r="AY820" s="167" t="s">
        <v>157</v>
      </c>
    </row>
    <row r="821" spans="2:51" s="14" customFormat="1" x14ac:dyDescent="0.2">
      <c r="B821" s="172"/>
      <c r="D821" s="166" t="s">
        <v>269</v>
      </c>
      <c r="E821" s="173" t="s">
        <v>1</v>
      </c>
      <c r="F821" s="174" t="s">
        <v>7179</v>
      </c>
      <c r="H821" s="175">
        <v>4.4400000000000004</v>
      </c>
      <c r="L821" s="172"/>
      <c r="M821" s="176"/>
      <c r="N821" s="177"/>
      <c r="O821" s="177"/>
      <c r="P821" s="177"/>
      <c r="Q821" s="177"/>
      <c r="R821" s="177"/>
      <c r="S821" s="177"/>
      <c r="T821" s="178"/>
      <c r="AT821" s="173" t="s">
        <v>269</v>
      </c>
      <c r="AU821" s="173" t="s">
        <v>87</v>
      </c>
      <c r="AV821" s="14" t="s">
        <v>87</v>
      </c>
      <c r="AW821" s="14" t="s">
        <v>26</v>
      </c>
      <c r="AX821" s="14" t="s">
        <v>71</v>
      </c>
      <c r="AY821" s="173" t="s">
        <v>157</v>
      </c>
    </row>
    <row r="822" spans="2:51" s="14" customFormat="1" x14ac:dyDescent="0.2">
      <c r="B822" s="172"/>
      <c r="D822" s="166" t="s">
        <v>269</v>
      </c>
      <c r="E822" s="173" t="s">
        <v>1</v>
      </c>
      <c r="F822" s="174" t="s">
        <v>7180</v>
      </c>
      <c r="H822" s="175">
        <v>14.72</v>
      </c>
      <c r="L822" s="172"/>
      <c r="M822" s="176"/>
      <c r="N822" s="177"/>
      <c r="O822" s="177"/>
      <c r="P822" s="177"/>
      <c r="Q822" s="177"/>
      <c r="R822" s="177"/>
      <c r="S822" s="177"/>
      <c r="T822" s="178"/>
      <c r="AT822" s="173" t="s">
        <v>269</v>
      </c>
      <c r="AU822" s="173" t="s">
        <v>87</v>
      </c>
      <c r="AV822" s="14" t="s">
        <v>87</v>
      </c>
      <c r="AW822" s="14" t="s">
        <v>26</v>
      </c>
      <c r="AX822" s="14" t="s">
        <v>71</v>
      </c>
      <c r="AY822" s="173" t="s">
        <v>157</v>
      </c>
    </row>
    <row r="823" spans="2:51" s="16" customFormat="1" x14ac:dyDescent="0.2">
      <c r="B823" s="186"/>
      <c r="D823" s="166" t="s">
        <v>269</v>
      </c>
      <c r="E823" s="187" t="s">
        <v>1</v>
      </c>
      <c r="F823" s="188" t="s">
        <v>319</v>
      </c>
      <c r="H823" s="189">
        <v>19.16</v>
      </c>
      <c r="L823" s="186"/>
      <c r="M823" s="190"/>
      <c r="N823" s="191"/>
      <c r="O823" s="191"/>
      <c r="P823" s="191"/>
      <c r="Q823" s="191"/>
      <c r="R823" s="191"/>
      <c r="S823" s="191"/>
      <c r="T823" s="192"/>
      <c r="AT823" s="187" t="s">
        <v>269</v>
      </c>
      <c r="AU823" s="187" t="s">
        <v>87</v>
      </c>
      <c r="AV823" s="16" t="s">
        <v>92</v>
      </c>
      <c r="AW823" s="16" t="s">
        <v>26</v>
      </c>
      <c r="AX823" s="16" t="s">
        <v>71</v>
      </c>
      <c r="AY823" s="187" t="s">
        <v>157</v>
      </c>
    </row>
    <row r="824" spans="2:51" s="13" customFormat="1" x14ac:dyDescent="0.2">
      <c r="B824" s="165"/>
      <c r="D824" s="166" t="s">
        <v>269</v>
      </c>
      <c r="E824" s="167" t="s">
        <v>1</v>
      </c>
      <c r="F824" s="168" t="s">
        <v>6326</v>
      </c>
      <c r="H824" s="167" t="s">
        <v>1</v>
      </c>
      <c r="L824" s="165"/>
      <c r="M824" s="169"/>
      <c r="N824" s="170"/>
      <c r="O824" s="170"/>
      <c r="P824" s="170"/>
      <c r="Q824" s="170"/>
      <c r="R824" s="170"/>
      <c r="S824" s="170"/>
      <c r="T824" s="171"/>
      <c r="AT824" s="167" t="s">
        <v>269</v>
      </c>
      <c r="AU824" s="167" t="s">
        <v>87</v>
      </c>
      <c r="AV824" s="13" t="s">
        <v>79</v>
      </c>
      <c r="AW824" s="13" t="s">
        <v>26</v>
      </c>
      <c r="AX824" s="13" t="s">
        <v>71</v>
      </c>
      <c r="AY824" s="167" t="s">
        <v>157</v>
      </c>
    </row>
    <row r="825" spans="2:51" s="14" customFormat="1" x14ac:dyDescent="0.2">
      <c r="B825" s="172"/>
      <c r="D825" s="166" t="s">
        <v>269</v>
      </c>
      <c r="E825" s="173" t="s">
        <v>1</v>
      </c>
      <c r="F825" s="174" t="s">
        <v>7181</v>
      </c>
      <c r="H825" s="175">
        <v>45.76</v>
      </c>
      <c r="L825" s="172"/>
      <c r="M825" s="176"/>
      <c r="N825" s="177"/>
      <c r="O825" s="177"/>
      <c r="P825" s="177"/>
      <c r="Q825" s="177"/>
      <c r="R825" s="177"/>
      <c r="S825" s="177"/>
      <c r="T825" s="178"/>
      <c r="AT825" s="173" t="s">
        <v>269</v>
      </c>
      <c r="AU825" s="173" t="s">
        <v>87</v>
      </c>
      <c r="AV825" s="14" t="s">
        <v>87</v>
      </c>
      <c r="AW825" s="14" t="s">
        <v>26</v>
      </c>
      <c r="AX825" s="14" t="s">
        <v>71</v>
      </c>
      <c r="AY825" s="173" t="s">
        <v>157</v>
      </c>
    </row>
    <row r="826" spans="2:51" s="14" customFormat="1" x14ac:dyDescent="0.2">
      <c r="B826" s="172"/>
      <c r="D826" s="166" t="s">
        <v>269</v>
      </c>
      <c r="E826" s="173" t="s">
        <v>1</v>
      </c>
      <c r="F826" s="174" t="s">
        <v>7182</v>
      </c>
      <c r="H826" s="175">
        <v>4.5199999999999996</v>
      </c>
      <c r="L826" s="172"/>
      <c r="M826" s="176"/>
      <c r="N826" s="177"/>
      <c r="O826" s="177"/>
      <c r="P826" s="177"/>
      <c r="Q826" s="177"/>
      <c r="R826" s="177"/>
      <c r="S826" s="177"/>
      <c r="T826" s="178"/>
      <c r="AT826" s="173" t="s">
        <v>269</v>
      </c>
      <c r="AU826" s="173" t="s">
        <v>87</v>
      </c>
      <c r="AV826" s="14" t="s">
        <v>87</v>
      </c>
      <c r="AW826" s="14" t="s">
        <v>26</v>
      </c>
      <c r="AX826" s="14" t="s">
        <v>71</v>
      </c>
      <c r="AY826" s="173" t="s">
        <v>157</v>
      </c>
    </row>
    <row r="827" spans="2:51" s="16" customFormat="1" x14ac:dyDescent="0.2">
      <c r="B827" s="186"/>
      <c r="D827" s="166" t="s">
        <v>269</v>
      </c>
      <c r="E827" s="187" t="s">
        <v>1</v>
      </c>
      <c r="F827" s="188" t="s">
        <v>319</v>
      </c>
      <c r="H827" s="189">
        <v>50.28</v>
      </c>
      <c r="L827" s="186"/>
      <c r="M827" s="190"/>
      <c r="N827" s="191"/>
      <c r="O827" s="191"/>
      <c r="P827" s="191"/>
      <c r="Q827" s="191"/>
      <c r="R827" s="191"/>
      <c r="S827" s="191"/>
      <c r="T827" s="192"/>
      <c r="AT827" s="187" t="s">
        <v>269</v>
      </c>
      <c r="AU827" s="187" t="s">
        <v>87</v>
      </c>
      <c r="AV827" s="16" t="s">
        <v>92</v>
      </c>
      <c r="AW827" s="16" t="s">
        <v>26</v>
      </c>
      <c r="AX827" s="16" t="s">
        <v>71</v>
      </c>
      <c r="AY827" s="187" t="s">
        <v>157</v>
      </c>
    </row>
    <row r="828" spans="2:51" s="13" customFormat="1" x14ac:dyDescent="0.2">
      <c r="B828" s="165"/>
      <c r="D828" s="166" t="s">
        <v>269</v>
      </c>
      <c r="E828" s="167" t="s">
        <v>1</v>
      </c>
      <c r="F828" s="168" t="s">
        <v>6328</v>
      </c>
      <c r="H828" s="167" t="s">
        <v>1</v>
      </c>
      <c r="L828" s="165"/>
      <c r="M828" s="169"/>
      <c r="N828" s="170"/>
      <c r="O828" s="170"/>
      <c r="P828" s="170"/>
      <c r="Q828" s="170"/>
      <c r="R828" s="170"/>
      <c r="S828" s="170"/>
      <c r="T828" s="171"/>
      <c r="AT828" s="167" t="s">
        <v>269</v>
      </c>
      <c r="AU828" s="167" t="s">
        <v>87</v>
      </c>
      <c r="AV828" s="13" t="s">
        <v>79</v>
      </c>
      <c r="AW828" s="13" t="s">
        <v>26</v>
      </c>
      <c r="AX828" s="13" t="s">
        <v>71</v>
      </c>
      <c r="AY828" s="167" t="s">
        <v>157</v>
      </c>
    </row>
    <row r="829" spans="2:51" s="14" customFormat="1" x14ac:dyDescent="0.2">
      <c r="B829" s="172"/>
      <c r="D829" s="166" t="s">
        <v>269</v>
      </c>
      <c r="E829" s="173" t="s">
        <v>1</v>
      </c>
      <c r="F829" s="174" t="s">
        <v>7183</v>
      </c>
      <c r="H829" s="175">
        <v>4.74</v>
      </c>
      <c r="L829" s="172"/>
      <c r="M829" s="176"/>
      <c r="N829" s="177"/>
      <c r="O829" s="177"/>
      <c r="P829" s="177"/>
      <c r="Q829" s="177"/>
      <c r="R829" s="177"/>
      <c r="S829" s="177"/>
      <c r="T829" s="178"/>
      <c r="AT829" s="173" t="s">
        <v>269</v>
      </c>
      <c r="AU829" s="173" t="s">
        <v>87</v>
      </c>
      <c r="AV829" s="14" t="s">
        <v>87</v>
      </c>
      <c r="AW829" s="14" t="s">
        <v>26</v>
      </c>
      <c r="AX829" s="14" t="s">
        <v>71</v>
      </c>
      <c r="AY829" s="173" t="s">
        <v>157</v>
      </c>
    </row>
    <row r="830" spans="2:51" s="14" customFormat="1" x14ac:dyDescent="0.2">
      <c r="B830" s="172"/>
      <c r="D830" s="166" t="s">
        <v>269</v>
      </c>
      <c r="E830" s="173" t="s">
        <v>1</v>
      </c>
      <c r="F830" s="174" t="s">
        <v>7184</v>
      </c>
      <c r="H830" s="175">
        <v>3.17</v>
      </c>
      <c r="L830" s="172"/>
      <c r="M830" s="176"/>
      <c r="N830" s="177"/>
      <c r="O830" s="177"/>
      <c r="P830" s="177"/>
      <c r="Q830" s="177"/>
      <c r="R830" s="177"/>
      <c r="S830" s="177"/>
      <c r="T830" s="178"/>
      <c r="AT830" s="173" t="s">
        <v>269</v>
      </c>
      <c r="AU830" s="173" t="s">
        <v>87</v>
      </c>
      <c r="AV830" s="14" t="s">
        <v>87</v>
      </c>
      <c r="AW830" s="14" t="s">
        <v>26</v>
      </c>
      <c r="AX830" s="14" t="s">
        <v>71</v>
      </c>
      <c r="AY830" s="173" t="s">
        <v>157</v>
      </c>
    </row>
    <row r="831" spans="2:51" s="14" customFormat="1" x14ac:dyDescent="0.2">
      <c r="B831" s="172"/>
      <c r="D831" s="166" t="s">
        <v>269</v>
      </c>
      <c r="E831" s="173" t="s">
        <v>1</v>
      </c>
      <c r="F831" s="174" t="s">
        <v>7185</v>
      </c>
      <c r="H831" s="175">
        <v>1.92</v>
      </c>
      <c r="L831" s="172"/>
      <c r="M831" s="176"/>
      <c r="N831" s="177"/>
      <c r="O831" s="177"/>
      <c r="P831" s="177"/>
      <c r="Q831" s="177"/>
      <c r="R831" s="177"/>
      <c r="S831" s="177"/>
      <c r="T831" s="178"/>
      <c r="AT831" s="173" t="s">
        <v>269</v>
      </c>
      <c r="AU831" s="173" t="s">
        <v>87</v>
      </c>
      <c r="AV831" s="14" t="s">
        <v>87</v>
      </c>
      <c r="AW831" s="14" t="s">
        <v>26</v>
      </c>
      <c r="AX831" s="14" t="s">
        <v>71</v>
      </c>
      <c r="AY831" s="173" t="s">
        <v>157</v>
      </c>
    </row>
    <row r="832" spans="2:51" s="14" customFormat="1" x14ac:dyDescent="0.2">
      <c r="B832" s="172"/>
      <c r="D832" s="166" t="s">
        <v>269</v>
      </c>
      <c r="E832" s="173" t="s">
        <v>1</v>
      </c>
      <c r="F832" s="174" t="s">
        <v>7186</v>
      </c>
      <c r="H832" s="175">
        <v>1.3919999999999999</v>
      </c>
      <c r="L832" s="172"/>
      <c r="M832" s="176"/>
      <c r="N832" s="177"/>
      <c r="O832" s="177"/>
      <c r="P832" s="177"/>
      <c r="Q832" s="177"/>
      <c r="R832" s="177"/>
      <c r="S832" s="177"/>
      <c r="T832" s="178"/>
      <c r="AT832" s="173" t="s">
        <v>269</v>
      </c>
      <c r="AU832" s="173" t="s">
        <v>87</v>
      </c>
      <c r="AV832" s="14" t="s">
        <v>87</v>
      </c>
      <c r="AW832" s="14" t="s">
        <v>26</v>
      </c>
      <c r="AX832" s="14" t="s">
        <v>71</v>
      </c>
      <c r="AY832" s="173" t="s">
        <v>157</v>
      </c>
    </row>
    <row r="833" spans="2:51" s="14" customFormat="1" x14ac:dyDescent="0.2">
      <c r="B833" s="172"/>
      <c r="D833" s="166" t="s">
        <v>269</v>
      </c>
      <c r="E833" s="173" t="s">
        <v>1</v>
      </c>
      <c r="F833" s="174" t="s">
        <v>7187</v>
      </c>
      <c r="H833" s="175">
        <v>28.98</v>
      </c>
      <c r="L833" s="172"/>
      <c r="M833" s="176"/>
      <c r="N833" s="177"/>
      <c r="O833" s="177"/>
      <c r="P833" s="177"/>
      <c r="Q833" s="177"/>
      <c r="R833" s="177"/>
      <c r="S833" s="177"/>
      <c r="T833" s="178"/>
      <c r="AT833" s="173" t="s">
        <v>269</v>
      </c>
      <c r="AU833" s="173" t="s">
        <v>87</v>
      </c>
      <c r="AV833" s="14" t="s">
        <v>87</v>
      </c>
      <c r="AW833" s="14" t="s">
        <v>26</v>
      </c>
      <c r="AX833" s="14" t="s">
        <v>71</v>
      </c>
      <c r="AY833" s="173" t="s">
        <v>157</v>
      </c>
    </row>
    <row r="834" spans="2:51" s="14" customFormat="1" x14ac:dyDescent="0.2">
      <c r="B834" s="172"/>
      <c r="D834" s="166" t="s">
        <v>269</v>
      </c>
      <c r="E834" s="173" t="s">
        <v>1</v>
      </c>
      <c r="F834" s="174" t="s">
        <v>7188</v>
      </c>
      <c r="H834" s="175">
        <v>4.2</v>
      </c>
      <c r="L834" s="172"/>
      <c r="M834" s="176"/>
      <c r="N834" s="177"/>
      <c r="O834" s="177"/>
      <c r="P834" s="177"/>
      <c r="Q834" s="177"/>
      <c r="R834" s="177"/>
      <c r="S834" s="177"/>
      <c r="T834" s="178"/>
      <c r="AT834" s="173" t="s">
        <v>269</v>
      </c>
      <c r="AU834" s="173" t="s">
        <v>87</v>
      </c>
      <c r="AV834" s="14" t="s">
        <v>87</v>
      </c>
      <c r="AW834" s="14" t="s">
        <v>26</v>
      </c>
      <c r="AX834" s="14" t="s">
        <v>71</v>
      </c>
      <c r="AY834" s="173" t="s">
        <v>157</v>
      </c>
    </row>
    <row r="835" spans="2:51" s="14" customFormat="1" x14ac:dyDescent="0.2">
      <c r="B835" s="172"/>
      <c r="D835" s="166" t="s">
        <v>269</v>
      </c>
      <c r="E835" s="173" t="s">
        <v>1</v>
      </c>
      <c r="F835" s="174" t="s">
        <v>7189</v>
      </c>
      <c r="H835" s="175">
        <v>1.85</v>
      </c>
      <c r="L835" s="172"/>
      <c r="M835" s="176"/>
      <c r="N835" s="177"/>
      <c r="O835" s="177"/>
      <c r="P835" s="177"/>
      <c r="Q835" s="177"/>
      <c r="R835" s="177"/>
      <c r="S835" s="177"/>
      <c r="T835" s="178"/>
      <c r="AT835" s="173" t="s">
        <v>269</v>
      </c>
      <c r="AU835" s="173" t="s">
        <v>87</v>
      </c>
      <c r="AV835" s="14" t="s">
        <v>87</v>
      </c>
      <c r="AW835" s="14" t="s">
        <v>26</v>
      </c>
      <c r="AX835" s="14" t="s">
        <v>71</v>
      </c>
      <c r="AY835" s="173" t="s">
        <v>157</v>
      </c>
    </row>
    <row r="836" spans="2:51" s="14" customFormat="1" x14ac:dyDescent="0.2">
      <c r="B836" s="172"/>
      <c r="D836" s="166" t="s">
        <v>269</v>
      </c>
      <c r="E836" s="173" t="s">
        <v>1</v>
      </c>
      <c r="F836" s="174" t="s">
        <v>7190</v>
      </c>
      <c r="H836" s="175">
        <v>24.64</v>
      </c>
      <c r="L836" s="172"/>
      <c r="M836" s="176"/>
      <c r="N836" s="177"/>
      <c r="O836" s="177"/>
      <c r="P836" s="177"/>
      <c r="Q836" s="177"/>
      <c r="R836" s="177"/>
      <c r="S836" s="177"/>
      <c r="T836" s="178"/>
      <c r="AT836" s="173" t="s">
        <v>269</v>
      </c>
      <c r="AU836" s="173" t="s">
        <v>87</v>
      </c>
      <c r="AV836" s="14" t="s">
        <v>87</v>
      </c>
      <c r="AW836" s="14" t="s">
        <v>26</v>
      </c>
      <c r="AX836" s="14" t="s">
        <v>71</v>
      </c>
      <c r="AY836" s="173" t="s">
        <v>157</v>
      </c>
    </row>
    <row r="837" spans="2:51" s="14" customFormat="1" x14ac:dyDescent="0.2">
      <c r="B837" s="172"/>
      <c r="D837" s="166" t="s">
        <v>269</v>
      </c>
      <c r="E837" s="173" t="s">
        <v>1</v>
      </c>
      <c r="F837" s="174" t="s">
        <v>7191</v>
      </c>
      <c r="H837" s="175">
        <v>7.2</v>
      </c>
      <c r="L837" s="172"/>
      <c r="M837" s="176"/>
      <c r="N837" s="177"/>
      <c r="O837" s="177"/>
      <c r="P837" s="177"/>
      <c r="Q837" s="177"/>
      <c r="R837" s="177"/>
      <c r="S837" s="177"/>
      <c r="T837" s="178"/>
      <c r="AT837" s="173" t="s">
        <v>269</v>
      </c>
      <c r="AU837" s="173" t="s">
        <v>87</v>
      </c>
      <c r="AV837" s="14" t="s">
        <v>87</v>
      </c>
      <c r="AW837" s="14" t="s">
        <v>26</v>
      </c>
      <c r="AX837" s="14" t="s">
        <v>71</v>
      </c>
      <c r="AY837" s="173" t="s">
        <v>157</v>
      </c>
    </row>
    <row r="838" spans="2:51" s="16" customFormat="1" x14ac:dyDescent="0.2">
      <c r="B838" s="186"/>
      <c r="D838" s="166" t="s">
        <v>269</v>
      </c>
      <c r="E838" s="187" t="s">
        <v>1</v>
      </c>
      <c r="F838" s="188" t="s">
        <v>319</v>
      </c>
      <c r="H838" s="189">
        <v>78.091999999999999</v>
      </c>
      <c r="L838" s="186"/>
      <c r="M838" s="190"/>
      <c r="N838" s="191"/>
      <c r="O838" s="191"/>
      <c r="P838" s="191"/>
      <c r="Q838" s="191"/>
      <c r="R838" s="191"/>
      <c r="S838" s="191"/>
      <c r="T838" s="192"/>
      <c r="AT838" s="187" t="s">
        <v>269</v>
      </c>
      <c r="AU838" s="187" t="s">
        <v>87</v>
      </c>
      <c r="AV838" s="16" t="s">
        <v>92</v>
      </c>
      <c r="AW838" s="16" t="s">
        <v>26</v>
      </c>
      <c r="AX838" s="16" t="s">
        <v>71</v>
      </c>
      <c r="AY838" s="187" t="s">
        <v>157</v>
      </c>
    </row>
    <row r="839" spans="2:51" s="13" customFormat="1" x14ac:dyDescent="0.2">
      <c r="B839" s="165"/>
      <c r="D839" s="166" t="s">
        <v>269</v>
      </c>
      <c r="E839" s="167" t="s">
        <v>1</v>
      </c>
      <c r="F839" s="168" t="s">
        <v>7192</v>
      </c>
      <c r="H839" s="167" t="s">
        <v>1</v>
      </c>
      <c r="L839" s="165"/>
      <c r="M839" s="169"/>
      <c r="N839" s="170"/>
      <c r="O839" s="170"/>
      <c r="P839" s="170"/>
      <c r="Q839" s="170"/>
      <c r="R839" s="170"/>
      <c r="S839" s="170"/>
      <c r="T839" s="171"/>
      <c r="AT839" s="167" t="s">
        <v>269</v>
      </c>
      <c r="AU839" s="167" t="s">
        <v>87</v>
      </c>
      <c r="AV839" s="13" t="s">
        <v>79</v>
      </c>
      <c r="AW839" s="13" t="s">
        <v>26</v>
      </c>
      <c r="AX839" s="13" t="s">
        <v>71</v>
      </c>
      <c r="AY839" s="167" t="s">
        <v>157</v>
      </c>
    </row>
    <row r="840" spans="2:51" s="14" customFormat="1" x14ac:dyDescent="0.2">
      <c r="B840" s="172"/>
      <c r="D840" s="166" t="s">
        <v>269</v>
      </c>
      <c r="E840" s="173" t="s">
        <v>1</v>
      </c>
      <c r="F840" s="174" t="s">
        <v>7193</v>
      </c>
      <c r="H840" s="175">
        <v>10.44</v>
      </c>
      <c r="L840" s="172"/>
      <c r="M840" s="176"/>
      <c r="N840" s="177"/>
      <c r="O840" s="177"/>
      <c r="P840" s="177"/>
      <c r="Q840" s="177"/>
      <c r="R840" s="177"/>
      <c r="S840" s="177"/>
      <c r="T840" s="178"/>
      <c r="AT840" s="173" t="s">
        <v>269</v>
      </c>
      <c r="AU840" s="173" t="s">
        <v>87</v>
      </c>
      <c r="AV840" s="14" t="s">
        <v>87</v>
      </c>
      <c r="AW840" s="14" t="s">
        <v>26</v>
      </c>
      <c r="AX840" s="14" t="s">
        <v>71</v>
      </c>
      <c r="AY840" s="173" t="s">
        <v>157</v>
      </c>
    </row>
    <row r="841" spans="2:51" s="16" customFormat="1" x14ac:dyDescent="0.2">
      <c r="B841" s="186"/>
      <c r="D841" s="166" t="s">
        <v>269</v>
      </c>
      <c r="E841" s="187" t="s">
        <v>1</v>
      </c>
      <c r="F841" s="188" t="s">
        <v>319</v>
      </c>
      <c r="H841" s="189">
        <v>10.44</v>
      </c>
      <c r="L841" s="186"/>
      <c r="M841" s="190"/>
      <c r="N841" s="191"/>
      <c r="O841" s="191"/>
      <c r="P841" s="191"/>
      <c r="Q841" s="191"/>
      <c r="R841" s="191"/>
      <c r="S841" s="191"/>
      <c r="T841" s="192"/>
      <c r="AT841" s="187" t="s">
        <v>269</v>
      </c>
      <c r="AU841" s="187" t="s">
        <v>87</v>
      </c>
      <c r="AV841" s="16" t="s">
        <v>92</v>
      </c>
      <c r="AW841" s="16" t="s">
        <v>26</v>
      </c>
      <c r="AX841" s="16" t="s">
        <v>71</v>
      </c>
      <c r="AY841" s="187" t="s">
        <v>157</v>
      </c>
    </row>
    <row r="842" spans="2:51" s="15" customFormat="1" x14ac:dyDescent="0.2">
      <c r="B842" s="179"/>
      <c r="D842" s="166" t="s">
        <v>269</v>
      </c>
      <c r="E842" s="180" t="s">
        <v>1</v>
      </c>
      <c r="F842" s="181" t="s">
        <v>272</v>
      </c>
      <c r="H842" s="182">
        <v>377.71199999999999</v>
      </c>
      <c r="L842" s="179"/>
      <c r="M842" s="183"/>
      <c r="N842" s="184"/>
      <c r="O842" s="184"/>
      <c r="P842" s="184"/>
      <c r="Q842" s="184"/>
      <c r="R842" s="184"/>
      <c r="S842" s="184"/>
      <c r="T842" s="185"/>
      <c r="AT842" s="180" t="s">
        <v>269</v>
      </c>
      <c r="AU842" s="180" t="s">
        <v>87</v>
      </c>
      <c r="AV842" s="15" t="s">
        <v>162</v>
      </c>
      <c r="AW842" s="15" t="s">
        <v>26</v>
      </c>
      <c r="AX842" s="15" t="s">
        <v>71</v>
      </c>
      <c r="AY842" s="180" t="s">
        <v>157</v>
      </c>
    </row>
    <row r="843" spans="2:51" s="13" customFormat="1" x14ac:dyDescent="0.2">
      <c r="B843" s="165"/>
      <c r="D843" s="166" t="s">
        <v>269</v>
      </c>
      <c r="E843" s="167" t="s">
        <v>1</v>
      </c>
      <c r="F843" s="168" t="s">
        <v>6159</v>
      </c>
      <c r="H843" s="167" t="s">
        <v>1</v>
      </c>
      <c r="L843" s="165"/>
      <c r="M843" s="169"/>
      <c r="N843" s="170"/>
      <c r="O843" s="170"/>
      <c r="P843" s="170"/>
      <c r="Q843" s="170"/>
      <c r="R843" s="170"/>
      <c r="S843" s="170"/>
      <c r="T843" s="171"/>
      <c r="AT843" s="167" t="s">
        <v>269</v>
      </c>
      <c r="AU843" s="167" t="s">
        <v>87</v>
      </c>
      <c r="AV843" s="13" t="s">
        <v>79</v>
      </c>
      <c r="AW843" s="13" t="s">
        <v>26</v>
      </c>
      <c r="AX843" s="13" t="s">
        <v>71</v>
      </c>
      <c r="AY843" s="167" t="s">
        <v>157</v>
      </c>
    </row>
    <row r="844" spans="2:51" s="13" customFormat="1" x14ac:dyDescent="0.2">
      <c r="B844" s="165"/>
      <c r="D844" s="166" t="s">
        <v>269</v>
      </c>
      <c r="E844" s="167" t="s">
        <v>1</v>
      </c>
      <c r="F844" s="168" t="s">
        <v>2019</v>
      </c>
      <c r="H844" s="167" t="s">
        <v>1</v>
      </c>
      <c r="L844" s="165"/>
      <c r="M844" s="169"/>
      <c r="N844" s="170"/>
      <c r="O844" s="170"/>
      <c r="P844" s="170"/>
      <c r="Q844" s="170"/>
      <c r="R844" s="170"/>
      <c r="S844" s="170"/>
      <c r="T844" s="171"/>
      <c r="AT844" s="167" t="s">
        <v>269</v>
      </c>
      <c r="AU844" s="167" t="s">
        <v>87</v>
      </c>
      <c r="AV844" s="13" t="s">
        <v>79</v>
      </c>
      <c r="AW844" s="13" t="s">
        <v>26</v>
      </c>
      <c r="AX844" s="13" t="s">
        <v>71</v>
      </c>
      <c r="AY844" s="167" t="s">
        <v>157</v>
      </c>
    </row>
    <row r="845" spans="2:51" s="14" customFormat="1" x14ac:dyDescent="0.2">
      <c r="B845" s="172"/>
      <c r="D845" s="166" t="s">
        <v>269</v>
      </c>
      <c r="E845" s="173" t="s">
        <v>1</v>
      </c>
      <c r="F845" s="174" t="s">
        <v>7194</v>
      </c>
      <c r="H845" s="175">
        <v>4.7699999999999996</v>
      </c>
      <c r="L845" s="172"/>
      <c r="M845" s="176"/>
      <c r="N845" s="177"/>
      <c r="O845" s="177"/>
      <c r="P845" s="177"/>
      <c r="Q845" s="177"/>
      <c r="R845" s="177"/>
      <c r="S845" s="177"/>
      <c r="T845" s="178"/>
      <c r="AT845" s="173" t="s">
        <v>269</v>
      </c>
      <c r="AU845" s="173" t="s">
        <v>87</v>
      </c>
      <c r="AV845" s="14" t="s">
        <v>87</v>
      </c>
      <c r="AW845" s="14" t="s">
        <v>26</v>
      </c>
      <c r="AX845" s="14" t="s">
        <v>71</v>
      </c>
      <c r="AY845" s="173" t="s">
        <v>157</v>
      </c>
    </row>
    <row r="846" spans="2:51" s="14" customFormat="1" x14ac:dyDescent="0.2">
      <c r="B846" s="172"/>
      <c r="D846" s="166" t="s">
        <v>269</v>
      </c>
      <c r="E846" s="173" t="s">
        <v>1</v>
      </c>
      <c r="F846" s="174" t="s">
        <v>7195</v>
      </c>
      <c r="H846" s="175">
        <v>15.3</v>
      </c>
      <c r="L846" s="172"/>
      <c r="M846" s="176"/>
      <c r="N846" s="177"/>
      <c r="O846" s="177"/>
      <c r="P846" s="177"/>
      <c r="Q846" s="177"/>
      <c r="R846" s="177"/>
      <c r="S846" s="177"/>
      <c r="T846" s="178"/>
      <c r="AT846" s="173" t="s">
        <v>269</v>
      </c>
      <c r="AU846" s="173" t="s">
        <v>87</v>
      </c>
      <c r="AV846" s="14" t="s">
        <v>87</v>
      </c>
      <c r="AW846" s="14" t="s">
        <v>26</v>
      </c>
      <c r="AX846" s="14" t="s">
        <v>71</v>
      </c>
      <c r="AY846" s="173" t="s">
        <v>157</v>
      </c>
    </row>
    <row r="847" spans="2:51" s="14" customFormat="1" x14ac:dyDescent="0.2">
      <c r="B847" s="172"/>
      <c r="D847" s="166" t="s">
        <v>269</v>
      </c>
      <c r="E847" s="173" t="s">
        <v>1</v>
      </c>
      <c r="F847" s="174" t="s">
        <v>7196</v>
      </c>
      <c r="H847" s="175">
        <v>5.0999999999999996</v>
      </c>
      <c r="L847" s="172"/>
      <c r="M847" s="176"/>
      <c r="N847" s="177"/>
      <c r="O847" s="177"/>
      <c r="P847" s="177"/>
      <c r="Q847" s="177"/>
      <c r="R847" s="177"/>
      <c r="S847" s="177"/>
      <c r="T847" s="178"/>
      <c r="AT847" s="173" t="s">
        <v>269</v>
      </c>
      <c r="AU847" s="173" t="s">
        <v>87</v>
      </c>
      <c r="AV847" s="14" t="s">
        <v>87</v>
      </c>
      <c r="AW847" s="14" t="s">
        <v>26</v>
      </c>
      <c r="AX847" s="14" t="s">
        <v>71</v>
      </c>
      <c r="AY847" s="173" t="s">
        <v>157</v>
      </c>
    </row>
    <row r="848" spans="2:51" s="14" customFormat="1" x14ac:dyDescent="0.2">
      <c r="B848" s="172"/>
      <c r="D848" s="166" t="s">
        <v>269</v>
      </c>
      <c r="E848" s="173" t="s">
        <v>1</v>
      </c>
      <c r="F848" s="174" t="s">
        <v>7197</v>
      </c>
      <c r="H848" s="175">
        <v>5.9</v>
      </c>
      <c r="L848" s="172"/>
      <c r="M848" s="176"/>
      <c r="N848" s="177"/>
      <c r="O848" s="177"/>
      <c r="P848" s="177"/>
      <c r="Q848" s="177"/>
      <c r="R848" s="177"/>
      <c r="S848" s="177"/>
      <c r="T848" s="178"/>
      <c r="AT848" s="173" t="s">
        <v>269</v>
      </c>
      <c r="AU848" s="173" t="s">
        <v>87</v>
      </c>
      <c r="AV848" s="14" t="s">
        <v>87</v>
      </c>
      <c r="AW848" s="14" t="s">
        <v>26</v>
      </c>
      <c r="AX848" s="14" t="s">
        <v>71</v>
      </c>
      <c r="AY848" s="173" t="s">
        <v>157</v>
      </c>
    </row>
    <row r="849" spans="1:65" s="14" customFormat="1" x14ac:dyDescent="0.2">
      <c r="B849" s="172"/>
      <c r="D849" s="166" t="s">
        <v>269</v>
      </c>
      <c r="E849" s="173" t="s">
        <v>1</v>
      </c>
      <c r="F849" s="174" t="s">
        <v>7198</v>
      </c>
      <c r="H849" s="175">
        <v>9.76</v>
      </c>
      <c r="L849" s="172"/>
      <c r="M849" s="176"/>
      <c r="N849" s="177"/>
      <c r="O849" s="177"/>
      <c r="P849" s="177"/>
      <c r="Q849" s="177"/>
      <c r="R849" s="177"/>
      <c r="S849" s="177"/>
      <c r="T849" s="178"/>
      <c r="AT849" s="173" t="s">
        <v>269</v>
      </c>
      <c r="AU849" s="173" t="s">
        <v>87</v>
      </c>
      <c r="AV849" s="14" t="s">
        <v>87</v>
      </c>
      <c r="AW849" s="14" t="s">
        <v>26</v>
      </c>
      <c r="AX849" s="14" t="s">
        <v>71</v>
      </c>
      <c r="AY849" s="173" t="s">
        <v>157</v>
      </c>
    </row>
    <row r="850" spans="1:65" s="14" customFormat="1" x14ac:dyDescent="0.2">
      <c r="B850" s="172"/>
      <c r="D850" s="166" t="s">
        <v>269</v>
      </c>
      <c r="E850" s="173" t="s">
        <v>1</v>
      </c>
      <c r="F850" s="174" t="s">
        <v>7199</v>
      </c>
      <c r="H850" s="175">
        <v>29</v>
      </c>
      <c r="L850" s="172"/>
      <c r="M850" s="176"/>
      <c r="N850" s="177"/>
      <c r="O850" s="177"/>
      <c r="P850" s="177"/>
      <c r="Q850" s="177"/>
      <c r="R850" s="177"/>
      <c r="S850" s="177"/>
      <c r="T850" s="178"/>
      <c r="AT850" s="173" t="s">
        <v>269</v>
      </c>
      <c r="AU850" s="173" t="s">
        <v>87</v>
      </c>
      <c r="AV850" s="14" t="s">
        <v>87</v>
      </c>
      <c r="AW850" s="14" t="s">
        <v>26</v>
      </c>
      <c r="AX850" s="14" t="s">
        <v>71</v>
      </c>
      <c r="AY850" s="173" t="s">
        <v>157</v>
      </c>
    </row>
    <row r="851" spans="1:65" s="14" customFormat="1" x14ac:dyDescent="0.2">
      <c r="B851" s="172"/>
      <c r="D851" s="166" t="s">
        <v>269</v>
      </c>
      <c r="E851" s="173" t="s">
        <v>1</v>
      </c>
      <c r="F851" s="174" t="s">
        <v>7200</v>
      </c>
      <c r="H851" s="175">
        <v>5.8</v>
      </c>
      <c r="L851" s="172"/>
      <c r="M851" s="176"/>
      <c r="N851" s="177"/>
      <c r="O851" s="177"/>
      <c r="P851" s="177"/>
      <c r="Q851" s="177"/>
      <c r="R851" s="177"/>
      <c r="S851" s="177"/>
      <c r="T851" s="178"/>
      <c r="AT851" s="173" t="s">
        <v>269</v>
      </c>
      <c r="AU851" s="173" t="s">
        <v>87</v>
      </c>
      <c r="AV851" s="14" t="s">
        <v>87</v>
      </c>
      <c r="AW851" s="14" t="s">
        <v>26</v>
      </c>
      <c r="AX851" s="14" t="s">
        <v>71</v>
      </c>
      <c r="AY851" s="173" t="s">
        <v>157</v>
      </c>
    </row>
    <row r="852" spans="1:65" s="14" customFormat="1" x14ac:dyDescent="0.2">
      <c r="B852" s="172"/>
      <c r="D852" s="166" t="s">
        <v>269</v>
      </c>
      <c r="E852" s="173" t="s">
        <v>1</v>
      </c>
      <c r="F852" s="174" t="s">
        <v>7201</v>
      </c>
      <c r="H852" s="175">
        <v>8.5</v>
      </c>
      <c r="L852" s="172"/>
      <c r="M852" s="176"/>
      <c r="N852" s="177"/>
      <c r="O852" s="177"/>
      <c r="P852" s="177"/>
      <c r="Q852" s="177"/>
      <c r="R852" s="177"/>
      <c r="S852" s="177"/>
      <c r="T852" s="178"/>
      <c r="AT852" s="173" t="s">
        <v>269</v>
      </c>
      <c r="AU852" s="173" t="s">
        <v>87</v>
      </c>
      <c r="AV852" s="14" t="s">
        <v>87</v>
      </c>
      <c r="AW852" s="14" t="s">
        <v>26</v>
      </c>
      <c r="AX852" s="14" t="s">
        <v>71</v>
      </c>
      <c r="AY852" s="173" t="s">
        <v>157</v>
      </c>
    </row>
    <row r="853" spans="1:65" s="15" customFormat="1" x14ac:dyDescent="0.2">
      <c r="B853" s="179"/>
      <c r="D853" s="166" t="s">
        <v>269</v>
      </c>
      <c r="E853" s="180" t="s">
        <v>1</v>
      </c>
      <c r="F853" s="181" t="s">
        <v>272</v>
      </c>
      <c r="H853" s="182">
        <v>84.13</v>
      </c>
      <c r="L853" s="179"/>
      <c r="M853" s="183"/>
      <c r="N853" s="184"/>
      <c r="O853" s="184"/>
      <c r="P853" s="184"/>
      <c r="Q853" s="184"/>
      <c r="R853" s="184"/>
      <c r="S853" s="184"/>
      <c r="T853" s="185"/>
      <c r="AT853" s="180" t="s">
        <v>269</v>
      </c>
      <c r="AU853" s="180" t="s">
        <v>87</v>
      </c>
      <c r="AV853" s="15" t="s">
        <v>162</v>
      </c>
      <c r="AW853" s="15" t="s">
        <v>26</v>
      </c>
      <c r="AX853" s="15" t="s">
        <v>71</v>
      </c>
      <c r="AY853" s="180" t="s">
        <v>157</v>
      </c>
    </row>
    <row r="854" spans="1:65" s="14" customFormat="1" x14ac:dyDescent="0.2">
      <c r="B854" s="172"/>
      <c r="D854" s="166" t="s">
        <v>269</v>
      </c>
      <c r="E854" s="173" t="s">
        <v>1</v>
      </c>
      <c r="F854" s="174" t="s">
        <v>7202</v>
      </c>
      <c r="H854" s="175">
        <v>461.84199999999998</v>
      </c>
      <c r="L854" s="172"/>
      <c r="M854" s="176"/>
      <c r="N854" s="177"/>
      <c r="O854" s="177"/>
      <c r="P854" s="177"/>
      <c r="Q854" s="177"/>
      <c r="R854" s="177"/>
      <c r="S854" s="177"/>
      <c r="T854" s="178"/>
      <c r="AT854" s="173" t="s">
        <v>269</v>
      </c>
      <c r="AU854" s="173" t="s">
        <v>87</v>
      </c>
      <c r="AV854" s="14" t="s">
        <v>87</v>
      </c>
      <c r="AW854" s="14" t="s">
        <v>26</v>
      </c>
      <c r="AX854" s="14" t="s">
        <v>71</v>
      </c>
      <c r="AY854" s="173" t="s">
        <v>157</v>
      </c>
    </row>
    <row r="855" spans="1:65" s="15" customFormat="1" x14ac:dyDescent="0.2">
      <c r="B855" s="179"/>
      <c r="D855" s="166" t="s">
        <v>269</v>
      </c>
      <c r="E855" s="180" t="s">
        <v>1</v>
      </c>
      <c r="F855" s="181" t="s">
        <v>272</v>
      </c>
      <c r="H855" s="182">
        <v>461.84199999999998</v>
      </c>
      <c r="L855" s="179"/>
      <c r="M855" s="183"/>
      <c r="N855" s="184"/>
      <c r="O855" s="184"/>
      <c r="P855" s="184"/>
      <c r="Q855" s="184"/>
      <c r="R855" s="184"/>
      <c r="S855" s="184"/>
      <c r="T855" s="185"/>
      <c r="AT855" s="180" t="s">
        <v>269</v>
      </c>
      <c r="AU855" s="180" t="s">
        <v>87</v>
      </c>
      <c r="AV855" s="15" t="s">
        <v>162</v>
      </c>
      <c r="AW855" s="15" t="s">
        <v>26</v>
      </c>
      <c r="AX855" s="15" t="s">
        <v>79</v>
      </c>
      <c r="AY855" s="180" t="s">
        <v>157</v>
      </c>
    </row>
    <row r="856" spans="1:65" s="2" customFormat="1" ht="14.45" customHeight="1" x14ac:dyDescent="0.2">
      <c r="A856" s="30"/>
      <c r="B856" s="147"/>
      <c r="C856" s="148" t="s">
        <v>597</v>
      </c>
      <c r="D856" s="148" t="s">
        <v>159</v>
      </c>
      <c r="E856" s="149" t="s">
        <v>7203</v>
      </c>
      <c r="F856" s="150" t="s">
        <v>7204</v>
      </c>
      <c r="G856" s="151" t="s">
        <v>196</v>
      </c>
      <c r="H856" s="152">
        <v>338.78800000000001</v>
      </c>
      <c r="I856" s="152"/>
      <c r="J856" s="152">
        <f>ROUND(I856*H856,3)</f>
        <v>0</v>
      </c>
      <c r="K856" s="153"/>
      <c r="L856" s="31"/>
      <c r="M856" s="154" t="s">
        <v>1</v>
      </c>
      <c r="N856" s="155" t="s">
        <v>37</v>
      </c>
      <c r="O856" s="156">
        <v>0</v>
      </c>
      <c r="P856" s="156">
        <f>O856*H856</f>
        <v>0</v>
      </c>
      <c r="Q856" s="156">
        <v>0</v>
      </c>
      <c r="R856" s="156">
        <f>Q856*H856</f>
        <v>0</v>
      </c>
      <c r="S856" s="156">
        <v>0</v>
      </c>
      <c r="T856" s="157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58" t="s">
        <v>162</v>
      </c>
      <c r="AT856" s="158" t="s">
        <v>159</v>
      </c>
      <c r="AU856" s="158" t="s">
        <v>87</v>
      </c>
      <c r="AY856" s="18" t="s">
        <v>157</v>
      </c>
      <c r="BE856" s="159">
        <f>IF(N856="základná",J856,0)</f>
        <v>0</v>
      </c>
      <c r="BF856" s="159">
        <f>IF(N856="znížená",J856,0)</f>
        <v>0</v>
      </c>
      <c r="BG856" s="159">
        <f>IF(N856="zákl. prenesená",J856,0)</f>
        <v>0</v>
      </c>
      <c r="BH856" s="159">
        <f>IF(N856="zníž. prenesená",J856,0)</f>
        <v>0</v>
      </c>
      <c r="BI856" s="159">
        <f>IF(N856="nulová",J856,0)</f>
        <v>0</v>
      </c>
      <c r="BJ856" s="18" t="s">
        <v>87</v>
      </c>
      <c r="BK856" s="160">
        <f>ROUND(I856*H856,3)</f>
        <v>0</v>
      </c>
      <c r="BL856" s="18" t="s">
        <v>162</v>
      </c>
      <c r="BM856" s="158" t="s">
        <v>7205</v>
      </c>
    </row>
    <row r="857" spans="1:65" s="13" customFormat="1" x14ac:dyDescent="0.2">
      <c r="B857" s="165"/>
      <c r="D857" s="166" t="s">
        <v>269</v>
      </c>
      <c r="E857" s="167" t="s">
        <v>1</v>
      </c>
      <c r="F857" s="168" t="s">
        <v>6157</v>
      </c>
      <c r="H857" s="167" t="s">
        <v>1</v>
      </c>
      <c r="L857" s="165"/>
      <c r="M857" s="169"/>
      <c r="N857" s="170"/>
      <c r="O857" s="170"/>
      <c r="P857" s="170"/>
      <c r="Q857" s="170"/>
      <c r="R857" s="170"/>
      <c r="S857" s="170"/>
      <c r="T857" s="171"/>
      <c r="AT857" s="167" t="s">
        <v>269</v>
      </c>
      <c r="AU857" s="167" t="s">
        <v>87</v>
      </c>
      <c r="AV857" s="13" t="s">
        <v>79</v>
      </c>
      <c r="AW857" s="13" t="s">
        <v>26</v>
      </c>
      <c r="AX857" s="13" t="s">
        <v>71</v>
      </c>
      <c r="AY857" s="167" t="s">
        <v>157</v>
      </c>
    </row>
    <row r="858" spans="1:65" s="13" customFormat="1" x14ac:dyDescent="0.2">
      <c r="B858" s="165"/>
      <c r="D858" s="166" t="s">
        <v>269</v>
      </c>
      <c r="E858" s="167" t="s">
        <v>1</v>
      </c>
      <c r="F858" s="168" t="s">
        <v>6314</v>
      </c>
      <c r="H858" s="167" t="s">
        <v>1</v>
      </c>
      <c r="L858" s="165"/>
      <c r="M858" s="169"/>
      <c r="N858" s="170"/>
      <c r="O858" s="170"/>
      <c r="P858" s="170"/>
      <c r="Q858" s="170"/>
      <c r="R858" s="170"/>
      <c r="S858" s="170"/>
      <c r="T858" s="171"/>
      <c r="AT858" s="167" t="s">
        <v>269</v>
      </c>
      <c r="AU858" s="167" t="s">
        <v>87</v>
      </c>
      <c r="AV858" s="13" t="s">
        <v>79</v>
      </c>
      <c r="AW858" s="13" t="s">
        <v>26</v>
      </c>
      <c r="AX858" s="13" t="s">
        <v>71</v>
      </c>
      <c r="AY858" s="167" t="s">
        <v>157</v>
      </c>
    </row>
    <row r="859" spans="1:65" s="14" customFormat="1" x14ac:dyDescent="0.2">
      <c r="B859" s="172"/>
      <c r="D859" s="166" t="s">
        <v>269</v>
      </c>
      <c r="E859" s="173" t="s">
        <v>1</v>
      </c>
      <c r="F859" s="174" t="s">
        <v>7206</v>
      </c>
      <c r="H859" s="175">
        <v>7.1</v>
      </c>
      <c r="L859" s="172"/>
      <c r="M859" s="176"/>
      <c r="N859" s="177"/>
      <c r="O859" s="177"/>
      <c r="P859" s="177"/>
      <c r="Q859" s="177"/>
      <c r="R859" s="177"/>
      <c r="S859" s="177"/>
      <c r="T859" s="178"/>
      <c r="AT859" s="173" t="s">
        <v>269</v>
      </c>
      <c r="AU859" s="173" t="s">
        <v>87</v>
      </c>
      <c r="AV859" s="14" t="s">
        <v>87</v>
      </c>
      <c r="AW859" s="14" t="s">
        <v>26</v>
      </c>
      <c r="AX859" s="14" t="s">
        <v>71</v>
      </c>
      <c r="AY859" s="173" t="s">
        <v>157</v>
      </c>
    </row>
    <row r="860" spans="1:65" s="14" customFormat="1" x14ac:dyDescent="0.2">
      <c r="B860" s="172"/>
      <c r="D860" s="166" t="s">
        <v>269</v>
      </c>
      <c r="E860" s="173" t="s">
        <v>1</v>
      </c>
      <c r="F860" s="174" t="s">
        <v>7207</v>
      </c>
      <c r="H860" s="175">
        <v>6.05</v>
      </c>
      <c r="L860" s="172"/>
      <c r="M860" s="176"/>
      <c r="N860" s="177"/>
      <c r="O860" s="177"/>
      <c r="P860" s="177"/>
      <c r="Q860" s="177"/>
      <c r="R860" s="177"/>
      <c r="S860" s="177"/>
      <c r="T860" s="178"/>
      <c r="AT860" s="173" t="s">
        <v>269</v>
      </c>
      <c r="AU860" s="173" t="s">
        <v>87</v>
      </c>
      <c r="AV860" s="14" t="s">
        <v>87</v>
      </c>
      <c r="AW860" s="14" t="s">
        <v>26</v>
      </c>
      <c r="AX860" s="14" t="s">
        <v>71</v>
      </c>
      <c r="AY860" s="173" t="s">
        <v>157</v>
      </c>
    </row>
    <row r="861" spans="1:65" s="16" customFormat="1" x14ac:dyDescent="0.2">
      <c r="B861" s="186"/>
      <c r="D861" s="166" t="s">
        <v>269</v>
      </c>
      <c r="E861" s="187" t="s">
        <v>1</v>
      </c>
      <c r="F861" s="188" t="s">
        <v>319</v>
      </c>
      <c r="H861" s="189">
        <v>13.15</v>
      </c>
      <c r="L861" s="186"/>
      <c r="M861" s="190"/>
      <c r="N861" s="191"/>
      <c r="O861" s="191"/>
      <c r="P861" s="191"/>
      <c r="Q861" s="191"/>
      <c r="R861" s="191"/>
      <c r="S861" s="191"/>
      <c r="T861" s="192"/>
      <c r="AT861" s="187" t="s">
        <v>269</v>
      </c>
      <c r="AU861" s="187" t="s">
        <v>87</v>
      </c>
      <c r="AV861" s="16" t="s">
        <v>92</v>
      </c>
      <c r="AW861" s="16" t="s">
        <v>26</v>
      </c>
      <c r="AX861" s="16" t="s">
        <v>71</v>
      </c>
      <c r="AY861" s="187" t="s">
        <v>157</v>
      </c>
    </row>
    <row r="862" spans="1:65" s="13" customFormat="1" x14ac:dyDescent="0.2">
      <c r="B862" s="165"/>
      <c r="D862" s="166" t="s">
        <v>269</v>
      </c>
      <c r="E862" s="167" t="s">
        <v>1</v>
      </c>
      <c r="F862" s="168" t="s">
        <v>6316</v>
      </c>
      <c r="H862" s="167" t="s">
        <v>1</v>
      </c>
      <c r="L862" s="165"/>
      <c r="M862" s="169"/>
      <c r="N862" s="170"/>
      <c r="O862" s="170"/>
      <c r="P862" s="170"/>
      <c r="Q862" s="170"/>
      <c r="R862" s="170"/>
      <c r="S862" s="170"/>
      <c r="T862" s="171"/>
      <c r="AT862" s="167" t="s">
        <v>269</v>
      </c>
      <c r="AU862" s="167" t="s">
        <v>87</v>
      </c>
      <c r="AV862" s="13" t="s">
        <v>79</v>
      </c>
      <c r="AW862" s="13" t="s">
        <v>26</v>
      </c>
      <c r="AX862" s="13" t="s">
        <v>71</v>
      </c>
      <c r="AY862" s="167" t="s">
        <v>157</v>
      </c>
    </row>
    <row r="863" spans="1:65" s="14" customFormat="1" x14ac:dyDescent="0.2">
      <c r="B863" s="172"/>
      <c r="D863" s="166" t="s">
        <v>269</v>
      </c>
      <c r="E863" s="173" t="s">
        <v>1</v>
      </c>
      <c r="F863" s="174" t="s">
        <v>7208</v>
      </c>
      <c r="H863" s="175">
        <v>24.35</v>
      </c>
      <c r="L863" s="172"/>
      <c r="M863" s="176"/>
      <c r="N863" s="177"/>
      <c r="O863" s="177"/>
      <c r="P863" s="177"/>
      <c r="Q863" s="177"/>
      <c r="R863" s="177"/>
      <c r="S863" s="177"/>
      <c r="T863" s="178"/>
      <c r="AT863" s="173" t="s">
        <v>269</v>
      </c>
      <c r="AU863" s="173" t="s">
        <v>87</v>
      </c>
      <c r="AV863" s="14" t="s">
        <v>87</v>
      </c>
      <c r="AW863" s="14" t="s">
        <v>26</v>
      </c>
      <c r="AX863" s="14" t="s">
        <v>71</v>
      </c>
      <c r="AY863" s="173" t="s">
        <v>157</v>
      </c>
    </row>
    <row r="864" spans="1:65" s="14" customFormat="1" x14ac:dyDescent="0.2">
      <c r="B864" s="172"/>
      <c r="D864" s="166" t="s">
        <v>269</v>
      </c>
      <c r="E864" s="173" t="s">
        <v>1</v>
      </c>
      <c r="F864" s="174" t="s">
        <v>7209</v>
      </c>
      <c r="H864" s="175">
        <v>20.91</v>
      </c>
      <c r="L864" s="172"/>
      <c r="M864" s="176"/>
      <c r="N864" s="177"/>
      <c r="O864" s="177"/>
      <c r="P864" s="177"/>
      <c r="Q864" s="177"/>
      <c r="R864" s="177"/>
      <c r="S864" s="177"/>
      <c r="T864" s="178"/>
      <c r="AT864" s="173" t="s">
        <v>269</v>
      </c>
      <c r="AU864" s="173" t="s">
        <v>87</v>
      </c>
      <c r="AV864" s="14" t="s">
        <v>87</v>
      </c>
      <c r="AW864" s="14" t="s">
        <v>26</v>
      </c>
      <c r="AX864" s="14" t="s">
        <v>71</v>
      </c>
      <c r="AY864" s="173" t="s">
        <v>157</v>
      </c>
    </row>
    <row r="865" spans="2:51" s="16" customFormat="1" x14ac:dyDescent="0.2">
      <c r="B865" s="186"/>
      <c r="D865" s="166" t="s">
        <v>269</v>
      </c>
      <c r="E865" s="187" t="s">
        <v>1</v>
      </c>
      <c r="F865" s="188" t="s">
        <v>319</v>
      </c>
      <c r="H865" s="189">
        <v>45.26</v>
      </c>
      <c r="L865" s="186"/>
      <c r="M865" s="190"/>
      <c r="N865" s="191"/>
      <c r="O865" s="191"/>
      <c r="P865" s="191"/>
      <c r="Q865" s="191"/>
      <c r="R865" s="191"/>
      <c r="S865" s="191"/>
      <c r="T865" s="192"/>
      <c r="AT865" s="187" t="s">
        <v>269</v>
      </c>
      <c r="AU865" s="187" t="s">
        <v>87</v>
      </c>
      <c r="AV865" s="16" t="s">
        <v>92</v>
      </c>
      <c r="AW865" s="16" t="s">
        <v>26</v>
      </c>
      <c r="AX865" s="16" t="s">
        <v>71</v>
      </c>
      <c r="AY865" s="187" t="s">
        <v>157</v>
      </c>
    </row>
    <row r="866" spans="2:51" s="13" customFormat="1" x14ac:dyDescent="0.2">
      <c r="B866" s="165"/>
      <c r="D866" s="166" t="s">
        <v>269</v>
      </c>
      <c r="E866" s="167" t="s">
        <v>1</v>
      </c>
      <c r="F866" s="168" t="s">
        <v>6318</v>
      </c>
      <c r="H866" s="167" t="s">
        <v>1</v>
      </c>
      <c r="L866" s="165"/>
      <c r="M866" s="169"/>
      <c r="N866" s="170"/>
      <c r="O866" s="170"/>
      <c r="P866" s="170"/>
      <c r="Q866" s="170"/>
      <c r="R866" s="170"/>
      <c r="S866" s="170"/>
      <c r="T866" s="171"/>
      <c r="AT866" s="167" t="s">
        <v>269</v>
      </c>
      <c r="AU866" s="167" t="s">
        <v>87</v>
      </c>
      <c r="AV866" s="13" t="s">
        <v>79</v>
      </c>
      <c r="AW866" s="13" t="s">
        <v>26</v>
      </c>
      <c r="AX866" s="13" t="s">
        <v>71</v>
      </c>
      <c r="AY866" s="167" t="s">
        <v>157</v>
      </c>
    </row>
    <row r="867" spans="2:51" s="14" customFormat="1" x14ac:dyDescent="0.2">
      <c r="B867" s="172"/>
      <c r="D867" s="166" t="s">
        <v>269</v>
      </c>
      <c r="E867" s="173" t="s">
        <v>1</v>
      </c>
      <c r="F867" s="174" t="s">
        <v>7210</v>
      </c>
      <c r="H867" s="175">
        <v>16.588000000000001</v>
      </c>
      <c r="L867" s="172"/>
      <c r="M867" s="176"/>
      <c r="N867" s="177"/>
      <c r="O867" s="177"/>
      <c r="P867" s="177"/>
      <c r="Q867" s="177"/>
      <c r="R867" s="177"/>
      <c r="S867" s="177"/>
      <c r="T867" s="178"/>
      <c r="AT867" s="173" t="s">
        <v>269</v>
      </c>
      <c r="AU867" s="173" t="s">
        <v>87</v>
      </c>
      <c r="AV867" s="14" t="s">
        <v>87</v>
      </c>
      <c r="AW867" s="14" t="s">
        <v>26</v>
      </c>
      <c r="AX867" s="14" t="s">
        <v>71</v>
      </c>
      <c r="AY867" s="173" t="s">
        <v>157</v>
      </c>
    </row>
    <row r="868" spans="2:51" s="14" customFormat="1" x14ac:dyDescent="0.2">
      <c r="B868" s="172"/>
      <c r="D868" s="166" t="s">
        <v>269</v>
      </c>
      <c r="E868" s="173" t="s">
        <v>1</v>
      </c>
      <c r="F868" s="174" t="s">
        <v>7211</v>
      </c>
      <c r="H868" s="175">
        <v>15.5</v>
      </c>
      <c r="L868" s="172"/>
      <c r="M868" s="176"/>
      <c r="N868" s="177"/>
      <c r="O868" s="177"/>
      <c r="P868" s="177"/>
      <c r="Q868" s="177"/>
      <c r="R868" s="177"/>
      <c r="S868" s="177"/>
      <c r="T868" s="178"/>
      <c r="AT868" s="173" t="s">
        <v>269</v>
      </c>
      <c r="AU868" s="173" t="s">
        <v>87</v>
      </c>
      <c r="AV868" s="14" t="s">
        <v>87</v>
      </c>
      <c r="AW868" s="14" t="s">
        <v>26</v>
      </c>
      <c r="AX868" s="14" t="s">
        <v>71</v>
      </c>
      <c r="AY868" s="173" t="s">
        <v>157</v>
      </c>
    </row>
    <row r="869" spans="2:51" s="16" customFormat="1" x14ac:dyDescent="0.2">
      <c r="B869" s="186"/>
      <c r="D869" s="166" t="s">
        <v>269</v>
      </c>
      <c r="E869" s="187" t="s">
        <v>1</v>
      </c>
      <c r="F869" s="188" t="s">
        <v>319</v>
      </c>
      <c r="H869" s="189">
        <v>32.088000000000001</v>
      </c>
      <c r="L869" s="186"/>
      <c r="M869" s="190"/>
      <c r="N869" s="191"/>
      <c r="O869" s="191"/>
      <c r="P869" s="191"/>
      <c r="Q869" s="191"/>
      <c r="R869" s="191"/>
      <c r="S869" s="191"/>
      <c r="T869" s="192"/>
      <c r="AT869" s="187" t="s">
        <v>269</v>
      </c>
      <c r="AU869" s="187" t="s">
        <v>87</v>
      </c>
      <c r="AV869" s="16" t="s">
        <v>92</v>
      </c>
      <c r="AW869" s="16" t="s">
        <v>26</v>
      </c>
      <c r="AX869" s="16" t="s">
        <v>71</v>
      </c>
      <c r="AY869" s="187" t="s">
        <v>157</v>
      </c>
    </row>
    <row r="870" spans="2:51" s="13" customFormat="1" x14ac:dyDescent="0.2">
      <c r="B870" s="165"/>
      <c r="D870" s="166" t="s">
        <v>269</v>
      </c>
      <c r="E870" s="167" t="s">
        <v>1</v>
      </c>
      <c r="F870" s="168" t="s">
        <v>6320</v>
      </c>
      <c r="H870" s="167" t="s">
        <v>1</v>
      </c>
      <c r="L870" s="165"/>
      <c r="M870" s="169"/>
      <c r="N870" s="170"/>
      <c r="O870" s="170"/>
      <c r="P870" s="170"/>
      <c r="Q870" s="170"/>
      <c r="R870" s="170"/>
      <c r="S870" s="170"/>
      <c r="T870" s="171"/>
      <c r="AT870" s="167" t="s">
        <v>269</v>
      </c>
      <c r="AU870" s="167" t="s">
        <v>87</v>
      </c>
      <c r="AV870" s="13" t="s">
        <v>79</v>
      </c>
      <c r="AW870" s="13" t="s">
        <v>26</v>
      </c>
      <c r="AX870" s="13" t="s">
        <v>71</v>
      </c>
      <c r="AY870" s="167" t="s">
        <v>157</v>
      </c>
    </row>
    <row r="871" spans="2:51" s="14" customFormat="1" x14ac:dyDescent="0.2">
      <c r="B871" s="172"/>
      <c r="D871" s="166" t="s">
        <v>269</v>
      </c>
      <c r="E871" s="173" t="s">
        <v>1</v>
      </c>
      <c r="F871" s="174" t="s">
        <v>7212</v>
      </c>
      <c r="H871" s="175">
        <v>32.6</v>
      </c>
      <c r="L871" s="172"/>
      <c r="M871" s="176"/>
      <c r="N871" s="177"/>
      <c r="O871" s="177"/>
      <c r="P871" s="177"/>
      <c r="Q871" s="177"/>
      <c r="R871" s="177"/>
      <c r="S871" s="177"/>
      <c r="T871" s="178"/>
      <c r="AT871" s="173" t="s">
        <v>269</v>
      </c>
      <c r="AU871" s="173" t="s">
        <v>87</v>
      </c>
      <c r="AV871" s="14" t="s">
        <v>87</v>
      </c>
      <c r="AW871" s="14" t="s">
        <v>26</v>
      </c>
      <c r="AX871" s="14" t="s">
        <v>71</v>
      </c>
      <c r="AY871" s="173" t="s">
        <v>157</v>
      </c>
    </row>
    <row r="872" spans="2:51" s="14" customFormat="1" x14ac:dyDescent="0.2">
      <c r="B872" s="172"/>
      <c r="D872" s="166" t="s">
        <v>269</v>
      </c>
      <c r="E872" s="173" t="s">
        <v>1</v>
      </c>
      <c r="F872" s="174" t="s">
        <v>7213</v>
      </c>
      <c r="H872" s="175">
        <v>25.59</v>
      </c>
      <c r="L872" s="172"/>
      <c r="M872" s="176"/>
      <c r="N872" s="177"/>
      <c r="O872" s="177"/>
      <c r="P872" s="177"/>
      <c r="Q872" s="177"/>
      <c r="R872" s="177"/>
      <c r="S872" s="177"/>
      <c r="T872" s="178"/>
      <c r="AT872" s="173" t="s">
        <v>269</v>
      </c>
      <c r="AU872" s="173" t="s">
        <v>87</v>
      </c>
      <c r="AV872" s="14" t="s">
        <v>87</v>
      </c>
      <c r="AW872" s="14" t="s">
        <v>26</v>
      </c>
      <c r="AX872" s="14" t="s">
        <v>71</v>
      </c>
      <c r="AY872" s="173" t="s">
        <v>157</v>
      </c>
    </row>
    <row r="873" spans="2:51" s="16" customFormat="1" x14ac:dyDescent="0.2">
      <c r="B873" s="186"/>
      <c r="D873" s="166" t="s">
        <v>269</v>
      </c>
      <c r="E873" s="187" t="s">
        <v>1</v>
      </c>
      <c r="F873" s="188" t="s">
        <v>319</v>
      </c>
      <c r="H873" s="189">
        <v>58.19</v>
      </c>
      <c r="L873" s="186"/>
      <c r="M873" s="190"/>
      <c r="N873" s="191"/>
      <c r="O873" s="191"/>
      <c r="P873" s="191"/>
      <c r="Q873" s="191"/>
      <c r="R873" s="191"/>
      <c r="S873" s="191"/>
      <c r="T873" s="192"/>
      <c r="AT873" s="187" t="s">
        <v>269</v>
      </c>
      <c r="AU873" s="187" t="s">
        <v>87</v>
      </c>
      <c r="AV873" s="16" t="s">
        <v>92</v>
      </c>
      <c r="AW873" s="16" t="s">
        <v>26</v>
      </c>
      <c r="AX873" s="16" t="s">
        <v>71</v>
      </c>
      <c r="AY873" s="187" t="s">
        <v>157</v>
      </c>
    </row>
    <row r="874" spans="2:51" s="13" customFormat="1" x14ac:dyDescent="0.2">
      <c r="B874" s="165"/>
      <c r="D874" s="166" t="s">
        <v>269</v>
      </c>
      <c r="E874" s="167" t="s">
        <v>1</v>
      </c>
      <c r="F874" s="168" t="s">
        <v>6322</v>
      </c>
      <c r="H874" s="167" t="s">
        <v>1</v>
      </c>
      <c r="L874" s="165"/>
      <c r="M874" s="169"/>
      <c r="N874" s="170"/>
      <c r="O874" s="170"/>
      <c r="P874" s="170"/>
      <c r="Q874" s="170"/>
      <c r="R874" s="170"/>
      <c r="S874" s="170"/>
      <c r="T874" s="171"/>
      <c r="AT874" s="167" t="s">
        <v>269</v>
      </c>
      <c r="AU874" s="167" t="s">
        <v>87</v>
      </c>
      <c r="AV874" s="13" t="s">
        <v>79</v>
      </c>
      <c r="AW874" s="13" t="s">
        <v>26</v>
      </c>
      <c r="AX874" s="13" t="s">
        <v>71</v>
      </c>
      <c r="AY874" s="167" t="s">
        <v>157</v>
      </c>
    </row>
    <row r="875" spans="2:51" s="14" customFormat="1" x14ac:dyDescent="0.2">
      <c r="B875" s="172"/>
      <c r="D875" s="166" t="s">
        <v>269</v>
      </c>
      <c r="E875" s="173" t="s">
        <v>1</v>
      </c>
      <c r="F875" s="174" t="s">
        <v>7214</v>
      </c>
      <c r="H875" s="175">
        <v>12.2</v>
      </c>
      <c r="L875" s="172"/>
      <c r="M875" s="176"/>
      <c r="N875" s="177"/>
      <c r="O875" s="177"/>
      <c r="P875" s="177"/>
      <c r="Q875" s="177"/>
      <c r="R875" s="177"/>
      <c r="S875" s="177"/>
      <c r="T875" s="178"/>
      <c r="AT875" s="173" t="s">
        <v>269</v>
      </c>
      <c r="AU875" s="173" t="s">
        <v>87</v>
      </c>
      <c r="AV875" s="14" t="s">
        <v>87</v>
      </c>
      <c r="AW875" s="14" t="s">
        <v>26</v>
      </c>
      <c r="AX875" s="14" t="s">
        <v>71</v>
      </c>
      <c r="AY875" s="173" t="s">
        <v>157</v>
      </c>
    </row>
    <row r="876" spans="2:51" s="16" customFormat="1" x14ac:dyDescent="0.2">
      <c r="B876" s="186"/>
      <c r="D876" s="166" t="s">
        <v>269</v>
      </c>
      <c r="E876" s="187" t="s">
        <v>1</v>
      </c>
      <c r="F876" s="188" t="s">
        <v>319</v>
      </c>
      <c r="H876" s="189">
        <v>12.2</v>
      </c>
      <c r="L876" s="186"/>
      <c r="M876" s="190"/>
      <c r="N876" s="191"/>
      <c r="O876" s="191"/>
      <c r="P876" s="191"/>
      <c r="Q876" s="191"/>
      <c r="R876" s="191"/>
      <c r="S876" s="191"/>
      <c r="T876" s="192"/>
      <c r="AT876" s="187" t="s">
        <v>269</v>
      </c>
      <c r="AU876" s="187" t="s">
        <v>87</v>
      </c>
      <c r="AV876" s="16" t="s">
        <v>92</v>
      </c>
      <c r="AW876" s="16" t="s">
        <v>26</v>
      </c>
      <c r="AX876" s="16" t="s">
        <v>71</v>
      </c>
      <c r="AY876" s="187" t="s">
        <v>157</v>
      </c>
    </row>
    <row r="877" spans="2:51" s="13" customFormat="1" x14ac:dyDescent="0.2">
      <c r="B877" s="165"/>
      <c r="D877" s="166" t="s">
        <v>269</v>
      </c>
      <c r="E877" s="167" t="s">
        <v>1</v>
      </c>
      <c r="F877" s="168" t="s">
        <v>6324</v>
      </c>
      <c r="H877" s="167" t="s">
        <v>1</v>
      </c>
      <c r="L877" s="165"/>
      <c r="M877" s="169"/>
      <c r="N877" s="170"/>
      <c r="O877" s="170"/>
      <c r="P877" s="170"/>
      <c r="Q877" s="170"/>
      <c r="R877" s="170"/>
      <c r="S877" s="170"/>
      <c r="T877" s="171"/>
      <c r="AT877" s="167" t="s">
        <v>269</v>
      </c>
      <c r="AU877" s="167" t="s">
        <v>87</v>
      </c>
      <c r="AV877" s="13" t="s">
        <v>79</v>
      </c>
      <c r="AW877" s="13" t="s">
        <v>26</v>
      </c>
      <c r="AX877" s="13" t="s">
        <v>71</v>
      </c>
      <c r="AY877" s="167" t="s">
        <v>157</v>
      </c>
    </row>
    <row r="878" spans="2:51" s="14" customFormat="1" x14ac:dyDescent="0.2">
      <c r="B878" s="172"/>
      <c r="D878" s="166" t="s">
        <v>269</v>
      </c>
      <c r="E878" s="173" t="s">
        <v>1</v>
      </c>
      <c r="F878" s="174" t="s">
        <v>7215</v>
      </c>
      <c r="H878" s="175">
        <v>10.98</v>
      </c>
      <c r="L878" s="172"/>
      <c r="M878" s="176"/>
      <c r="N878" s="177"/>
      <c r="O878" s="177"/>
      <c r="P878" s="177"/>
      <c r="Q878" s="177"/>
      <c r="R878" s="177"/>
      <c r="S878" s="177"/>
      <c r="T878" s="178"/>
      <c r="AT878" s="173" t="s">
        <v>269</v>
      </c>
      <c r="AU878" s="173" t="s">
        <v>87</v>
      </c>
      <c r="AV878" s="14" t="s">
        <v>87</v>
      </c>
      <c r="AW878" s="14" t="s">
        <v>26</v>
      </c>
      <c r="AX878" s="14" t="s">
        <v>71</v>
      </c>
      <c r="AY878" s="173" t="s">
        <v>157</v>
      </c>
    </row>
    <row r="879" spans="2:51" s="14" customFormat="1" x14ac:dyDescent="0.2">
      <c r="B879" s="172"/>
      <c r="D879" s="166" t="s">
        <v>269</v>
      </c>
      <c r="E879" s="173" t="s">
        <v>1</v>
      </c>
      <c r="F879" s="174" t="s">
        <v>7216</v>
      </c>
      <c r="H879" s="175">
        <v>22.63</v>
      </c>
      <c r="L879" s="172"/>
      <c r="M879" s="176"/>
      <c r="N879" s="177"/>
      <c r="O879" s="177"/>
      <c r="P879" s="177"/>
      <c r="Q879" s="177"/>
      <c r="R879" s="177"/>
      <c r="S879" s="177"/>
      <c r="T879" s="178"/>
      <c r="AT879" s="173" t="s">
        <v>269</v>
      </c>
      <c r="AU879" s="173" t="s">
        <v>87</v>
      </c>
      <c r="AV879" s="14" t="s">
        <v>87</v>
      </c>
      <c r="AW879" s="14" t="s">
        <v>26</v>
      </c>
      <c r="AX879" s="14" t="s">
        <v>71</v>
      </c>
      <c r="AY879" s="173" t="s">
        <v>157</v>
      </c>
    </row>
    <row r="880" spans="2:51" s="16" customFormat="1" x14ac:dyDescent="0.2">
      <c r="B880" s="186"/>
      <c r="D880" s="166" t="s">
        <v>269</v>
      </c>
      <c r="E880" s="187" t="s">
        <v>1</v>
      </c>
      <c r="F880" s="188" t="s">
        <v>319</v>
      </c>
      <c r="H880" s="189">
        <v>33.61</v>
      </c>
      <c r="L880" s="186"/>
      <c r="M880" s="190"/>
      <c r="N880" s="191"/>
      <c r="O880" s="191"/>
      <c r="P880" s="191"/>
      <c r="Q880" s="191"/>
      <c r="R880" s="191"/>
      <c r="S880" s="191"/>
      <c r="T880" s="192"/>
      <c r="AT880" s="187" t="s">
        <v>269</v>
      </c>
      <c r="AU880" s="187" t="s">
        <v>87</v>
      </c>
      <c r="AV880" s="16" t="s">
        <v>92</v>
      </c>
      <c r="AW880" s="16" t="s">
        <v>26</v>
      </c>
      <c r="AX880" s="16" t="s">
        <v>71</v>
      </c>
      <c r="AY880" s="187" t="s">
        <v>157</v>
      </c>
    </row>
    <row r="881" spans="2:51" s="13" customFormat="1" x14ac:dyDescent="0.2">
      <c r="B881" s="165"/>
      <c r="D881" s="166" t="s">
        <v>269</v>
      </c>
      <c r="E881" s="167" t="s">
        <v>1</v>
      </c>
      <c r="F881" s="168" t="s">
        <v>6326</v>
      </c>
      <c r="H881" s="167" t="s">
        <v>1</v>
      </c>
      <c r="L881" s="165"/>
      <c r="M881" s="169"/>
      <c r="N881" s="170"/>
      <c r="O881" s="170"/>
      <c r="P881" s="170"/>
      <c r="Q881" s="170"/>
      <c r="R881" s="170"/>
      <c r="S881" s="170"/>
      <c r="T881" s="171"/>
      <c r="AT881" s="167" t="s">
        <v>269</v>
      </c>
      <c r="AU881" s="167" t="s">
        <v>87</v>
      </c>
      <c r="AV881" s="13" t="s">
        <v>79</v>
      </c>
      <c r="AW881" s="13" t="s">
        <v>26</v>
      </c>
      <c r="AX881" s="13" t="s">
        <v>71</v>
      </c>
      <c r="AY881" s="167" t="s">
        <v>157</v>
      </c>
    </row>
    <row r="882" spans="2:51" s="14" customFormat="1" x14ac:dyDescent="0.2">
      <c r="B882" s="172"/>
      <c r="D882" s="166" t="s">
        <v>269</v>
      </c>
      <c r="E882" s="173" t="s">
        <v>1</v>
      </c>
      <c r="F882" s="174" t="s">
        <v>7217</v>
      </c>
      <c r="H882" s="175">
        <v>17.8</v>
      </c>
      <c r="L882" s="172"/>
      <c r="M882" s="176"/>
      <c r="N882" s="177"/>
      <c r="O882" s="177"/>
      <c r="P882" s="177"/>
      <c r="Q882" s="177"/>
      <c r="R882" s="177"/>
      <c r="S882" s="177"/>
      <c r="T882" s="178"/>
      <c r="AT882" s="173" t="s">
        <v>269</v>
      </c>
      <c r="AU882" s="173" t="s">
        <v>87</v>
      </c>
      <c r="AV882" s="14" t="s">
        <v>87</v>
      </c>
      <c r="AW882" s="14" t="s">
        <v>26</v>
      </c>
      <c r="AX882" s="14" t="s">
        <v>71</v>
      </c>
      <c r="AY882" s="173" t="s">
        <v>157</v>
      </c>
    </row>
    <row r="883" spans="2:51" s="14" customFormat="1" x14ac:dyDescent="0.2">
      <c r="B883" s="172"/>
      <c r="D883" s="166" t="s">
        <v>269</v>
      </c>
      <c r="E883" s="173" t="s">
        <v>1</v>
      </c>
      <c r="F883" s="174" t="s">
        <v>7218</v>
      </c>
      <c r="H883" s="175">
        <v>31.28</v>
      </c>
      <c r="L883" s="172"/>
      <c r="M883" s="176"/>
      <c r="N883" s="177"/>
      <c r="O883" s="177"/>
      <c r="P883" s="177"/>
      <c r="Q883" s="177"/>
      <c r="R883" s="177"/>
      <c r="S883" s="177"/>
      <c r="T883" s="178"/>
      <c r="AT883" s="173" t="s">
        <v>269</v>
      </c>
      <c r="AU883" s="173" t="s">
        <v>87</v>
      </c>
      <c r="AV883" s="14" t="s">
        <v>87</v>
      </c>
      <c r="AW883" s="14" t="s">
        <v>26</v>
      </c>
      <c r="AX883" s="14" t="s">
        <v>71</v>
      </c>
      <c r="AY883" s="173" t="s">
        <v>157</v>
      </c>
    </row>
    <row r="884" spans="2:51" s="16" customFormat="1" x14ac:dyDescent="0.2">
      <c r="B884" s="186"/>
      <c r="D884" s="166" t="s">
        <v>269</v>
      </c>
      <c r="E884" s="187" t="s">
        <v>1</v>
      </c>
      <c r="F884" s="188" t="s">
        <v>319</v>
      </c>
      <c r="H884" s="189">
        <v>49.08</v>
      </c>
      <c r="L884" s="186"/>
      <c r="M884" s="190"/>
      <c r="N884" s="191"/>
      <c r="O884" s="191"/>
      <c r="P884" s="191"/>
      <c r="Q884" s="191"/>
      <c r="R884" s="191"/>
      <c r="S884" s="191"/>
      <c r="T884" s="192"/>
      <c r="AT884" s="187" t="s">
        <v>269</v>
      </c>
      <c r="AU884" s="187" t="s">
        <v>87</v>
      </c>
      <c r="AV884" s="16" t="s">
        <v>92</v>
      </c>
      <c r="AW884" s="16" t="s">
        <v>26</v>
      </c>
      <c r="AX884" s="16" t="s">
        <v>71</v>
      </c>
      <c r="AY884" s="187" t="s">
        <v>157</v>
      </c>
    </row>
    <row r="885" spans="2:51" s="13" customFormat="1" x14ac:dyDescent="0.2">
      <c r="B885" s="165"/>
      <c r="D885" s="166" t="s">
        <v>269</v>
      </c>
      <c r="E885" s="167" t="s">
        <v>1</v>
      </c>
      <c r="F885" s="168" t="s">
        <v>6328</v>
      </c>
      <c r="H885" s="167" t="s">
        <v>1</v>
      </c>
      <c r="L885" s="165"/>
      <c r="M885" s="169"/>
      <c r="N885" s="170"/>
      <c r="O885" s="170"/>
      <c r="P885" s="170"/>
      <c r="Q885" s="170"/>
      <c r="R885" s="170"/>
      <c r="S885" s="170"/>
      <c r="T885" s="171"/>
      <c r="AT885" s="167" t="s">
        <v>269</v>
      </c>
      <c r="AU885" s="167" t="s">
        <v>87</v>
      </c>
      <c r="AV885" s="13" t="s">
        <v>79</v>
      </c>
      <c r="AW885" s="13" t="s">
        <v>26</v>
      </c>
      <c r="AX885" s="13" t="s">
        <v>71</v>
      </c>
      <c r="AY885" s="167" t="s">
        <v>157</v>
      </c>
    </row>
    <row r="886" spans="2:51" s="14" customFormat="1" ht="22.5" x14ac:dyDescent="0.2">
      <c r="B886" s="172"/>
      <c r="D886" s="166" t="s">
        <v>269</v>
      </c>
      <c r="E886" s="173" t="s">
        <v>1</v>
      </c>
      <c r="F886" s="174" t="s">
        <v>7219</v>
      </c>
      <c r="H886" s="175">
        <v>31.84</v>
      </c>
      <c r="L886" s="172"/>
      <c r="M886" s="176"/>
      <c r="N886" s="177"/>
      <c r="O886" s="177"/>
      <c r="P886" s="177"/>
      <c r="Q886" s="177"/>
      <c r="R886" s="177"/>
      <c r="S886" s="177"/>
      <c r="T886" s="178"/>
      <c r="AT886" s="173" t="s">
        <v>269</v>
      </c>
      <c r="AU886" s="173" t="s">
        <v>87</v>
      </c>
      <c r="AV886" s="14" t="s">
        <v>87</v>
      </c>
      <c r="AW886" s="14" t="s">
        <v>26</v>
      </c>
      <c r="AX886" s="14" t="s">
        <v>71</v>
      </c>
      <c r="AY886" s="173" t="s">
        <v>157</v>
      </c>
    </row>
    <row r="887" spans="2:51" s="16" customFormat="1" x14ac:dyDescent="0.2">
      <c r="B887" s="186"/>
      <c r="D887" s="166" t="s">
        <v>269</v>
      </c>
      <c r="E887" s="187" t="s">
        <v>1</v>
      </c>
      <c r="F887" s="188" t="s">
        <v>319</v>
      </c>
      <c r="H887" s="189">
        <v>31.84</v>
      </c>
      <c r="L887" s="186"/>
      <c r="M887" s="190"/>
      <c r="N887" s="191"/>
      <c r="O887" s="191"/>
      <c r="P887" s="191"/>
      <c r="Q887" s="191"/>
      <c r="R887" s="191"/>
      <c r="S887" s="191"/>
      <c r="T887" s="192"/>
      <c r="AT887" s="187" t="s">
        <v>269</v>
      </c>
      <c r="AU887" s="187" t="s">
        <v>87</v>
      </c>
      <c r="AV887" s="16" t="s">
        <v>92</v>
      </c>
      <c r="AW887" s="16" t="s">
        <v>26</v>
      </c>
      <c r="AX887" s="16" t="s">
        <v>71</v>
      </c>
      <c r="AY887" s="187" t="s">
        <v>157</v>
      </c>
    </row>
    <row r="888" spans="2:51" s="13" customFormat="1" x14ac:dyDescent="0.2">
      <c r="B888" s="165"/>
      <c r="D888" s="166" t="s">
        <v>269</v>
      </c>
      <c r="E888" s="167" t="s">
        <v>1</v>
      </c>
      <c r="F888" s="168" t="s">
        <v>7192</v>
      </c>
      <c r="H888" s="167" t="s">
        <v>1</v>
      </c>
      <c r="L888" s="165"/>
      <c r="M888" s="169"/>
      <c r="N888" s="170"/>
      <c r="O888" s="170"/>
      <c r="P888" s="170"/>
      <c r="Q888" s="170"/>
      <c r="R888" s="170"/>
      <c r="S888" s="170"/>
      <c r="T888" s="171"/>
      <c r="AT888" s="167" t="s">
        <v>269</v>
      </c>
      <c r="AU888" s="167" t="s">
        <v>87</v>
      </c>
      <c r="AV888" s="13" t="s">
        <v>79</v>
      </c>
      <c r="AW888" s="13" t="s">
        <v>26</v>
      </c>
      <c r="AX888" s="13" t="s">
        <v>71</v>
      </c>
      <c r="AY888" s="167" t="s">
        <v>157</v>
      </c>
    </row>
    <row r="889" spans="2:51" s="14" customFormat="1" x14ac:dyDescent="0.2">
      <c r="B889" s="172"/>
      <c r="D889" s="166" t="s">
        <v>269</v>
      </c>
      <c r="E889" s="173" t="s">
        <v>1</v>
      </c>
      <c r="F889" s="174" t="s">
        <v>7220</v>
      </c>
      <c r="H889" s="175">
        <v>19.2</v>
      </c>
      <c r="L889" s="172"/>
      <c r="M889" s="176"/>
      <c r="N889" s="177"/>
      <c r="O889" s="177"/>
      <c r="P889" s="177"/>
      <c r="Q889" s="177"/>
      <c r="R889" s="177"/>
      <c r="S889" s="177"/>
      <c r="T889" s="178"/>
      <c r="AT889" s="173" t="s">
        <v>269</v>
      </c>
      <c r="AU889" s="173" t="s">
        <v>87</v>
      </c>
      <c r="AV889" s="14" t="s">
        <v>87</v>
      </c>
      <c r="AW889" s="14" t="s">
        <v>26</v>
      </c>
      <c r="AX889" s="14" t="s">
        <v>71</v>
      </c>
      <c r="AY889" s="173" t="s">
        <v>157</v>
      </c>
    </row>
    <row r="890" spans="2:51" s="16" customFormat="1" x14ac:dyDescent="0.2">
      <c r="B890" s="186"/>
      <c r="D890" s="166" t="s">
        <v>269</v>
      </c>
      <c r="E890" s="187" t="s">
        <v>1</v>
      </c>
      <c r="F890" s="188" t="s">
        <v>319</v>
      </c>
      <c r="H890" s="189">
        <v>19.2</v>
      </c>
      <c r="L890" s="186"/>
      <c r="M890" s="190"/>
      <c r="N890" s="191"/>
      <c r="O890" s="191"/>
      <c r="P890" s="191"/>
      <c r="Q890" s="191"/>
      <c r="R890" s="191"/>
      <c r="S890" s="191"/>
      <c r="T890" s="192"/>
      <c r="AT890" s="187" t="s">
        <v>269</v>
      </c>
      <c r="AU890" s="187" t="s">
        <v>87</v>
      </c>
      <c r="AV890" s="16" t="s">
        <v>92</v>
      </c>
      <c r="AW890" s="16" t="s">
        <v>26</v>
      </c>
      <c r="AX890" s="16" t="s">
        <v>71</v>
      </c>
      <c r="AY890" s="187" t="s">
        <v>157</v>
      </c>
    </row>
    <row r="891" spans="2:51" s="15" customFormat="1" x14ac:dyDescent="0.2">
      <c r="B891" s="179"/>
      <c r="D891" s="166" t="s">
        <v>269</v>
      </c>
      <c r="E891" s="180" t="s">
        <v>1</v>
      </c>
      <c r="F891" s="181" t="s">
        <v>272</v>
      </c>
      <c r="H891" s="182">
        <v>294.61799999999999</v>
      </c>
      <c r="L891" s="179"/>
      <c r="M891" s="183"/>
      <c r="N891" s="184"/>
      <c r="O891" s="184"/>
      <c r="P891" s="184"/>
      <c r="Q891" s="184"/>
      <c r="R891" s="184"/>
      <c r="S891" s="184"/>
      <c r="T891" s="185"/>
      <c r="AT891" s="180" t="s">
        <v>269</v>
      </c>
      <c r="AU891" s="180" t="s">
        <v>87</v>
      </c>
      <c r="AV891" s="15" t="s">
        <v>162</v>
      </c>
      <c r="AW891" s="15" t="s">
        <v>26</v>
      </c>
      <c r="AX891" s="15" t="s">
        <v>71</v>
      </c>
      <c r="AY891" s="180" t="s">
        <v>157</v>
      </c>
    </row>
    <row r="892" spans="2:51" s="13" customFormat="1" x14ac:dyDescent="0.2">
      <c r="B892" s="165"/>
      <c r="D892" s="166" t="s">
        <v>269</v>
      </c>
      <c r="E892" s="167" t="s">
        <v>1</v>
      </c>
      <c r="F892" s="168" t="s">
        <v>6159</v>
      </c>
      <c r="H892" s="167" t="s">
        <v>1</v>
      </c>
      <c r="L892" s="165"/>
      <c r="M892" s="169"/>
      <c r="N892" s="170"/>
      <c r="O892" s="170"/>
      <c r="P892" s="170"/>
      <c r="Q892" s="170"/>
      <c r="R892" s="170"/>
      <c r="S892" s="170"/>
      <c r="T892" s="171"/>
      <c r="AT892" s="167" t="s">
        <v>269</v>
      </c>
      <c r="AU892" s="167" t="s">
        <v>87</v>
      </c>
      <c r="AV892" s="13" t="s">
        <v>79</v>
      </c>
      <c r="AW892" s="13" t="s">
        <v>26</v>
      </c>
      <c r="AX892" s="13" t="s">
        <v>71</v>
      </c>
      <c r="AY892" s="167" t="s">
        <v>157</v>
      </c>
    </row>
    <row r="893" spans="2:51" s="13" customFormat="1" x14ac:dyDescent="0.2">
      <c r="B893" s="165"/>
      <c r="D893" s="166" t="s">
        <v>269</v>
      </c>
      <c r="E893" s="167" t="s">
        <v>1</v>
      </c>
      <c r="F893" s="168" t="s">
        <v>2030</v>
      </c>
      <c r="H893" s="167" t="s">
        <v>1</v>
      </c>
      <c r="L893" s="165"/>
      <c r="M893" s="169"/>
      <c r="N893" s="170"/>
      <c r="O893" s="170"/>
      <c r="P893" s="170"/>
      <c r="Q893" s="170"/>
      <c r="R893" s="170"/>
      <c r="S893" s="170"/>
      <c r="T893" s="171"/>
      <c r="AT893" s="167" t="s">
        <v>269</v>
      </c>
      <c r="AU893" s="167" t="s">
        <v>87</v>
      </c>
      <c r="AV893" s="13" t="s">
        <v>79</v>
      </c>
      <c r="AW893" s="13" t="s">
        <v>26</v>
      </c>
      <c r="AX893" s="13" t="s">
        <v>71</v>
      </c>
      <c r="AY893" s="167" t="s">
        <v>157</v>
      </c>
    </row>
    <row r="894" spans="2:51" s="14" customFormat="1" x14ac:dyDescent="0.2">
      <c r="B894" s="172"/>
      <c r="D894" s="166" t="s">
        <v>269</v>
      </c>
      <c r="E894" s="173" t="s">
        <v>1</v>
      </c>
      <c r="F894" s="174" t="s">
        <v>7221</v>
      </c>
      <c r="H894" s="175">
        <v>3</v>
      </c>
      <c r="L894" s="172"/>
      <c r="M894" s="176"/>
      <c r="N894" s="177"/>
      <c r="O894" s="177"/>
      <c r="P894" s="177"/>
      <c r="Q894" s="177"/>
      <c r="R894" s="177"/>
      <c r="S894" s="177"/>
      <c r="T894" s="178"/>
      <c r="AT894" s="173" t="s">
        <v>269</v>
      </c>
      <c r="AU894" s="173" t="s">
        <v>87</v>
      </c>
      <c r="AV894" s="14" t="s">
        <v>87</v>
      </c>
      <c r="AW894" s="14" t="s">
        <v>26</v>
      </c>
      <c r="AX894" s="14" t="s">
        <v>71</v>
      </c>
      <c r="AY894" s="173" t="s">
        <v>157</v>
      </c>
    </row>
    <row r="895" spans="2:51" s="16" customFormat="1" x14ac:dyDescent="0.2">
      <c r="B895" s="186"/>
      <c r="D895" s="166" t="s">
        <v>269</v>
      </c>
      <c r="E895" s="187" t="s">
        <v>1</v>
      </c>
      <c r="F895" s="188" t="s">
        <v>319</v>
      </c>
      <c r="H895" s="189">
        <v>3</v>
      </c>
      <c r="L895" s="186"/>
      <c r="M895" s="190"/>
      <c r="N895" s="191"/>
      <c r="O895" s="191"/>
      <c r="P895" s="191"/>
      <c r="Q895" s="191"/>
      <c r="R895" s="191"/>
      <c r="S895" s="191"/>
      <c r="T895" s="192"/>
      <c r="AT895" s="187" t="s">
        <v>269</v>
      </c>
      <c r="AU895" s="187" t="s">
        <v>87</v>
      </c>
      <c r="AV895" s="16" t="s">
        <v>92</v>
      </c>
      <c r="AW895" s="16" t="s">
        <v>26</v>
      </c>
      <c r="AX895" s="16" t="s">
        <v>71</v>
      </c>
      <c r="AY895" s="187" t="s">
        <v>157</v>
      </c>
    </row>
    <row r="896" spans="2:51" s="13" customFormat="1" x14ac:dyDescent="0.2">
      <c r="B896" s="165"/>
      <c r="D896" s="166" t="s">
        <v>269</v>
      </c>
      <c r="E896" s="167" t="s">
        <v>1</v>
      </c>
      <c r="F896" s="168" t="s">
        <v>6818</v>
      </c>
      <c r="H896" s="167" t="s">
        <v>1</v>
      </c>
      <c r="L896" s="165"/>
      <c r="M896" s="169"/>
      <c r="N896" s="170"/>
      <c r="O896" s="170"/>
      <c r="P896" s="170"/>
      <c r="Q896" s="170"/>
      <c r="R896" s="170"/>
      <c r="S896" s="170"/>
      <c r="T896" s="171"/>
      <c r="AT896" s="167" t="s">
        <v>269</v>
      </c>
      <c r="AU896" s="167" t="s">
        <v>87</v>
      </c>
      <c r="AV896" s="13" t="s">
        <v>79</v>
      </c>
      <c r="AW896" s="13" t="s">
        <v>26</v>
      </c>
      <c r="AX896" s="13" t="s">
        <v>71</v>
      </c>
      <c r="AY896" s="167" t="s">
        <v>157</v>
      </c>
    </row>
    <row r="897" spans="1:65" s="14" customFormat="1" x14ac:dyDescent="0.2">
      <c r="B897" s="172"/>
      <c r="D897" s="166" t="s">
        <v>269</v>
      </c>
      <c r="E897" s="173" t="s">
        <v>1</v>
      </c>
      <c r="F897" s="174" t="s">
        <v>7222</v>
      </c>
      <c r="H897" s="175">
        <v>4.7</v>
      </c>
      <c r="L897" s="172"/>
      <c r="M897" s="176"/>
      <c r="N897" s="177"/>
      <c r="O897" s="177"/>
      <c r="P897" s="177"/>
      <c r="Q897" s="177"/>
      <c r="R897" s="177"/>
      <c r="S897" s="177"/>
      <c r="T897" s="178"/>
      <c r="AT897" s="173" t="s">
        <v>269</v>
      </c>
      <c r="AU897" s="173" t="s">
        <v>87</v>
      </c>
      <c r="AV897" s="14" t="s">
        <v>87</v>
      </c>
      <c r="AW897" s="14" t="s">
        <v>26</v>
      </c>
      <c r="AX897" s="14" t="s">
        <v>71</v>
      </c>
      <c r="AY897" s="173" t="s">
        <v>157</v>
      </c>
    </row>
    <row r="898" spans="1:65" s="16" customFormat="1" x14ac:dyDescent="0.2">
      <c r="B898" s="186"/>
      <c r="D898" s="166" t="s">
        <v>269</v>
      </c>
      <c r="E898" s="187" t="s">
        <v>1</v>
      </c>
      <c r="F898" s="188" t="s">
        <v>319</v>
      </c>
      <c r="H898" s="189">
        <v>4.7</v>
      </c>
      <c r="L898" s="186"/>
      <c r="M898" s="190"/>
      <c r="N898" s="191"/>
      <c r="O898" s="191"/>
      <c r="P898" s="191"/>
      <c r="Q898" s="191"/>
      <c r="R898" s="191"/>
      <c r="S898" s="191"/>
      <c r="T898" s="192"/>
      <c r="AT898" s="187" t="s">
        <v>269</v>
      </c>
      <c r="AU898" s="187" t="s">
        <v>87</v>
      </c>
      <c r="AV898" s="16" t="s">
        <v>92</v>
      </c>
      <c r="AW898" s="16" t="s">
        <v>26</v>
      </c>
      <c r="AX898" s="16" t="s">
        <v>71</v>
      </c>
      <c r="AY898" s="187" t="s">
        <v>157</v>
      </c>
    </row>
    <row r="899" spans="1:65" s="13" customFormat="1" x14ac:dyDescent="0.2">
      <c r="B899" s="165"/>
      <c r="D899" s="166" t="s">
        <v>269</v>
      </c>
      <c r="E899" s="167" t="s">
        <v>1</v>
      </c>
      <c r="F899" s="168" t="s">
        <v>2019</v>
      </c>
      <c r="H899" s="167" t="s">
        <v>1</v>
      </c>
      <c r="L899" s="165"/>
      <c r="M899" s="169"/>
      <c r="N899" s="170"/>
      <c r="O899" s="170"/>
      <c r="P899" s="170"/>
      <c r="Q899" s="170"/>
      <c r="R899" s="170"/>
      <c r="S899" s="170"/>
      <c r="T899" s="171"/>
      <c r="AT899" s="167" t="s">
        <v>269</v>
      </c>
      <c r="AU899" s="167" t="s">
        <v>87</v>
      </c>
      <c r="AV899" s="13" t="s">
        <v>79</v>
      </c>
      <c r="AW899" s="13" t="s">
        <v>26</v>
      </c>
      <c r="AX899" s="13" t="s">
        <v>71</v>
      </c>
      <c r="AY899" s="167" t="s">
        <v>157</v>
      </c>
    </row>
    <row r="900" spans="1:65" s="14" customFormat="1" x14ac:dyDescent="0.2">
      <c r="B900" s="172"/>
      <c r="D900" s="166" t="s">
        <v>269</v>
      </c>
      <c r="E900" s="173" t="s">
        <v>1</v>
      </c>
      <c r="F900" s="174" t="s">
        <v>7223</v>
      </c>
      <c r="H900" s="175">
        <v>36.47</v>
      </c>
      <c r="L900" s="172"/>
      <c r="M900" s="176"/>
      <c r="N900" s="177"/>
      <c r="O900" s="177"/>
      <c r="P900" s="177"/>
      <c r="Q900" s="177"/>
      <c r="R900" s="177"/>
      <c r="S900" s="177"/>
      <c r="T900" s="178"/>
      <c r="AT900" s="173" t="s">
        <v>269</v>
      </c>
      <c r="AU900" s="173" t="s">
        <v>87</v>
      </c>
      <c r="AV900" s="14" t="s">
        <v>87</v>
      </c>
      <c r="AW900" s="14" t="s">
        <v>26</v>
      </c>
      <c r="AX900" s="14" t="s">
        <v>71</v>
      </c>
      <c r="AY900" s="173" t="s">
        <v>157</v>
      </c>
    </row>
    <row r="901" spans="1:65" s="16" customFormat="1" x14ac:dyDescent="0.2">
      <c r="B901" s="186"/>
      <c r="D901" s="166" t="s">
        <v>269</v>
      </c>
      <c r="E901" s="187" t="s">
        <v>1</v>
      </c>
      <c r="F901" s="188" t="s">
        <v>319</v>
      </c>
      <c r="H901" s="189">
        <v>36.47</v>
      </c>
      <c r="L901" s="186"/>
      <c r="M901" s="190"/>
      <c r="N901" s="191"/>
      <c r="O901" s="191"/>
      <c r="P901" s="191"/>
      <c r="Q901" s="191"/>
      <c r="R901" s="191"/>
      <c r="S901" s="191"/>
      <c r="T901" s="192"/>
      <c r="AT901" s="187" t="s">
        <v>269</v>
      </c>
      <c r="AU901" s="187" t="s">
        <v>87</v>
      </c>
      <c r="AV901" s="16" t="s">
        <v>92</v>
      </c>
      <c r="AW901" s="16" t="s">
        <v>26</v>
      </c>
      <c r="AX901" s="16" t="s">
        <v>71</v>
      </c>
      <c r="AY901" s="187" t="s">
        <v>157</v>
      </c>
    </row>
    <row r="902" spans="1:65" s="15" customFormat="1" x14ac:dyDescent="0.2">
      <c r="B902" s="179"/>
      <c r="D902" s="166" t="s">
        <v>269</v>
      </c>
      <c r="E902" s="180" t="s">
        <v>1</v>
      </c>
      <c r="F902" s="181" t="s">
        <v>272</v>
      </c>
      <c r="H902" s="182">
        <v>44.17</v>
      </c>
      <c r="L902" s="179"/>
      <c r="M902" s="183"/>
      <c r="N902" s="184"/>
      <c r="O902" s="184"/>
      <c r="P902" s="184"/>
      <c r="Q902" s="184"/>
      <c r="R902" s="184"/>
      <c r="S902" s="184"/>
      <c r="T902" s="185"/>
      <c r="AT902" s="180" t="s">
        <v>269</v>
      </c>
      <c r="AU902" s="180" t="s">
        <v>87</v>
      </c>
      <c r="AV902" s="15" t="s">
        <v>162</v>
      </c>
      <c r="AW902" s="15" t="s">
        <v>26</v>
      </c>
      <c r="AX902" s="15" t="s">
        <v>71</v>
      </c>
      <c r="AY902" s="180" t="s">
        <v>157</v>
      </c>
    </row>
    <row r="903" spans="1:65" s="14" customFormat="1" x14ac:dyDescent="0.2">
      <c r="B903" s="172"/>
      <c r="D903" s="166" t="s">
        <v>269</v>
      </c>
      <c r="E903" s="173" t="s">
        <v>1</v>
      </c>
      <c r="F903" s="174" t="s">
        <v>7224</v>
      </c>
      <c r="H903" s="175">
        <v>338.78800000000001</v>
      </c>
      <c r="L903" s="172"/>
      <c r="M903" s="176"/>
      <c r="N903" s="177"/>
      <c r="O903" s="177"/>
      <c r="P903" s="177"/>
      <c r="Q903" s="177"/>
      <c r="R903" s="177"/>
      <c r="S903" s="177"/>
      <c r="T903" s="178"/>
      <c r="AT903" s="173" t="s">
        <v>269</v>
      </c>
      <c r="AU903" s="173" t="s">
        <v>87</v>
      </c>
      <c r="AV903" s="14" t="s">
        <v>87</v>
      </c>
      <c r="AW903" s="14" t="s">
        <v>26</v>
      </c>
      <c r="AX903" s="14" t="s">
        <v>71</v>
      </c>
      <c r="AY903" s="173" t="s">
        <v>157</v>
      </c>
    </row>
    <row r="904" spans="1:65" s="15" customFormat="1" x14ac:dyDescent="0.2">
      <c r="B904" s="179"/>
      <c r="D904" s="166" t="s">
        <v>269</v>
      </c>
      <c r="E904" s="180" t="s">
        <v>1</v>
      </c>
      <c r="F904" s="181" t="s">
        <v>272</v>
      </c>
      <c r="H904" s="182">
        <v>338.78800000000001</v>
      </c>
      <c r="L904" s="179"/>
      <c r="M904" s="183"/>
      <c r="N904" s="184"/>
      <c r="O904" s="184"/>
      <c r="P904" s="184"/>
      <c r="Q904" s="184"/>
      <c r="R904" s="184"/>
      <c r="S904" s="184"/>
      <c r="T904" s="185"/>
      <c r="AT904" s="180" t="s">
        <v>269</v>
      </c>
      <c r="AU904" s="180" t="s">
        <v>87</v>
      </c>
      <c r="AV904" s="15" t="s">
        <v>162</v>
      </c>
      <c r="AW904" s="15" t="s">
        <v>26</v>
      </c>
      <c r="AX904" s="15" t="s">
        <v>79</v>
      </c>
      <c r="AY904" s="180" t="s">
        <v>157</v>
      </c>
    </row>
    <row r="905" spans="1:65" s="2" customFormat="1" ht="14.45" customHeight="1" x14ac:dyDescent="0.2">
      <c r="A905" s="30"/>
      <c r="B905" s="147"/>
      <c r="C905" s="148" t="s">
        <v>601</v>
      </c>
      <c r="D905" s="148" t="s">
        <v>159</v>
      </c>
      <c r="E905" s="149" t="s">
        <v>7225</v>
      </c>
      <c r="F905" s="150" t="s">
        <v>7226</v>
      </c>
      <c r="G905" s="151" t="s">
        <v>196</v>
      </c>
      <c r="H905" s="152">
        <v>211.64</v>
      </c>
      <c r="I905" s="152"/>
      <c r="J905" s="152">
        <f>ROUND(I905*H905,3)</f>
        <v>0</v>
      </c>
      <c r="K905" s="153"/>
      <c r="L905" s="31"/>
      <c r="M905" s="154" t="s">
        <v>1</v>
      </c>
      <c r="N905" s="155" t="s">
        <v>37</v>
      </c>
      <c r="O905" s="156">
        <v>0</v>
      </c>
      <c r="P905" s="156">
        <f>O905*H905</f>
        <v>0</v>
      </c>
      <c r="Q905" s="156">
        <v>0</v>
      </c>
      <c r="R905" s="156">
        <f>Q905*H905</f>
        <v>0</v>
      </c>
      <c r="S905" s="156">
        <v>0</v>
      </c>
      <c r="T905" s="157">
        <f>S905*H905</f>
        <v>0</v>
      </c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R905" s="158" t="s">
        <v>162</v>
      </c>
      <c r="AT905" s="158" t="s">
        <v>159</v>
      </c>
      <c r="AU905" s="158" t="s">
        <v>87</v>
      </c>
      <c r="AY905" s="18" t="s">
        <v>157</v>
      </c>
      <c r="BE905" s="159">
        <f>IF(N905="základná",J905,0)</f>
        <v>0</v>
      </c>
      <c r="BF905" s="159">
        <f>IF(N905="znížená",J905,0)</f>
        <v>0</v>
      </c>
      <c r="BG905" s="159">
        <f>IF(N905="zákl. prenesená",J905,0)</f>
        <v>0</v>
      </c>
      <c r="BH905" s="159">
        <f>IF(N905="zníž. prenesená",J905,0)</f>
        <v>0</v>
      </c>
      <c r="BI905" s="159">
        <f>IF(N905="nulová",J905,0)</f>
        <v>0</v>
      </c>
      <c r="BJ905" s="18" t="s">
        <v>87</v>
      </c>
      <c r="BK905" s="160">
        <f>ROUND(I905*H905,3)</f>
        <v>0</v>
      </c>
      <c r="BL905" s="18" t="s">
        <v>162</v>
      </c>
      <c r="BM905" s="158" t="s">
        <v>7227</v>
      </c>
    </row>
    <row r="906" spans="1:65" s="13" customFormat="1" x14ac:dyDescent="0.2">
      <c r="B906" s="165"/>
      <c r="D906" s="166" t="s">
        <v>269</v>
      </c>
      <c r="E906" s="167" t="s">
        <v>1</v>
      </c>
      <c r="F906" s="168" t="s">
        <v>6157</v>
      </c>
      <c r="H906" s="167" t="s">
        <v>1</v>
      </c>
      <c r="L906" s="165"/>
      <c r="M906" s="169"/>
      <c r="N906" s="170"/>
      <c r="O906" s="170"/>
      <c r="P906" s="170"/>
      <c r="Q906" s="170"/>
      <c r="R906" s="170"/>
      <c r="S906" s="170"/>
      <c r="T906" s="171"/>
      <c r="AT906" s="167" t="s">
        <v>269</v>
      </c>
      <c r="AU906" s="167" t="s">
        <v>87</v>
      </c>
      <c r="AV906" s="13" t="s">
        <v>79</v>
      </c>
      <c r="AW906" s="13" t="s">
        <v>26</v>
      </c>
      <c r="AX906" s="13" t="s">
        <v>71</v>
      </c>
      <c r="AY906" s="167" t="s">
        <v>157</v>
      </c>
    </row>
    <row r="907" spans="1:65" s="13" customFormat="1" x14ac:dyDescent="0.2">
      <c r="B907" s="165"/>
      <c r="D907" s="166" t="s">
        <v>269</v>
      </c>
      <c r="E907" s="167" t="s">
        <v>1</v>
      </c>
      <c r="F907" s="168" t="s">
        <v>6314</v>
      </c>
      <c r="H907" s="167" t="s">
        <v>1</v>
      </c>
      <c r="L907" s="165"/>
      <c r="M907" s="169"/>
      <c r="N907" s="170"/>
      <c r="O907" s="170"/>
      <c r="P907" s="170"/>
      <c r="Q907" s="170"/>
      <c r="R907" s="170"/>
      <c r="S907" s="170"/>
      <c r="T907" s="171"/>
      <c r="AT907" s="167" t="s">
        <v>269</v>
      </c>
      <c r="AU907" s="167" t="s">
        <v>87</v>
      </c>
      <c r="AV907" s="13" t="s">
        <v>79</v>
      </c>
      <c r="AW907" s="13" t="s">
        <v>26</v>
      </c>
      <c r="AX907" s="13" t="s">
        <v>71</v>
      </c>
      <c r="AY907" s="167" t="s">
        <v>157</v>
      </c>
    </row>
    <row r="908" spans="1:65" s="14" customFormat="1" x14ac:dyDescent="0.2">
      <c r="B908" s="172"/>
      <c r="D908" s="166" t="s">
        <v>269</v>
      </c>
      <c r="E908" s="173" t="s">
        <v>1</v>
      </c>
      <c r="F908" s="174" t="s">
        <v>6315</v>
      </c>
      <c r="H908" s="175">
        <v>2</v>
      </c>
      <c r="L908" s="172"/>
      <c r="M908" s="176"/>
      <c r="N908" s="177"/>
      <c r="O908" s="177"/>
      <c r="P908" s="177"/>
      <c r="Q908" s="177"/>
      <c r="R908" s="177"/>
      <c r="S908" s="177"/>
      <c r="T908" s="178"/>
      <c r="AT908" s="173" t="s">
        <v>269</v>
      </c>
      <c r="AU908" s="173" t="s">
        <v>87</v>
      </c>
      <c r="AV908" s="14" t="s">
        <v>87</v>
      </c>
      <c r="AW908" s="14" t="s">
        <v>26</v>
      </c>
      <c r="AX908" s="14" t="s">
        <v>71</v>
      </c>
      <c r="AY908" s="173" t="s">
        <v>157</v>
      </c>
    </row>
    <row r="909" spans="1:65" s="16" customFormat="1" x14ac:dyDescent="0.2">
      <c r="B909" s="186"/>
      <c r="D909" s="166" t="s">
        <v>269</v>
      </c>
      <c r="E909" s="187" t="s">
        <v>1</v>
      </c>
      <c r="F909" s="188" t="s">
        <v>319</v>
      </c>
      <c r="H909" s="189">
        <v>2</v>
      </c>
      <c r="L909" s="186"/>
      <c r="M909" s="190"/>
      <c r="N909" s="191"/>
      <c r="O909" s="191"/>
      <c r="P909" s="191"/>
      <c r="Q909" s="191"/>
      <c r="R909" s="191"/>
      <c r="S909" s="191"/>
      <c r="T909" s="192"/>
      <c r="AT909" s="187" t="s">
        <v>269</v>
      </c>
      <c r="AU909" s="187" t="s">
        <v>87</v>
      </c>
      <c r="AV909" s="16" t="s">
        <v>92</v>
      </c>
      <c r="AW909" s="16" t="s">
        <v>26</v>
      </c>
      <c r="AX909" s="16" t="s">
        <v>71</v>
      </c>
      <c r="AY909" s="187" t="s">
        <v>157</v>
      </c>
    </row>
    <row r="910" spans="1:65" s="13" customFormat="1" x14ac:dyDescent="0.2">
      <c r="B910" s="165"/>
      <c r="D910" s="166" t="s">
        <v>269</v>
      </c>
      <c r="E910" s="167" t="s">
        <v>1</v>
      </c>
      <c r="F910" s="168" t="s">
        <v>6316</v>
      </c>
      <c r="H910" s="167" t="s">
        <v>1</v>
      </c>
      <c r="L910" s="165"/>
      <c r="M910" s="169"/>
      <c r="N910" s="170"/>
      <c r="O910" s="170"/>
      <c r="P910" s="170"/>
      <c r="Q910" s="170"/>
      <c r="R910" s="170"/>
      <c r="S910" s="170"/>
      <c r="T910" s="171"/>
      <c r="AT910" s="167" t="s">
        <v>269</v>
      </c>
      <c r="AU910" s="167" t="s">
        <v>87</v>
      </c>
      <c r="AV910" s="13" t="s">
        <v>79</v>
      </c>
      <c r="AW910" s="13" t="s">
        <v>26</v>
      </c>
      <c r="AX910" s="13" t="s">
        <v>71</v>
      </c>
      <c r="AY910" s="167" t="s">
        <v>157</v>
      </c>
    </row>
    <row r="911" spans="1:65" s="14" customFormat="1" x14ac:dyDescent="0.2">
      <c r="B911" s="172"/>
      <c r="D911" s="166" t="s">
        <v>269</v>
      </c>
      <c r="E911" s="173" t="s">
        <v>1</v>
      </c>
      <c r="F911" s="174" t="s">
        <v>7228</v>
      </c>
      <c r="H911" s="175">
        <v>21.65</v>
      </c>
      <c r="L911" s="172"/>
      <c r="M911" s="176"/>
      <c r="N911" s="177"/>
      <c r="O911" s="177"/>
      <c r="P911" s="177"/>
      <c r="Q911" s="177"/>
      <c r="R911" s="177"/>
      <c r="S911" s="177"/>
      <c r="T911" s="178"/>
      <c r="AT911" s="173" t="s">
        <v>269</v>
      </c>
      <c r="AU911" s="173" t="s">
        <v>87</v>
      </c>
      <c r="AV911" s="14" t="s">
        <v>87</v>
      </c>
      <c r="AW911" s="14" t="s">
        <v>26</v>
      </c>
      <c r="AX911" s="14" t="s">
        <v>71</v>
      </c>
      <c r="AY911" s="173" t="s">
        <v>157</v>
      </c>
    </row>
    <row r="912" spans="1:65" s="16" customFormat="1" x14ac:dyDescent="0.2">
      <c r="B912" s="186"/>
      <c r="D912" s="166" t="s">
        <v>269</v>
      </c>
      <c r="E912" s="187" t="s">
        <v>1</v>
      </c>
      <c r="F912" s="188" t="s">
        <v>319</v>
      </c>
      <c r="H912" s="189">
        <v>21.65</v>
      </c>
      <c r="L912" s="186"/>
      <c r="M912" s="190"/>
      <c r="N912" s="191"/>
      <c r="O912" s="191"/>
      <c r="P912" s="191"/>
      <c r="Q912" s="191"/>
      <c r="R912" s="191"/>
      <c r="S912" s="191"/>
      <c r="T912" s="192"/>
      <c r="AT912" s="187" t="s">
        <v>269</v>
      </c>
      <c r="AU912" s="187" t="s">
        <v>87</v>
      </c>
      <c r="AV912" s="16" t="s">
        <v>92</v>
      </c>
      <c r="AW912" s="16" t="s">
        <v>26</v>
      </c>
      <c r="AX912" s="16" t="s">
        <v>71</v>
      </c>
      <c r="AY912" s="187" t="s">
        <v>157</v>
      </c>
    </row>
    <row r="913" spans="2:51" s="13" customFormat="1" x14ac:dyDescent="0.2">
      <c r="B913" s="165"/>
      <c r="D913" s="166" t="s">
        <v>269</v>
      </c>
      <c r="E913" s="167" t="s">
        <v>1</v>
      </c>
      <c r="F913" s="168" t="s">
        <v>6318</v>
      </c>
      <c r="H913" s="167" t="s">
        <v>1</v>
      </c>
      <c r="L913" s="165"/>
      <c r="M913" s="169"/>
      <c r="N913" s="170"/>
      <c r="O913" s="170"/>
      <c r="P913" s="170"/>
      <c r="Q913" s="170"/>
      <c r="R913" s="170"/>
      <c r="S913" s="170"/>
      <c r="T913" s="171"/>
      <c r="AT913" s="167" t="s">
        <v>269</v>
      </c>
      <c r="AU913" s="167" t="s">
        <v>87</v>
      </c>
      <c r="AV913" s="13" t="s">
        <v>79</v>
      </c>
      <c r="AW913" s="13" t="s">
        <v>26</v>
      </c>
      <c r="AX913" s="13" t="s">
        <v>71</v>
      </c>
      <c r="AY913" s="167" t="s">
        <v>157</v>
      </c>
    </row>
    <row r="914" spans="2:51" s="14" customFormat="1" x14ac:dyDescent="0.2">
      <c r="B914" s="172"/>
      <c r="D914" s="166" t="s">
        <v>269</v>
      </c>
      <c r="E914" s="173" t="s">
        <v>1</v>
      </c>
      <c r="F914" s="174" t="s">
        <v>7229</v>
      </c>
      <c r="H914" s="175">
        <v>9.6</v>
      </c>
      <c r="L914" s="172"/>
      <c r="M914" s="176"/>
      <c r="N914" s="177"/>
      <c r="O914" s="177"/>
      <c r="P914" s="177"/>
      <c r="Q914" s="177"/>
      <c r="R914" s="177"/>
      <c r="S914" s="177"/>
      <c r="T914" s="178"/>
      <c r="AT914" s="173" t="s">
        <v>269</v>
      </c>
      <c r="AU914" s="173" t="s">
        <v>87</v>
      </c>
      <c r="AV914" s="14" t="s">
        <v>87</v>
      </c>
      <c r="AW914" s="14" t="s">
        <v>26</v>
      </c>
      <c r="AX914" s="14" t="s">
        <v>71</v>
      </c>
      <c r="AY914" s="173" t="s">
        <v>157</v>
      </c>
    </row>
    <row r="915" spans="2:51" s="16" customFormat="1" x14ac:dyDescent="0.2">
      <c r="B915" s="186"/>
      <c r="D915" s="166" t="s">
        <v>269</v>
      </c>
      <c r="E915" s="187" t="s">
        <v>1</v>
      </c>
      <c r="F915" s="188" t="s">
        <v>319</v>
      </c>
      <c r="H915" s="189">
        <v>9.6</v>
      </c>
      <c r="L915" s="186"/>
      <c r="M915" s="190"/>
      <c r="N915" s="191"/>
      <c r="O915" s="191"/>
      <c r="P915" s="191"/>
      <c r="Q915" s="191"/>
      <c r="R915" s="191"/>
      <c r="S915" s="191"/>
      <c r="T915" s="192"/>
      <c r="AT915" s="187" t="s">
        <v>269</v>
      </c>
      <c r="AU915" s="187" t="s">
        <v>87</v>
      </c>
      <c r="AV915" s="16" t="s">
        <v>92</v>
      </c>
      <c r="AW915" s="16" t="s">
        <v>26</v>
      </c>
      <c r="AX915" s="16" t="s">
        <v>71</v>
      </c>
      <c r="AY915" s="187" t="s">
        <v>157</v>
      </c>
    </row>
    <row r="916" spans="2:51" s="13" customFormat="1" x14ac:dyDescent="0.2">
      <c r="B916" s="165"/>
      <c r="D916" s="166" t="s">
        <v>269</v>
      </c>
      <c r="E916" s="167" t="s">
        <v>1</v>
      </c>
      <c r="F916" s="168" t="s">
        <v>6320</v>
      </c>
      <c r="H916" s="167" t="s">
        <v>1</v>
      </c>
      <c r="L916" s="165"/>
      <c r="M916" s="169"/>
      <c r="N916" s="170"/>
      <c r="O916" s="170"/>
      <c r="P916" s="170"/>
      <c r="Q916" s="170"/>
      <c r="R916" s="170"/>
      <c r="S916" s="170"/>
      <c r="T916" s="171"/>
      <c r="AT916" s="167" t="s">
        <v>269</v>
      </c>
      <c r="AU916" s="167" t="s">
        <v>87</v>
      </c>
      <c r="AV916" s="13" t="s">
        <v>79</v>
      </c>
      <c r="AW916" s="13" t="s">
        <v>26</v>
      </c>
      <c r="AX916" s="13" t="s">
        <v>71</v>
      </c>
      <c r="AY916" s="167" t="s">
        <v>157</v>
      </c>
    </row>
    <row r="917" spans="2:51" s="14" customFormat="1" x14ac:dyDescent="0.2">
      <c r="B917" s="172"/>
      <c r="D917" s="166" t="s">
        <v>269</v>
      </c>
      <c r="E917" s="173" t="s">
        <v>1</v>
      </c>
      <c r="F917" s="174" t="s">
        <v>7230</v>
      </c>
      <c r="H917" s="175">
        <v>31.2</v>
      </c>
      <c r="L917" s="172"/>
      <c r="M917" s="176"/>
      <c r="N917" s="177"/>
      <c r="O917" s="177"/>
      <c r="P917" s="177"/>
      <c r="Q917" s="177"/>
      <c r="R917" s="177"/>
      <c r="S917" s="177"/>
      <c r="T917" s="178"/>
      <c r="AT917" s="173" t="s">
        <v>269</v>
      </c>
      <c r="AU917" s="173" t="s">
        <v>87</v>
      </c>
      <c r="AV917" s="14" t="s">
        <v>87</v>
      </c>
      <c r="AW917" s="14" t="s">
        <v>26</v>
      </c>
      <c r="AX917" s="14" t="s">
        <v>71</v>
      </c>
      <c r="AY917" s="173" t="s">
        <v>157</v>
      </c>
    </row>
    <row r="918" spans="2:51" s="16" customFormat="1" x14ac:dyDescent="0.2">
      <c r="B918" s="186"/>
      <c r="D918" s="166" t="s">
        <v>269</v>
      </c>
      <c r="E918" s="187" t="s">
        <v>1</v>
      </c>
      <c r="F918" s="188" t="s">
        <v>319</v>
      </c>
      <c r="H918" s="189">
        <v>31.2</v>
      </c>
      <c r="L918" s="186"/>
      <c r="M918" s="190"/>
      <c r="N918" s="191"/>
      <c r="O918" s="191"/>
      <c r="P918" s="191"/>
      <c r="Q918" s="191"/>
      <c r="R918" s="191"/>
      <c r="S918" s="191"/>
      <c r="T918" s="192"/>
      <c r="AT918" s="187" t="s">
        <v>269</v>
      </c>
      <c r="AU918" s="187" t="s">
        <v>87</v>
      </c>
      <c r="AV918" s="16" t="s">
        <v>92</v>
      </c>
      <c r="AW918" s="16" t="s">
        <v>26</v>
      </c>
      <c r="AX918" s="16" t="s">
        <v>71</v>
      </c>
      <c r="AY918" s="187" t="s">
        <v>157</v>
      </c>
    </row>
    <row r="919" spans="2:51" s="13" customFormat="1" x14ac:dyDescent="0.2">
      <c r="B919" s="165"/>
      <c r="D919" s="166" t="s">
        <v>269</v>
      </c>
      <c r="E919" s="167" t="s">
        <v>1</v>
      </c>
      <c r="F919" s="168" t="s">
        <v>6322</v>
      </c>
      <c r="H919" s="167" t="s">
        <v>1</v>
      </c>
      <c r="L919" s="165"/>
      <c r="M919" s="169"/>
      <c r="N919" s="170"/>
      <c r="O919" s="170"/>
      <c r="P919" s="170"/>
      <c r="Q919" s="170"/>
      <c r="R919" s="170"/>
      <c r="S919" s="170"/>
      <c r="T919" s="171"/>
      <c r="AT919" s="167" t="s">
        <v>269</v>
      </c>
      <c r="AU919" s="167" t="s">
        <v>87</v>
      </c>
      <c r="AV919" s="13" t="s">
        <v>79</v>
      </c>
      <c r="AW919" s="13" t="s">
        <v>26</v>
      </c>
      <c r="AX919" s="13" t="s">
        <v>71</v>
      </c>
      <c r="AY919" s="167" t="s">
        <v>157</v>
      </c>
    </row>
    <row r="920" spans="2:51" s="14" customFormat="1" x14ac:dyDescent="0.2">
      <c r="B920" s="172"/>
      <c r="D920" s="166" t="s">
        <v>269</v>
      </c>
      <c r="E920" s="173" t="s">
        <v>1</v>
      </c>
      <c r="F920" s="174" t="s">
        <v>6323</v>
      </c>
      <c r="H920" s="175">
        <v>5.6</v>
      </c>
      <c r="L920" s="172"/>
      <c r="M920" s="176"/>
      <c r="N920" s="177"/>
      <c r="O920" s="177"/>
      <c r="P920" s="177"/>
      <c r="Q920" s="177"/>
      <c r="R920" s="177"/>
      <c r="S920" s="177"/>
      <c r="T920" s="178"/>
      <c r="AT920" s="173" t="s">
        <v>269</v>
      </c>
      <c r="AU920" s="173" t="s">
        <v>87</v>
      </c>
      <c r="AV920" s="14" t="s">
        <v>87</v>
      </c>
      <c r="AW920" s="14" t="s">
        <v>26</v>
      </c>
      <c r="AX920" s="14" t="s">
        <v>71</v>
      </c>
      <c r="AY920" s="173" t="s">
        <v>157</v>
      </c>
    </row>
    <row r="921" spans="2:51" s="16" customFormat="1" x14ac:dyDescent="0.2">
      <c r="B921" s="186"/>
      <c r="D921" s="166" t="s">
        <v>269</v>
      </c>
      <c r="E921" s="187" t="s">
        <v>1</v>
      </c>
      <c r="F921" s="188" t="s">
        <v>319</v>
      </c>
      <c r="H921" s="189">
        <v>5.6</v>
      </c>
      <c r="L921" s="186"/>
      <c r="M921" s="190"/>
      <c r="N921" s="191"/>
      <c r="O921" s="191"/>
      <c r="P921" s="191"/>
      <c r="Q921" s="191"/>
      <c r="R921" s="191"/>
      <c r="S921" s="191"/>
      <c r="T921" s="192"/>
      <c r="AT921" s="187" t="s">
        <v>269</v>
      </c>
      <c r="AU921" s="187" t="s">
        <v>87</v>
      </c>
      <c r="AV921" s="16" t="s">
        <v>92</v>
      </c>
      <c r="AW921" s="16" t="s">
        <v>26</v>
      </c>
      <c r="AX921" s="16" t="s">
        <v>71</v>
      </c>
      <c r="AY921" s="187" t="s">
        <v>157</v>
      </c>
    </row>
    <row r="922" spans="2:51" s="13" customFormat="1" x14ac:dyDescent="0.2">
      <c r="B922" s="165"/>
      <c r="D922" s="166" t="s">
        <v>269</v>
      </c>
      <c r="E922" s="167" t="s">
        <v>1</v>
      </c>
      <c r="F922" s="168" t="s">
        <v>6324</v>
      </c>
      <c r="H922" s="167" t="s">
        <v>1</v>
      </c>
      <c r="L922" s="165"/>
      <c r="M922" s="169"/>
      <c r="N922" s="170"/>
      <c r="O922" s="170"/>
      <c r="P922" s="170"/>
      <c r="Q922" s="170"/>
      <c r="R922" s="170"/>
      <c r="S922" s="170"/>
      <c r="T922" s="171"/>
      <c r="AT922" s="167" t="s">
        <v>269</v>
      </c>
      <c r="AU922" s="167" t="s">
        <v>87</v>
      </c>
      <c r="AV922" s="13" t="s">
        <v>79</v>
      </c>
      <c r="AW922" s="13" t="s">
        <v>26</v>
      </c>
      <c r="AX922" s="13" t="s">
        <v>71</v>
      </c>
      <c r="AY922" s="167" t="s">
        <v>157</v>
      </c>
    </row>
    <row r="923" spans="2:51" s="14" customFormat="1" x14ac:dyDescent="0.2">
      <c r="B923" s="172"/>
      <c r="D923" s="166" t="s">
        <v>269</v>
      </c>
      <c r="E923" s="173" t="s">
        <v>1</v>
      </c>
      <c r="F923" s="174" t="s">
        <v>6325</v>
      </c>
      <c r="H923" s="175">
        <v>5.58</v>
      </c>
      <c r="L923" s="172"/>
      <c r="M923" s="176"/>
      <c r="N923" s="177"/>
      <c r="O923" s="177"/>
      <c r="P923" s="177"/>
      <c r="Q923" s="177"/>
      <c r="R923" s="177"/>
      <c r="S923" s="177"/>
      <c r="T923" s="178"/>
      <c r="AT923" s="173" t="s">
        <v>269</v>
      </c>
      <c r="AU923" s="173" t="s">
        <v>87</v>
      </c>
      <c r="AV923" s="14" t="s">
        <v>87</v>
      </c>
      <c r="AW923" s="14" t="s">
        <v>26</v>
      </c>
      <c r="AX923" s="14" t="s">
        <v>71</v>
      </c>
      <c r="AY923" s="173" t="s">
        <v>157</v>
      </c>
    </row>
    <row r="924" spans="2:51" s="16" customFormat="1" x14ac:dyDescent="0.2">
      <c r="B924" s="186"/>
      <c r="D924" s="166" t="s">
        <v>269</v>
      </c>
      <c r="E924" s="187" t="s">
        <v>1</v>
      </c>
      <c r="F924" s="188" t="s">
        <v>319</v>
      </c>
      <c r="H924" s="189">
        <v>5.58</v>
      </c>
      <c r="L924" s="186"/>
      <c r="M924" s="190"/>
      <c r="N924" s="191"/>
      <c r="O924" s="191"/>
      <c r="P924" s="191"/>
      <c r="Q924" s="191"/>
      <c r="R924" s="191"/>
      <c r="S924" s="191"/>
      <c r="T924" s="192"/>
      <c r="AT924" s="187" t="s">
        <v>269</v>
      </c>
      <c r="AU924" s="187" t="s">
        <v>87</v>
      </c>
      <c r="AV924" s="16" t="s">
        <v>92</v>
      </c>
      <c r="AW924" s="16" t="s">
        <v>26</v>
      </c>
      <c r="AX924" s="16" t="s">
        <v>71</v>
      </c>
      <c r="AY924" s="187" t="s">
        <v>157</v>
      </c>
    </row>
    <row r="925" spans="2:51" s="13" customFormat="1" x14ac:dyDescent="0.2">
      <c r="B925" s="165"/>
      <c r="D925" s="166" t="s">
        <v>269</v>
      </c>
      <c r="E925" s="167" t="s">
        <v>1</v>
      </c>
      <c r="F925" s="168" t="s">
        <v>6326</v>
      </c>
      <c r="H925" s="167" t="s">
        <v>1</v>
      </c>
      <c r="L925" s="165"/>
      <c r="M925" s="169"/>
      <c r="N925" s="170"/>
      <c r="O925" s="170"/>
      <c r="P925" s="170"/>
      <c r="Q925" s="170"/>
      <c r="R925" s="170"/>
      <c r="S925" s="170"/>
      <c r="T925" s="171"/>
      <c r="AT925" s="167" t="s">
        <v>269</v>
      </c>
      <c r="AU925" s="167" t="s">
        <v>87</v>
      </c>
      <c r="AV925" s="13" t="s">
        <v>79</v>
      </c>
      <c r="AW925" s="13" t="s">
        <v>26</v>
      </c>
      <c r="AX925" s="13" t="s">
        <v>71</v>
      </c>
      <c r="AY925" s="167" t="s">
        <v>157</v>
      </c>
    </row>
    <row r="926" spans="2:51" s="14" customFormat="1" x14ac:dyDescent="0.2">
      <c r="B926" s="172"/>
      <c r="D926" s="166" t="s">
        <v>269</v>
      </c>
      <c r="E926" s="173" t="s">
        <v>1</v>
      </c>
      <c r="F926" s="174" t="s">
        <v>7217</v>
      </c>
      <c r="H926" s="175">
        <v>17.8</v>
      </c>
      <c r="L926" s="172"/>
      <c r="M926" s="176"/>
      <c r="N926" s="177"/>
      <c r="O926" s="177"/>
      <c r="P926" s="177"/>
      <c r="Q926" s="177"/>
      <c r="R926" s="177"/>
      <c r="S926" s="177"/>
      <c r="T926" s="178"/>
      <c r="AT926" s="173" t="s">
        <v>269</v>
      </c>
      <c r="AU926" s="173" t="s">
        <v>87</v>
      </c>
      <c r="AV926" s="14" t="s">
        <v>87</v>
      </c>
      <c r="AW926" s="14" t="s">
        <v>26</v>
      </c>
      <c r="AX926" s="14" t="s">
        <v>71</v>
      </c>
      <c r="AY926" s="173" t="s">
        <v>157</v>
      </c>
    </row>
    <row r="927" spans="2:51" s="16" customFormat="1" x14ac:dyDescent="0.2">
      <c r="B927" s="186"/>
      <c r="D927" s="166" t="s">
        <v>269</v>
      </c>
      <c r="E927" s="187" t="s">
        <v>1</v>
      </c>
      <c r="F927" s="188" t="s">
        <v>319</v>
      </c>
      <c r="H927" s="189">
        <v>17.8</v>
      </c>
      <c r="L927" s="186"/>
      <c r="M927" s="190"/>
      <c r="N927" s="191"/>
      <c r="O927" s="191"/>
      <c r="P927" s="191"/>
      <c r="Q927" s="191"/>
      <c r="R927" s="191"/>
      <c r="S927" s="191"/>
      <c r="T927" s="192"/>
      <c r="AT927" s="187" t="s">
        <v>269</v>
      </c>
      <c r="AU927" s="187" t="s">
        <v>87</v>
      </c>
      <c r="AV927" s="16" t="s">
        <v>92</v>
      </c>
      <c r="AW927" s="16" t="s">
        <v>26</v>
      </c>
      <c r="AX927" s="16" t="s">
        <v>71</v>
      </c>
      <c r="AY927" s="187" t="s">
        <v>157</v>
      </c>
    </row>
    <row r="928" spans="2:51" s="13" customFormat="1" x14ac:dyDescent="0.2">
      <c r="B928" s="165"/>
      <c r="D928" s="166" t="s">
        <v>269</v>
      </c>
      <c r="E928" s="167" t="s">
        <v>1</v>
      </c>
      <c r="F928" s="168" t="s">
        <v>6328</v>
      </c>
      <c r="H928" s="167" t="s">
        <v>1</v>
      </c>
      <c r="L928" s="165"/>
      <c r="M928" s="169"/>
      <c r="N928" s="170"/>
      <c r="O928" s="170"/>
      <c r="P928" s="170"/>
      <c r="Q928" s="170"/>
      <c r="R928" s="170"/>
      <c r="S928" s="170"/>
      <c r="T928" s="171"/>
      <c r="AT928" s="167" t="s">
        <v>269</v>
      </c>
      <c r="AU928" s="167" t="s">
        <v>87</v>
      </c>
      <c r="AV928" s="13" t="s">
        <v>79</v>
      </c>
      <c r="AW928" s="13" t="s">
        <v>26</v>
      </c>
      <c r="AX928" s="13" t="s">
        <v>71</v>
      </c>
      <c r="AY928" s="167" t="s">
        <v>157</v>
      </c>
    </row>
    <row r="929" spans="1:65" s="14" customFormat="1" x14ac:dyDescent="0.2">
      <c r="B929" s="172"/>
      <c r="D929" s="166" t="s">
        <v>269</v>
      </c>
      <c r="E929" s="173" t="s">
        <v>1</v>
      </c>
      <c r="F929" s="174" t="s">
        <v>7231</v>
      </c>
      <c r="H929" s="175">
        <v>29.94</v>
      </c>
      <c r="L929" s="172"/>
      <c r="M929" s="176"/>
      <c r="N929" s="177"/>
      <c r="O929" s="177"/>
      <c r="P929" s="177"/>
      <c r="Q929" s="177"/>
      <c r="R929" s="177"/>
      <c r="S929" s="177"/>
      <c r="T929" s="178"/>
      <c r="AT929" s="173" t="s">
        <v>269</v>
      </c>
      <c r="AU929" s="173" t="s">
        <v>87</v>
      </c>
      <c r="AV929" s="14" t="s">
        <v>87</v>
      </c>
      <c r="AW929" s="14" t="s">
        <v>26</v>
      </c>
      <c r="AX929" s="14" t="s">
        <v>71</v>
      </c>
      <c r="AY929" s="173" t="s">
        <v>157</v>
      </c>
    </row>
    <row r="930" spans="1:65" s="16" customFormat="1" x14ac:dyDescent="0.2">
      <c r="B930" s="186"/>
      <c r="D930" s="166" t="s">
        <v>269</v>
      </c>
      <c r="E930" s="187" t="s">
        <v>1</v>
      </c>
      <c r="F930" s="188" t="s">
        <v>319</v>
      </c>
      <c r="H930" s="189">
        <v>29.94</v>
      </c>
      <c r="L930" s="186"/>
      <c r="M930" s="190"/>
      <c r="N930" s="191"/>
      <c r="O930" s="191"/>
      <c r="P930" s="191"/>
      <c r="Q930" s="191"/>
      <c r="R930" s="191"/>
      <c r="S930" s="191"/>
      <c r="T930" s="192"/>
      <c r="AT930" s="187" t="s">
        <v>269</v>
      </c>
      <c r="AU930" s="187" t="s">
        <v>87</v>
      </c>
      <c r="AV930" s="16" t="s">
        <v>92</v>
      </c>
      <c r="AW930" s="16" t="s">
        <v>26</v>
      </c>
      <c r="AX930" s="16" t="s">
        <v>71</v>
      </c>
      <c r="AY930" s="187" t="s">
        <v>157</v>
      </c>
    </row>
    <row r="931" spans="1:65" s="15" customFormat="1" x14ac:dyDescent="0.2">
      <c r="B931" s="179"/>
      <c r="D931" s="166" t="s">
        <v>269</v>
      </c>
      <c r="E931" s="180" t="s">
        <v>1</v>
      </c>
      <c r="F931" s="181" t="s">
        <v>272</v>
      </c>
      <c r="H931" s="182">
        <v>123.37</v>
      </c>
      <c r="L931" s="179"/>
      <c r="M931" s="183"/>
      <c r="N931" s="184"/>
      <c r="O931" s="184"/>
      <c r="P931" s="184"/>
      <c r="Q931" s="184"/>
      <c r="R931" s="184"/>
      <c r="S931" s="184"/>
      <c r="T931" s="185"/>
      <c r="AT931" s="180" t="s">
        <v>269</v>
      </c>
      <c r="AU931" s="180" t="s">
        <v>87</v>
      </c>
      <c r="AV931" s="15" t="s">
        <v>162</v>
      </c>
      <c r="AW931" s="15" t="s">
        <v>26</v>
      </c>
      <c r="AX931" s="15" t="s">
        <v>71</v>
      </c>
      <c r="AY931" s="180" t="s">
        <v>157</v>
      </c>
    </row>
    <row r="932" spans="1:65" s="13" customFormat="1" x14ac:dyDescent="0.2">
      <c r="B932" s="165"/>
      <c r="D932" s="166" t="s">
        <v>269</v>
      </c>
      <c r="E932" s="167" t="s">
        <v>1</v>
      </c>
      <c r="F932" s="168" t="s">
        <v>6159</v>
      </c>
      <c r="H932" s="167" t="s">
        <v>1</v>
      </c>
      <c r="L932" s="165"/>
      <c r="M932" s="169"/>
      <c r="N932" s="170"/>
      <c r="O932" s="170"/>
      <c r="P932" s="170"/>
      <c r="Q932" s="170"/>
      <c r="R932" s="170"/>
      <c r="S932" s="170"/>
      <c r="T932" s="171"/>
      <c r="AT932" s="167" t="s">
        <v>269</v>
      </c>
      <c r="AU932" s="167" t="s">
        <v>87</v>
      </c>
      <c r="AV932" s="13" t="s">
        <v>79</v>
      </c>
      <c r="AW932" s="13" t="s">
        <v>26</v>
      </c>
      <c r="AX932" s="13" t="s">
        <v>71</v>
      </c>
      <c r="AY932" s="167" t="s">
        <v>157</v>
      </c>
    </row>
    <row r="933" spans="1:65" s="13" customFormat="1" x14ac:dyDescent="0.2">
      <c r="B933" s="165"/>
      <c r="D933" s="166" t="s">
        <v>269</v>
      </c>
      <c r="E933" s="167" t="s">
        <v>1</v>
      </c>
      <c r="F933" s="168" t="s">
        <v>7232</v>
      </c>
      <c r="H933" s="167" t="s">
        <v>1</v>
      </c>
      <c r="L933" s="165"/>
      <c r="M933" s="169"/>
      <c r="N933" s="170"/>
      <c r="O933" s="170"/>
      <c r="P933" s="170"/>
      <c r="Q933" s="170"/>
      <c r="R933" s="170"/>
      <c r="S933" s="170"/>
      <c r="T933" s="171"/>
      <c r="AT933" s="167" t="s">
        <v>269</v>
      </c>
      <c r="AU933" s="167" t="s">
        <v>87</v>
      </c>
      <c r="AV933" s="13" t="s">
        <v>79</v>
      </c>
      <c r="AW933" s="13" t="s">
        <v>26</v>
      </c>
      <c r="AX933" s="13" t="s">
        <v>71</v>
      </c>
      <c r="AY933" s="167" t="s">
        <v>157</v>
      </c>
    </row>
    <row r="934" spans="1:65" s="14" customFormat="1" x14ac:dyDescent="0.2">
      <c r="B934" s="172"/>
      <c r="D934" s="166" t="s">
        <v>269</v>
      </c>
      <c r="E934" s="173" t="s">
        <v>1</v>
      </c>
      <c r="F934" s="174" t="s">
        <v>7233</v>
      </c>
      <c r="H934" s="175">
        <v>52.8</v>
      </c>
      <c r="L934" s="172"/>
      <c r="M934" s="176"/>
      <c r="N934" s="177"/>
      <c r="O934" s="177"/>
      <c r="P934" s="177"/>
      <c r="Q934" s="177"/>
      <c r="R934" s="177"/>
      <c r="S934" s="177"/>
      <c r="T934" s="178"/>
      <c r="AT934" s="173" t="s">
        <v>269</v>
      </c>
      <c r="AU934" s="173" t="s">
        <v>87</v>
      </c>
      <c r="AV934" s="14" t="s">
        <v>87</v>
      </c>
      <c r="AW934" s="14" t="s">
        <v>26</v>
      </c>
      <c r="AX934" s="14" t="s">
        <v>71</v>
      </c>
      <c r="AY934" s="173" t="s">
        <v>157</v>
      </c>
    </row>
    <row r="935" spans="1:65" s="16" customFormat="1" x14ac:dyDescent="0.2">
      <c r="B935" s="186"/>
      <c r="D935" s="166" t="s">
        <v>269</v>
      </c>
      <c r="E935" s="187" t="s">
        <v>1</v>
      </c>
      <c r="F935" s="188" t="s">
        <v>319</v>
      </c>
      <c r="H935" s="189">
        <v>52.8</v>
      </c>
      <c r="L935" s="186"/>
      <c r="M935" s="190"/>
      <c r="N935" s="191"/>
      <c r="O935" s="191"/>
      <c r="P935" s="191"/>
      <c r="Q935" s="191"/>
      <c r="R935" s="191"/>
      <c r="S935" s="191"/>
      <c r="T935" s="192"/>
      <c r="AT935" s="187" t="s">
        <v>269</v>
      </c>
      <c r="AU935" s="187" t="s">
        <v>87</v>
      </c>
      <c r="AV935" s="16" t="s">
        <v>92</v>
      </c>
      <c r="AW935" s="16" t="s">
        <v>26</v>
      </c>
      <c r="AX935" s="16" t="s">
        <v>71</v>
      </c>
      <c r="AY935" s="187" t="s">
        <v>157</v>
      </c>
    </row>
    <row r="936" spans="1:65" s="13" customFormat="1" x14ac:dyDescent="0.2">
      <c r="B936" s="165"/>
      <c r="D936" s="166" t="s">
        <v>269</v>
      </c>
      <c r="E936" s="167" t="s">
        <v>1</v>
      </c>
      <c r="F936" s="168" t="s">
        <v>2019</v>
      </c>
      <c r="H936" s="167" t="s">
        <v>1</v>
      </c>
      <c r="L936" s="165"/>
      <c r="M936" s="169"/>
      <c r="N936" s="170"/>
      <c r="O936" s="170"/>
      <c r="P936" s="170"/>
      <c r="Q936" s="170"/>
      <c r="R936" s="170"/>
      <c r="S936" s="170"/>
      <c r="T936" s="171"/>
      <c r="AT936" s="167" t="s">
        <v>269</v>
      </c>
      <c r="AU936" s="167" t="s">
        <v>87</v>
      </c>
      <c r="AV936" s="13" t="s">
        <v>79</v>
      </c>
      <c r="AW936" s="13" t="s">
        <v>26</v>
      </c>
      <c r="AX936" s="13" t="s">
        <v>71</v>
      </c>
      <c r="AY936" s="167" t="s">
        <v>157</v>
      </c>
    </row>
    <row r="937" spans="1:65" s="14" customFormat="1" x14ac:dyDescent="0.2">
      <c r="B937" s="172"/>
      <c r="D937" s="166" t="s">
        <v>269</v>
      </c>
      <c r="E937" s="173" t="s">
        <v>1</v>
      </c>
      <c r="F937" s="174" t="s">
        <v>7234</v>
      </c>
      <c r="H937" s="175">
        <v>35.47</v>
      </c>
      <c r="L937" s="172"/>
      <c r="M937" s="176"/>
      <c r="N937" s="177"/>
      <c r="O937" s="177"/>
      <c r="P937" s="177"/>
      <c r="Q937" s="177"/>
      <c r="R937" s="177"/>
      <c r="S937" s="177"/>
      <c r="T937" s="178"/>
      <c r="AT937" s="173" t="s">
        <v>269</v>
      </c>
      <c r="AU937" s="173" t="s">
        <v>87</v>
      </c>
      <c r="AV937" s="14" t="s">
        <v>87</v>
      </c>
      <c r="AW937" s="14" t="s">
        <v>26</v>
      </c>
      <c r="AX937" s="14" t="s">
        <v>71</v>
      </c>
      <c r="AY937" s="173" t="s">
        <v>157</v>
      </c>
    </row>
    <row r="938" spans="1:65" s="16" customFormat="1" x14ac:dyDescent="0.2">
      <c r="B938" s="186"/>
      <c r="D938" s="166" t="s">
        <v>269</v>
      </c>
      <c r="E938" s="187" t="s">
        <v>1</v>
      </c>
      <c r="F938" s="188" t="s">
        <v>319</v>
      </c>
      <c r="H938" s="189">
        <v>35.47</v>
      </c>
      <c r="L938" s="186"/>
      <c r="M938" s="190"/>
      <c r="N938" s="191"/>
      <c r="O938" s="191"/>
      <c r="P938" s="191"/>
      <c r="Q938" s="191"/>
      <c r="R938" s="191"/>
      <c r="S938" s="191"/>
      <c r="T938" s="192"/>
      <c r="AT938" s="187" t="s">
        <v>269</v>
      </c>
      <c r="AU938" s="187" t="s">
        <v>87</v>
      </c>
      <c r="AV938" s="16" t="s">
        <v>92</v>
      </c>
      <c r="AW938" s="16" t="s">
        <v>26</v>
      </c>
      <c r="AX938" s="16" t="s">
        <v>71</v>
      </c>
      <c r="AY938" s="187" t="s">
        <v>157</v>
      </c>
    </row>
    <row r="939" spans="1:65" s="15" customFormat="1" x14ac:dyDescent="0.2">
      <c r="B939" s="179"/>
      <c r="D939" s="166" t="s">
        <v>269</v>
      </c>
      <c r="E939" s="180" t="s">
        <v>1</v>
      </c>
      <c r="F939" s="181" t="s">
        <v>272</v>
      </c>
      <c r="H939" s="182">
        <v>88.27</v>
      </c>
      <c r="L939" s="179"/>
      <c r="M939" s="183"/>
      <c r="N939" s="184"/>
      <c r="O939" s="184"/>
      <c r="P939" s="184"/>
      <c r="Q939" s="184"/>
      <c r="R939" s="184"/>
      <c r="S939" s="184"/>
      <c r="T939" s="185"/>
      <c r="AT939" s="180" t="s">
        <v>269</v>
      </c>
      <c r="AU939" s="180" t="s">
        <v>87</v>
      </c>
      <c r="AV939" s="15" t="s">
        <v>162</v>
      </c>
      <c r="AW939" s="15" t="s">
        <v>26</v>
      </c>
      <c r="AX939" s="15" t="s">
        <v>71</v>
      </c>
      <c r="AY939" s="180" t="s">
        <v>157</v>
      </c>
    </row>
    <row r="940" spans="1:65" s="14" customFormat="1" x14ac:dyDescent="0.2">
      <c r="B940" s="172"/>
      <c r="D940" s="166" t="s">
        <v>269</v>
      </c>
      <c r="E940" s="173" t="s">
        <v>1</v>
      </c>
      <c r="F940" s="174" t="s">
        <v>7235</v>
      </c>
      <c r="H940" s="175">
        <v>211.64</v>
      </c>
      <c r="L940" s="172"/>
      <c r="M940" s="176"/>
      <c r="N940" s="177"/>
      <c r="O940" s="177"/>
      <c r="P940" s="177"/>
      <c r="Q940" s="177"/>
      <c r="R940" s="177"/>
      <c r="S940" s="177"/>
      <c r="T940" s="178"/>
      <c r="AT940" s="173" t="s">
        <v>269</v>
      </c>
      <c r="AU940" s="173" t="s">
        <v>87</v>
      </c>
      <c r="AV940" s="14" t="s">
        <v>87</v>
      </c>
      <c r="AW940" s="14" t="s">
        <v>26</v>
      </c>
      <c r="AX940" s="14" t="s">
        <v>71</v>
      </c>
      <c r="AY940" s="173" t="s">
        <v>157</v>
      </c>
    </row>
    <row r="941" spans="1:65" s="15" customFormat="1" x14ac:dyDescent="0.2">
      <c r="B941" s="179"/>
      <c r="D941" s="166" t="s">
        <v>269</v>
      </c>
      <c r="E941" s="180" t="s">
        <v>1</v>
      </c>
      <c r="F941" s="181" t="s">
        <v>272</v>
      </c>
      <c r="H941" s="182">
        <v>211.64</v>
      </c>
      <c r="L941" s="179"/>
      <c r="M941" s="183"/>
      <c r="N941" s="184"/>
      <c r="O941" s="184"/>
      <c r="P941" s="184"/>
      <c r="Q941" s="184"/>
      <c r="R941" s="184"/>
      <c r="S941" s="184"/>
      <c r="T941" s="185"/>
      <c r="AT941" s="180" t="s">
        <v>269</v>
      </c>
      <c r="AU941" s="180" t="s">
        <v>87</v>
      </c>
      <c r="AV941" s="15" t="s">
        <v>162</v>
      </c>
      <c r="AW941" s="15" t="s">
        <v>26</v>
      </c>
      <c r="AX941" s="15" t="s">
        <v>79</v>
      </c>
      <c r="AY941" s="180" t="s">
        <v>157</v>
      </c>
    </row>
    <row r="942" spans="1:65" s="2" customFormat="1" ht="14.45" customHeight="1" x14ac:dyDescent="0.2">
      <c r="A942" s="30"/>
      <c r="B942" s="147"/>
      <c r="C942" s="148" t="s">
        <v>607</v>
      </c>
      <c r="D942" s="148" t="s">
        <v>159</v>
      </c>
      <c r="E942" s="149" t="s">
        <v>7236</v>
      </c>
      <c r="F942" s="150" t="s">
        <v>7237</v>
      </c>
      <c r="G942" s="151" t="s">
        <v>196</v>
      </c>
      <c r="H942" s="152">
        <v>341.82</v>
      </c>
      <c r="I942" s="152"/>
      <c r="J942" s="152">
        <f>ROUND(I942*H942,3)</f>
        <v>0</v>
      </c>
      <c r="K942" s="153"/>
      <c r="L942" s="31"/>
      <c r="M942" s="154" t="s">
        <v>1</v>
      </c>
      <c r="N942" s="155" t="s">
        <v>37</v>
      </c>
      <c r="O942" s="156">
        <v>0</v>
      </c>
      <c r="P942" s="156">
        <f>O942*H942</f>
        <v>0</v>
      </c>
      <c r="Q942" s="156">
        <v>0</v>
      </c>
      <c r="R942" s="156">
        <f>Q942*H942</f>
        <v>0</v>
      </c>
      <c r="S942" s="156">
        <v>0</v>
      </c>
      <c r="T942" s="15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58" t="s">
        <v>162</v>
      </c>
      <c r="AT942" s="158" t="s">
        <v>159</v>
      </c>
      <c r="AU942" s="158" t="s">
        <v>87</v>
      </c>
      <c r="AY942" s="18" t="s">
        <v>157</v>
      </c>
      <c r="BE942" s="159">
        <f>IF(N942="základná",J942,0)</f>
        <v>0</v>
      </c>
      <c r="BF942" s="159">
        <f>IF(N942="znížená",J942,0)</f>
        <v>0</v>
      </c>
      <c r="BG942" s="159">
        <f>IF(N942="zákl. prenesená",J942,0)</f>
        <v>0</v>
      </c>
      <c r="BH942" s="159">
        <f>IF(N942="zníž. prenesená",J942,0)</f>
        <v>0</v>
      </c>
      <c r="BI942" s="159">
        <f>IF(N942="nulová",J942,0)</f>
        <v>0</v>
      </c>
      <c r="BJ942" s="18" t="s">
        <v>87</v>
      </c>
      <c r="BK942" s="160">
        <f>ROUND(I942*H942,3)</f>
        <v>0</v>
      </c>
      <c r="BL942" s="18" t="s">
        <v>162</v>
      </c>
      <c r="BM942" s="158" t="s">
        <v>7238</v>
      </c>
    </row>
    <row r="943" spans="1:65" s="13" customFormat="1" x14ac:dyDescent="0.2">
      <c r="B943" s="165"/>
      <c r="D943" s="166" t="s">
        <v>269</v>
      </c>
      <c r="E943" s="167" t="s">
        <v>1</v>
      </c>
      <c r="F943" s="168" t="s">
        <v>7239</v>
      </c>
      <c r="H943" s="167" t="s">
        <v>1</v>
      </c>
      <c r="L943" s="165"/>
      <c r="M943" s="169"/>
      <c r="N943" s="170"/>
      <c r="O943" s="170"/>
      <c r="P943" s="170"/>
      <c r="Q943" s="170"/>
      <c r="R943" s="170"/>
      <c r="S943" s="170"/>
      <c r="T943" s="171"/>
      <c r="AT943" s="167" t="s">
        <v>269</v>
      </c>
      <c r="AU943" s="167" t="s">
        <v>87</v>
      </c>
      <c r="AV943" s="13" t="s">
        <v>79</v>
      </c>
      <c r="AW943" s="13" t="s">
        <v>26</v>
      </c>
      <c r="AX943" s="13" t="s">
        <v>71</v>
      </c>
      <c r="AY943" s="167" t="s">
        <v>157</v>
      </c>
    </row>
    <row r="944" spans="1:65" s="13" customFormat="1" x14ac:dyDescent="0.2">
      <c r="B944" s="165"/>
      <c r="D944" s="166" t="s">
        <v>269</v>
      </c>
      <c r="E944" s="167" t="s">
        <v>1</v>
      </c>
      <c r="F944" s="168" t="s">
        <v>6157</v>
      </c>
      <c r="H944" s="167" t="s">
        <v>1</v>
      </c>
      <c r="L944" s="165"/>
      <c r="M944" s="169"/>
      <c r="N944" s="170"/>
      <c r="O944" s="170"/>
      <c r="P944" s="170"/>
      <c r="Q944" s="170"/>
      <c r="R944" s="170"/>
      <c r="S944" s="170"/>
      <c r="T944" s="171"/>
      <c r="AT944" s="167" t="s">
        <v>269</v>
      </c>
      <c r="AU944" s="167" t="s">
        <v>87</v>
      </c>
      <c r="AV944" s="13" t="s">
        <v>79</v>
      </c>
      <c r="AW944" s="13" t="s">
        <v>26</v>
      </c>
      <c r="AX944" s="13" t="s">
        <v>71</v>
      </c>
      <c r="AY944" s="167" t="s">
        <v>157</v>
      </c>
    </row>
    <row r="945" spans="2:51" s="13" customFormat="1" x14ac:dyDescent="0.2">
      <c r="B945" s="165"/>
      <c r="D945" s="166" t="s">
        <v>269</v>
      </c>
      <c r="E945" s="167" t="s">
        <v>1</v>
      </c>
      <c r="F945" s="168" t="s">
        <v>6314</v>
      </c>
      <c r="H945" s="167" t="s">
        <v>1</v>
      </c>
      <c r="L945" s="165"/>
      <c r="M945" s="169"/>
      <c r="N945" s="170"/>
      <c r="O945" s="170"/>
      <c r="P945" s="170"/>
      <c r="Q945" s="170"/>
      <c r="R945" s="170"/>
      <c r="S945" s="170"/>
      <c r="T945" s="171"/>
      <c r="AT945" s="167" t="s">
        <v>269</v>
      </c>
      <c r="AU945" s="167" t="s">
        <v>87</v>
      </c>
      <c r="AV945" s="13" t="s">
        <v>79</v>
      </c>
      <c r="AW945" s="13" t="s">
        <v>26</v>
      </c>
      <c r="AX945" s="13" t="s">
        <v>71</v>
      </c>
      <c r="AY945" s="167" t="s">
        <v>157</v>
      </c>
    </row>
    <row r="946" spans="2:51" s="14" customFormat="1" x14ac:dyDescent="0.2">
      <c r="B946" s="172"/>
      <c r="D946" s="166" t="s">
        <v>269</v>
      </c>
      <c r="E946" s="173" t="s">
        <v>1</v>
      </c>
      <c r="F946" s="174" t="s">
        <v>7240</v>
      </c>
      <c r="H946" s="175">
        <v>17.88</v>
      </c>
      <c r="L946" s="172"/>
      <c r="M946" s="176"/>
      <c r="N946" s="177"/>
      <c r="O946" s="177"/>
      <c r="P946" s="177"/>
      <c r="Q946" s="177"/>
      <c r="R946" s="177"/>
      <c r="S946" s="177"/>
      <c r="T946" s="178"/>
      <c r="AT946" s="173" t="s">
        <v>269</v>
      </c>
      <c r="AU946" s="173" t="s">
        <v>87</v>
      </c>
      <c r="AV946" s="14" t="s">
        <v>87</v>
      </c>
      <c r="AW946" s="14" t="s">
        <v>26</v>
      </c>
      <c r="AX946" s="14" t="s">
        <v>71</v>
      </c>
      <c r="AY946" s="173" t="s">
        <v>157</v>
      </c>
    </row>
    <row r="947" spans="2:51" s="16" customFormat="1" x14ac:dyDescent="0.2">
      <c r="B947" s="186"/>
      <c r="D947" s="166" t="s">
        <v>269</v>
      </c>
      <c r="E947" s="187" t="s">
        <v>1</v>
      </c>
      <c r="F947" s="188" t="s">
        <v>319</v>
      </c>
      <c r="H947" s="189">
        <v>17.88</v>
      </c>
      <c r="L947" s="186"/>
      <c r="M947" s="190"/>
      <c r="N947" s="191"/>
      <c r="O947" s="191"/>
      <c r="P947" s="191"/>
      <c r="Q947" s="191"/>
      <c r="R947" s="191"/>
      <c r="S947" s="191"/>
      <c r="T947" s="192"/>
      <c r="AT947" s="187" t="s">
        <v>269</v>
      </c>
      <c r="AU947" s="187" t="s">
        <v>87</v>
      </c>
      <c r="AV947" s="16" t="s">
        <v>92</v>
      </c>
      <c r="AW947" s="16" t="s">
        <v>26</v>
      </c>
      <c r="AX947" s="16" t="s">
        <v>71</v>
      </c>
      <c r="AY947" s="187" t="s">
        <v>157</v>
      </c>
    </row>
    <row r="948" spans="2:51" s="13" customFormat="1" x14ac:dyDescent="0.2">
      <c r="B948" s="165"/>
      <c r="D948" s="166" t="s">
        <v>269</v>
      </c>
      <c r="E948" s="167" t="s">
        <v>1</v>
      </c>
      <c r="F948" s="168" t="s">
        <v>6316</v>
      </c>
      <c r="H948" s="167" t="s">
        <v>1</v>
      </c>
      <c r="L948" s="165"/>
      <c r="M948" s="169"/>
      <c r="N948" s="170"/>
      <c r="O948" s="170"/>
      <c r="P948" s="170"/>
      <c r="Q948" s="170"/>
      <c r="R948" s="170"/>
      <c r="S948" s="170"/>
      <c r="T948" s="171"/>
      <c r="AT948" s="167" t="s">
        <v>269</v>
      </c>
      <c r="AU948" s="167" t="s">
        <v>87</v>
      </c>
      <c r="AV948" s="13" t="s">
        <v>79</v>
      </c>
      <c r="AW948" s="13" t="s">
        <v>26</v>
      </c>
      <c r="AX948" s="13" t="s">
        <v>71</v>
      </c>
      <c r="AY948" s="167" t="s">
        <v>157</v>
      </c>
    </row>
    <row r="949" spans="2:51" s="14" customFormat="1" x14ac:dyDescent="0.2">
      <c r="B949" s="172"/>
      <c r="D949" s="166" t="s">
        <v>269</v>
      </c>
      <c r="E949" s="173" t="s">
        <v>1</v>
      </c>
      <c r="F949" s="174" t="s">
        <v>7241</v>
      </c>
      <c r="H949" s="175">
        <v>48.66</v>
      </c>
      <c r="L949" s="172"/>
      <c r="M949" s="176"/>
      <c r="N949" s="177"/>
      <c r="O949" s="177"/>
      <c r="P949" s="177"/>
      <c r="Q949" s="177"/>
      <c r="R949" s="177"/>
      <c r="S949" s="177"/>
      <c r="T949" s="178"/>
      <c r="AT949" s="173" t="s">
        <v>269</v>
      </c>
      <c r="AU949" s="173" t="s">
        <v>87</v>
      </c>
      <c r="AV949" s="14" t="s">
        <v>87</v>
      </c>
      <c r="AW949" s="14" t="s">
        <v>26</v>
      </c>
      <c r="AX949" s="14" t="s">
        <v>71</v>
      </c>
      <c r="AY949" s="173" t="s">
        <v>157</v>
      </c>
    </row>
    <row r="950" spans="2:51" s="16" customFormat="1" x14ac:dyDescent="0.2">
      <c r="B950" s="186"/>
      <c r="D950" s="166" t="s">
        <v>269</v>
      </c>
      <c r="E950" s="187" t="s">
        <v>1</v>
      </c>
      <c r="F950" s="188" t="s">
        <v>319</v>
      </c>
      <c r="H950" s="189">
        <v>48.66</v>
      </c>
      <c r="L950" s="186"/>
      <c r="M950" s="190"/>
      <c r="N950" s="191"/>
      <c r="O950" s="191"/>
      <c r="P950" s="191"/>
      <c r="Q950" s="191"/>
      <c r="R950" s="191"/>
      <c r="S950" s="191"/>
      <c r="T950" s="192"/>
      <c r="AT950" s="187" t="s">
        <v>269</v>
      </c>
      <c r="AU950" s="187" t="s">
        <v>87</v>
      </c>
      <c r="AV950" s="16" t="s">
        <v>92</v>
      </c>
      <c r="AW950" s="16" t="s">
        <v>26</v>
      </c>
      <c r="AX950" s="16" t="s">
        <v>71</v>
      </c>
      <c r="AY950" s="187" t="s">
        <v>157</v>
      </c>
    </row>
    <row r="951" spans="2:51" s="13" customFormat="1" x14ac:dyDescent="0.2">
      <c r="B951" s="165"/>
      <c r="D951" s="166" t="s">
        <v>269</v>
      </c>
      <c r="E951" s="167" t="s">
        <v>1</v>
      </c>
      <c r="F951" s="168" t="s">
        <v>6318</v>
      </c>
      <c r="H951" s="167" t="s">
        <v>1</v>
      </c>
      <c r="L951" s="165"/>
      <c r="M951" s="169"/>
      <c r="N951" s="170"/>
      <c r="O951" s="170"/>
      <c r="P951" s="170"/>
      <c r="Q951" s="170"/>
      <c r="R951" s="170"/>
      <c r="S951" s="170"/>
      <c r="T951" s="171"/>
      <c r="AT951" s="167" t="s">
        <v>269</v>
      </c>
      <c r="AU951" s="167" t="s">
        <v>87</v>
      </c>
      <c r="AV951" s="13" t="s">
        <v>79</v>
      </c>
      <c r="AW951" s="13" t="s">
        <v>26</v>
      </c>
      <c r="AX951" s="13" t="s">
        <v>71</v>
      </c>
      <c r="AY951" s="167" t="s">
        <v>157</v>
      </c>
    </row>
    <row r="952" spans="2:51" s="14" customFormat="1" x14ac:dyDescent="0.2">
      <c r="B952" s="172"/>
      <c r="D952" s="166" t="s">
        <v>269</v>
      </c>
      <c r="E952" s="173" t="s">
        <v>1</v>
      </c>
      <c r="F952" s="174" t="s">
        <v>7242</v>
      </c>
      <c r="H952" s="175">
        <v>38.58</v>
      </c>
      <c r="L952" s="172"/>
      <c r="M952" s="176"/>
      <c r="N952" s="177"/>
      <c r="O952" s="177"/>
      <c r="P952" s="177"/>
      <c r="Q952" s="177"/>
      <c r="R952" s="177"/>
      <c r="S952" s="177"/>
      <c r="T952" s="178"/>
      <c r="AT952" s="173" t="s">
        <v>269</v>
      </c>
      <c r="AU952" s="173" t="s">
        <v>87</v>
      </c>
      <c r="AV952" s="14" t="s">
        <v>87</v>
      </c>
      <c r="AW952" s="14" t="s">
        <v>26</v>
      </c>
      <c r="AX952" s="14" t="s">
        <v>71</v>
      </c>
      <c r="AY952" s="173" t="s">
        <v>157</v>
      </c>
    </row>
    <row r="953" spans="2:51" s="14" customFormat="1" x14ac:dyDescent="0.2">
      <c r="B953" s="172"/>
      <c r="D953" s="166" t="s">
        <v>269</v>
      </c>
      <c r="E953" s="173" t="s">
        <v>1</v>
      </c>
      <c r="F953" s="174" t="s">
        <v>7243</v>
      </c>
      <c r="H953" s="175">
        <v>0.5</v>
      </c>
      <c r="L953" s="172"/>
      <c r="M953" s="176"/>
      <c r="N953" s="177"/>
      <c r="O953" s="177"/>
      <c r="P953" s="177"/>
      <c r="Q953" s="177"/>
      <c r="R953" s="177"/>
      <c r="S953" s="177"/>
      <c r="T953" s="178"/>
      <c r="AT953" s="173" t="s">
        <v>269</v>
      </c>
      <c r="AU953" s="173" t="s">
        <v>87</v>
      </c>
      <c r="AV953" s="14" t="s">
        <v>87</v>
      </c>
      <c r="AW953" s="14" t="s">
        <v>26</v>
      </c>
      <c r="AX953" s="14" t="s">
        <v>71</v>
      </c>
      <c r="AY953" s="173" t="s">
        <v>157</v>
      </c>
    </row>
    <row r="954" spans="2:51" s="16" customFormat="1" x14ac:dyDescent="0.2">
      <c r="B954" s="186"/>
      <c r="D954" s="166" t="s">
        <v>269</v>
      </c>
      <c r="E954" s="187" t="s">
        <v>1</v>
      </c>
      <c r="F954" s="188" t="s">
        <v>319</v>
      </c>
      <c r="H954" s="189">
        <v>39.08</v>
      </c>
      <c r="L954" s="186"/>
      <c r="M954" s="190"/>
      <c r="N954" s="191"/>
      <c r="O954" s="191"/>
      <c r="P954" s="191"/>
      <c r="Q954" s="191"/>
      <c r="R954" s="191"/>
      <c r="S954" s="191"/>
      <c r="T954" s="192"/>
      <c r="AT954" s="187" t="s">
        <v>269</v>
      </c>
      <c r="AU954" s="187" t="s">
        <v>87</v>
      </c>
      <c r="AV954" s="16" t="s">
        <v>92</v>
      </c>
      <c r="AW954" s="16" t="s">
        <v>26</v>
      </c>
      <c r="AX954" s="16" t="s">
        <v>71</v>
      </c>
      <c r="AY954" s="187" t="s">
        <v>157</v>
      </c>
    </row>
    <row r="955" spans="2:51" s="13" customFormat="1" x14ac:dyDescent="0.2">
      <c r="B955" s="165"/>
      <c r="D955" s="166" t="s">
        <v>269</v>
      </c>
      <c r="E955" s="167" t="s">
        <v>1</v>
      </c>
      <c r="F955" s="168" t="s">
        <v>6320</v>
      </c>
      <c r="H955" s="167" t="s">
        <v>1</v>
      </c>
      <c r="L955" s="165"/>
      <c r="M955" s="169"/>
      <c r="N955" s="170"/>
      <c r="O955" s="170"/>
      <c r="P955" s="170"/>
      <c r="Q955" s="170"/>
      <c r="R955" s="170"/>
      <c r="S955" s="170"/>
      <c r="T955" s="171"/>
      <c r="AT955" s="167" t="s">
        <v>269</v>
      </c>
      <c r="AU955" s="167" t="s">
        <v>87</v>
      </c>
      <c r="AV955" s="13" t="s">
        <v>79</v>
      </c>
      <c r="AW955" s="13" t="s">
        <v>26</v>
      </c>
      <c r="AX955" s="13" t="s">
        <v>71</v>
      </c>
      <c r="AY955" s="167" t="s">
        <v>157</v>
      </c>
    </row>
    <row r="956" spans="2:51" s="14" customFormat="1" x14ac:dyDescent="0.2">
      <c r="B956" s="172"/>
      <c r="D956" s="166" t="s">
        <v>269</v>
      </c>
      <c r="E956" s="173" t="s">
        <v>1</v>
      </c>
      <c r="F956" s="174" t="s">
        <v>7244</v>
      </c>
      <c r="H956" s="175">
        <v>66.680000000000007</v>
      </c>
      <c r="L956" s="172"/>
      <c r="M956" s="176"/>
      <c r="N956" s="177"/>
      <c r="O956" s="177"/>
      <c r="P956" s="177"/>
      <c r="Q956" s="177"/>
      <c r="R956" s="177"/>
      <c r="S956" s="177"/>
      <c r="T956" s="178"/>
      <c r="AT956" s="173" t="s">
        <v>269</v>
      </c>
      <c r="AU956" s="173" t="s">
        <v>87</v>
      </c>
      <c r="AV956" s="14" t="s">
        <v>87</v>
      </c>
      <c r="AW956" s="14" t="s">
        <v>26</v>
      </c>
      <c r="AX956" s="14" t="s">
        <v>71</v>
      </c>
      <c r="AY956" s="173" t="s">
        <v>157</v>
      </c>
    </row>
    <row r="957" spans="2:51" s="14" customFormat="1" x14ac:dyDescent="0.2">
      <c r="B957" s="172"/>
      <c r="D957" s="166" t="s">
        <v>269</v>
      </c>
      <c r="E957" s="173" t="s">
        <v>1</v>
      </c>
      <c r="F957" s="174" t="s">
        <v>7243</v>
      </c>
      <c r="H957" s="175">
        <v>0.5</v>
      </c>
      <c r="L957" s="172"/>
      <c r="M957" s="176"/>
      <c r="N957" s="177"/>
      <c r="O957" s="177"/>
      <c r="P957" s="177"/>
      <c r="Q957" s="177"/>
      <c r="R957" s="177"/>
      <c r="S957" s="177"/>
      <c r="T957" s="178"/>
      <c r="AT957" s="173" t="s">
        <v>269</v>
      </c>
      <c r="AU957" s="173" t="s">
        <v>87</v>
      </c>
      <c r="AV957" s="14" t="s">
        <v>87</v>
      </c>
      <c r="AW957" s="14" t="s">
        <v>26</v>
      </c>
      <c r="AX957" s="14" t="s">
        <v>71</v>
      </c>
      <c r="AY957" s="173" t="s">
        <v>157</v>
      </c>
    </row>
    <row r="958" spans="2:51" s="16" customFormat="1" x14ac:dyDescent="0.2">
      <c r="B958" s="186"/>
      <c r="D958" s="166" t="s">
        <v>269</v>
      </c>
      <c r="E958" s="187" t="s">
        <v>1</v>
      </c>
      <c r="F958" s="188" t="s">
        <v>319</v>
      </c>
      <c r="H958" s="189">
        <v>67.180000000000007</v>
      </c>
      <c r="L958" s="186"/>
      <c r="M958" s="190"/>
      <c r="N958" s="191"/>
      <c r="O958" s="191"/>
      <c r="P958" s="191"/>
      <c r="Q958" s="191"/>
      <c r="R958" s="191"/>
      <c r="S958" s="191"/>
      <c r="T958" s="192"/>
      <c r="AT958" s="187" t="s">
        <v>269</v>
      </c>
      <c r="AU958" s="187" t="s">
        <v>87</v>
      </c>
      <c r="AV958" s="16" t="s">
        <v>92</v>
      </c>
      <c r="AW958" s="16" t="s">
        <v>26</v>
      </c>
      <c r="AX958" s="16" t="s">
        <v>71</v>
      </c>
      <c r="AY958" s="187" t="s">
        <v>157</v>
      </c>
    </row>
    <row r="959" spans="2:51" s="13" customFormat="1" x14ac:dyDescent="0.2">
      <c r="B959" s="165"/>
      <c r="D959" s="166" t="s">
        <v>269</v>
      </c>
      <c r="E959" s="167" t="s">
        <v>1</v>
      </c>
      <c r="F959" s="168" t="s">
        <v>6322</v>
      </c>
      <c r="H959" s="167" t="s">
        <v>1</v>
      </c>
      <c r="L959" s="165"/>
      <c r="M959" s="169"/>
      <c r="N959" s="170"/>
      <c r="O959" s="170"/>
      <c r="P959" s="170"/>
      <c r="Q959" s="170"/>
      <c r="R959" s="170"/>
      <c r="S959" s="170"/>
      <c r="T959" s="171"/>
      <c r="AT959" s="167" t="s">
        <v>269</v>
      </c>
      <c r="AU959" s="167" t="s">
        <v>87</v>
      </c>
      <c r="AV959" s="13" t="s">
        <v>79</v>
      </c>
      <c r="AW959" s="13" t="s">
        <v>26</v>
      </c>
      <c r="AX959" s="13" t="s">
        <v>71</v>
      </c>
      <c r="AY959" s="167" t="s">
        <v>157</v>
      </c>
    </row>
    <row r="960" spans="2:51" s="14" customFormat="1" x14ac:dyDescent="0.2">
      <c r="B960" s="172"/>
      <c r="D960" s="166" t="s">
        <v>269</v>
      </c>
      <c r="E960" s="173" t="s">
        <v>1</v>
      </c>
      <c r="F960" s="174" t="s">
        <v>7245</v>
      </c>
      <c r="H960" s="175">
        <v>30.44</v>
      </c>
      <c r="L960" s="172"/>
      <c r="M960" s="176"/>
      <c r="N960" s="177"/>
      <c r="O960" s="177"/>
      <c r="P960" s="177"/>
      <c r="Q960" s="177"/>
      <c r="R960" s="177"/>
      <c r="S960" s="177"/>
      <c r="T960" s="178"/>
      <c r="AT960" s="173" t="s">
        <v>269</v>
      </c>
      <c r="AU960" s="173" t="s">
        <v>87</v>
      </c>
      <c r="AV960" s="14" t="s">
        <v>87</v>
      </c>
      <c r="AW960" s="14" t="s">
        <v>26</v>
      </c>
      <c r="AX960" s="14" t="s">
        <v>71</v>
      </c>
      <c r="AY960" s="173" t="s">
        <v>157</v>
      </c>
    </row>
    <row r="961" spans="2:51" s="16" customFormat="1" x14ac:dyDescent="0.2">
      <c r="B961" s="186"/>
      <c r="D961" s="166" t="s">
        <v>269</v>
      </c>
      <c r="E961" s="187" t="s">
        <v>1</v>
      </c>
      <c r="F961" s="188" t="s">
        <v>319</v>
      </c>
      <c r="H961" s="189">
        <v>30.44</v>
      </c>
      <c r="L961" s="186"/>
      <c r="M961" s="190"/>
      <c r="N961" s="191"/>
      <c r="O961" s="191"/>
      <c r="P961" s="191"/>
      <c r="Q961" s="191"/>
      <c r="R961" s="191"/>
      <c r="S961" s="191"/>
      <c r="T961" s="192"/>
      <c r="AT961" s="187" t="s">
        <v>269</v>
      </c>
      <c r="AU961" s="187" t="s">
        <v>87</v>
      </c>
      <c r="AV961" s="16" t="s">
        <v>92</v>
      </c>
      <c r="AW961" s="16" t="s">
        <v>26</v>
      </c>
      <c r="AX961" s="16" t="s">
        <v>71</v>
      </c>
      <c r="AY961" s="187" t="s">
        <v>157</v>
      </c>
    </row>
    <row r="962" spans="2:51" s="13" customFormat="1" x14ac:dyDescent="0.2">
      <c r="B962" s="165"/>
      <c r="D962" s="166" t="s">
        <v>269</v>
      </c>
      <c r="E962" s="167" t="s">
        <v>1</v>
      </c>
      <c r="F962" s="168" t="s">
        <v>6324</v>
      </c>
      <c r="H962" s="167" t="s">
        <v>1</v>
      </c>
      <c r="L962" s="165"/>
      <c r="M962" s="169"/>
      <c r="N962" s="170"/>
      <c r="O962" s="170"/>
      <c r="P962" s="170"/>
      <c r="Q962" s="170"/>
      <c r="R962" s="170"/>
      <c r="S962" s="170"/>
      <c r="T962" s="171"/>
      <c r="AT962" s="167" t="s">
        <v>269</v>
      </c>
      <c r="AU962" s="167" t="s">
        <v>87</v>
      </c>
      <c r="AV962" s="13" t="s">
        <v>79</v>
      </c>
      <c r="AW962" s="13" t="s">
        <v>26</v>
      </c>
      <c r="AX962" s="13" t="s">
        <v>71</v>
      </c>
      <c r="AY962" s="167" t="s">
        <v>157</v>
      </c>
    </row>
    <row r="963" spans="2:51" s="14" customFormat="1" x14ac:dyDescent="0.2">
      <c r="B963" s="172"/>
      <c r="D963" s="166" t="s">
        <v>269</v>
      </c>
      <c r="E963" s="173" t="s">
        <v>1</v>
      </c>
      <c r="F963" s="174" t="s">
        <v>7246</v>
      </c>
      <c r="H963" s="175">
        <v>22.22</v>
      </c>
      <c r="L963" s="172"/>
      <c r="M963" s="176"/>
      <c r="N963" s="177"/>
      <c r="O963" s="177"/>
      <c r="P963" s="177"/>
      <c r="Q963" s="177"/>
      <c r="R963" s="177"/>
      <c r="S963" s="177"/>
      <c r="T963" s="178"/>
      <c r="AT963" s="173" t="s">
        <v>269</v>
      </c>
      <c r="AU963" s="173" t="s">
        <v>87</v>
      </c>
      <c r="AV963" s="14" t="s">
        <v>87</v>
      </c>
      <c r="AW963" s="14" t="s">
        <v>26</v>
      </c>
      <c r="AX963" s="14" t="s">
        <v>71</v>
      </c>
      <c r="AY963" s="173" t="s">
        <v>157</v>
      </c>
    </row>
    <row r="964" spans="2:51" s="16" customFormat="1" x14ac:dyDescent="0.2">
      <c r="B964" s="186"/>
      <c r="D964" s="166" t="s">
        <v>269</v>
      </c>
      <c r="E964" s="187" t="s">
        <v>1</v>
      </c>
      <c r="F964" s="188" t="s">
        <v>319</v>
      </c>
      <c r="H964" s="189">
        <v>22.22</v>
      </c>
      <c r="L964" s="186"/>
      <c r="M964" s="190"/>
      <c r="N964" s="191"/>
      <c r="O964" s="191"/>
      <c r="P964" s="191"/>
      <c r="Q964" s="191"/>
      <c r="R964" s="191"/>
      <c r="S964" s="191"/>
      <c r="T964" s="192"/>
      <c r="AT964" s="187" t="s">
        <v>269</v>
      </c>
      <c r="AU964" s="187" t="s">
        <v>87</v>
      </c>
      <c r="AV964" s="16" t="s">
        <v>92</v>
      </c>
      <c r="AW964" s="16" t="s">
        <v>26</v>
      </c>
      <c r="AX964" s="16" t="s">
        <v>71</v>
      </c>
      <c r="AY964" s="187" t="s">
        <v>157</v>
      </c>
    </row>
    <row r="965" spans="2:51" s="13" customFormat="1" x14ac:dyDescent="0.2">
      <c r="B965" s="165"/>
      <c r="D965" s="166" t="s">
        <v>269</v>
      </c>
      <c r="E965" s="167" t="s">
        <v>1</v>
      </c>
      <c r="F965" s="168" t="s">
        <v>6326</v>
      </c>
      <c r="H965" s="167" t="s">
        <v>1</v>
      </c>
      <c r="L965" s="165"/>
      <c r="M965" s="169"/>
      <c r="N965" s="170"/>
      <c r="O965" s="170"/>
      <c r="P965" s="170"/>
      <c r="Q965" s="170"/>
      <c r="R965" s="170"/>
      <c r="S965" s="170"/>
      <c r="T965" s="171"/>
      <c r="AT965" s="167" t="s">
        <v>269</v>
      </c>
      <c r="AU965" s="167" t="s">
        <v>87</v>
      </c>
      <c r="AV965" s="13" t="s">
        <v>79</v>
      </c>
      <c r="AW965" s="13" t="s">
        <v>26</v>
      </c>
      <c r="AX965" s="13" t="s">
        <v>71</v>
      </c>
      <c r="AY965" s="167" t="s">
        <v>157</v>
      </c>
    </row>
    <row r="966" spans="2:51" s="14" customFormat="1" x14ac:dyDescent="0.2">
      <c r="B966" s="172"/>
      <c r="D966" s="166" t="s">
        <v>269</v>
      </c>
      <c r="E966" s="173" t="s">
        <v>1</v>
      </c>
      <c r="F966" s="174" t="s">
        <v>7247</v>
      </c>
      <c r="H966" s="175">
        <v>32.479999999999997</v>
      </c>
      <c r="L966" s="172"/>
      <c r="M966" s="176"/>
      <c r="N966" s="177"/>
      <c r="O966" s="177"/>
      <c r="P966" s="177"/>
      <c r="Q966" s="177"/>
      <c r="R966" s="177"/>
      <c r="S966" s="177"/>
      <c r="T966" s="178"/>
      <c r="AT966" s="173" t="s">
        <v>269</v>
      </c>
      <c r="AU966" s="173" t="s">
        <v>87</v>
      </c>
      <c r="AV966" s="14" t="s">
        <v>87</v>
      </c>
      <c r="AW966" s="14" t="s">
        <v>26</v>
      </c>
      <c r="AX966" s="14" t="s">
        <v>71</v>
      </c>
      <c r="AY966" s="173" t="s">
        <v>157</v>
      </c>
    </row>
    <row r="967" spans="2:51" s="16" customFormat="1" x14ac:dyDescent="0.2">
      <c r="B967" s="186"/>
      <c r="D967" s="166" t="s">
        <v>269</v>
      </c>
      <c r="E967" s="187" t="s">
        <v>1</v>
      </c>
      <c r="F967" s="188" t="s">
        <v>319</v>
      </c>
      <c r="H967" s="189">
        <v>32.479999999999997</v>
      </c>
      <c r="L967" s="186"/>
      <c r="M967" s="190"/>
      <c r="N967" s="191"/>
      <c r="O967" s="191"/>
      <c r="P967" s="191"/>
      <c r="Q967" s="191"/>
      <c r="R967" s="191"/>
      <c r="S967" s="191"/>
      <c r="T967" s="192"/>
      <c r="AT967" s="187" t="s">
        <v>269</v>
      </c>
      <c r="AU967" s="187" t="s">
        <v>87</v>
      </c>
      <c r="AV967" s="16" t="s">
        <v>92</v>
      </c>
      <c r="AW967" s="16" t="s">
        <v>26</v>
      </c>
      <c r="AX967" s="16" t="s">
        <v>71</v>
      </c>
      <c r="AY967" s="187" t="s">
        <v>157</v>
      </c>
    </row>
    <row r="968" spans="2:51" s="13" customFormat="1" x14ac:dyDescent="0.2">
      <c r="B968" s="165"/>
      <c r="D968" s="166" t="s">
        <v>269</v>
      </c>
      <c r="E968" s="167" t="s">
        <v>1</v>
      </c>
      <c r="F968" s="168" t="s">
        <v>6328</v>
      </c>
      <c r="H968" s="167" t="s">
        <v>1</v>
      </c>
      <c r="L968" s="165"/>
      <c r="M968" s="169"/>
      <c r="N968" s="170"/>
      <c r="O968" s="170"/>
      <c r="P968" s="170"/>
      <c r="Q968" s="170"/>
      <c r="R968" s="170"/>
      <c r="S968" s="170"/>
      <c r="T968" s="171"/>
      <c r="AT968" s="167" t="s">
        <v>269</v>
      </c>
      <c r="AU968" s="167" t="s">
        <v>87</v>
      </c>
      <c r="AV968" s="13" t="s">
        <v>79</v>
      </c>
      <c r="AW968" s="13" t="s">
        <v>26</v>
      </c>
      <c r="AX968" s="13" t="s">
        <v>71</v>
      </c>
      <c r="AY968" s="167" t="s">
        <v>157</v>
      </c>
    </row>
    <row r="969" spans="2:51" s="14" customFormat="1" x14ac:dyDescent="0.2">
      <c r="B969" s="172"/>
      <c r="D969" s="166" t="s">
        <v>269</v>
      </c>
      <c r="E969" s="173" t="s">
        <v>1</v>
      </c>
      <c r="F969" s="174" t="s">
        <v>7248</v>
      </c>
      <c r="H969" s="175">
        <v>62.08</v>
      </c>
      <c r="L969" s="172"/>
      <c r="M969" s="176"/>
      <c r="N969" s="177"/>
      <c r="O969" s="177"/>
      <c r="P969" s="177"/>
      <c r="Q969" s="177"/>
      <c r="R969" s="177"/>
      <c r="S969" s="177"/>
      <c r="T969" s="178"/>
      <c r="AT969" s="173" t="s">
        <v>269</v>
      </c>
      <c r="AU969" s="173" t="s">
        <v>87</v>
      </c>
      <c r="AV969" s="14" t="s">
        <v>87</v>
      </c>
      <c r="AW969" s="14" t="s">
        <v>26</v>
      </c>
      <c r="AX969" s="14" t="s">
        <v>71</v>
      </c>
      <c r="AY969" s="173" t="s">
        <v>157</v>
      </c>
    </row>
    <row r="970" spans="2:51" s="16" customFormat="1" x14ac:dyDescent="0.2">
      <c r="B970" s="186"/>
      <c r="D970" s="166" t="s">
        <v>269</v>
      </c>
      <c r="E970" s="187" t="s">
        <v>1</v>
      </c>
      <c r="F970" s="188" t="s">
        <v>319</v>
      </c>
      <c r="H970" s="189">
        <v>62.08</v>
      </c>
      <c r="L970" s="186"/>
      <c r="M970" s="190"/>
      <c r="N970" s="191"/>
      <c r="O970" s="191"/>
      <c r="P970" s="191"/>
      <c r="Q970" s="191"/>
      <c r="R970" s="191"/>
      <c r="S970" s="191"/>
      <c r="T970" s="192"/>
      <c r="AT970" s="187" t="s">
        <v>269</v>
      </c>
      <c r="AU970" s="187" t="s">
        <v>87</v>
      </c>
      <c r="AV970" s="16" t="s">
        <v>92</v>
      </c>
      <c r="AW970" s="16" t="s">
        <v>26</v>
      </c>
      <c r="AX970" s="16" t="s">
        <v>71</v>
      </c>
      <c r="AY970" s="187" t="s">
        <v>157</v>
      </c>
    </row>
    <row r="971" spans="2:51" s="15" customFormat="1" x14ac:dyDescent="0.2">
      <c r="B971" s="179"/>
      <c r="D971" s="166" t="s">
        <v>269</v>
      </c>
      <c r="E971" s="180" t="s">
        <v>1</v>
      </c>
      <c r="F971" s="181" t="s">
        <v>272</v>
      </c>
      <c r="H971" s="182">
        <v>320.02</v>
      </c>
      <c r="L971" s="179"/>
      <c r="M971" s="183"/>
      <c r="N971" s="184"/>
      <c r="O971" s="184"/>
      <c r="P971" s="184"/>
      <c r="Q971" s="184"/>
      <c r="R971" s="184"/>
      <c r="S971" s="184"/>
      <c r="T971" s="185"/>
      <c r="AT971" s="180" t="s">
        <v>269</v>
      </c>
      <c r="AU971" s="180" t="s">
        <v>87</v>
      </c>
      <c r="AV971" s="15" t="s">
        <v>162</v>
      </c>
      <c r="AW971" s="15" t="s">
        <v>26</v>
      </c>
      <c r="AX971" s="15" t="s">
        <v>71</v>
      </c>
      <c r="AY971" s="180" t="s">
        <v>157</v>
      </c>
    </row>
    <row r="972" spans="2:51" s="13" customFormat="1" x14ac:dyDescent="0.2">
      <c r="B972" s="165"/>
      <c r="D972" s="166" t="s">
        <v>269</v>
      </c>
      <c r="E972" s="167" t="s">
        <v>1</v>
      </c>
      <c r="F972" s="168" t="s">
        <v>6159</v>
      </c>
      <c r="H972" s="167" t="s">
        <v>1</v>
      </c>
      <c r="L972" s="165"/>
      <c r="M972" s="169"/>
      <c r="N972" s="170"/>
      <c r="O972" s="170"/>
      <c r="P972" s="170"/>
      <c r="Q972" s="170"/>
      <c r="R972" s="170"/>
      <c r="S972" s="170"/>
      <c r="T972" s="171"/>
      <c r="AT972" s="167" t="s">
        <v>269</v>
      </c>
      <c r="AU972" s="167" t="s">
        <v>87</v>
      </c>
      <c r="AV972" s="13" t="s">
        <v>79</v>
      </c>
      <c r="AW972" s="13" t="s">
        <v>26</v>
      </c>
      <c r="AX972" s="13" t="s">
        <v>71</v>
      </c>
      <c r="AY972" s="167" t="s">
        <v>157</v>
      </c>
    </row>
    <row r="973" spans="2:51" s="13" customFormat="1" x14ac:dyDescent="0.2">
      <c r="B973" s="165"/>
      <c r="D973" s="166" t="s">
        <v>269</v>
      </c>
      <c r="E973" s="167" t="s">
        <v>1</v>
      </c>
      <c r="F973" s="168" t="s">
        <v>2019</v>
      </c>
      <c r="H973" s="167" t="s">
        <v>1</v>
      </c>
      <c r="L973" s="165"/>
      <c r="M973" s="169"/>
      <c r="N973" s="170"/>
      <c r="O973" s="170"/>
      <c r="P973" s="170"/>
      <c r="Q973" s="170"/>
      <c r="R973" s="170"/>
      <c r="S973" s="170"/>
      <c r="T973" s="171"/>
      <c r="AT973" s="167" t="s">
        <v>269</v>
      </c>
      <c r="AU973" s="167" t="s">
        <v>87</v>
      </c>
      <c r="AV973" s="13" t="s">
        <v>79</v>
      </c>
      <c r="AW973" s="13" t="s">
        <v>26</v>
      </c>
      <c r="AX973" s="13" t="s">
        <v>71</v>
      </c>
      <c r="AY973" s="167" t="s">
        <v>157</v>
      </c>
    </row>
    <row r="974" spans="2:51" s="14" customFormat="1" x14ac:dyDescent="0.2">
      <c r="B974" s="172"/>
      <c r="D974" s="166" t="s">
        <v>269</v>
      </c>
      <c r="E974" s="173" t="s">
        <v>1</v>
      </c>
      <c r="F974" s="174" t="s">
        <v>7249</v>
      </c>
      <c r="H974" s="175">
        <v>21.8</v>
      </c>
      <c r="L974" s="172"/>
      <c r="M974" s="176"/>
      <c r="N974" s="177"/>
      <c r="O974" s="177"/>
      <c r="P974" s="177"/>
      <c r="Q974" s="177"/>
      <c r="R974" s="177"/>
      <c r="S974" s="177"/>
      <c r="T974" s="178"/>
      <c r="AT974" s="173" t="s">
        <v>269</v>
      </c>
      <c r="AU974" s="173" t="s">
        <v>87</v>
      </c>
      <c r="AV974" s="14" t="s">
        <v>87</v>
      </c>
      <c r="AW974" s="14" t="s">
        <v>26</v>
      </c>
      <c r="AX974" s="14" t="s">
        <v>71</v>
      </c>
      <c r="AY974" s="173" t="s">
        <v>157</v>
      </c>
    </row>
    <row r="975" spans="2:51" s="15" customFormat="1" x14ac:dyDescent="0.2">
      <c r="B975" s="179"/>
      <c r="D975" s="166" t="s">
        <v>269</v>
      </c>
      <c r="E975" s="180" t="s">
        <v>1</v>
      </c>
      <c r="F975" s="181" t="s">
        <v>272</v>
      </c>
      <c r="H975" s="182">
        <v>21.8</v>
      </c>
      <c r="L975" s="179"/>
      <c r="M975" s="183"/>
      <c r="N975" s="184"/>
      <c r="O975" s="184"/>
      <c r="P975" s="184"/>
      <c r="Q975" s="184"/>
      <c r="R975" s="184"/>
      <c r="S975" s="184"/>
      <c r="T975" s="185"/>
      <c r="AT975" s="180" t="s">
        <v>269</v>
      </c>
      <c r="AU975" s="180" t="s">
        <v>87</v>
      </c>
      <c r="AV975" s="15" t="s">
        <v>162</v>
      </c>
      <c r="AW975" s="15" t="s">
        <v>26</v>
      </c>
      <c r="AX975" s="15" t="s">
        <v>71</v>
      </c>
      <c r="AY975" s="180" t="s">
        <v>157</v>
      </c>
    </row>
    <row r="976" spans="2:51" s="14" customFormat="1" x14ac:dyDescent="0.2">
      <c r="B976" s="172"/>
      <c r="D976" s="166" t="s">
        <v>269</v>
      </c>
      <c r="E976" s="173" t="s">
        <v>1</v>
      </c>
      <c r="F976" s="174" t="s">
        <v>7250</v>
      </c>
      <c r="H976" s="175">
        <v>341.82</v>
      </c>
      <c r="L976" s="172"/>
      <c r="M976" s="176"/>
      <c r="N976" s="177"/>
      <c r="O976" s="177"/>
      <c r="P976" s="177"/>
      <c r="Q976" s="177"/>
      <c r="R976" s="177"/>
      <c r="S976" s="177"/>
      <c r="T976" s="178"/>
      <c r="AT976" s="173" t="s">
        <v>269</v>
      </c>
      <c r="AU976" s="173" t="s">
        <v>87</v>
      </c>
      <c r="AV976" s="14" t="s">
        <v>87</v>
      </c>
      <c r="AW976" s="14" t="s">
        <v>26</v>
      </c>
      <c r="AX976" s="14" t="s">
        <v>71</v>
      </c>
      <c r="AY976" s="173" t="s">
        <v>157</v>
      </c>
    </row>
    <row r="977" spans="1:65" s="15" customFormat="1" x14ac:dyDescent="0.2">
      <c r="B977" s="179"/>
      <c r="D977" s="166" t="s">
        <v>269</v>
      </c>
      <c r="E977" s="180" t="s">
        <v>1</v>
      </c>
      <c r="F977" s="181" t="s">
        <v>272</v>
      </c>
      <c r="H977" s="182">
        <v>341.82</v>
      </c>
      <c r="L977" s="179"/>
      <c r="M977" s="183"/>
      <c r="N977" s="184"/>
      <c r="O977" s="184"/>
      <c r="P977" s="184"/>
      <c r="Q977" s="184"/>
      <c r="R977" s="184"/>
      <c r="S977" s="184"/>
      <c r="T977" s="185"/>
      <c r="AT977" s="180" t="s">
        <v>269</v>
      </c>
      <c r="AU977" s="180" t="s">
        <v>87</v>
      </c>
      <c r="AV977" s="15" t="s">
        <v>162</v>
      </c>
      <c r="AW977" s="15" t="s">
        <v>26</v>
      </c>
      <c r="AX977" s="15" t="s">
        <v>79</v>
      </c>
      <c r="AY977" s="180" t="s">
        <v>157</v>
      </c>
    </row>
    <row r="978" spans="1:65" s="2" customFormat="1" ht="24.2" customHeight="1" x14ac:dyDescent="0.2">
      <c r="A978" s="30"/>
      <c r="B978" s="147"/>
      <c r="C978" s="148" t="s">
        <v>613</v>
      </c>
      <c r="D978" s="148" t="s">
        <v>159</v>
      </c>
      <c r="E978" s="149" t="s">
        <v>7251</v>
      </c>
      <c r="F978" s="150" t="s">
        <v>8036</v>
      </c>
      <c r="G978" s="151" t="s">
        <v>4320</v>
      </c>
      <c r="H978" s="152">
        <v>0</v>
      </c>
      <c r="I978" s="152"/>
      <c r="J978" s="152">
        <f>ROUND(I978*H978,3)</f>
        <v>0</v>
      </c>
      <c r="K978" s="153"/>
      <c r="L978" s="31"/>
      <c r="M978" s="154" t="s">
        <v>1</v>
      </c>
      <c r="N978" s="155" t="s">
        <v>37</v>
      </c>
      <c r="O978" s="156">
        <v>0</v>
      </c>
      <c r="P978" s="156">
        <f>O978*H978</f>
        <v>0</v>
      </c>
      <c r="Q978" s="156">
        <v>0</v>
      </c>
      <c r="R978" s="156">
        <f>Q978*H978</f>
        <v>0</v>
      </c>
      <c r="S978" s="156">
        <v>0</v>
      </c>
      <c r="T978" s="157">
        <f>S978*H978</f>
        <v>0</v>
      </c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R978" s="158" t="s">
        <v>162</v>
      </c>
      <c r="AT978" s="158" t="s">
        <v>159</v>
      </c>
      <c r="AU978" s="158" t="s">
        <v>87</v>
      </c>
      <c r="AY978" s="18" t="s">
        <v>157</v>
      </c>
      <c r="BE978" s="159">
        <f>IF(N978="základná",J978,0)</f>
        <v>0</v>
      </c>
      <c r="BF978" s="159">
        <f>IF(N978="znížená",J978,0)</f>
        <v>0</v>
      </c>
      <c r="BG978" s="159">
        <f>IF(N978="zákl. prenesená",J978,0)</f>
        <v>0</v>
      </c>
      <c r="BH978" s="159">
        <f>IF(N978="zníž. prenesená",J978,0)</f>
        <v>0</v>
      </c>
      <c r="BI978" s="159">
        <f>IF(N978="nulová",J978,0)</f>
        <v>0</v>
      </c>
      <c r="BJ978" s="18" t="s">
        <v>87</v>
      </c>
      <c r="BK978" s="160">
        <f>ROUND(I978*H978,3)</f>
        <v>0</v>
      </c>
      <c r="BL978" s="18" t="s">
        <v>162</v>
      </c>
      <c r="BM978" s="158" t="s">
        <v>7252</v>
      </c>
    </row>
    <row r="979" spans="1:65" s="2" customFormat="1" ht="37.9" customHeight="1" x14ac:dyDescent="0.2">
      <c r="A979" s="30"/>
      <c r="B979" s="147"/>
      <c r="C979" s="148" t="s">
        <v>620</v>
      </c>
      <c r="D979" s="148" t="s">
        <v>159</v>
      </c>
      <c r="E979" s="149" t="s">
        <v>7253</v>
      </c>
      <c r="F979" s="150" t="s">
        <v>7254</v>
      </c>
      <c r="G979" s="151" t="s">
        <v>168</v>
      </c>
      <c r="H979" s="152">
        <v>165</v>
      </c>
      <c r="I979" s="152"/>
      <c r="J979" s="152">
        <f>ROUND(I979*H979,3)</f>
        <v>0</v>
      </c>
      <c r="K979" s="153"/>
      <c r="L979" s="31"/>
      <c r="M979" s="154" t="s">
        <v>1</v>
      </c>
      <c r="N979" s="155" t="s">
        <v>37</v>
      </c>
      <c r="O979" s="156">
        <v>0.19500000000000001</v>
      </c>
      <c r="P979" s="156">
        <f>O979*H979</f>
        <v>32.175000000000004</v>
      </c>
      <c r="Q979" s="156">
        <v>0</v>
      </c>
      <c r="R979" s="156">
        <f>Q979*H979</f>
        <v>0</v>
      </c>
      <c r="S979" s="156">
        <v>5.8999999999999997E-2</v>
      </c>
      <c r="T979" s="157">
        <f>S979*H979</f>
        <v>9.7349999999999994</v>
      </c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R979" s="158" t="s">
        <v>162</v>
      </c>
      <c r="AT979" s="158" t="s">
        <v>159</v>
      </c>
      <c r="AU979" s="158" t="s">
        <v>87</v>
      </c>
      <c r="AY979" s="18" t="s">
        <v>157</v>
      </c>
      <c r="BE979" s="159">
        <f>IF(N979="základná",J979,0)</f>
        <v>0</v>
      </c>
      <c r="BF979" s="159">
        <f>IF(N979="znížená",J979,0)</f>
        <v>0</v>
      </c>
      <c r="BG979" s="159">
        <f>IF(N979="zákl. prenesená",J979,0)</f>
        <v>0</v>
      </c>
      <c r="BH979" s="159">
        <f>IF(N979="zníž. prenesená",J979,0)</f>
        <v>0</v>
      </c>
      <c r="BI979" s="159">
        <f>IF(N979="nulová",J979,0)</f>
        <v>0</v>
      </c>
      <c r="BJ979" s="18" t="s">
        <v>87</v>
      </c>
      <c r="BK979" s="160">
        <f>ROUND(I979*H979,3)</f>
        <v>0</v>
      </c>
      <c r="BL979" s="18" t="s">
        <v>162</v>
      </c>
      <c r="BM979" s="158" t="s">
        <v>7255</v>
      </c>
    </row>
    <row r="980" spans="1:65" s="13" customFormat="1" x14ac:dyDescent="0.2">
      <c r="B980" s="165"/>
      <c r="D980" s="166" t="s">
        <v>269</v>
      </c>
      <c r="E980" s="167" t="s">
        <v>1</v>
      </c>
      <c r="F980" s="168" t="s">
        <v>7256</v>
      </c>
      <c r="H980" s="167" t="s">
        <v>1</v>
      </c>
      <c r="L980" s="165"/>
      <c r="M980" s="169"/>
      <c r="N980" s="170"/>
      <c r="O980" s="170"/>
      <c r="P980" s="170"/>
      <c r="Q980" s="170"/>
      <c r="R980" s="170"/>
      <c r="S980" s="170"/>
      <c r="T980" s="171"/>
      <c r="AT980" s="167" t="s">
        <v>269</v>
      </c>
      <c r="AU980" s="167" t="s">
        <v>87</v>
      </c>
      <c r="AV980" s="13" t="s">
        <v>79</v>
      </c>
      <c r="AW980" s="13" t="s">
        <v>26</v>
      </c>
      <c r="AX980" s="13" t="s">
        <v>71</v>
      </c>
      <c r="AY980" s="167" t="s">
        <v>157</v>
      </c>
    </row>
    <row r="981" spans="1:65" s="14" customFormat="1" x14ac:dyDescent="0.2">
      <c r="B981" s="172"/>
      <c r="D981" s="166" t="s">
        <v>269</v>
      </c>
      <c r="E981" s="173" t="s">
        <v>1</v>
      </c>
      <c r="F981" s="174" t="s">
        <v>6833</v>
      </c>
      <c r="H981" s="175">
        <v>90</v>
      </c>
      <c r="L981" s="172"/>
      <c r="M981" s="176"/>
      <c r="N981" s="177"/>
      <c r="O981" s="177"/>
      <c r="P981" s="177"/>
      <c r="Q981" s="177"/>
      <c r="R981" s="177"/>
      <c r="S981" s="177"/>
      <c r="T981" s="178"/>
      <c r="AT981" s="173" t="s">
        <v>269</v>
      </c>
      <c r="AU981" s="173" t="s">
        <v>87</v>
      </c>
      <c r="AV981" s="14" t="s">
        <v>87</v>
      </c>
      <c r="AW981" s="14" t="s">
        <v>26</v>
      </c>
      <c r="AX981" s="14" t="s">
        <v>71</v>
      </c>
      <c r="AY981" s="173" t="s">
        <v>157</v>
      </c>
    </row>
    <row r="982" spans="1:65" s="14" customFormat="1" x14ac:dyDescent="0.2">
      <c r="B982" s="172"/>
      <c r="D982" s="166" t="s">
        <v>269</v>
      </c>
      <c r="E982" s="173" t="s">
        <v>1</v>
      </c>
      <c r="F982" s="174" t="s">
        <v>6834</v>
      </c>
      <c r="H982" s="175">
        <v>75</v>
      </c>
      <c r="L982" s="172"/>
      <c r="M982" s="176"/>
      <c r="N982" s="177"/>
      <c r="O982" s="177"/>
      <c r="P982" s="177"/>
      <c r="Q982" s="177"/>
      <c r="R982" s="177"/>
      <c r="S982" s="177"/>
      <c r="T982" s="178"/>
      <c r="AT982" s="173" t="s">
        <v>269</v>
      </c>
      <c r="AU982" s="173" t="s">
        <v>87</v>
      </c>
      <c r="AV982" s="14" t="s">
        <v>87</v>
      </c>
      <c r="AW982" s="14" t="s">
        <v>26</v>
      </c>
      <c r="AX982" s="14" t="s">
        <v>71</v>
      </c>
      <c r="AY982" s="173" t="s">
        <v>157</v>
      </c>
    </row>
    <row r="983" spans="1:65" s="15" customFormat="1" x14ac:dyDescent="0.2">
      <c r="B983" s="179"/>
      <c r="D983" s="166" t="s">
        <v>269</v>
      </c>
      <c r="E983" s="180" t="s">
        <v>1</v>
      </c>
      <c r="F983" s="181" t="s">
        <v>272</v>
      </c>
      <c r="H983" s="182">
        <v>165</v>
      </c>
      <c r="L983" s="179"/>
      <c r="M983" s="183"/>
      <c r="N983" s="184"/>
      <c r="O983" s="184"/>
      <c r="P983" s="184"/>
      <c r="Q983" s="184"/>
      <c r="R983" s="184"/>
      <c r="S983" s="184"/>
      <c r="T983" s="185"/>
      <c r="AT983" s="180" t="s">
        <v>269</v>
      </c>
      <c r="AU983" s="180" t="s">
        <v>87</v>
      </c>
      <c r="AV983" s="15" t="s">
        <v>162</v>
      </c>
      <c r="AW983" s="15" t="s">
        <v>26</v>
      </c>
      <c r="AX983" s="15" t="s">
        <v>79</v>
      </c>
      <c r="AY983" s="180" t="s">
        <v>157</v>
      </c>
    </row>
    <row r="984" spans="1:65" s="2" customFormat="1" ht="37.9" customHeight="1" x14ac:dyDescent="0.2">
      <c r="A984" s="30"/>
      <c r="B984" s="147"/>
      <c r="C984" s="148" t="s">
        <v>626</v>
      </c>
      <c r="D984" s="148" t="s">
        <v>159</v>
      </c>
      <c r="E984" s="149" t="s">
        <v>7257</v>
      </c>
      <c r="F984" s="150" t="s">
        <v>7258</v>
      </c>
      <c r="G984" s="151" t="s">
        <v>168</v>
      </c>
      <c r="H984" s="152">
        <v>116.765</v>
      </c>
      <c r="I984" s="152"/>
      <c r="J984" s="152">
        <f>ROUND(I984*H984,3)</f>
        <v>0</v>
      </c>
      <c r="K984" s="153"/>
      <c r="L984" s="31"/>
      <c r="M984" s="154" t="s">
        <v>1</v>
      </c>
      <c r="N984" s="155" t="s">
        <v>37</v>
      </c>
      <c r="O984" s="156">
        <v>0.36899999999999999</v>
      </c>
      <c r="P984" s="156">
        <f>O984*H984</f>
        <v>43.086284999999997</v>
      </c>
      <c r="Q984" s="156">
        <v>0</v>
      </c>
      <c r="R984" s="156">
        <f>Q984*H984</f>
        <v>0</v>
      </c>
      <c r="S984" s="156">
        <v>8.8999999999999996E-2</v>
      </c>
      <c r="T984" s="157">
        <f>S984*H984</f>
        <v>10.392085</v>
      </c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R984" s="158" t="s">
        <v>162</v>
      </c>
      <c r="AT984" s="158" t="s">
        <v>159</v>
      </c>
      <c r="AU984" s="158" t="s">
        <v>87</v>
      </c>
      <c r="AY984" s="18" t="s">
        <v>157</v>
      </c>
      <c r="BE984" s="159">
        <f>IF(N984="základná",J984,0)</f>
        <v>0</v>
      </c>
      <c r="BF984" s="159">
        <f>IF(N984="znížená",J984,0)</f>
        <v>0</v>
      </c>
      <c r="BG984" s="159">
        <f>IF(N984="zákl. prenesená",J984,0)</f>
        <v>0</v>
      </c>
      <c r="BH984" s="159">
        <f>IF(N984="zníž. prenesená",J984,0)</f>
        <v>0</v>
      </c>
      <c r="BI984" s="159">
        <f>IF(N984="nulová",J984,0)</f>
        <v>0</v>
      </c>
      <c r="BJ984" s="18" t="s">
        <v>87</v>
      </c>
      <c r="BK984" s="160">
        <f>ROUND(I984*H984,3)</f>
        <v>0</v>
      </c>
      <c r="BL984" s="18" t="s">
        <v>162</v>
      </c>
      <c r="BM984" s="158" t="s">
        <v>7259</v>
      </c>
    </row>
    <row r="985" spans="1:65" s="13" customFormat="1" x14ac:dyDescent="0.2">
      <c r="B985" s="165"/>
      <c r="D985" s="166" t="s">
        <v>269</v>
      </c>
      <c r="E985" s="167" t="s">
        <v>1</v>
      </c>
      <c r="F985" s="168" t="s">
        <v>7260</v>
      </c>
      <c r="H985" s="167" t="s">
        <v>1</v>
      </c>
      <c r="L985" s="165"/>
      <c r="M985" s="169"/>
      <c r="N985" s="170"/>
      <c r="O985" s="170"/>
      <c r="P985" s="170"/>
      <c r="Q985" s="170"/>
      <c r="R985" s="170"/>
      <c r="S985" s="170"/>
      <c r="T985" s="171"/>
      <c r="AT985" s="167" t="s">
        <v>269</v>
      </c>
      <c r="AU985" s="167" t="s">
        <v>87</v>
      </c>
      <c r="AV985" s="13" t="s">
        <v>79</v>
      </c>
      <c r="AW985" s="13" t="s">
        <v>26</v>
      </c>
      <c r="AX985" s="13" t="s">
        <v>71</v>
      </c>
      <c r="AY985" s="167" t="s">
        <v>157</v>
      </c>
    </row>
    <row r="986" spans="1:65" s="14" customFormat="1" ht="22.5" x14ac:dyDescent="0.2">
      <c r="B986" s="172"/>
      <c r="D986" s="166" t="s">
        <v>269</v>
      </c>
      <c r="E986" s="173" t="s">
        <v>1</v>
      </c>
      <c r="F986" s="174" t="s">
        <v>7261</v>
      </c>
      <c r="H986" s="175">
        <v>97.185000000000002</v>
      </c>
      <c r="L986" s="172"/>
      <c r="M986" s="176"/>
      <c r="N986" s="177"/>
      <c r="O986" s="177"/>
      <c r="P986" s="177"/>
      <c r="Q986" s="177"/>
      <c r="R986" s="177"/>
      <c r="S986" s="177"/>
      <c r="T986" s="178"/>
      <c r="AT986" s="173" t="s">
        <v>269</v>
      </c>
      <c r="AU986" s="173" t="s">
        <v>87</v>
      </c>
      <c r="AV986" s="14" t="s">
        <v>87</v>
      </c>
      <c r="AW986" s="14" t="s">
        <v>26</v>
      </c>
      <c r="AX986" s="14" t="s">
        <v>71</v>
      </c>
      <c r="AY986" s="173" t="s">
        <v>157</v>
      </c>
    </row>
    <row r="987" spans="1:65" s="14" customFormat="1" x14ac:dyDescent="0.2">
      <c r="B987" s="172"/>
      <c r="D987" s="166" t="s">
        <v>269</v>
      </c>
      <c r="E987" s="173" t="s">
        <v>1</v>
      </c>
      <c r="F987" s="174" t="s">
        <v>7262</v>
      </c>
      <c r="H987" s="175">
        <v>3.74</v>
      </c>
      <c r="L987" s="172"/>
      <c r="M987" s="176"/>
      <c r="N987" s="177"/>
      <c r="O987" s="177"/>
      <c r="P987" s="177"/>
      <c r="Q987" s="177"/>
      <c r="R987" s="177"/>
      <c r="S987" s="177"/>
      <c r="T987" s="178"/>
      <c r="AT987" s="173" t="s">
        <v>269</v>
      </c>
      <c r="AU987" s="173" t="s">
        <v>87</v>
      </c>
      <c r="AV987" s="14" t="s">
        <v>87</v>
      </c>
      <c r="AW987" s="14" t="s">
        <v>26</v>
      </c>
      <c r="AX987" s="14" t="s">
        <v>71</v>
      </c>
      <c r="AY987" s="173" t="s">
        <v>157</v>
      </c>
    </row>
    <row r="988" spans="1:65" s="14" customFormat="1" x14ac:dyDescent="0.2">
      <c r="B988" s="172"/>
      <c r="D988" s="166" t="s">
        <v>269</v>
      </c>
      <c r="E988" s="173" t="s">
        <v>1</v>
      </c>
      <c r="F988" s="174" t="s">
        <v>7263</v>
      </c>
      <c r="H988" s="175">
        <v>15.84</v>
      </c>
      <c r="L988" s="172"/>
      <c r="M988" s="176"/>
      <c r="N988" s="177"/>
      <c r="O988" s="177"/>
      <c r="P988" s="177"/>
      <c r="Q988" s="177"/>
      <c r="R988" s="177"/>
      <c r="S988" s="177"/>
      <c r="T988" s="178"/>
      <c r="AT988" s="173" t="s">
        <v>269</v>
      </c>
      <c r="AU988" s="173" t="s">
        <v>87</v>
      </c>
      <c r="AV988" s="14" t="s">
        <v>87</v>
      </c>
      <c r="AW988" s="14" t="s">
        <v>26</v>
      </c>
      <c r="AX988" s="14" t="s">
        <v>71</v>
      </c>
      <c r="AY988" s="173" t="s">
        <v>157</v>
      </c>
    </row>
    <row r="989" spans="1:65" s="15" customFormat="1" x14ac:dyDescent="0.2">
      <c r="B989" s="179"/>
      <c r="D989" s="166" t="s">
        <v>269</v>
      </c>
      <c r="E989" s="180" t="s">
        <v>1</v>
      </c>
      <c r="F989" s="181" t="s">
        <v>272</v>
      </c>
      <c r="H989" s="182">
        <v>116.765</v>
      </c>
      <c r="L989" s="179"/>
      <c r="M989" s="183"/>
      <c r="N989" s="184"/>
      <c r="O989" s="184"/>
      <c r="P989" s="184"/>
      <c r="Q989" s="184"/>
      <c r="R989" s="184"/>
      <c r="S989" s="184"/>
      <c r="T989" s="185"/>
      <c r="AT989" s="180" t="s">
        <v>269</v>
      </c>
      <c r="AU989" s="180" t="s">
        <v>87</v>
      </c>
      <c r="AV989" s="15" t="s">
        <v>162</v>
      </c>
      <c r="AW989" s="15" t="s">
        <v>26</v>
      </c>
      <c r="AX989" s="15" t="s">
        <v>79</v>
      </c>
      <c r="AY989" s="180" t="s">
        <v>157</v>
      </c>
    </row>
    <row r="990" spans="1:65" s="2" customFormat="1" ht="24.2" customHeight="1" x14ac:dyDescent="0.2">
      <c r="A990" s="30"/>
      <c r="B990" s="147"/>
      <c r="C990" s="148" t="s">
        <v>632</v>
      </c>
      <c r="D990" s="148" t="s">
        <v>159</v>
      </c>
      <c r="E990" s="149" t="s">
        <v>7264</v>
      </c>
      <c r="F990" s="150" t="s">
        <v>7265</v>
      </c>
      <c r="G990" s="151" t="s">
        <v>168</v>
      </c>
      <c r="H990" s="152">
        <v>28.225999999999999</v>
      </c>
      <c r="I990" s="152"/>
      <c r="J990" s="152">
        <f>ROUND(I990*H990,3)</f>
        <v>0</v>
      </c>
      <c r="K990" s="153"/>
      <c r="L990" s="31"/>
      <c r="M990" s="154" t="s">
        <v>1</v>
      </c>
      <c r="N990" s="155" t="s">
        <v>37</v>
      </c>
      <c r="O990" s="156">
        <v>0.108</v>
      </c>
      <c r="P990" s="156">
        <f>O990*H990</f>
        <v>3.0484079999999998</v>
      </c>
      <c r="Q990" s="156">
        <v>0</v>
      </c>
      <c r="R990" s="156">
        <f>Q990*H990</f>
        <v>0</v>
      </c>
      <c r="S990" s="156">
        <v>0</v>
      </c>
      <c r="T990" s="157">
        <f>S990*H990</f>
        <v>0</v>
      </c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R990" s="158" t="s">
        <v>162</v>
      </c>
      <c r="AT990" s="158" t="s">
        <v>159</v>
      </c>
      <c r="AU990" s="158" t="s">
        <v>87</v>
      </c>
      <c r="AY990" s="18" t="s">
        <v>157</v>
      </c>
      <c r="BE990" s="159">
        <f>IF(N990="základná",J990,0)</f>
        <v>0</v>
      </c>
      <c r="BF990" s="159">
        <f>IF(N990="znížená",J990,0)</f>
        <v>0</v>
      </c>
      <c r="BG990" s="159">
        <f>IF(N990="zákl. prenesená",J990,0)</f>
        <v>0</v>
      </c>
      <c r="BH990" s="159">
        <f>IF(N990="zníž. prenesená",J990,0)</f>
        <v>0</v>
      </c>
      <c r="BI990" s="159">
        <f>IF(N990="nulová",J990,0)</f>
        <v>0</v>
      </c>
      <c r="BJ990" s="18" t="s">
        <v>87</v>
      </c>
      <c r="BK990" s="160">
        <f>ROUND(I990*H990,3)</f>
        <v>0</v>
      </c>
      <c r="BL990" s="18" t="s">
        <v>162</v>
      </c>
      <c r="BM990" s="158" t="s">
        <v>7266</v>
      </c>
    </row>
    <row r="991" spans="1:65" s="2" customFormat="1" ht="14.45" customHeight="1" x14ac:dyDescent="0.2">
      <c r="A991" s="30"/>
      <c r="B991" s="147"/>
      <c r="C991" s="148" t="s">
        <v>645</v>
      </c>
      <c r="D991" s="148" t="s">
        <v>159</v>
      </c>
      <c r="E991" s="149" t="s">
        <v>216</v>
      </c>
      <c r="F991" s="150" t="s">
        <v>443</v>
      </c>
      <c r="G991" s="151" t="s">
        <v>218</v>
      </c>
      <c r="H991" s="152">
        <v>28.225999999999999</v>
      </c>
      <c r="I991" s="152"/>
      <c r="J991" s="152">
        <f>ROUND(I991*H991,3)</f>
        <v>0</v>
      </c>
      <c r="K991" s="153"/>
      <c r="L991" s="31"/>
      <c r="M991" s="154" t="s">
        <v>1</v>
      </c>
      <c r="N991" s="155" t="s">
        <v>37</v>
      </c>
      <c r="O991" s="156">
        <v>0.59799999999999998</v>
      </c>
      <c r="P991" s="156">
        <f>O991*H991</f>
        <v>16.879147999999997</v>
      </c>
      <c r="Q991" s="156">
        <v>0</v>
      </c>
      <c r="R991" s="156">
        <f>Q991*H991</f>
        <v>0</v>
      </c>
      <c r="S991" s="156">
        <v>0</v>
      </c>
      <c r="T991" s="157">
        <f>S991*H991</f>
        <v>0</v>
      </c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R991" s="158" t="s">
        <v>162</v>
      </c>
      <c r="AT991" s="158" t="s">
        <v>159</v>
      </c>
      <c r="AU991" s="158" t="s">
        <v>87</v>
      </c>
      <c r="AY991" s="18" t="s">
        <v>157</v>
      </c>
      <c r="BE991" s="159">
        <f>IF(N991="základná",J991,0)</f>
        <v>0</v>
      </c>
      <c r="BF991" s="159">
        <f>IF(N991="znížená",J991,0)</f>
        <v>0</v>
      </c>
      <c r="BG991" s="159">
        <f>IF(N991="zákl. prenesená",J991,0)</f>
        <v>0</v>
      </c>
      <c r="BH991" s="159">
        <f>IF(N991="zníž. prenesená",J991,0)</f>
        <v>0</v>
      </c>
      <c r="BI991" s="159">
        <f>IF(N991="nulová",J991,0)</f>
        <v>0</v>
      </c>
      <c r="BJ991" s="18" t="s">
        <v>87</v>
      </c>
      <c r="BK991" s="160">
        <f>ROUND(I991*H991,3)</f>
        <v>0</v>
      </c>
      <c r="BL991" s="18" t="s">
        <v>162</v>
      </c>
      <c r="BM991" s="158" t="s">
        <v>7267</v>
      </c>
    </row>
    <row r="992" spans="1:65" s="2" customFormat="1" ht="24.2" customHeight="1" x14ac:dyDescent="0.2">
      <c r="A992" s="30"/>
      <c r="B992" s="147"/>
      <c r="C992" s="148" t="s">
        <v>654</v>
      </c>
      <c r="D992" s="148" t="s">
        <v>159</v>
      </c>
      <c r="E992" s="149" t="s">
        <v>445</v>
      </c>
      <c r="F992" s="150" t="s">
        <v>446</v>
      </c>
      <c r="G992" s="151" t="s">
        <v>218</v>
      </c>
      <c r="H992" s="152">
        <v>197.58199999999999</v>
      </c>
      <c r="I992" s="152"/>
      <c r="J992" s="152">
        <f>ROUND(I992*H992,3)</f>
        <v>0</v>
      </c>
      <c r="K992" s="153"/>
      <c r="L992" s="31"/>
      <c r="M992" s="154" t="s">
        <v>1</v>
      </c>
      <c r="N992" s="155" t="s">
        <v>37</v>
      </c>
      <c r="O992" s="156">
        <v>7.0000000000000001E-3</v>
      </c>
      <c r="P992" s="156">
        <f>O992*H992</f>
        <v>1.3830739999999999</v>
      </c>
      <c r="Q992" s="156">
        <v>0</v>
      </c>
      <c r="R992" s="156">
        <f>Q992*H992</f>
        <v>0</v>
      </c>
      <c r="S992" s="156">
        <v>0</v>
      </c>
      <c r="T992" s="157">
        <f>S992*H992</f>
        <v>0</v>
      </c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R992" s="158" t="s">
        <v>162</v>
      </c>
      <c r="AT992" s="158" t="s">
        <v>159</v>
      </c>
      <c r="AU992" s="158" t="s">
        <v>87</v>
      </c>
      <c r="AY992" s="18" t="s">
        <v>157</v>
      </c>
      <c r="BE992" s="159">
        <f>IF(N992="základná",J992,0)</f>
        <v>0</v>
      </c>
      <c r="BF992" s="159">
        <f>IF(N992="znížená",J992,0)</f>
        <v>0</v>
      </c>
      <c r="BG992" s="159">
        <f>IF(N992="zákl. prenesená",J992,0)</f>
        <v>0</v>
      </c>
      <c r="BH992" s="159">
        <f>IF(N992="zníž. prenesená",J992,0)</f>
        <v>0</v>
      </c>
      <c r="BI992" s="159">
        <f>IF(N992="nulová",J992,0)</f>
        <v>0</v>
      </c>
      <c r="BJ992" s="18" t="s">
        <v>87</v>
      </c>
      <c r="BK992" s="160">
        <f>ROUND(I992*H992,3)</f>
        <v>0</v>
      </c>
      <c r="BL992" s="18" t="s">
        <v>162</v>
      </c>
      <c r="BM992" s="158" t="s">
        <v>7268</v>
      </c>
    </row>
    <row r="993" spans="1:65" s="14" customFormat="1" x14ac:dyDescent="0.2">
      <c r="B993" s="172"/>
      <c r="D993" s="166" t="s">
        <v>269</v>
      </c>
      <c r="E993" s="173" t="s">
        <v>1</v>
      </c>
      <c r="F993" s="174" t="s">
        <v>7269</v>
      </c>
      <c r="H993" s="175">
        <v>197.58199999999999</v>
      </c>
      <c r="L993" s="172"/>
      <c r="M993" s="176"/>
      <c r="N993" s="177"/>
      <c r="O993" s="177"/>
      <c r="P993" s="177"/>
      <c r="Q993" s="177"/>
      <c r="R993" s="177"/>
      <c r="S993" s="177"/>
      <c r="T993" s="178"/>
      <c r="AT993" s="173" t="s">
        <v>269</v>
      </c>
      <c r="AU993" s="173" t="s">
        <v>87</v>
      </c>
      <c r="AV993" s="14" t="s">
        <v>87</v>
      </c>
      <c r="AW993" s="14" t="s">
        <v>26</v>
      </c>
      <c r="AX993" s="14" t="s">
        <v>71</v>
      </c>
      <c r="AY993" s="173" t="s">
        <v>157</v>
      </c>
    </row>
    <row r="994" spans="1:65" s="15" customFormat="1" x14ac:dyDescent="0.2">
      <c r="B994" s="179"/>
      <c r="D994" s="166" t="s">
        <v>269</v>
      </c>
      <c r="E994" s="180" t="s">
        <v>1</v>
      </c>
      <c r="F994" s="181" t="s">
        <v>272</v>
      </c>
      <c r="H994" s="182">
        <v>197.58199999999999</v>
      </c>
      <c r="L994" s="179"/>
      <c r="M994" s="183"/>
      <c r="N994" s="184"/>
      <c r="O994" s="184"/>
      <c r="P994" s="184"/>
      <c r="Q994" s="184"/>
      <c r="R994" s="184"/>
      <c r="S994" s="184"/>
      <c r="T994" s="185"/>
      <c r="AT994" s="180" t="s">
        <v>269</v>
      </c>
      <c r="AU994" s="180" t="s">
        <v>87</v>
      </c>
      <c r="AV994" s="15" t="s">
        <v>162</v>
      </c>
      <c r="AW994" s="15" t="s">
        <v>26</v>
      </c>
      <c r="AX994" s="15" t="s">
        <v>79</v>
      </c>
      <c r="AY994" s="180" t="s">
        <v>157</v>
      </c>
    </row>
    <row r="995" spans="1:65" s="2" customFormat="1" ht="24.2" customHeight="1" x14ac:dyDescent="0.2">
      <c r="A995" s="30"/>
      <c r="B995" s="147"/>
      <c r="C995" s="148" t="s">
        <v>663</v>
      </c>
      <c r="D995" s="148" t="s">
        <v>159</v>
      </c>
      <c r="E995" s="149" t="s">
        <v>221</v>
      </c>
      <c r="F995" s="150" t="s">
        <v>222</v>
      </c>
      <c r="G995" s="151" t="s">
        <v>218</v>
      </c>
      <c r="H995" s="152">
        <v>28.225999999999999</v>
      </c>
      <c r="I995" s="152"/>
      <c r="J995" s="152">
        <f>ROUND(I995*H995,3)</f>
        <v>0</v>
      </c>
      <c r="K995" s="153"/>
      <c r="L995" s="31"/>
      <c r="M995" s="154" t="s">
        <v>1</v>
      </c>
      <c r="N995" s="155" t="s">
        <v>37</v>
      </c>
      <c r="O995" s="156">
        <v>0.89</v>
      </c>
      <c r="P995" s="156">
        <f>O995*H995</f>
        <v>25.12114</v>
      </c>
      <c r="Q995" s="156">
        <v>0</v>
      </c>
      <c r="R995" s="156">
        <f>Q995*H995</f>
        <v>0</v>
      </c>
      <c r="S995" s="156">
        <v>0</v>
      </c>
      <c r="T995" s="157">
        <f>S995*H995</f>
        <v>0</v>
      </c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R995" s="158" t="s">
        <v>162</v>
      </c>
      <c r="AT995" s="158" t="s">
        <v>159</v>
      </c>
      <c r="AU995" s="158" t="s">
        <v>87</v>
      </c>
      <c r="AY995" s="18" t="s">
        <v>157</v>
      </c>
      <c r="BE995" s="159">
        <f>IF(N995="základná",J995,0)</f>
        <v>0</v>
      </c>
      <c r="BF995" s="159">
        <f>IF(N995="znížená",J995,0)</f>
        <v>0</v>
      </c>
      <c r="BG995" s="159">
        <f>IF(N995="zákl. prenesená",J995,0)</f>
        <v>0</v>
      </c>
      <c r="BH995" s="159">
        <f>IF(N995="zníž. prenesená",J995,0)</f>
        <v>0</v>
      </c>
      <c r="BI995" s="159">
        <f>IF(N995="nulová",J995,0)</f>
        <v>0</v>
      </c>
      <c r="BJ995" s="18" t="s">
        <v>87</v>
      </c>
      <c r="BK995" s="160">
        <f>ROUND(I995*H995,3)</f>
        <v>0</v>
      </c>
      <c r="BL995" s="18" t="s">
        <v>162</v>
      </c>
      <c r="BM995" s="158" t="s">
        <v>7270</v>
      </c>
    </row>
    <row r="996" spans="1:65" s="2" customFormat="1" ht="24.2" customHeight="1" x14ac:dyDescent="0.2">
      <c r="A996" s="30"/>
      <c r="B996" s="147"/>
      <c r="C996" s="148" t="s">
        <v>669</v>
      </c>
      <c r="D996" s="148" t="s">
        <v>159</v>
      </c>
      <c r="E996" s="149" t="s">
        <v>225</v>
      </c>
      <c r="F996" s="150" t="s">
        <v>226</v>
      </c>
      <c r="G996" s="151" t="s">
        <v>218</v>
      </c>
      <c r="H996" s="152">
        <v>225.80799999999999</v>
      </c>
      <c r="I996" s="152"/>
      <c r="J996" s="152">
        <f>ROUND(I996*H996,3)</f>
        <v>0</v>
      </c>
      <c r="K996" s="153"/>
      <c r="L996" s="31"/>
      <c r="M996" s="154" t="s">
        <v>1</v>
      </c>
      <c r="N996" s="155" t="s">
        <v>37</v>
      </c>
      <c r="O996" s="156">
        <v>0.1</v>
      </c>
      <c r="P996" s="156">
        <f>O996*H996</f>
        <v>22.5808</v>
      </c>
      <c r="Q996" s="156">
        <v>0</v>
      </c>
      <c r="R996" s="156">
        <f>Q996*H996</f>
        <v>0</v>
      </c>
      <c r="S996" s="156">
        <v>0</v>
      </c>
      <c r="T996" s="157">
        <f>S996*H996</f>
        <v>0</v>
      </c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R996" s="158" t="s">
        <v>162</v>
      </c>
      <c r="AT996" s="158" t="s">
        <v>159</v>
      </c>
      <c r="AU996" s="158" t="s">
        <v>87</v>
      </c>
      <c r="AY996" s="18" t="s">
        <v>157</v>
      </c>
      <c r="BE996" s="159">
        <f>IF(N996="základná",J996,0)</f>
        <v>0</v>
      </c>
      <c r="BF996" s="159">
        <f>IF(N996="znížená",J996,0)</f>
        <v>0</v>
      </c>
      <c r="BG996" s="159">
        <f>IF(N996="zákl. prenesená",J996,0)</f>
        <v>0</v>
      </c>
      <c r="BH996" s="159">
        <f>IF(N996="zníž. prenesená",J996,0)</f>
        <v>0</v>
      </c>
      <c r="BI996" s="159">
        <f>IF(N996="nulová",J996,0)</f>
        <v>0</v>
      </c>
      <c r="BJ996" s="18" t="s">
        <v>87</v>
      </c>
      <c r="BK996" s="160">
        <f>ROUND(I996*H996,3)</f>
        <v>0</v>
      </c>
      <c r="BL996" s="18" t="s">
        <v>162</v>
      </c>
      <c r="BM996" s="158" t="s">
        <v>7271</v>
      </c>
    </row>
    <row r="997" spans="1:65" s="14" customFormat="1" x14ac:dyDescent="0.2">
      <c r="B997" s="172"/>
      <c r="D997" s="166" t="s">
        <v>269</v>
      </c>
      <c r="E997" s="173" t="s">
        <v>1</v>
      </c>
      <c r="F997" s="174" t="s">
        <v>7272</v>
      </c>
      <c r="H997" s="175">
        <v>225.80799999999999</v>
      </c>
      <c r="L997" s="172"/>
      <c r="M997" s="176"/>
      <c r="N997" s="177"/>
      <c r="O997" s="177"/>
      <c r="P997" s="177"/>
      <c r="Q997" s="177"/>
      <c r="R997" s="177"/>
      <c r="S997" s="177"/>
      <c r="T997" s="178"/>
      <c r="AT997" s="173" t="s">
        <v>269</v>
      </c>
      <c r="AU997" s="173" t="s">
        <v>87</v>
      </c>
      <c r="AV997" s="14" t="s">
        <v>87</v>
      </c>
      <c r="AW997" s="14" t="s">
        <v>26</v>
      </c>
      <c r="AX997" s="14" t="s">
        <v>71</v>
      </c>
      <c r="AY997" s="173" t="s">
        <v>157</v>
      </c>
    </row>
    <row r="998" spans="1:65" s="15" customFormat="1" x14ac:dyDescent="0.2">
      <c r="B998" s="179"/>
      <c r="D998" s="166" t="s">
        <v>269</v>
      </c>
      <c r="E998" s="180" t="s">
        <v>1</v>
      </c>
      <c r="F998" s="181" t="s">
        <v>272</v>
      </c>
      <c r="H998" s="182">
        <v>225.80799999999999</v>
      </c>
      <c r="L998" s="179"/>
      <c r="M998" s="183"/>
      <c r="N998" s="184"/>
      <c r="O998" s="184"/>
      <c r="P998" s="184"/>
      <c r="Q998" s="184"/>
      <c r="R998" s="184"/>
      <c r="S998" s="184"/>
      <c r="T998" s="185"/>
      <c r="AT998" s="180" t="s">
        <v>269</v>
      </c>
      <c r="AU998" s="180" t="s">
        <v>87</v>
      </c>
      <c r="AV998" s="15" t="s">
        <v>162</v>
      </c>
      <c r="AW998" s="15" t="s">
        <v>26</v>
      </c>
      <c r="AX998" s="15" t="s">
        <v>79</v>
      </c>
      <c r="AY998" s="180" t="s">
        <v>157</v>
      </c>
    </row>
    <row r="999" spans="1:65" s="2" customFormat="1" ht="24.2" customHeight="1" x14ac:dyDescent="0.2">
      <c r="A999" s="30"/>
      <c r="B999" s="147"/>
      <c r="C999" s="148" t="s">
        <v>674</v>
      </c>
      <c r="D999" s="148" t="s">
        <v>159</v>
      </c>
      <c r="E999" s="149" t="s">
        <v>490</v>
      </c>
      <c r="F999" s="150" t="s">
        <v>491</v>
      </c>
      <c r="G999" s="151" t="s">
        <v>218</v>
      </c>
      <c r="H999" s="152">
        <v>28.225999999999999</v>
      </c>
      <c r="I999" s="152"/>
      <c r="J999" s="152">
        <f>ROUND(I999*H999,3)</f>
        <v>0</v>
      </c>
      <c r="K999" s="153"/>
      <c r="L999" s="31"/>
      <c r="M999" s="154" t="s">
        <v>1</v>
      </c>
      <c r="N999" s="155" t="s">
        <v>37</v>
      </c>
      <c r="O999" s="156">
        <v>0</v>
      </c>
      <c r="P999" s="156">
        <f>O999*H999</f>
        <v>0</v>
      </c>
      <c r="Q999" s="156">
        <v>0</v>
      </c>
      <c r="R999" s="156">
        <f>Q999*H999</f>
        <v>0</v>
      </c>
      <c r="S999" s="156">
        <v>0</v>
      </c>
      <c r="T999" s="157">
        <f>S999*H999</f>
        <v>0</v>
      </c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R999" s="158" t="s">
        <v>162</v>
      </c>
      <c r="AT999" s="158" t="s">
        <v>159</v>
      </c>
      <c r="AU999" s="158" t="s">
        <v>87</v>
      </c>
      <c r="AY999" s="18" t="s">
        <v>157</v>
      </c>
      <c r="BE999" s="159">
        <f>IF(N999="základná",J999,0)</f>
        <v>0</v>
      </c>
      <c r="BF999" s="159">
        <f>IF(N999="znížená",J999,0)</f>
        <v>0</v>
      </c>
      <c r="BG999" s="159">
        <f>IF(N999="zákl. prenesená",J999,0)</f>
        <v>0</v>
      </c>
      <c r="BH999" s="159">
        <f>IF(N999="zníž. prenesená",J999,0)</f>
        <v>0</v>
      </c>
      <c r="BI999" s="159">
        <f>IF(N999="nulová",J999,0)</f>
        <v>0</v>
      </c>
      <c r="BJ999" s="18" t="s">
        <v>87</v>
      </c>
      <c r="BK999" s="160">
        <f>ROUND(I999*H999,3)</f>
        <v>0</v>
      </c>
      <c r="BL999" s="18" t="s">
        <v>162</v>
      </c>
      <c r="BM999" s="158" t="s">
        <v>7273</v>
      </c>
    </row>
    <row r="1000" spans="1:65" s="2" customFormat="1" ht="14.45" customHeight="1" x14ac:dyDescent="0.2">
      <c r="A1000" s="30"/>
      <c r="B1000" s="147"/>
      <c r="C1000" s="148" t="s">
        <v>678</v>
      </c>
      <c r="D1000" s="148" t="s">
        <v>159</v>
      </c>
      <c r="E1000" s="149" t="s">
        <v>499</v>
      </c>
      <c r="F1000" s="150" t="s">
        <v>500</v>
      </c>
      <c r="G1000" s="151" t="s">
        <v>205</v>
      </c>
      <c r="H1000" s="152">
        <v>5</v>
      </c>
      <c r="I1000" s="152"/>
      <c r="J1000" s="152">
        <f>ROUND(I1000*H1000,3)</f>
        <v>0</v>
      </c>
      <c r="K1000" s="153"/>
      <c r="L1000" s="31"/>
      <c r="M1000" s="154" t="s">
        <v>1</v>
      </c>
      <c r="N1000" s="155" t="s">
        <v>37</v>
      </c>
      <c r="O1000" s="156">
        <v>0</v>
      </c>
      <c r="P1000" s="156">
        <f>O1000*H1000</f>
        <v>0</v>
      </c>
      <c r="Q1000" s="156">
        <v>0</v>
      </c>
      <c r="R1000" s="156">
        <f>Q1000*H1000</f>
        <v>0</v>
      </c>
      <c r="S1000" s="156">
        <v>0</v>
      </c>
      <c r="T1000" s="157">
        <f>S1000*H1000</f>
        <v>0</v>
      </c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R1000" s="158" t="s">
        <v>162</v>
      </c>
      <c r="AT1000" s="158" t="s">
        <v>159</v>
      </c>
      <c r="AU1000" s="158" t="s">
        <v>87</v>
      </c>
      <c r="AY1000" s="18" t="s">
        <v>157</v>
      </c>
      <c r="BE1000" s="159">
        <f>IF(N1000="základná",J1000,0)</f>
        <v>0</v>
      </c>
      <c r="BF1000" s="159">
        <f>IF(N1000="znížená",J1000,0)</f>
        <v>0</v>
      </c>
      <c r="BG1000" s="159">
        <f>IF(N1000="zákl. prenesená",J1000,0)</f>
        <v>0</v>
      </c>
      <c r="BH1000" s="159">
        <f>IF(N1000="zníž. prenesená",J1000,0)</f>
        <v>0</v>
      </c>
      <c r="BI1000" s="159">
        <f>IF(N1000="nulová",J1000,0)</f>
        <v>0</v>
      </c>
      <c r="BJ1000" s="18" t="s">
        <v>87</v>
      </c>
      <c r="BK1000" s="160">
        <f>ROUND(I1000*H1000,3)</f>
        <v>0</v>
      </c>
      <c r="BL1000" s="18" t="s">
        <v>162</v>
      </c>
      <c r="BM1000" s="158" t="s">
        <v>7274</v>
      </c>
    </row>
    <row r="1001" spans="1:65" s="12" customFormat="1" ht="22.9" customHeight="1" x14ac:dyDescent="0.2">
      <c r="B1001" s="135"/>
      <c r="D1001" s="136" t="s">
        <v>70</v>
      </c>
      <c r="E1001" s="145" t="s">
        <v>232</v>
      </c>
      <c r="F1001" s="145" t="s">
        <v>2394</v>
      </c>
      <c r="J1001" s="146">
        <f>BK1001</f>
        <v>0</v>
      </c>
      <c r="L1001" s="135"/>
      <c r="M1001" s="139"/>
      <c r="N1001" s="140"/>
      <c r="O1001" s="140"/>
      <c r="P1001" s="141">
        <f>P1002</f>
        <v>150.90341700000002</v>
      </c>
      <c r="Q1001" s="140"/>
      <c r="R1001" s="141">
        <f>R1002</f>
        <v>0</v>
      </c>
      <c r="S1001" s="140"/>
      <c r="T1001" s="142">
        <f>T1002</f>
        <v>0</v>
      </c>
      <c r="AR1001" s="136" t="s">
        <v>79</v>
      </c>
      <c r="AT1001" s="143" t="s">
        <v>70</v>
      </c>
      <c r="AU1001" s="143" t="s">
        <v>79</v>
      </c>
      <c r="AY1001" s="136" t="s">
        <v>157</v>
      </c>
      <c r="BK1001" s="144">
        <f>BK1002</f>
        <v>0</v>
      </c>
    </row>
    <row r="1002" spans="1:65" s="2" customFormat="1" ht="24.2" customHeight="1" x14ac:dyDescent="0.2">
      <c r="A1002" s="30"/>
      <c r="B1002" s="147"/>
      <c r="C1002" s="148" t="s">
        <v>682</v>
      </c>
      <c r="D1002" s="148" t="s">
        <v>159</v>
      </c>
      <c r="E1002" s="149" t="s">
        <v>7275</v>
      </c>
      <c r="F1002" s="150" t="s">
        <v>7276</v>
      </c>
      <c r="G1002" s="151" t="s">
        <v>218</v>
      </c>
      <c r="H1002" s="152">
        <v>458.673</v>
      </c>
      <c r="I1002" s="152"/>
      <c r="J1002" s="152">
        <f>ROUND(I1002*H1002,3)</f>
        <v>0</v>
      </c>
      <c r="K1002" s="153"/>
      <c r="L1002" s="31"/>
      <c r="M1002" s="154" t="s">
        <v>1</v>
      </c>
      <c r="N1002" s="155" t="s">
        <v>37</v>
      </c>
      <c r="O1002" s="156">
        <v>0.32900000000000001</v>
      </c>
      <c r="P1002" s="156">
        <f>O1002*H1002</f>
        <v>150.90341700000002</v>
      </c>
      <c r="Q1002" s="156">
        <v>0</v>
      </c>
      <c r="R1002" s="156">
        <f>Q1002*H1002</f>
        <v>0</v>
      </c>
      <c r="S1002" s="156">
        <v>0</v>
      </c>
      <c r="T1002" s="157">
        <f>S1002*H1002</f>
        <v>0</v>
      </c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R1002" s="158" t="s">
        <v>162</v>
      </c>
      <c r="AT1002" s="158" t="s">
        <v>159</v>
      </c>
      <c r="AU1002" s="158" t="s">
        <v>87</v>
      </c>
      <c r="AY1002" s="18" t="s">
        <v>157</v>
      </c>
      <c r="BE1002" s="159">
        <f>IF(N1002="základná",J1002,0)</f>
        <v>0</v>
      </c>
      <c r="BF1002" s="159">
        <f>IF(N1002="znížená",J1002,0)</f>
        <v>0</v>
      </c>
      <c r="BG1002" s="159">
        <f>IF(N1002="zákl. prenesená",J1002,0)</f>
        <v>0</v>
      </c>
      <c r="BH1002" s="159">
        <f>IF(N1002="zníž. prenesená",J1002,0)</f>
        <v>0</v>
      </c>
      <c r="BI1002" s="159">
        <f>IF(N1002="nulová",J1002,0)</f>
        <v>0</v>
      </c>
      <c r="BJ1002" s="18" t="s">
        <v>87</v>
      </c>
      <c r="BK1002" s="160">
        <f>ROUND(I1002*H1002,3)</f>
        <v>0</v>
      </c>
      <c r="BL1002" s="18" t="s">
        <v>162</v>
      </c>
      <c r="BM1002" s="158" t="s">
        <v>7277</v>
      </c>
    </row>
    <row r="1003" spans="1:65" s="12" customFormat="1" ht="25.9" customHeight="1" x14ac:dyDescent="0.2">
      <c r="B1003" s="135"/>
      <c r="D1003" s="136" t="s">
        <v>70</v>
      </c>
      <c r="E1003" s="137" t="s">
        <v>502</v>
      </c>
      <c r="F1003" s="137" t="s">
        <v>503</v>
      </c>
      <c r="J1003" s="138">
        <f>BK1003</f>
        <v>0</v>
      </c>
      <c r="L1003" s="135"/>
      <c r="M1003" s="139"/>
      <c r="N1003" s="140"/>
      <c r="O1003" s="140"/>
      <c r="P1003" s="141">
        <f>P1004+P1017+P1037+P1120+P1172+P1175</f>
        <v>392.11683547000007</v>
      </c>
      <c r="Q1003" s="140"/>
      <c r="R1003" s="141">
        <f>R1004+R1017+R1037+R1120+R1172+R1175</f>
        <v>13.438661859999998</v>
      </c>
      <c r="S1003" s="140"/>
      <c r="T1003" s="142">
        <f>T1004+T1017+T1037+T1120+T1172+T1175</f>
        <v>0.88375099999999995</v>
      </c>
      <c r="AR1003" s="136" t="s">
        <v>87</v>
      </c>
      <c r="AT1003" s="143" t="s">
        <v>70</v>
      </c>
      <c r="AU1003" s="143" t="s">
        <v>71</v>
      </c>
      <c r="AY1003" s="136" t="s">
        <v>157</v>
      </c>
      <c r="BK1003" s="144">
        <f>BK1004+BK1017+BK1037+BK1120+BK1172+BK1175</f>
        <v>0</v>
      </c>
    </row>
    <row r="1004" spans="1:65" s="12" customFormat="1" ht="22.9" customHeight="1" x14ac:dyDescent="0.2">
      <c r="B1004" s="135"/>
      <c r="D1004" s="136" t="s">
        <v>70</v>
      </c>
      <c r="E1004" s="145" t="s">
        <v>2399</v>
      </c>
      <c r="F1004" s="145" t="s">
        <v>2400</v>
      </c>
      <c r="J1004" s="146">
        <f>BK1004</f>
        <v>0</v>
      </c>
      <c r="L1004" s="135"/>
      <c r="M1004" s="139"/>
      <c r="N1004" s="140"/>
      <c r="O1004" s="140"/>
      <c r="P1004" s="141">
        <f>SUM(P1005:P1016)</f>
        <v>26.420996249999998</v>
      </c>
      <c r="Q1004" s="140"/>
      <c r="R1004" s="141">
        <f>SUM(R1005:R1016)</f>
        <v>0.73252680000000003</v>
      </c>
      <c r="S1004" s="140"/>
      <c r="T1004" s="142">
        <f>SUM(T1005:T1016)</f>
        <v>0</v>
      </c>
      <c r="AR1004" s="136" t="s">
        <v>87</v>
      </c>
      <c r="AT1004" s="143" t="s">
        <v>70</v>
      </c>
      <c r="AU1004" s="143" t="s">
        <v>79</v>
      </c>
      <c r="AY1004" s="136" t="s">
        <v>157</v>
      </c>
      <c r="BK1004" s="144">
        <f>SUM(BK1005:BK1016)</f>
        <v>0</v>
      </c>
    </row>
    <row r="1005" spans="1:65" s="2" customFormat="1" ht="24.2" customHeight="1" x14ac:dyDescent="0.2">
      <c r="A1005" s="30"/>
      <c r="B1005" s="147"/>
      <c r="C1005" s="148" t="s">
        <v>688</v>
      </c>
      <c r="D1005" s="148" t="s">
        <v>159</v>
      </c>
      <c r="E1005" s="149" t="s">
        <v>2487</v>
      </c>
      <c r="F1005" s="150" t="s">
        <v>7278</v>
      </c>
      <c r="G1005" s="151" t="s">
        <v>168</v>
      </c>
      <c r="H1005" s="152">
        <v>159.88499999999999</v>
      </c>
      <c r="I1005" s="152"/>
      <c r="J1005" s="152">
        <f>ROUND(I1005*H1005,3)</f>
        <v>0</v>
      </c>
      <c r="K1005" s="153"/>
      <c r="L1005" s="31"/>
      <c r="M1005" s="154" t="s">
        <v>1</v>
      </c>
      <c r="N1005" s="155" t="s">
        <v>37</v>
      </c>
      <c r="O1005" s="156">
        <v>0.16525000000000001</v>
      </c>
      <c r="P1005" s="156">
        <f>O1005*H1005</f>
        <v>26.420996249999998</v>
      </c>
      <c r="Q1005" s="156">
        <v>8.0000000000000007E-5</v>
      </c>
      <c r="R1005" s="156">
        <f>Q1005*H1005</f>
        <v>1.27908E-2</v>
      </c>
      <c r="S1005" s="156">
        <v>0</v>
      </c>
      <c r="T1005" s="157">
        <f>S1005*H1005</f>
        <v>0</v>
      </c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R1005" s="158" t="s">
        <v>220</v>
      </c>
      <c r="AT1005" s="158" t="s">
        <v>159</v>
      </c>
      <c r="AU1005" s="158" t="s">
        <v>87</v>
      </c>
      <c r="AY1005" s="18" t="s">
        <v>157</v>
      </c>
      <c r="BE1005" s="159">
        <f>IF(N1005="základná",J1005,0)</f>
        <v>0</v>
      </c>
      <c r="BF1005" s="159">
        <f>IF(N1005="znížená",J1005,0)</f>
        <v>0</v>
      </c>
      <c r="BG1005" s="159">
        <f>IF(N1005="zákl. prenesená",J1005,0)</f>
        <v>0</v>
      </c>
      <c r="BH1005" s="159">
        <f>IF(N1005="zníž. prenesená",J1005,0)</f>
        <v>0</v>
      </c>
      <c r="BI1005" s="159">
        <f>IF(N1005="nulová",J1005,0)</f>
        <v>0</v>
      </c>
      <c r="BJ1005" s="18" t="s">
        <v>87</v>
      </c>
      <c r="BK1005" s="160">
        <f>ROUND(I1005*H1005,3)</f>
        <v>0</v>
      </c>
      <c r="BL1005" s="18" t="s">
        <v>220</v>
      </c>
      <c r="BM1005" s="158" t="s">
        <v>7279</v>
      </c>
    </row>
    <row r="1006" spans="1:65" s="13" customFormat="1" x14ac:dyDescent="0.2">
      <c r="B1006" s="165"/>
      <c r="D1006" s="166" t="s">
        <v>269</v>
      </c>
      <c r="E1006" s="167" t="s">
        <v>1</v>
      </c>
      <c r="F1006" s="168" t="s">
        <v>7280</v>
      </c>
      <c r="H1006" s="167" t="s">
        <v>1</v>
      </c>
      <c r="L1006" s="165"/>
      <c r="M1006" s="169"/>
      <c r="N1006" s="170"/>
      <c r="O1006" s="170"/>
      <c r="P1006" s="170"/>
      <c r="Q1006" s="170"/>
      <c r="R1006" s="170"/>
      <c r="S1006" s="170"/>
      <c r="T1006" s="171"/>
      <c r="AT1006" s="167" t="s">
        <v>269</v>
      </c>
      <c r="AU1006" s="167" t="s">
        <v>87</v>
      </c>
      <c r="AV1006" s="13" t="s">
        <v>79</v>
      </c>
      <c r="AW1006" s="13" t="s">
        <v>26</v>
      </c>
      <c r="AX1006" s="13" t="s">
        <v>71</v>
      </c>
      <c r="AY1006" s="167" t="s">
        <v>157</v>
      </c>
    </row>
    <row r="1007" spans="1:65" s="13" customFormat="1" x14ac:dyDescent="0.2">
      <c r="B1007" s="165"/>
      <c r="D1007" s="166" t="s">
        <v>269</v>
      </c>
      <c r="E1007" s="167" t="s">
        <v>1</v>
      </c>
      <c r="F1007" s="168" t="s">
        <v>6159</v>
      </c>
      <c r="H1007" s="167" t="s">
        <v>1</v>
      </c>
      <c r="L1007" s="165"/>
      <c r="M1007" s="169"/>
      <c r="N1007" s="170"/>
      <c r="O1007" s="170"/>
      <c r="P1007" s="170"/>
      <c r="Q1007" s="170"/>
      <c r="R1007" s="170"/>
      <c r="S1007" s="170"/>
      <c r="T1007" s="171"/>
      <c r="AT1007" s="167" t="s">
        <v>269</v>
      </c>
      <c r="AU1007" s="167" t="s">
        <v>87</v>
      </c>
      <c r="AV1007" s="13" t="s">
        <v>79</v>
      </c>
      <c r="AW1007" s="13" t="s">
        <v>26</v>
      </c>
      <c r="AX1007" s="13" t="s">
        <v>71</v>
      </c>
      <c r="AY1007" s="167" t="s">
        <v>157</v>
      </c>
    </row>
    <row r="1008" spans="1:65" s="14" customFormat="1" ht="22.5" x14ac:dyDescent="0.2">
      <c r="B1008" s="172"/>
      <c r="D1008" s="166" t="s">
        <v>269</v>
      </c>
      <c r="E1008" s="173" t="s">
        <v>1</v>
      </c>
      <c r="F1008" s="174" t="s">
        <v>7281</v>
      </c>
      <c r="H1008" s="175">
        <v>159.88499999999999</v>
      </c>
      <c r="L1008" s="172"/>
      <c r="M1008" s="176"/>
      <c r="N1008" s="177"/>
      <c r="O1008" s="177"/>
      <c r="P1008" s="177"/>
      <c r="Q1008" s="177"/>
      <c r="R1008" s="177"/>
      <c r="S1008" s="177"/>
      <c r="T1008" s="178"/>
      <c r="AT1008" s="173" t="s">
        <v>269</v>
      </c>
      <c r="AU1008" s="173" t="s">
        <v>87</v>
      </c>
      <c r="AV1008" s="14" t="s">
        <v>87</v>
      </c>
      <c r="AW1008" s="14" t="s">
        <v>26</v>
      </c>
      <c r="AX1008" s="14" t="s">
        <v>71</v>
      </c>
      <c r="AY1008" s="173" t="s">
        <v>157</v>
      </c>
    </row>
    <row r="1009" spans="1:65" s="15" customFormat="1" x14ac:dyDescent="0.2">
      <c r="B1009" s="179"/>
      <c r="D1009" s="166" t="s">
        <v>269</v>
      </c>
      <c r="E1009" s="180" t="s">
        <v>1</v>
      </c>
      <c r="F1009" s="181" t="s">
        <v>272</v>
      </c>
      <c r="H1009" s="182">
        <v>159.88499999999999</v>
      </c>
      <c r="L1009" s="179"/>
      <c r="M1009" s="183"/>
      <c r="N1009" s="184"/>
      <c r="O1009" s="184"/>
      <c r="P1009" s="184"/>
      <c r="Q1009" s="184"/>
      <c r="R1009" s="184"/>
      <c r="S1009" s="184"/>
      <c r="T1009" s="185"/>
      <c r="AT1009" s="180" t="s">
        <v>269</v>
      </c>
      <c r="AU1009" s="180" t="s">
        <v>87</v>
      </c>
      <c r="AV1009" s="15" t="s">
        <v>162</v>
      </c>
      <c r="AW1009" s="15" t="s">
        <v>26</v>
      </c>
      <c r="AX1009" s="15" t="s">
        <v>79</v>
      </c>
      <c r="AY1009" s="180" t="s">
        <v>157</v>
      </c>
    </row>
    <row r="1010" spans="1:65" s="2" customFormat="1" ht="37.9" customHeight="1" x14ac:dyDescent="0.2">
      <c r="A1010" s="30"/>
      <c r="B1010" s="147"/>
      <c r="C1010" s="193" t="s">
        <v>694</v>
      </c>
      <c r="D1010" s="193" t="s">
        <v>777</v>
      </c>
      <c r="E1010" s="194" t="s">
        <v>7282</v>
      </c>
      <c r="F1010" s="195" t="s">
        <v>8302</v>
      </c>
      <c r="G1010" s="196" t="s">
        <v>168</v>
      </c>
      <c r="H1010" s="197">
        <v>183.86799999999999</v>
      </c>
      <c r="I1010" s="197"/>
      <c r="J1010" s="197">
        <f>ROUND(I1010*H1010,3)</f>
        <v>0</v>
      </c>
      <c r="K1010" s="198"/>
      <c r="L1010" s="199"/>
      <c r="M1010" s="200" t="s">
        <v>1</v>
      </c>
      <c r="N1010" s="201" t="s">
        <v>37</v>
      </c>
      <c r="O1010" s="156">
        <v>0</v>
      </c>
      <c r="P1010" s="156">
        <f>O1010*H1010</f>
        <v>0</v>
      </c>
      <c r="Q1010" s="156">
        <v>2E-3</v>
      </c>
      <c r="R1010" s="156">
        <f>Q1010*H1010</f>
        <v>0.36773600000000001</v>
      </c>
      <c r="S1010" s="156">
        <v>0</v>
      </c>
      <c r="T1010" s="157">
        <f>S1010*H1010</f>
        <v>0</v>
      </c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R1010" s="158" t="s">
        <v>511</v>
      </c>
      <c r="AT1010" s="158" t="s">
        <v>777</v>
      </c>
      <c r="AU1010" s="158" t="s">
        <v>87</v>
      </c>
      <c r="AY1010" s="18" t="s">
        <v>157</v>
      </c>
      <c r="BE1010" s="159">
        <f>IF(N1010="základná",J1010,0)</f>
        <v>0</v>
      </c>
      <c r="BF1010" s="159">
        <f>IF(N1010="znížená",J1010,0)</f>
        <v>0</v>
      </c>
      <c r="BG1010" s="159">
        <f>IF(N1010="zákl. prenesená",J1010,0)</f>
        <v>0</v>
      </c>
      <c r="BH1010" s="159">
        <f>IF(N1010="zníž. prenesená",J1010,0)</f>
        <v>0</v>
      </c>
      <c r="BI1010" s="159">
        <f>IF(N1010="nulová",J1010,0)</f>
        <v>0</v>
      </c>
      <c r="BJ1010" s="18" t="s">
        <v>87</v>
      </c>
      <c r="BK1010" s="160">
        <f>ROUND(I1010*H1010,3)</f>
        <v>0</v>
      </c>
      <c r="BL1010" s="18" t="s">
        <v>220</v>
      </c>
      <c r="BM1010" s="158" t="s">
        <v>7283</v>
      </c>
    </row>
    <row r="1011" spans="1:65" s="14" customFormat="1" x14ac:dyDescent="0.2">
      <c r="B1011" s="172"/>
      <c r="D1011" s="166" t="s">
        <v>269</v>
      </c>
      <c r="E1011" s="173" t="s">
        <v>1</v>
      </c>
      <c r="F1011" s="174" t="s">
        <v>7284</v>
      </c>
      <c r="H1011" s="175">
        <v>183.86799999999999</v>
      </c>
      <c r="L1011" s="172"/>
      <c r="M1011" s="176"/>
      <c r="N1011" s="177"/>
      <c r="O1011" s="177"/>
      <c r="P1011" s="177"/>
      <c r="Q1011" s="177"/>
      <c r="R1011" s="177"/>
      <c r="S1011" s="177"/>
      <c r="T1011" s="178"/>
      <c r="AT1011" s="173" t="s">
        <v>269</v>
      </c>
      <c r="AU1011" s="173" t="s">
        <v>87</v>
      </c>
      <c r="AV1011" s="14" t="s">
        <v>87</v>
      </c>
      <c r="AW1011" s="14" t="s">
        <v>26</v>
      </c>
      <c r="AX1011" s="14" t="s">
        <v>71</v>
      </c>
      <c r="AY1011" s="173" t="s">
        <v>157</v>
      </c>
    </row>
    <row r="1012" spans="1:65" s="15" customFormat="1" x14ac:dyDescent="0.2">
      <c r="B1012" s="179"/>
      <c r="D1012" s="166" t="s">
        <v>269</v>
      </c>
      <c r="E1012" s="180" t="s">
        <v>1</v>
      </c>
      <c r="F1012" s="181" t="s">
        <v>272</v>
      </c>
      <c r="H1012" s="182">
        <v>183.86799999999999</v>
      </c>
      <c r="L1012" s="179"/>
      <c r="M1012" s="183"/>
      <c r="N1012" s="184"/>
      <c r="O1012" s="184"/>
      <c r="P1012" s="184"/>
      <c r="Q1012" s="184"/>
      <c r="R1012" s="184"/>
      <c r="S1012" s="184"/>
      <c r="T1012" s="185"/>
      <c r="AT1012" s="180" t="s">
        <v>269</v>
      </c>
      <c r="AU1012" s="180" t="s">
        <v>87</v>
      </c>
      <c r="AV1012" s="15" t="s">
        <v>162</v>
      </c>
      <c r="AW1012" s="15" t="s">
        <v>26</v>
      </c>
      <c r="AX1012" s="15" t="s">
        <v>79</v>
      </c>
      <c r="AY1012" s="180" t="s">
        <v>157</v>
      </c>
    </row>
    <row r="1013" spans="1:65" s="2" customFormat="1" ht="23.25" customHeight="1" x14ac:dyDescent="0.2">
      <c r="A1013" s="30"/>
      <c r="B1013" s="147"/>
      <c r="C1013" s="193" t="s">
        <v>699</v>
      </c>
      <c r="D1013" s="193" t="s">
        <v>777</v>
      </c>
      <c r="E1013" s="194" t="s">
        <v>7285</v>
      </c>
      <c r="F1013" s="195" t="s">
        <v>8303</v>
      </c>
      <c r="G1013" s="196" t="s">
        <v>196</v>
      </c>
      <c r="H1013" s="197">
        <v>176</v>
      </c>
      <c r="I1013" s="197"/>
      <c r="J1013" s="197">
        <f>ROUND(I1013*H1013,3)</f>
        <v>0</v>
      </c>
      <c r="K1013" s="198"/>
      <c r="L1013" s="199"/>
      <c r="M1013" s="200" t="s">
        <v>1</v>
      </c>
      <c r="N1013" s="201" t="s">
        <v>37</v>
      </c>
      <c r="O1013" s="156">
        <v>0</v>
      </c>
      <c r="P1013" s="156">
        <f>O1013*H1013</f>
        <v>0</v>
      </c>
      <c r="Q1013" s="156">
        <v>2E-3</v>
      </c>
      <c r="R1013" s="156">
        <f>Q1013*H1013</f>
        <v>0.35199999999999998</v>
      </c>
      <c r="S1013" s="156">
        <v>0</v>
      </c>
      <c r="T1013" s="157">
        <f>S1013*H1013</f>
        <v>0</v>
      </c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R1013" s="158" t="s">
        <v>511</v>
      </c>
      <c r="AT1013" s="158" t="s">
        <v>777</v>
      </c>
      <c r="AU1013" s="158" t="s">
        <v>87</v>
      </c>
      <c r="AY1013" s="18" t="s">
        <v>157</v>
      </c>
      <c r="BE1013" s="159">
        <f>IF(N1013="základná",J1013,0)</f>
        <v>0</v>
      </c>
      <c r="BF1013" s="159">
        <f>IF(N1013="znížená",J1013,0)</f>
        <v>0</v>
      </c>
      <c r="BG1013" s="159">
        <f>IF(N1013="zákl. prenesená",J1013,0)</f>
        <v>0</v>
      </c>
      <c r="BH1013" s="159">
        <f>IF(N1013="zníž. prenesená",J1013,0)</f>
        <v>0</v>
      </c>
      <c r="BI1013" s="159">
        <f>IF(N1013="nulová",J1013,0)</f>
        <v>0</v>
      </c>
      <c r="BJ1013" s="18" t="s">
        <v>87</v>
      </c>
      <c r="BK1013" s="160">
        <f>ROUND(I1013*H1013,3)</f>
        <v>0</v>
      </c>
      <c r="BL1013" s="18" t="s">
        <v>220</v>
      </c>
      <c r="BM1013" s="158" t="s">
        <v>7286</v>
      </c>
    </row>
    <row r="1014" spans="1:65" s="14" customFormat="1" x14ac:dyDescent="0.2">
      <c r="B1014" s="172"/>
      <c r="D1014" s="166" t="s">
        <v>269</v>
      </c>
      <c r="E1014" s="173" t="s">
        <v>1</v>
      </c>
      <c r="F1014" s="174" t="s">
        <v>7287</v>
      </c>
      <c r="H1014" s="175">
        <v>176</v>
      </c>
      <c r="L1014" s="172"/>
      <c r="M1014" s="176"/>
      <c r="N1014" s="177"/>
      <c r="O1014" s="177"/>
      <c r="P1014" s="177"/>
      <c r="Q1014" s="177"/>
      <c r="R1014" s="177"/>
      <c r="S1014" s="177"/>
      <c r="T1014" s="178"/>
      <c r="AT1014" s="173" t="s">
        <v>269</v>
      </c>
      <c r="AU1014" s="173" t="s">
        <v>87</v>
      </c>
      <c r="AV1014" s="14" t="s">
        <v>87</v>
      </c>
      <c r="AW1014" s="14" t="s">
        <v>26</v>
      </c>
      <c r="AX1014" s="14" t="s">
        <v>71</v>
      </c>
      <c r="AY1014" s="173" t="s">
        <v>157</v>
      </c>
    </row>
    <row r="1015" spans="1:65" s="15" customFormat="1" x14ac:dyDescent="0.2">
      <c r="B1015" s="179"/>
      <c r="D1015" s="166" t="s">
        <v>269</v>
      </c>
      <c r="E1015" s="180" t="s">
        <v>1</v>
      </c>
      <c r="F1015" s="181" t="s">
        <v>272</v>
      </c>
      <c r="H1015" s="182">
        <v>176</v>
      </c>
      <c r="L1015" s="179"/>
      <c r="M1015" s="183"/>
      <c r="N1015" s="184"/>
      <c r="O1015" s="184"/>
      <c r="P1015" s="184"/>
      <c r="Q1015" s="184"/>
      <c r="R1015" s="184"/>
      <c r="S1015" s="184"/>
      <c r="T1015" s="185"/>
      <c r="AT1015" s="180" t="s">
        <v>269</v>
      </c>
      <c r="AU1015" s="180" t="s">
        <v>87</v>
      </c>
      <c r="AV1015" s="15" t="s">
        <v>162</v>
      </c>
      <c r="AW1015" s="15" t="s">
        <v>26</v>
      </c>
      <c r="AX1015" s="15" t="s">
        <v>79</v>
      </c>
      <c r="AY1015" s="180" t="s">
        <v>157</v>
      </c>
    </row>
    <row r="1016" spans="1:65" s="2" customFormat="1" ht="24.2" customHeight="1" x14ac:dyDescent="0.2">
      <c r="A1016" s="30"/>
      <c r="B1016" s="147"/>
      <c r="C1016" s="148" t="s">
        <v>704</v>
      </c>
      <c r="D1016" s="148" t="s">
        <v>159</v>
      </c>
      <c r="E1016" s="149" t="s">
        <v>7288</v>
      </c>
      <c r="F1016" s="150" t="s">
        <v>7289</v>
      </c>
      <c r="G1016" s="151" t="s">
        <v>514</v>
      </c>
      <c r="H1016" s="152">
        <v>2.65</v>
      </c>
      <c r="I1016" s="152"/>
      <c r="J1016" s="152">
        <f>ROUND(I1016*H1016,3)</f>
        <v>0</v>
      </c>
      <c r="K1016" s="153"/>
      <c r="L1016" s="31"/>
      <c r="M1016" s="154" t="s">
        <v>1</v>
      </c>
      <c r="N1016" s="155" t="s">
        <v>37</v>
      </c>
      <c r="O1016" s="156">
        <v>0</v>
      </c>
      <c r="P1016" s="156">
        <f>O1016*H1016</f>
        <v>0</v>
      </c>
      <c r="Q1016" s="156">
        <v>0</v>
      </c>
      <c r="R1016" s="156">
        <f>Q1016*H1016</f>
        <v>0</v>
      </c>
      <c r="S1016" s="156">
        <v>0</v>
      </c>
      <c r="T1016" s="157">
        <f>S1016*H1016</f>
        <v>0</v>
      </c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R1016" s="158" t="s">
        <v>220</v>
      </c>
      <c r="AT1016" s="158" t="s">
        <v>159</v>
      </c>
      <c r="AU1016" s="158" t="s">
        <v>87</v>
      </c>
      <c r="AY1016" s="18" t="s">
        <v>157</v>
      </c>
      <c r="BE1016" s="159">
        <f>IF(N1016="základná",J1016,0)</f>
        <v>0</v>
      </c>
      <c r="BF1016" s="159">
        <f>IF(N1016="znížená",J1016,0)</f>
        <v>0</v>
      </c>
      <c r="BG1016" s="159">
        <f>IF(N1016="zákl. prenesená",J1016,0)</f>
        <v>0</v>
      </c>
      <c r="BH1016" s="159">
        <f>IF(N1016="zníž. prenesená",J1016,0)</f>
        <v>0</v>
      </c>
      <c r="BI1016" s="159">
        <f>IF(N1016="nulová",J1016,0)</f>
        <v>0</v>
      </c>
      <c r="BJ1016" s="18" t="s">
        <v>87</v>
      </c>
      <c r="BK1016" s="160">
        <f>ROUND(I1016*H1016,3)</f>
        <v>0</v>
      </c>
      <c r="BL1016" s="18" t="s">
        <v>220</v>
      </c>
      <c r="BM1016" s="158" t="s">
        <v>7290</v>
      </c>
    </row>
    <row r="1017" spans="1:65" s="12" customFormat="1" ht="22.9" customHeight="1" x14ac:dyDescent="0.2">
      <c r="B1017" s="135"/>
      <c r="D1017" s="136" t="s">
        <v>70</v>
      </c>
      <c r="E1017" s="145" t="s">
        <v>504</v>
      </c>
      <c r="F1017" s="145" t="s">
        <v>505</v>
      </c>
      <c r="J1017" s="146">
        <f>BK1017</f>
        <v>0</v>
      </c>
      <c r="L1017" s="135"/>
      <c r="M1017" s="139"/>
      <c r="N1017" s="140"/>
      <c r="O1017" s="140"/>
      <c r="P1017" s="141">
        <f>SUM(P1018:P1036)</f>
        <v>23.76927332</v>
      </c>
      <c r="Q1017" s="140"/>
      <c r="R1017" s="141">
        <f>SUM(R1018:R1036)</f>
        <v>0.68208884000000003</v>
      </c>
      <c r="S1017" s="140"/>
      <c r="T1017" s="142">
        <f>SUM(T1018:T1036)</f>
        <v>0</v>
      </c>
      <c r="AR1017" s="136" t="s">
        <v>87</v>
      </c>
      <c r="AT1017" s="143" t="s">
        <v>70</v>
      </c>
      <c r="AU1017" s="143" t="s">
        <v>79</v>
      </c>
      <c r="AY1017" s="136" t="s">
        <v>157</v>
      </c>
      <c r="BK1017" s="144">
        <f>SUM(BK1018:BK1036)</f>
        <v>0</v>
      </c>
    </row>
    <row r="1018" spans="1:65" s="2" customFormat="1" ht="24.2" customHeight="1" x14ac:dyDescent="0.2">
      <c r="A1018" s="30"/>
      <c r="B1018" s="147"/>
      <c r="C1018" s="148" t="s">
        <v>710</v>
      </c>
      <c r="D1018" s="148" t="s">
        <v>159</v>
      </c>
      <c r="E1018" s="149" t="s">
        <v>7291</v>
      </c>
      <c r="F1018" s="150" t="s">
        <v>7292</v>
      </c>
      <c r="G1018" s="151" t="s">
        <v>168</v>
      </c>
      <c r="H1018" s="152">
        <v>143.89699999999999</v>
      </c>
      <c r="I1018" s="152"/>
      <c r="J1018" s="152">
        <f>ROUND(I1018*H1018,3)</f>
        <v>0</v>
      </c>
      <c r="K1018" s="153"/>
      <c r="L1018" s="31"/>
      <c r="M1018" s="154" t="s">
        <v>1</v>
      </c>
      <c r="N1018" s="155" t="s">
        <v>37</v>
      </c>
      <c r="O1018" s="156">
        <v>0.1234</v>
      </c>
      <c r="P1018" s="156">
        <f>O1018*H1018</f>
        <v>17.7568898</v>
      </c>
      <c r="Q1018" s="156">
        <v>1E-3</v>
      </c>
      <c r="R1018" s="156">
        <f>Q1018*H1018</f>
        <v>0.143897</v>
      </c>
      <c r="S1018" s="156">
        <v>0</v>
      </c>
      <c r="T1018" s="157">
        <f>S1018*H1018</f>
        <v>0</v>
      </c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R1018" s="158" t="s">
        <v>220</v>
      </c>
      <c r="AT1018" s="158" t="s">
        <v>159</v>
      </c>
      <c r="AU1018" s="158" t="s">
        <v>87</v>
      </c>
      <c r="AY1018" s="18" t="s">
        <v>157</v>
      </c>
      <c r="BE1018" s="159">
        <f>IF(N1018="základná",J1018,0)</f>
        <v>0</v>
      </c>
      <c r="BF1018" s="159">
        <f>IF(N1018="znížená",J1018,0)</f>
        <v>0</v>
      </c>
      <c r="BG1018" s="159">
        <f>IF(N1018="zákl. prenesená",J1018,0)</f>
        <v>0</v>
      </c>
      <c r="BH1018" s="159">
        <f>IF(N1018="zníž. prenesená",J1018,0)</f>
        <v>0</v>
      </c>
      <c r="BI1018" s="159">
        <f>IF(N1018="nulová",J1018,0)</f>
        <v>0</v>
      </c>
      <c r="BJ1018" s="18" t="s">
        <v>87</v>
      </c>
      <c r="BK1018" s="160">
        <f>ROUND(I1018*H1018,3)</f>
        <v>0</v>
      </c>
      <c r="BL1018" s="18" t="s">
        <v>220</v>
      </c>
      <c r="BM1018" s="158" t="s">
        <v>7293</v>
      </c>
    </row>
    <row r="1019" spans="1:65" s="13" customFormat="1" x14ac:dyDescent="0.2">
      <c r="B1019" s="165"/>
      <c r="D1019" s="166" t="s">
        <v>269</v>
      </c>
      <c r="E1019" s="167" t="s">
        <v>1</v>
      </c>
      <c r="F1019" s="168" t="s">
        <v>7280</v>
      </c>
      <c r="H1019" s="167" t="s">
        <v>1</v>
      </c>
      <c r="L1019" s="165"/>
      <c r="M1019" s="169"/>
      <c r="N1019" s="170"/>
      <c r="O1019" s="170"/>
      <c r="P1019" s="170"/>
      <c r="Q1019" s="170"/>
      <c r="R1019" s="170"/>
      <c r="S1019" s="170"/>
      <c r="T1019" s="171"/>
      <c r="AT1019" s="167" t="s">
        <v>269</v>
      </c>
      <c r="AU1019" s="167" t="s">
        <v>87</v>
      </c>
      <c r="AV1019" s="13" t="s">
        <v>79</v>
      </c>
      <c r="AW1019" s="13" t="s">
        <v>26</v>
      </c>
      <c r="AX1019" s="13" t="s">
        <v>71</v>
      </c>
      <c r="AY1019" s="167" t="s">
        <v>157</v>
      </c>
    </row>
    <row r="1020" spans="1:65" s="13" customFormat="1" x14ac:dyDescent="0.2">
      <c r="B1020" s="165"/>
      <c r="D1020" s="166" t="s">
        <v>269</v>
      </c>
      <c r="E1020" s="167" t="s">
        <v>1</v>
      </c>
      <c r="F1020" s="168" t="s">
        <v>6159</v>
      </c>
      <c r="H1020" s="167" t="s">
        <v>1</v>
      </c>
      <c r="L1020" s="165"/>
      <c r="M1020" s="169"/>
      <c r="N1020" s="170"/>
      <c r="O1020" s="170"/>
      <c r="P1020" s="170"/>
      <c r="Q1020" s="170"/>
      <c r="R1020" s="170"/>
      <c r="S1020" s="170"/>
      <c r="T1020" s="171"/>
      <c r="AT1020" s="167" t="s">
        <v>269</v>
      </c>
      <c r="AU1020" s="167" t="s">
        <v>87</v>
      </c>
      <c r="AV1020" s="13" t="s">
        <v>79</v>
      </c>
      <c r="AW1020" s="13" t="s">
        <v>26</v>
      </c>
      <c r="AX1020" s="13" t="s">
        <v>71</v>
      </c>
      <c r="AY1020" s="167" t="s">
        <v>157</v>
      </c>
    </row>
    <row r="1021" spans="1:65" s="14" customFormat="1" ht="22.5" x14ac:dyDescent="0.2">
      <c r="B1021" s="172"/>
      <c r="D1021" s="166" t="s">
        <v>269</v>
      </c>
      <c r="E1021" s="173" t="s">
        <v>1</v>
      </c>
      <c r="F1021" s="174" t="s">
        <v>7294</v>
      </c>
      <c r="H1021" s="175">
        <v>143.89699999999999</v>
      </c>
      <c r="L1021" s="172"/>
      <c r="M1021" s="176"/>
      <c r="N1021" s="177"/>
      <c r="O1021" s="177"/>
      <c r="P1021" s="177"/>
      <c r="Q1021" s="177"/>
      <c r="R1021" s="177"/>
      <c r="S1021" s="177"/>
      <c r="T1021" s="178"/>
      <c r="AT1021" s="173" t="s">
        <v>269</v>
      </c>
      <c r="AU1021" s="173" t="s">
        <v>87</v>
      </c>
      <c r="AV1021" s="14" t="s">
        <v>87</v>
      </c>
      <c r="AW1021" s="14" t="s">
        <v>26</v>
      </c>
      <c r="AX1021" s="14" t="s">
        <v>71</v>
      </c>
      <c r="AY1021" s="173" t="s">
        <v>157</v>
      </c>
    </row>
    <row r="1022" spans="1:65" s="15" customFormat="1" x14ac:dyDescent="0.2">
      <c r="B1022" s="179"/>
      <c r="D1022" s="166" t="s">
        <v>269</v>
      </c>
      <c r="E1022" s="180" t="s">
        <v>1</v>
      </c>
      <c r="F1022" s="181" t="s">
        <v>272</v>
      </c>
      <c r="H1022" s="182">
        <v>143.89699999999999</v>
      </c>
      <c r="L1022" s="179"/>
      <c r="M1022" s="183"/>
      <c r="N1022" s="184"/>
      <c r="O1022" s="184"/>
      <c r="P1022" s="184"/>
      <c r="Q1022" s="184"/>
      <c r="R1022" s="184"/>
      <c r="S1022" s="184"/>
      <c r="T1022" s="185"/>
      <c r="AT1022" s="180" t="s">
        <v>269</v>
      </c>
      <c r="AU1022" s="180" t="s">
        <v>87</v>
      </c>
      <c r="AV1022" s="15" t="s">
        <v>162</v>
      </c>
      <c r="AW1022" s="15" t="s">
        <v>26</v>
      </c>
      <c r="AX1022" s="15" t="s">
        <v>79</v>
      </c>
      <c r="AY1022" s="180" t="s">
        <v>157</v>
      </c>
    </row>
    <row r="1023" spans="1:65" s="2" customFormat="1" ht="24.2" customHeight="1" x14ac:dyDescent="0.2">
      <c r="A1023" s="30"/>
      <c r="B1023" s="147"/>
      <c r="C1023" s="148" t="s">
        <v>720</v>
      </c>
      <c r="D1023" s="148" t="s">
        <v>159</v>
      </c>
      <c r="E1023" s="149" t="s">
        <v>2771</v>
      </c>
      <c r="F1023" s="150" t="s">
        <v>2772</v>
      </c>
      <c r="G1023" s="151" t="s">
        <v>168</v>
      </c>
      <c r="H1023" s="152">
        <v>37.752000000000002</v>
      </c>
      <c r="I1023" s="152"/>
      <c r="J1023" s="152">
        <f>ROUND(I1023*H1023,3)</f>
        <v>0</v>
      </c>
      <c r="K1023" s="153"/>
      <c r="L1023" s="31"/>
      <c r="M1023" s="154" t="s">
        <v>1</v>
      </c>
      <c r="N1023" s="155" t="s">
        <v>37</v>
      </c>
      <c r="O1023" s="156">
        <v>0.15926000000000001</v>
      </c>
      <c r="P1023" s="156">
        <f>O1023*H1023</f>
        <v>6.0123835200000011</v>
      </c>
      <c r="Q1023" s="156">
        <v>3.62E-3</v>
      </c>
      <c r="R1023" s="156">
        <f>Q1023*H1023</f>
        <v>0.13666224000000002</v>
      </c>
      <c r="S1023" s="156">
        <v>0</v>
      </c>
      <c r="T1023" s="157">
        <f>S1023*H1023</f>
        <v>0</v>
      </c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R1023" s="158" t="s">
        <v>220</v>
      </c>
      <c r="AT1023" s="158" t="s">
        <v>159</v>
      </c>
      <c r="AU1023" s="158" t="s">
        <v>87</v>
      </c>
      <c r="AY1023" s="18" t="s">
        <v>157</v>
      </c>
      <c r="BE1023" s="159">
        <f>IF(N1023="základná",J1023,0)</f>
        <v>0</v>
      </c>
      <c r="BF1023" s="159">
        <f>IF(N1023="znížená",J1023,0)</f>
        <v>0</v>
      </c>
      <c r="BG1023" s="159">
        <f>IF(N1023="zákl. prenesená",J1023,0)</f>
        <v>0</v>
      </c>
      <c r="BH1023" s="159">
        <f>IF(N1023="zníž. prenesená",J1023,0)</f>
        <v>0</v>
      </c>
      <c r="BI1023" s="159">
        <f>IF(N1023="nulová",J1023,0)</f>
        <v>0</v>
      </c>
      <c r="BJ1023" s="18" t="s">
        <v>87</v>
      </c>
      <c r="BK1023" s="160">
        <f>ROUND(I1023*H1023,3)</f>
        <v>0</v>
      </c>
      <c r="BL1023" s="18" t="s">
        <v>220</v>
      </c>
      <c r="BM1023" s="158" t="s">
        <v>7295</v>
      </c>
    </row>
    <row r="1024" spans="1:65" s="13" customFormat="1" x14ac:dyDescent="0.2">
      <c r="B1024" s="165"/>
      <c r="D1024" s="166" t="s">
        <v>269</v>
      </c>
      <c r="E1024" s="167" t="s">
        <v>1</v>
      </c>
      <c r="F1024" s="168" t="s">
        <v>6159</v>
      </c>
      <c r="H1024" s="167" t="s">
        <v>1</v>
      </c>
      <c r="L1024" s="165"/>
      <c r="M1024" s="169"/>
      <c r="N1024" s="170"/>
      <c r="O1024" s="170"/>
      <c r="P1024" s="170"/>
      <c r="Q1024" s="170"/>
      <c r="R1024" s="170"/>
      <c r="S1024" s="170"/>
      <c r="T1024" s="171"/>
      <c r="AT1024" s="167" t="s">
        <v>269</v>
      </c>
      <c r="AU1024" s="167" t="s">
        <v>87</v>
      </c>
      <c r="AV1024" s="13" t="s">
        <v>79</v>
      </c>
      <c r="AW1024" s="13" t="s">
        <v>26</v>
      </c>
      <c r="AX1024" s="13" t="s">
        <v>71</v>
      </c>
      <c r="AY1024" s="167" t="s">
        <v>157</v>
      </c>
    </row>
    <row r="1025" spans="1:65" s="13" customFormat="1" x14ac:dyDescent="0.2">
      <c r="B1025" s="165"/>
      <c r="D1025" s="166" t="s">
        <v>269</v>
      </c>
      <c r="E1025" s="167" t="s">
        <v>1</v>
      </c>
      <c r="F1025" s="168" t="s">
        <v>7296</v>
      </c>
      <c r="H1025" s="167" t="s">
        <v>1</v>
      </c>
      <c r="L1025" s="165"/>
      <c r="M1025" s="169"/>
      <c r="N1025" s="170"/>
      <c r="O1025" s="170"/>
      <c r="P1025" s="170"/>
      <c r="Q1025" s="170"/>
      <c r="R1025" s="170"/>
      <c r="S1025" s="170"/>
      <c r="T1025" s="171"/>
      <c r="AT1025" s="167" t="s">
        <v>269</v>
      </c>
      <c r="AU1025" s="167" t="s">
        <v>87</v>
      </c>
      <c r="AV1025" s="13" t="s">
        <v>79</v>
      </c>
      <c r="AW1025" s="13" t="s">
        <v>26</v>
      </c>
      <c r="AX1025" s="13" t="s">
        <v>71</v>
      </c>
      <c r="AY1025" s="167" t="s">
        <v>157</v>
      </c>
    </row>
    <row r="1026" spans="1:65" s="14" customFormat="1" x14ac:dyDescent="0.2">
      <c r="B1026" s="172"/>
      <c r="D1026" s="166" t="s">
        <v>269</v>
      </c>
      <c r="E1026" s="173" t="s">
        <v>1</v>
      </c>
      <c r="F1026" s="174" t="s">
        <v>7297</v>
      </c>
      <c r="H1026" s="175">
        <v>18.48</v>
      </c>
      <c r="L1026" s="172"/>
      <c r="M1026" s="176"/>
      <c r="N1026" s="177"/>
      <c r="O1026" s="177"/>
      <c r="P1026" s="177"/>
      <c r="Q1026" s="177"/>
      <c r="R1026" s="177"/>
      <c r="S1026" s="177"/>
      <c r="T1026" s="178"/>
      <c r="AT1026" s="173" t="s">
        <v>269</v>
      </c>
      <c r="AU1026" s="173" t="s">
        <v>87</v>
      </c>
      <c r="AV1026" s="14" t="s">
        <v>87</v>
      </c>
      <c r="AW1026" s="14" t="s">
        <v>26</v>
      </c>
      <c r="AX1026" s="14" t="s">
        <v>71</v>
      </c>
      <c r="AY1026" s="173" t="s">
        <v>157</v>
      </c>
    </row>
    <row r="1027" spans="1:65" s="14" customFormat="1" x14ac:dyDescent="0.2">
      <c r="B1027" s="172"/>
      <c r="D1027" s="166" t="s">
        <v>269</v>
      </c>
      <c r="E1027" s="173" t="s">
        <v>1</v>
      </c>
      <c r="F1027" s="174" t="s">
        <v>7298</v>
      </c>
      <c r="H1027" s="175">
        <v>19.271999999999998</v>
      </c>
      <c r="L1027" s="172"/>
      <c r="M1027" s="176"/>
      <c r="N1027" s="177"/>
      <c r="O1027" s="177"/>
      <c r="P1027" s="177"/>
      <c r="Q1027" s="177"/>
      <c r="R1027" s="177"/>
      <c r="S1027" s="177"/>
      <c r="T1027" s="178"/>
      <c r="AT1027" s="173" t="s">
        <v>269</v>
      </c>
      <c r="AU1027" s="173" t="s">
        <v>87</v>
      </c>
      <c r="AV1027" s="14" t="s">
        <v>87</v>
      </c>
      <c r="AW1027" s="14" t="s">
        <v>26</v>
      </c>
      <c r="AX1027" s="14" t="s">
        <v>71</v>
      </c>
      <c r="AY1027" s="173" t="s">
        <v>157</v>
      </c>
    </row>
    <row r="1028" spans="1:65" s="15" customFormat="1" x14ac:dyDescent="0.2">
      <c r="B1028" s="179"/>
      <c r="D1028" s="166" t="s">
        <v>269</v>
      </c>
      <c r="E1028" s="180" t="s">
        <v>1</v>
      </c>
      <c r="F1028" s="181" t="s">
        <v>272</v>
      </c>
      <c r="H1028" s="182">
        <v>37.752000000000002</v>
      </c>
      <c r="L1028" s="179"/>
      <c r="M1028" s="183"/>
      <c r="N1028" s="184"/>
      <c r="O1028" s="184"/>
      <c r="P1028" s="184"/>
      <c r="Q1028" s="184"/>
      <c r="R1028" s="184"/>
      <c r="S1028" s="184"/>
      <c r="T1028" s="185"/>
      <c r="AT1028" s="180" t="s">
        <v>269</v>
      </c>
      <c r="AU1028" s="180" t="s">
        <v>87</v>
      </c>
      <c r="AV1028" s="15" t="s">
        <v>162</v>
      </c>
      <c r="AW1028" s="15" t="s">
        <v>26</v>
      </c>
      <c r="AX1028" s="15" t="s">
        <v>79</v>
      </c>
      <c r="AY1028" s="180" t="s">
        <v>157</v>
      </c>
    </row>
    <row r="1029" spans="1:65" s="2" customFormat="1" ht="33.75" customHeight="1" x14ac:dyDescent="0.2">
      <c r="A1029" s="30"/>
      <c r="B1029" s="147"/>
      <c r="C1029" s="193" t="s">
        <v>724</v>
      </c>
      <c r="D1029" s="193" t="s">
        <v>777</v>
      </c>
      <c r="E1029" s="194" t="s">
        <v>7299</v>
      </c>
      <c r="F1029" s="195" t="s">
        <v>8304</v>
      </c>
      <c r="G1029" s="196" t="s">
        <v>168</v>
      </c>
      <c r="H1029" s="197">
        <v>171.328</v>
      </c>
      <c r="I1029" s="197"/>
      <c r="J1029" s="197">
        <f>ROUND(I1029*H1029,3)</f>
        <v>0</v>
      </c>
      <c r="K1029" s="198"/>
      <c r="L1029" s="199"/>
      <c r="M1029" s="200" t="s">
        <v>1</v>
      </c>
      <c r="N1029" s="201" t="s">
        <v>37</v>
      </c>
      <c r="O1029" s="156">
        <v>0</v>
      </c>
      <c r="P1029" s="156">
        <f>O1029*H1029</f>
        <v>0</v>
      </c>
      <c r="Q1029" s="156">
        <v>1.8E-3</v>
      </c>
      <c r="R1029" s="156">
        <f>Q1029*H1029</f>
        <v>0.30839040000000001</v>
      </c>
      <c r="S1029" s="156">
        <v>0</v>
      </c>
      <c r="T1029" s="157">
        <f>S1029*H1029</f>
        <v>0</v>
      </c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R1029" s="158" t="s">
        <v>511</v>
      </c>
      <c r="AT1029" s="158" t="s">
        <v>777</v>
      </c>
      <c r="AU1029" s="158" t="s">
        <v>87</v>
      </c>
      <c r="AY1029" s="18" t="s">
        <v>157</v>
      </c>
      <c r="BE1029" s="159">
        <f>IF(N1029="základná",J1029,0)</f>
        <v>0</v>
      </c>
      <c r="BF1029" s="159">
        <f>IF(N1029="znížená",J1029,0)</f>
        <v>0</v>
      </c>
      <c r="BG1029" s="159">
        <f>IF(N1029="zákl. prenesená",J1029,0)</f>
        <v>0</v>
      </c>
      <c r="BH1029" s="159">
        <f>IF(N1029="zníž. prenesená",J1029,0)</f>
        <v>0</v>
      </c>
      <c r="BI1029" s="159">
        <f>IF(N1029="nulová",J1029,0)</f>
        <v>0</v>
      </c>
      <c r="BJ1029" s="18" t="s">
        <v>87</v>
      </c>
      <c r="BK1029" s="160">
        <f>ROUND(I1029*H1029,3)</f>
        <v>0</v>
      </c>
      <c r="BL1029" s="18" t="s">
        <v>220</v>
      </c>
      <c r="BM1029" s="158" t="s">
        <v>7300</v>
      </c>
    </row>
    <row r="1030" spans="1:65" s="14" customFormat="1" x14ac:dyDescent="0.2">
      <c r="B1030" s="172"/>
      <c r="D1030" s="166" t="s">
        <v>269</v>
      </c>
      <c r="E1030" s="173" t="s">
        <v>1</v>
      </c>
      <c r="F1030" s="174" t="s">
        <v>7301</v>
      </c>
      <c r="H1030" s="175">
        <v>151.09200000000001</v>
      </c>
      <c r="L1030" s="172"/>
      <c r="M1030" s="176"/>
      <c r="N1030" s="177"/>
      <c r="O1030" s="177"/>
      <c r="P1030" s="177"/>
      <c r="Q1030" s="177"/>
      <c r="R1030" s="177"/>
      <c r="S1030" s="177"/>
      <c r="T1030" s="178"/>
      <c r="AT1030" s="173" t="s">
        <v>269</v>
      </c>
      <c r="AU1030" s="173" t="s">
        <v>87</v>
      </c>
      <c r="AV1030" s="14" t="s">
        <v>87</v>
      </c>
      <c r="AW1030" s="14" t="s">
        <v>26</v>
      </c>
      <c r="AX1030" s="14" t="s">
        <v>71</v>
      </c>
      <c r="AY1030" s="173" t="s">
        <v>157</v>
      </c>
    </row>
    <row r="1031" spans="1:65" s="14" customFormat="1" x14ac:dyDescent="0.2">
      <c r="B1031" s="172"/>
      <c r="D1031" s="166" t="s">
        <v>269</v>
      </c>
      <c r="E1031" s="173" t="s">
        <v>1</v>
      </c>
      <c r="F1031" s="174" t="s">
        <v>7302</v>
      </c>
      <c r="H1031" s="175">
        <v>20.236000000000001</v>
      </c>
      <c r="L1031" s="172"/>
      <c r="M1031" s="176"/>
      <c r="N1031" s="177"/>
      <c r="O1031" s="177"/>
      <c r="P1031" s="177"/>
      <c r="Q1031" s="177"/>
      <c r="R1031" s="177"/>
      <c r="S1031" s="177"/>
      <c r="T1031" s="178"/>
      <c r="AT1031" s="173" t="s">
        <v>269</v>
      </c>
      <c r="AU1031" s="173" t="s">
        <v>87</v>
      </c>
      <c r="AV1031" s="14" t="s">
        <v>87</v>
      </c>
      <c r="AW1031" s="14" t="s">
        <v>26</v>
      </c>
      <c r="AX1031" s="14" t="s">
        <v>71</v>
      </c>
      <c r="AY1031" s="173" t="s">
        <v>157</v>
      </c>
    </row>
    <row r="1032" spans="1:65" s="15" customFormat="1" x14ac:dyDescent="0.2">
      <c r="B1032" s="179"/>
      <c r="D1032" s="166" t="s">
        <v>269</v>
      </c>
      <c r="E1032" s="180" t="s">
        <v>1</v>
      </c>
      <c r="F1032" s="181" t="s">
        <v>272</v>
      </c>
      <c r="H1032" s="182">
        <v>171.328</v>
      </c>
      <c r="L1032" s="179"/>
      <c r="M1032" s="183"/>
      <c r="N1032" s="184"/>
      <c r="O1032" s="184"/>
      <c r="P1032" s="184"/>
      <c r="Q1032" s="184"/>
      <c r="R1032" s="184"/>
      <c r="S1032" s="184"/>
      <c r="T1032" s="185"/>
      <c r="AT1032" s="180" t="s">
        <v>269</v>
      </c>
      <c r="AU1032" s="180" t="s">
        <v>87</v>
      </c>
      <c r="AV1032" s="15" t="s">
        <v>162</v>
      </c>
      <c r="AW1032" s="15" t="s">
        <v>26</v>
      </c>
      <c r="AX1032" s="15" t="s">
        <v>79</v>
      </c>
      <c r="AY1032" s="180" t="s">
        <v>157</v>
      </c>
    </row>
    <row r="1033" spans="1:65" s="2" customFormat="1" ht="24.2" customHeight="1" x14ac:dyDescent="0.2">
      <c r="A1033" s="30"/>
      <c r="B1033" s="147"/>
      <c r="C1033" s="193" t="s">
        <v>735</v>
      </c>
      <c r="D1033" s="193" t="s">
        <v>777</v>
      </c>
      <c r="E1033" s="194" t="s">
        <v>7303</v>
      </c>
      <c r="F1033" s="195" t="s">
        <v>8305</v>
      </c>
      <c r="G1033" s="196" t="s">
        <v>168</v>
      </c>
      <c r="H1033" s="197">
        <v>19.404</v>
      </c>
      <c r="I1033" s="197"/>
      <c r="J1033" s="197">
        <f>ROUND(I1033*H1033,3)</f>
        <v>0</v>
      </c>
      <c r="K1033" s="198"/>
      <c r="L1033" s="199"/>
      <c r="M1033" s="200" t="s">
        <v>1</v>
      </c>
      <c r="N1033" s="201" t="s">
        <v>37</v>
      </c>
      <c r="O1033" s="156">
        <v>0</v>
      </c>
      <c r="P1033" s="156">
        <f>O1033*H1033</f>
        <v>0</v>
      </c>
      <c r="Q1033" s="156">
        <v>4.7999999999999996E-3</v>
      </c>
      <c r="R1033" s="156">
        <f>Q1033*H1033</f>
        <v>9.3139199999999991E-2</v>
      </c>
      <c r="S1033" s="156">
        <v>0</v>
      </c>
      <c r="T1033" s="157">
        <f>S1033*H1033</f>
        <v>0</v>
      </c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R1033" s="158" t="s">
        <v>511</v>
      </c>
      <c r="AT1033" s="158" t="s">
        <v>777</v>
      </c>
      <c r="AU1033" s="158" t="s">
        <v>87</v>
      </c>
      <c r="AY1033" s="18" t="s">
        <v>157</v>
      </c>
      <c r="BE1033" s="159">
        <f>IF(N1033="základná",J1033,0)</f>
        <v>0</v>
      </c>
      <c r="BF1033" s="159">
        <f>IF(N1033="znížená",J1033,0)</f>
        <v>0</v>
      </c>
      <c r="BG1033" s="159">
        <f>IF(N1033="zákl. prenesená",J1033,0)</f>
        <v>0</v>
      </c>
      <c r="BH1033" s="159">
        <f>IF(N1033="zníž. prenesená",J1033,0)</f>
        <v>0</v>
      </c>
      <c r="BI1033" s="159">
        <f>IF(N1033="nulová",J1033,0)</f>
        <v>0</v>
      </c>
      <c r="BJ1033" s="18" t="s">
        <v>87</v>
      </c>
      <c r="BK1033" s="160">
        <f>ROUND(I1033*H1033,3)</f>
        <v>0</v>
      </c>
      <c r="BL1033" s="18" t="s">
        <v>220</v>
      </c>
      <c r="BM1033" s="158" t="s">
        <v>7304</v>
      </c>
    </row>
    <row r="1034" spans="1:65" s="14" customFormat="1" x14ac:dyDescent="0.2">
      <c r="B1034" s="172"/>
      <c r="D1034" s="166" t="s">
        <v>269</v>
      </c>
      <c r="E1034" s="173" t="s">
        <v>1</v>
      </c>
      <c r="F1034" s="174" t="s">
        <v>7305</v>
      </c>
      <c r="H1034" s="175">
        <v>19.404</v>
      </c>
      <c r="L1034" s="172"/>
      <c r="M1034" s="176"/>
      <c r="N1034" s="177"/>
      <c r="O1034" s="177"/>
      <c r="P1034" s="177"/>
      <c r="Q1034" s="177"/>
      <c r="R1034" s="177"/>
      <c r="S1034" s="177"/>
      <c r="T1034" s="178"/>
      <c r="AT1034" s="173" t="s">
        <v>269</v>
      </c>
      <c r="AU1034" s="173" t="s">
        <v>87</v>
      </c>
      <c r="AV1034" s="14" t="s">
        <v>87</v>
      </c>
      <c r="AW1034" s="14" t="s">
        <v>26</v>
      </c>
      <c r="AX1034" s="14" t="s">
        <v>71</v>
      </c>
      <c r="AY1034" s="173" t="s">
        <v>157</v>
      </c>
    </row>
    <row r="1035" spans="1:65" s="15" customFormat="1" x14ac:dyDescent="0.2">
      <c r="B1035" s="179"/>
      <c r="D1035" s="166" t="s">
        <v>269</v>
      </c>
      <c r="E1035" s="180" t="s">
        <v>1</v>
      </c>
      <c r="F1035" s="181" t="s">
        <v>272</v>
      </c>
      <c r="H1035" s="182">
        <v>19.404</v>
      </c>
      <c r="L1035" s="179"/>
      <c r="M1035" s="183"/>
      <c r="N1035" s="184"/>
      <c r="O1035" s="184"/>
      <c r="P1035" s="184"/>
      <c r="Q1035" s="184"/>
      <c r="R1035" s="184"/>
      <c r="S1035" s="184"/>
      <c r="T1035" s="185"/>
      <c r="AT1035" s="180" t="s">
        <v>269</v>
      </c>
      <c r="AU1035" s="180" t="s">
        <v>87</v>
      </c>
      <c r="AV1035" s="15" t="s">
        <v>162</v>
      </c>
      <c r="AW1035" s="15" t="s">
        <v>26</v>
      </c>
      <c r="AX1035" s="15" t="s">
        <v>79</v>
      </c>
      <c r="AY1035" s="180" t="s">
        <v>157</v>
      </c>
    </row>
    <row r="1036" spans="1:65" s="2" customFormat="1" ht="24.2" customHeight="1" x14ac:dyDescent="0.2">
      <c r="A1036" s="30"/>
      <c r="B1036" s="147"/>
      <c r="C1036" s="148" t="s">
        <v>739</v>
      </c>
      <c r="D1036" s="148" t="s">
        <v>159</v>
      </c>
      <c r="E1036" s="149" t="s">
        <v>7306</v>
      </c>
      <c r="F1036" s="150" t="s">
        <v>5770</v>
      </c>
      <c r="G1036" s="151" t="s">
        <v>514</v>
      </c>
      <c r="H1036" s="152">
        <v>1.4</v>
      </c>
      <c r="I1036" s="152"/>
      <c r="J1036" s="152">
        <f>ROUND(I1036*H1036,3)</f>
        <v>0</v>
      </c>
      <c r="K1036" s="153"/>
      <c r="L1036" s="31"/>
      <c r="M1036" s="154" t="s">
        <v>1</v>
      </c>
      <c r="N1036" s="155" t="s">
        <v>37</v>
      </c>
      <c r="O1036" s="156">
        <v>0</v>
      </c>
      <c r="P1036" s="156">
        <f>O1036*H1036</f>
        <v>0</v>
      </c>
      <c r="Q1036" s="156">
        <v>0</v>
      </c>
      <c r="R1036" s="156">
        <f>Q1036*H1036</f>
        <v>0</v>
      </c>
      <c r="S1036" s="156">
        <v>0</v>
      </c>
      <c r="T1036" s="157">
        <f>S1036*H1036</f>
        <v>0</v>
      </c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R1036" s="158" t="s">
        <v>220</v>
      </c>
      <c r="AT1036" s="158" t="s">
        <v>159</v>
      </c>
      <c r="AU1036" s="158" t="s">
        <v>87</v>
      </c>
      <c r="AY1036" s="18" t="s">
        <v>157</v>
      </c>
      <c r="BE1036" s="159">
        <f>IF(N1036="základná",J1036,0)</f>
        <v>0</v>
      </c>
      <c r="BF1036" s="159">
        <f>IF(N1036="znížená",J1036,0)</f>
        <v>0</v>
      </c>
      <c r="BG1036" s="159">
        <f>IF(N1036="zákl. prenesená",J1036,0)</f>
        <v>0</v>
      </c>
      <c r="BH1036" s="159">
        <f>IF(N1036="zníž. prenesená",J1036,0)</f>
        <v>0</v>
      </c>
      <c r="BI1036" s="159">
        <f>IF(N1036="nulová",J1036,0)</f>
        <v>0</v>
      </c>
      <c r="BJ1036" s="18" t="s">
        <v>87</v>
      </c>
      <c r="BK1036" s="160">
        <f>ROUND(I1036*H1036,3)</f>
        <v>0</v>
      </c>
      <c r="BL1036" s="18" t="s">
        <v>220</v>
      </c>
      <c r="BM1036" s="158" t="s">
        <v>7307</v>
      </c>
    </row>
    <row r="1037" spans="1:65" s="12" customFormat="1" ht="22.9" customHeight="1" x14ac:dyDescent="0.2">
      <c r="B1037" s="135"/>
      <c r="D1037" s="136" t="s">
        <v>70</v>
      </c>
      <c r="E1037" s="145" t="s">
        <v>667</v>
      </c>
      <c r="F1037" s="145" t="s">
        <v>668</v>
      </c>
      <c r="J1037" s="146">
        <f>BK1037</f>
        <v>0</v>
      </c>
      <c r="L1037" s="135"/>
      <c r="M1037" s="139"/>
      <c r="N1037" s="140"/>
      <c r="O1037" s="140"/>
      <c r="P1037" s="141">
        <f>SUM(P1038:P1119)</f>
        <v>263.58247550000004</v>
      </c>
      <c r="Q1037" s="140"/>
      <c r="R1037" s="141">
        <f>SUM(R1038:R1119)</f>
        <v>0.84422749999999991</v>
      </c>
      <c r="S1037" s="140"/>
      <c r="T1037" s="142">
        <f>SUM(T1038:T1119)</f>
        <v>0.73202899999999993</v>
      </c>
      <c r="AR1037" s="136" t="s">
        <v>87</v>
      </c>
      <c r="AT1037" s="143" t="s">
        <v>70</v>
      </c>
      <c r="AU1037" s="143" t="s">
        <v>79</v>
      </c>
      <c r="AY1037" s="136" t="s">
        <v>157</v>
      </c>
      <c r="BK1037" s="144">
        <f>SUM(BK1038:BK1119)</f>
        <v>0</v>
      </c>
    </row>
    <row r="1038" spans="1:65" s="2" customFormat="1" ht="24.2" customHeight="1" x14ac:dyDescent="0.2">
      <c r="A1038" s="30"/>
      <c r="B1038" s="147"/>
      <c r="C1038" s="148" t="s">
        <v>745</v>
      </c>
      <c r="D1038" s="148" t="s">
        <v>159</v>
      </c>
      <c r="E1038" s="149" t="s">
        <v>7308</v>
      </c>
      <c r="F1038" s="150" t="s">
        <v>7309</v>
      </c>
      <c r="G1038" s="151" t="s">
        <v>196</v>
      </c>
      <c r="H1038" s="152">
        <v>122.9</v>
      </c>
      <c r="I1038" s="152"/>
      <c r="J1038" s="152">
        <f>ROUND(I1038*H1038,3)</f>
        <v>0</v>
      </c>
      <c r="K1038" s="153"/>
      <c r="L1038" s="31"/>
      <c r="M1038" s="154" t="s">
        <v>1</v>
      </c>
      <c r="N1038" s="155" t="s">
        <v>37</v>
      </c>
      <c r="O1038" s="156">
        <v>1.0630500000000001</v>
      </c>
      <c r="P1038" s="156">
        <f>O1038*H1038</f>
        <v>130.64884500000002</v>
      </c>
      <c r="Q1038" s="156">
        <v>4.6299999999999996E-3</v>
      </c>
      <c r="R1038" s="156">
        <f>Q1038*H1038</f>
        <v>0.56902699999999995</v>
      </c>
      <c r="S1038" s="156">
        <v>0</v>
      </c>
      <c r="T1038" s="157">
        <f>S1038*H1038</f>
        <v>0</v>
      </c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R1038" s="158" t="s">
        <v>220</v>
      </c>
      <c r="AT1038" s="158" t="s">
        <v>159</v>
      </c>
      <c r="AU1038" s="158" t="s">
        <v>87</v>
      </c>
      <c r="AY1038" s="18" t="s">
        <v>157</v>
      </c>
      <c r="BE1038" s="159">
        <f>IF(N1038="základná",J1038,0)</f>
        <v>0</v>
      </c>
      <c r="BF1038" s="159">
        <f>IF(N1038="znížená",J1038,0)</f>
        <v>0</v>
      </c>
      <c r="BG1038" s="159">
        <f>IF(N1038="zákl. prenesená",J1038,0)</f>
        <v>0</v>
      </c>
      <c r="BH1038" s="159">
        <f>IF(N1038="zníž. prenesená",J1038,0)</f>
        <v>0</v>
      </c>
      <c r="BI1038" s="159">
        <f>IF(N1038="nulová",J1038,0)</f>
        <v>0</v>
      </c>
      <c r="BJ1038" s="18" t="s">
        <v>87</v>
      </c>
      <c r="BK1038" s="160">
        <f>ROUND(I1038*H1038,3)</f>
        <v>0</v>
      </c>
      <c r="BL1038" s="18" t="s">
        <v>220</v>
      </c>
      <c r="BM1038" s="158" t="s">
        <v>7310</v>
      </c>
    </row>
    <row r="1039" spans="1:65" s="13" customFormat="1" x14ac:dyDescent="0.2">
      <c r="B1039" s="165"/>
      <c r="D1039" s="166" t="s">
        <v>269</v>
      </c>
      <c r="E1039" s="167" t="s">
        <v>1</v>
      </c>
      <c r="F1039" s="168" t="s">
        <v>6157</v>
      </c>
      <c r="H1039" s="167" t="s">
        <v>1</v>
      </c>
      <c r="L1039" s="165"/>
      <c r="M1039" s="169"/>
      <c r="N1039" s="170"/>
      <c r="O1039" s="170"/>
      <c r="P1039" s="170"/>
      <c r="Q1039" s="170"/>
      <c r="R1039" s="170"/>
      <c r="S1039" s="170"/>
      <c r="T1039" s="171"/>
      <c r="AT1039" s="167" t="s">
        <v>269</v>
      </c>
      <c r="AU1039" s="167" t="s">
        <v>87</v>
      </c>
      <c r="AV1039" s="13" t="s">
        <v>79</v>
      </c>
      <c r="AW1039" s="13" t="s">
        <v>26</v>
      </c>
      <c r="AX1039" s="13" t="s">
        <v>71</v>
      </c>
      <c r="AY1039" s="167" t="s">
        <v>157</v>
      </c>
    </row>
    <row r="1040" spans="1:65" s="14" customFormat="1" x14ac:dyDescent="0.2">
      <c r="B1040" s="172"/>
      <c r="D1040" s="166" t="s">
        <v>269</v>
      </c>
      <c r="E1040" s="173" t="s">
        <v>1</v>
      </c>
      <c r="F1040" s="174" t="s">
        <v>7311</v>
      </c>
      <c r="H1040" s="175">
        <v>5.75</v>
      </c>
      <c r="L1040" s="172"/>
      <c r="M1040" s="176"/>
      <c r="N1040" s="177"/>
      <c r="O1040" s="177"/>
      <c r="P1040" s="177"/>
      <c r="Q1040" s="177"/>
      <c r="R1040" s="177"/>
      <c r="S1040" s="177"/>
      <c r="T1040" s="178"/>
      <c r="AT1040" s="173" t="s">
        <v>269</v>
      </c>
      <c r="AU1040" s="173" t="s">
        <v>87</v>
      </c>
      <c r="AV1040" s="14" t="s">
        <v>87</v>
      </c>
      <c r="AW1040" s="14" t="s">
        <v>26</v>
      </c>
      <c r="AX1040" s="14" t="s">
        <v>71</v>
      </c>
      <c r="AY1040" s="173" t="s">
        <v>157</v>
      </c>
    </row>
    <row r="1041" spans="1:65" s="14" customFormat="1" x14ac:dyDescent="0.2">
      <c r="B1041" s="172"/>
      <c r="D1041" s="166" t="s">
        <v>269</v>
      </c>
      <c r="E1041" s="173" t="s">
        <v>1</v>
      </c>
      <c r="F1041" s="174" t="s">
        <v>7312</v>
      </c>
      <c r="H1041" s="175">
        <v>23.5</v>
      </c>
      <c r="L1041" s="172"/>
      <c r="M1041" s="176"/>
      <c r="N1041" s="177"/>
      <c r="O1041" s="177"/>
      <c r="P1041" s="177"/>
      <c r="Q1041" s="177"/>
      <c r="R1041" s="177"/>
      <c r="S1041" s="177"/>
      <c r="T1041" s="178"/>
      <c r="AT1041" s="173" t="s">
        <v>269</v>
      </c>
      <c r="AU1041" s="173" t="s">
        <v>87</v>
      </c>
      <c r="AV1041" s="14" t="s">
        <v>87</v>
      </c>
      <c r="AW1041" s="14" t="s">
        <v>26</v>
      </c>
      <c r="AX1041" s="14" t="s">
        <v>71</v>
      </c>
      <c r="AY1041" s="173" t="s">
        <v>157</v>
      </c>
    </row>
    <row r="1042" spans="1:65" s="14" customFormat="1" x14ac:dyDescent="0.2">
      <c r="B1042" s="172"/>
      <c r="D1042" s="166" t="s">
        <v>269</v>
      </c>
      <c r="E1042" s="173" t="s">
        <v>1</v>
      </c>
      <c r="F1042" s="174" t="s">
        <v>7313</v>
      </c>
      <c r="H1042" s="175">
        <v>15.5</v>
      </c>
      <c r="L1042" s="172"/>
      <c r="M1042" s="176"/>
      <c r="N1042" s="177"/>
      <c r="O1042" s="177"/>
      <c r="P1042" s="177"/>
      <c r="Q1042" s="177"/>
      <c r="R1042" s="177"/>
      <c r="S1042" s="177"/>
      <c r="T1042" s="178"/>
      <c r="AT1042" s="173" t="s">
        <v>269</v>
      </c>
      <c r="AU1042" s="173" t="s">
        <v>87</v>
      </c>
      <c r="AV1042" s="14" t="s">
        <v>87</v>
      </c>
      <c r="AW1042" s="14" t="s">
        <v>26</v>
      </c>
      <c r="AX1042" s="14" t="s">
        <v>71</v>
      </c>
      <c r="AY1042" s="173" t="s">
        <v>157</v>
      </c>
    </row>
    <row r="1043" spans="1:65" s="14" customFormat="1" x14ac:dyDescent="0.2">
      <c r="B1043" s="172"/>
      <c r="D1043" s="166" t="s">
        <v>269</v>
      </c>
      <c r="E1043" s="173" t="s">
        <v>1</v>
      </c>
      <c r="F1043" s="174" t="s">
        <v>7314</v>
      </c>
      <c r="H1043" s="175">
        <v>25.2</v>
      </c>
      <c r="L1043" s="172"/>
      <c r="M1043" s="176"/>
      <c r="N1043" s="177"/>
      <c r="O1043" s="177"/>
      <c r="P1043" s="177"/>
      <c r="Q1043" s="177"/>
      <c r="R1043" s="177"/>
      <c r="S1043" s="177"/>
      <c r="T1043" s="178"/>
      <c r="AT1043" s="173" t="s">
        <v>269</v>
      </c>
      <c r="AU1043" s="173" t="s">
        <v>87</v>
      </c>
      <c r="AV1043" s="14" t="s">
        <v>87</v>
      </c>
      <c r="AW1043" s="14" t="s">
        <v>26</v>
      </c>
      <c r="AX1043" s="14" t="s">
        <v>71</v>
      </c>
      <c r="AY1043" s="173" t="s">
        <v>157</v>
      </c>
    </row>
    <row r="1044" spans="1:65" s="14" customFormat="1" x14ac:dyDescent="0.2">
      <c r="B1044" s="172"/>
      <c r="D1044" s="166" t="s">
        <v>269</v>
      </c>
      <c r="E1044" s="173" t="s">
        <v>1</v>
      </c>
      <c r="F1044" s="174" t="s">
        <v>7315</v>
      </c>
      <c r="H1044" s="175">
        <v>21.95</v>
      </c>
      <c r="L1044" s="172"/>
      <c r="M1044" s="176"/>
      <c r="N1044" s="177"/>
      <c r="O1044" s="177"/>
      <c r="P1044" s="177"/>
      <c r="Q1044" s="177"/>
      <c r="R1044" s="177"/>
      <c r="S1044" s="177"/>
      <c r="T1044" s="178"/>
      <c r="AT1044" s="173" t="s">
        <v>269</v>
      </c>
      <c r="AU1044" s="173" t="s">
        <v>87</v>
      </c>
      <c r="AV1044" s="14" t="s">
        <v>87</v>
      </c>
      <c r="AW1044" s="14" t="s">
        <v>26</v>
      </c>
      <c r="AX1044" s="14" t="s">
        <v>71</v>
      </c>
      <c r="AY1044" s="173" t="s">
        <v>157</v>
      </c>
    </row>
    <row r="1045" spans="1:65" s="14" customFormat="1" x14ac:dyDescent="0.2">
      <c r="B1045" s="172"/>
      <c r="D1045" s="166" t="s">
        <v>269</v>
      </c>
      <c r="E1045" s="173" t="s">
        <v>1</v>
      </c>
      <c r="F1045" s="174" t="s">
        <v>7316</v>
      </c>
      <c r="H1045" s="175">
        <v>31</v>
      </c>
      <c r="L1045" s="172"/>
      <c r="M1045" s="176"/>
      <c r="N1045" s="177"/>
      <c r="O1045" s="177"/>
      <c r="P1045" s="177"/>
      <c r="Q1045" s="177"/>
      <c r="R1045" s="177"/>
      <c r="S1045" s="177"/>
      <c r="T1045" s="178"/>
      <c r="AT1045" s="173" t="s">
        <v>269</v>
      </c>
      <c r="AU1045" s="173" t="s">
        <v>87</v>
      </c>
      <c r="AV1045" s="14" t="s">
        <v>87</v>
      </c>
      <c r="AW1045" s="14" t="s">
        <v>26</v>
      </c>
      <c r="AX1045" s="14" t="s">
        <v>71</v>
      </c>
      <c r="AY1045" s="173" t="s">
        <v>157</v>
      </c>
    </row>
    <row r="1046" spans="1:65" s="15" customFormat="1" x14ac:dyDescent="0.2">
      <c r="B1046" s="179"/>
      <c r="D1046" s="166" t="s">
        <v>269</v>
      </c>
      <c r="E1046" s="180" t="s">
        <v>1</v>
      </c>
      <c r="F1046" s="181" t="s">
        <v>272</v>
      </c>
      <c r="H1046" s="182">
        <v>122.9</v>
      </c>
      <c r="L1046" s="179"/>
      <c r="M1046" s="183"/>
      <c r="N1046" s="184"/>
      <c r="O1046" s="184"/>
      <c r="P1046" s="184"/>
      <c r="Q1046" s="184"/>
      <c r="R1046" s="184"/>
      <c r="S1046" s="184"/>
      <c r="T1046" s="185"/>
      <c r="AT1046" s="180" t="s">
        <v>269</v>
      </c>
      <c r="AU1046" s="180" t="s">
        <v>87</v>
      </c>
      <c r="AV1046" s="15" t="s">
        <v>162</v>
      </c>
      <c r="AW1046" s="15" t="s">
        <v>26</v>
      </c>
      <c r="AX1046" s="15" t="s">
        <v>79</v>
      </c>
      <c r="AY1046" s="180" t="s">
        <v>157</v>
      </c>
    </row>
    <row r="1047" spans="1:65" s="2" customFormat="1" ht="24.2" customHeight="1" x14ac:dyDescent="0.2">
      <c r="A1047" s="30"/>
      <c r="B1047" s="147"/>
      <c r="C1047" s="148" t="s">
        <v>750</v>
      </c>
      <c r="D1047" s="148" t="s">
        <v>159</v>
      </c>
      <c r="E1047" s="149" t="s">
        <v>675</v>
      </c>
      <c r="F1047" s="150" t="s">
        <v>676</v>
      </c>
      <c r="G1047" s="151" t="s">
        <v>196</v>
      </c>
      <c r="H1047" s="152">
        <v>122.9</v>
      </c>
      <c r="I1047" s="152"/>
      <c r="J1047" s="152">
        <f>ROUND(I1047*H1047,3)</f>
        <v>0</v>
      </c>
      <c r="K1047" s="153"/>
      <c r="L1047" s="31"/>
      <c r="M1047" s="154" t="s">
        <v>1</v>
      </c>
      <c r="N1047" s="155" t="s">
        <v>37</v>
      </c>
      <c r="O1047" s="156">
        <v>6.6000000000000003E-2</v>
      </c>
      <c r="P1047" s="156">
        <f>O1047*H1047</f>
        <v>8.1114000000000015</v>
      </c>
      <c r="Q1047" s="156">
        <v>0</v>
      </c>
      <c r="R1047" s="156">
        <f>Q1047*H1047</f>
        <v>0</v>
      </c>
      <c r="S1047" s="156">
        <v>3.8999999999999998E-3</v>
      </c>
      <c r="T1047" s="157">
        <f>S1047*H1047</f>
        <v>0.47931000000000001</v>
      </c>
      <c r="U1047" s="30"/>
      <c r="V1047" s="30"/>
      <c r="W1047" s="30"/>
      <c r="X1047" s="30"/>
      <c r="Y1047" s="30"/>
      <c r="Z1047" s="30"/>
      <c r="AA1047" s="30"/>
      <c r="AB1047" s="30"/>
      <c r="AC1047" s="30"/>
      <c r="AD1047" s="30"/>
      <c r="AE1047" s="30"/>
      <c r="AR1047" s="158" t="s">
        <v>220</v>
      </c>
      <c r="AT1047" s="158" t="s">
        <v>159</v>
      </c>
      <c r="AU1047" s="158" t="s">
        <v>87</v>
      </c>
      <c r="AY1047" s="18" t="s">
        <v>157</v>
      </c>
      <c r="BE1047" s="159">
        <f>IF(N1047="základná",J1047,0)</f>
        <v>0</v>
      </c>
      <c r="BF1047" s="159">
        <f>IF(N1047="znížená",J1047,0)</f>
        <v>0</v>
      </c>
      <c r="BG1047" s="159">
        <f>IF(N1047="zákl. prenesená",J1047,0)</f>
        <v>0</v>
      </c>
      <c r="BH1047" s="159">
        <f>IF(N1047="zníž. prenesená",J1047,0)</f>
        <v>0</v>
      </c>
      <c r="BI1047" s="159">
        <f>IF(N1047="nulová",J1047,0)</f>
        <v>0</v>
      </c>
      <c r="BJ1047" s="18" t="s">
        <v>87</v>
      </c>
      <c r="BK1047" s="160">
        <f>ROUND(I1047*H1047,3)</f>
        <v>0</v>
      </c>
      <c r="BL1047" s="18" t="s">
        <v>220</v>
      </c>
      <c r="BM1047" s="158" t="s">
        <v>7317</v>
      </c>
    </row>
    <row r="1048" spans="1:65" s="13" customFormat="1" x14ac:dyDescent="0.2">
      <c r="B1048" s="165"/>
      <c r="D1048" s="166" t="s">
        <v>269</v>
      </c>
      <c r="E1048" s="167" t="s">
        <v>1</v>
      </c>
      <c r="F1048" s="168" t="s">
        <v>6157</v>
      </c>
      <c r="H1048" s="167" t="s">
        <v>1</v>
      </c>
      <c r="L1048" s="165"/>
      <c r="M1048" s="169"/>
      <c r="N1048" s="170"/>
      <c r="O1048" s="170"/>
      <c r="P1048" s="170"/>
      <c r="Q1048" s="170"/>
      <c r="R1048" s="170"/>
      <c r="S1048" s="170"/>
      <c r="T1048" s="171"/>
      <c r="AT1048" s="167" t="s">
        <v>269</v>
      </c>
      <c r="AU1048" s="167" t="s">
        <v>87</v>
      </c>
      <c r="AV1048" s="13" t="s">
        <v>79</v>
      </c>
      <c r="AW1048" s="13" t="s">
        <v>26</v>
      </c>
      <c r="AX1048" s="13" t="s">
        <v>71</v>
      </c>
      <c r="AY1048" s="167" t="s">
        <v>157</v>
      </c>
    </row>
    <row r="1049" spans="1:65" s="14" customFormat="1" x14ac:dyDescent="0.2">
      <c r="B1049" s="172"/>
      <c r="D1049" s="166" t="s">
        <v>269</v>
      </c>
      <c r="E1049" s="173" t="s">
        <v>1</v>
      </c>
      <c r="F1049" s="174" t="s">
        <v>7311</v>
      </c>
      <c r="H1049" s="175">
        <v>5.75</v>
      </c>
      <c r="L1049" s="172"/>
      <c r="M1049" s="176"/>
      <c r="N1049" s="177"/>
      <c r="O1049" s="177"/>
      <c r="P1049" s="177"/>
      <c r="Q1049" s="177"/>
      <c r="R1049" s="177"/>
      <c r="S1049" s="177"/>
      <c r="T1049" s="178"/>
      <c r="AT1049" s="173" t="s">
        <v>269</v>
      </c>
      <c r="AU1049" s="173" t="s">
        <v>87</v>
      </c>
      <c r="AV1049" s="14" t="s">
        <v>87</v>
      </c>
      <c r="AW1049" s="14" t="s">
        <v>26</v>
      </c>
      <c r="AX1049" s="14" t="s">
        <v>71</v>
      </c>
      <c r="AY1049" s="173" t="s">
        <v>157</v>
      </c>
    </row>
    <row r="1050" spans="1:65" s="14" customFormat="1" x14ac:dyDescent="0.2">
      <c r="B1050" s="172"/>
      <c r="D1050" s="166" t="s">
        <v>269</v>
      </c>
      <c r="E1050" s="173" t="s">
        <v>1</v>
      </c>
      <c r="F1050" s="174" t="s">
        <v>7312</v>
      </c>
      <c r="H1050" s="175">
        <v>23.5</v>
      </c>
      <c r="L1050" s="172"/>
      <c r="M1050" s="176"/>
      <c r="N1050" s="177"/>
      <c r="O1050" s="177"/>
      <c r="P1050" s="177"/>
      <c r="Q1050" s="177"/>
      <c r="R1050" s="177"/>
      <c r="S1050" s="177"/>
      <c r="T1050" s="178"/>
      <c r="AT1050" s="173" t="s">
        <v>269</v>
      </c>
      <c r="AU1050" s="173" t="s">
        <v>87</v>
      </c>
      <c r="AV1050" s="14" t="s">
        <v>87</v>
      </c>
      <c r="AW1050" s="14" t="s">
        <v>26</v>
      </c>
      <c r="AX1050" s="14" t="s">
        <v>71</v>
      </c>
      <c r="AY1050" s="173" t="s">
        <v>157</v>
      </c>
    </row>
    <row r="1051" spans="1:65" s="14" customFormat="1" x14ac:dyDescent="0.2">
      <c r="B1051" s="172"/>
      <c r="D1051" s="166" t="s">
        <v>269</v>
      </c>
      <c r="E1051" s="173" t="s">
        <v>1</v>
      </c>
      <c r="F1051" s="174" t="s">
        <v>7313</v>
      </c>
      <c r="H1051" s="175">
        <v>15.5</v>
      </c>
      <c r="L1051" s="172"/>
      <c r="M1051" s="176"/>
      <c r="N1051" s="177"/>
      <c r="O1051" s="177"/>
      <c r="P1051" s="177"/>
      <c r="Q1051" s="177"/>
      <c r="R1051" s="177"/>
      <c r="S1051" s="177"/>
      <c r="T1051" s="178"/>
      <c r="AT1051" s="173" t="s">
        <v>269</v>
      </c>
      <c r="AU1051" s="173" t="s">
        <v>87</v>
      </c>
      <c r="AV1051" s="14" t="s">
        <v>87</v>
      </c>
      <c r="AW1051" s="14" t="s">
        <v>26</v>
      </c>
      <c r="AX1051" s="14" t="s">
        <v>71</v>
      </c>
      <c r="AY1051" s="173" t="s">
        <v>157</v>
      </c>
    </row>
    <row r="1052" spans="1:65" s="14" customFormat="1" x14ac:dyDescent="0.2">
      <c r="B1052" s="172"/>
      <c r="D1052" s="166" t="s">
        <v>269</v>
      </c>
      <c r="E1052" s="173" t="s">
        <v>1</v>
      </c>
      <c r="F1052" s="174" t="s">
        <v>7314</v>
      </c>
      <c r="H1052" s="175">
        <v>25.2</v>
      </c>
      <c r="L1052" s="172"/>
      <c r="M1052" s="176"/>
      <c r="N1052" s="177"/>
      <c r="O1052" s="177"/>
      <c r="P1052" s="177"/>
      <c r="Q1052" s="177"/>
      <c r="R1052" s="177"/>
      <c r="S1052" s="177"/>
      <c r="T1052" s="178"/>
      <c r="AT1052" s="173" t="s">
        <v>269</v>
      </c>
      <c r="AU1052" s="173" t="s">
        <v>87</v>
      </c>
      <c r="AV1052" s="14" t="s">
        <v>87</v>
      </c>
      <c r="AW1052" s="14" t="s">
        <v>26</v>
      </c>
      <c r="AX1052" s="14" t="s">
        <v>71</v>
      </c>
      <c r="AY1052" s="173" t="s">
        <v>157</v>
      </c>
    </row>
    <row r="1053" spans="1:65" s="14" customFormat="1" x14ac:dyDescent="0.2">
      <c r="B1053" s="172"/>
      <c r="D1053" s="166" t="s">
        <v>269</v>
      </c>
      <c r="E1053" s="173" t="s">
        <v>1</v>
      </c>
      <c r="F1053" s="174" t="s">
        <v>7315</v>
      </c>
      <c r="H1053" s="175">
        <v>21.95</v>
      </c>
      <c r="L1053" s="172"/>
      <c r="M1053" s="176"/>
      <c r="N1053" s="177"/>
      <c r="O1053" s="177"/>
      <c r="P1053" s="177"/>
      <c r="Q1053" s="177"/>
      <c r="R1053" s="177"/>
      <c r="S1053" s="177"/>
      <c r="T1053" s="178"/>
      <c r="AT1053" s="173" t="s">
        <v>269</v>
      </c>
      <c r="AU1053" s="173" t="s">
        <v>87</v>
      </c>
      <c r="AV1053" s="14" t="s">
        <v>87</v>
      </c>
      <c r="AW1053" s="14" t="s">
        <v>26</v>
      </c>
      <c r="AX1053" s="14" t="s">
        <v>71</v>
      </c>
      <c r="AY1053" s="173" t="s">
        <v>157</v>
      </c>
    </row>
    <row r="1054" spans="1:65" s="14" customFormat="1" x14ac:dyDescent="0.2">
      <c r="B1054" s="172"/>
      <c r="D1054" s="166" t="s">
        <v>269</v>
      </c>
      <c r="E1054" s="173" t="s">
        <v>1</v>
      </c>
      <c r="F1054" s="174" t="s">
        <v>7316</v>
      </c>
      <c r="H1054" s="175">
        <v>31</v>
      </c>
      <c r="L1054" s="172"/>
      <c r="M1054" s="176"/>
      <c r="N1054" s="177"/>
      <c r="O1054" s="177"/>
      <c r="P1054" s="177"/>
      <c r="Q1054" s="177"/>
      <c r="R1054" s="177"/>
      <c r="S1054" s="177"/>
      <c r="T1054" s="178"/>
      <c r="AT1054" s="173" t="s">
        <v>269</v>
      </c>
      <c r="AU1054" s="173" t="s">
        <v>87</v>
      </c>
      <c r="AV1054" s="14" t="s">
        <v>87</v>
      </c>
      <c r="AW1054" s="14" t="s">
        <v>26</v>
      </c>
      <c r="AX1054" s="14" t="s">
        <v>71</v>
      </c>
      <c r="AY1054" s="173" t="s">
        <v>157</v>
      </c>
    </row>
    <row r="1055" spans="1:65" s="15" customFormat="1" x14ac:dyDescent="0.2">
      <c r="B1055" s="179"/>
      <c r="D1055" s="166" t="s">
        <v>269</v>
      </c>
      <c r="E1055" s="180" t="s">
        <v>1</v>
      </c>
      <c r="F1055" s="181" t="s">
        <v>272</v>
      </c>
      <c r="H1055" s="182">
        <v>122.9</v>
      </c>
      <c r="L1055" s="179"/>
      <c r="M1055" s="183"/>
      <c r="N1055" s="184"/>
      <c r="O1055" s="184"/>
      <c r="P1055" s="184"/>
      <c r="Q1055" s="184"/>
      <c r="R1055" s="184"/>
      <c r="S1055" s="184"/>
      <c r="T1055" s="185"/>
      <c r="AT1055" s="180" t="s">
        <v>269</v>
      </c>
      <c r="AU1055" s="180" t="s">
        <v>87</v>
      </c>
      <c r="AV1055" s="15" t="s">
        <v>162</v>
      </c>
      <c r="AW1055" s="15" t="s">
        <v>26</v>
      </c>
      <c r="AX1055" s="15" t="s">
        <v>79</v>
      </c>
      <c r="AY1055" s="180" t="s">
        <v>157</v>
      </c>
    </row>
    <row r="1056" spans="1:65" s="2" customFormat="1" ht="37.9" customHeight="1" x14ac:dyDescent="0.2">
      <c r="A1056" s="30"/>
      <c r="B1056" s="147"/>
      <c r="C1056" s="148" t="s">
        <v>754</v>
      </c>
      <c r="D1056" s="148" t="s">
        <v>159</v>
      </c>
      <c r="E1056" s="149" t="s">
        <v>7318</v>
      </c>
      <c r="F1056" s="150" t="s">
        <v>7319</v>
      </c>
      <c r="G1056" s="151" t="s">
        <v>205</v>
      </c>
      <c r="H1056" s="152">
        <v>8</v>
      </c>
      <c r="I1056" s="152"/>
      <c r="J1056" s="152">
        <f>ROUND(I1056*H1056,3)</f>
        <v>0</v>
      </c>
      <c r="K1056" s="153"/>
      <c r="L1056" s="31"/>
      <c r="M1056" s="154" t="s">
        <v>1</v>
      </c>
      <c r="N1056" s="155" t="s">
        <v>37</v>
      </c>
      <c r="O1056" s="156">
        <v>1.4556100000000001</v>
      </c>
      <c r="P1056" s="156">
        <f>O1056*H1056</f>
        <v>11.644880000000001</v>
      </c>
      <c r="Q1056" s="156">
        <v>4.8300000000000001E-3</v>
      </c>
      <c r="R1056" s="156">
        <f>Q1056*H1056</f>
        <v>3.8640000000000001E-2</v>
      </c>
      <c r="S1056" s="156">
        <v>0</v>
      </c>
      <c r="T1056" s="157">
        <f>S1056*H1056</f>
        <v>0</v>
      </c>
      <c r="U1056" s="30"/>
      <c r="V1056" s="30"/>
      <c r="W1056" s="30"/>
      <c r="X1056" s="30"/>
      <c r="Y1056" s="30"/>
      <c r="Z1056" s="30"/>
      <c r="AA1056" s="30"/>
      <c r="AB1056" s="30"/>
      <c r="AC1056" s="30"/>
      <c r="AD1056" s="30"/>
      <c r="AE1056" s="30"/>
      <c r="AR1056" s="158" t="s">
        <v>220</v>
      </c>
      <c r="AT1056" s="158" t="s">
        <v>159</v>
      </c>
      <c r="AU1056" s="158" t="s">
        <v>87</v>
      </c>
      <c r="AY1056" s="18" t="s">
        <v>157</v>
      </c>
      <c r="BE1056" s="159">
        <f>IF(N1056="základná",J1056,0)</f>
        <v>0</v>
      </c>
      <c r="BF1056" s="159">
        <f>IF(N1056="znížená",J1056,0)</f>
        <v>0</v>
      </c>
      <c r="BG1056" s="159">
        <f>IF(N1056="zákl. prenesená",J1056,0)</f>
        <v>0</v>
      </c>
      <c r="BH1056" s="159">
        <f>IF(N1056="zníž. prenesená",J1056,0)</f>
        <v>0</v>
      </c>
      <c r="BI1056" s="159">
        <f>IF(N1056="nulová",J1056,0)</f>
        <v>0</v>
      </c>
      <c r="BJ1056" s="18" t="s">
        <v>87</v>
      </c>
      <c r="BK1056" s="160">
        <f>ROUND(I1056*H1056,3)</f>
        <v>0</v>
      </c>
      <c r="BL1056" s="18" t="s">
        <v>220</v>
      </c>
      <c r="BM1056" s="158" t="s">
        <v>7320</v>
      </c>
    </row>
    <row r="1057" spans="1:65" s="13" customFormat="1" x14ac:dyDescent="0.2">
      <c r="B1057" s="165"/>
      <c r="D1057" s="166" t="s">
        <v>269</v>
      </c>
      <c r="E1057" s="167" t="s">
        <v>1</v>
      </c>
      <c r="F1057" s="168" t="s">
        <v>6157</v>
      </c>
      <c r="H1057" s="167" t="s">
        <v>1</v>
      </c>
      <c r="L1057" s="165"/>
      <c r="M1057" s="169"/>
      <c r="N1057" s="170"/>
      <c r="O1057" s="170"/>
      <c r="P1057" s="170"/>
      <c r="Q1057" s="170"/>
      <c r="R1057" s="170"/>
      <c r="S1057" s="170"/>
      <c r="T1057" s="171"/>
      <c r="AT1057" s="167" t="s">
        <v>269</v>
      </c>
      <c r="AU1057" s="167" t="s">
        <v>87</v>
      </c>
      <c r="AV1057" s="13" t="s">
        <v>79</v>
      </c>
      <c r="AW1057" s="13" t="s">
        <v>26</v>
      </c>
      <c r="AX1057" s="13" t="s">
        <v>71</v>
      </c>
      <c r="AY1057" s="167" t="s">
        <v>157</v>
      </c>
    </row>
    <row r="1058" spans="1:65" s="14" customFormat="1" x14ac:dyDescent="0.2">
      <c r="B1058" s="172"/>
      <c r="D1058" s="166" t="s">
        <v>269</v>
      </c>
      <c r="E1058" s="173" t="s">
        <v>1</v>
      </c>
      <c r="F1058" s="174" t="s">
        <v>7321</v>
      </c>
      <c r="H1058" s="175">
        <v>1</v>
      </c>
      <c r="L1058" s="172"/>
      <c r="M1058" s="176"/>
      <c r="N1058" s="177"/>
      <c r="O1058" s="177"/>
      <c r="P1058" s="177"/>
      <c r="Q1058" s="177"/>
      <c r="R1058" s="177"/>
      <c r="S1058" s="177"/>
      <c r="T1058" s="178"/>
      <c r="AT1058" s="173" t="s">
        <v>269</v>
      </c>
      <c r="AU1058" s="173" t="s">
        <v>87</v>
      </c>
      <c r="AV1058" s="14" t="s">
        <v>87</v>
      </c>
      <c r="AW1058" s="14" t="s">
        <v>26</v>
      </c>
      <c r="AX1058" s="14" t="s">
        <v>71</v>
      </c>
      <c r="AY1058" s="173" t="s">
        <v>157</v>
      </c>
    </row>
    <row r="1059" spans="1:65" s="14" customFormat="1" x14ac:dyDescent="0.2">
      <c r="B1059" s="172"/>
      <c r="D1059" s="166" t="s">
        <v>269</v>
      </c>
      <c r="E1059" s="173" t="s">
        <v>1</v>
      </c>
      <c r="F1059" s="174" t="s">
        <v>7322</v>
      </c>
      <c r="H1059" s="175">
        <v>2</v>
      </c>
      <c r="L1059" s="172"/>
      <c r="M1059" s="176"/>
      <c r="N1059" s="177"/>
      <c r="O1059" s="177"/>
      <c r="P1059" s="177"/>
      <c r="Q1059" s="177"/>
      <c r="R1059" s="177"/>
      <c r="S1059" s="177"/>
      <c r="T1059" s="178"/>
      <c r="AT1059" s="173" t="s">
        <v>269</v>
      </c>
      <c r="AU1059" s="173" t="s">
        <v>87</v>
      </c>
      <c r="AV1059" s="14" t="s">
        <v>87</v>
      </c>
      <c r="AW1059" s="14" t="s">
        <v>26</v>
      </c>
      <c r="AX1059" s="14" t="s">
        <v>71</v>
      </c>
      <c r="AY1059" s="173" t="s">
        <v>157</v>
      </c>
    </row>
    <row r="1060" spans="1:65" s="14" customFormat="1" x14ac:dyDescent="0.2">
      <c r="B1060" s="172"/>
      <c r="D1060" s="166" t="s">
        <v>269</v>
      </c>
      <c r="E1060" s="173" t="s">
        <v>1</v>
      </c>
      <c r="F1060" s="174" t="s">
        <v>7323</v>
      </c>
      <c r="H1060" s="175">
        <v>2</v>
      </c>
      <c r="L1060" s="172"/>
      <c r="M1060" s="176"/>
      <c r="N1060" s="177"/>
      <c r="O1060" s="177"/>
      <c r="P1060" s="177"/>
      <c r="Q1060" s="177"/>
      <c r="R1060" s="177"/>
      <c r="S1060" s="177"/>
      <c r="T1060" s="178"/>
      <c r="AT1060" s="173" t="s">
        <v>269</v>
      </c>
      <c r="AU1060" s="173" t="s">
        <v>87</v>
      </c>
      <c r="AV1060" s="14" t="s">
        <v>87</v>
      </c>
      <c r="AW1060" s="14" t="s">
        <v>26</v>
      </c>
      <c r="AX1060" s="14" t="s">
        <v>71</v>
      </c>
      <c r="AY1060" s="173" t="s">
        <v>157</v>
      </c>
    </row>
    <row r="1061" spans="1:65" s="14" customFormat="1" x14ac:dyDescent="0.2">
      <c r="B1061" s="172"/>
      <c r="D1061" s="166" t="s">
        <v>269</v>
      </c>
      <c r="E1061" s="173" t="s">
        <v>1</v>
      </c>
      <c r="F1061" s="174" t="s">
        <v>7324</v>
      </c>
      <c r="H1061" s="175">
        <v>2</v>
      </c>
      <c r="L1061" s="172"/>
      <c r="M1061" s="176"/>
      <c r="N1061" s="177"/>
      <c r="O1061" s="177"/>
      <c r="P1061" s="177"/>
      <c r="Q1061" s="177"/>
      <c r="R1061" s="177"/>
      <c r="S1061" s="177"/>
      <c r="T1061" s="178"/>
      <c r="AT1061" s="173" t="s">
        <v>269</v>
      </c>
      <c r="AU1061" s="173" t="s">
        <v>87</v>
      </c>
      <c r="AV1061" s="14" t="s">
        <v>87</v>
      </c>
      <c r="AW1061" s="14" t="s">
        <v>26</v>
      </c>
      <c r="AX1061" s="14" t="s">
        <v>71</v>
      </c>
      <c r="AY1061" s="173" t="s">
        <v>157</v>
      </c>
    </row>
    <row r="1062" spans="1:65" s="14" customFormat="1" x14ac:dyDescent="0.2">
      <c r="B1062" s="172"/>
      <c r="D1062" s="166" t="s">
        <v>269</v>
      </c>
      <c r="E1062" s="173" t="s">
        <v>1</v>
      </c>
      <c r="F1062" s="174" t="s">
        <v>7325</v>
      </c>
      <c r="H1062" s="175">
        <v>1</v>
      </c>
      <c r="L1062" s="172"/>
      <c r="M1062" s="176"/>
      <c r="N1062" s="177"/>
      <c r="O1062" s="177"/>
      <c r="P1062" s="177"/>
      <c r="Q1062" s="177"/>
      <c r="R1062" s="177"/>
      <c r="S1062" s="177"/>
      <c r="T1062" s="178"/>
      <c r="AT1062" s="173" t="s">
        <v>269</v>
      </c>
      <c r="AU1062" s="173" t="s">
        <v>87</v>
      </c>
      <c r="AV1062" s="14" t="s">
        <v>87</v>
      </c>
      <c r="AW1062" s="14" t="s">
        <v>26</v>
      </c>
      <c r="AX1062" s="14" t="s">
        <v>71</v>
      </c>
      <c r="AY1062" s="173" t="s">
        <v>157</v>
      </c>
    </row>
    <row r="1063" spans="1:65" s="15" customFormat="1" x14ac:dyDescent="0.2">
      <c r="B1063" s="179"/>
      <c r="D1063" s="166" t="s">
        <v>269</v>
      </c>
      <c r="E1063" s="180" t="s">
        <v>1</v>
      </c>
      <c r="F1063" s="181" t="s">
        <v>272</v>
      </c>
      <c r="H1063" s="182">
        <v>8</v>
      </c>
      <c r="L1063" s="179"/>
      <c r="M1063" s="183"/>
      <c r="N1063" s="184"/>
      <c r="O1063" s="184"/>
      <c r="P1063" s="184"/>
      <c r="Q1063" s="184"/>
      <c r="R1063" s="184"/>
      <c r="S1063" s="184"/>
      <c r="T1063" s="185"/>
      <c r="AT1063" s="180" t="s">
        <v>269</v>
      </c>
      <c r="AU1063" s="180" t="s">
        <v>87</v>
      </c>
      <c r="AV1063" s="15" t="s">
        <v>162</v>
      </c>
      <c r="AW1063" s="15" t="s">
        <v>26</v>
      </c>
      <c r="AX1063" s="15" t="s">
        <v>79</v>
      </c>
      <c r="AY1063" s="180" t="s">
        <v>157</v>
      </c>
    </row>
    <row r="1064" spans="1:65" s="2" customFormat="1" ht="24.2" customHeight="1" x14ac:dyDescent="0.2">
      <c r="A1064" s="30"/>
      <c r="B1064" s="147"/>
      <c r="C1064" s="148" t="s">
        <v>762</v>
      </c>
      <c r="D1064" s="148" t="s">
        <v>159</v>
      </c>
      <c r="E1064" s="149" t="s">
        <v>7326</v>
      </c>
      <c r="F1064" s="150" t="s">
        <v>7327</v>
      </c>
      <c r="G1064" s="151" t="s">
        <v>205</v>
      </c>
      <c r="H1064" s="152">
        <v>1</v>
      </c>
      <c r="I1064" s="152"/>
      <c r="J1064" s="152">
        <f>ROUND(I1064*H1064,3)</f>
        <v>0</v>
      </c>
      <c r="K1064" s="153"/>
      <c r="L1064" s="31"/>
      <c r="M1064" s="154" t="s">
        <v>1</v>
      </c>
      <c r="N1064" s="155" t="s">
        <v>37</v>
      </c>
      <c r="O1064" s="156">
        <v>0.42925000000000002</v>
      </c>
      <c r="P1064" s="156">
        <f>O1064*H1064</f>
        <v>0.42925000000000002</v>
      </c>
      <c r="Q1064" s="156">
        <v>1.8799999999999999E-3</v>
      </c>
      <c r="R1064" s="156">
        <f>Q1064*H1064</f>
        <v>1.8799999999999999E-3</v>
      </c>
      <c r="S1064" s="156">
        <v>0</v>
      </c>
      <c r="T1064" s="157">
        <f>S1064*H1064</f>
        <v>0</v>
      </c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R1064" s="158" t="s">
        <v>220</v>
      </c>
      <c r="AT1064" s="158" t="s">
        <v>159</v>
      </c>
      <c r="AU1064" s="158" t="s">
        <v>87</v>
      </c>
      <c r="AY1064" s="18" t="s">
        <v>157</v>
      </c>
      <c r="BE1064" s="159">
        <f>IF(N1064="základná",J1064,0)</f>
        <v>0</v>
      </c>
      <c r="BF1064" s="159">
        <f>IF(N1064="znížená",J1064,0)</f>
        <v>0</v>
      </c>
      <c r="BG1064" s="159">
        <f>IF(N1064="zákl. prenesená",J1064,0)</f>
        <v>0</v>
      </c>
      <c r="BH1064" s="159">
        <f>IF(N1064="zníž. prenesená",J1064,0)</f>
        <v>0</v>
      </c>
      <c r="BI1064" s="159">
        <f>IF(N1064="nulová",J1064,0)</f>
        <v>0</v>
      </c>
      <c r="BJ1064" s="18" t="s">
        <v>87</v>
      </c>
      <c r="BK1064" s="160">
        <f>ROUND(I1064*H1064,3)</f>
        <v>0</v>
      </c>
      <c r="BL1064" s="18" t="s">
        <v>220</v>
      </c>
      <c r="BM1064" s="158" t="s">
        <v>7328</v>
      </c>
    </row>
    <row r="1065" spans="1:65" s="13" customFormat="1" x14ac:dyDescent="0.2">
      <c r="B1065" s="165"/>
      <c r="D1065" s="166" t="s">
        <v>269</v>
      </c>
      <c r="E1065" s="167" t="s">
        <v>1</v>
      </c>
      <c r="F1065" s="168" t="s">
        <v>6157</v>
      </c>
      <c r="H1065" s="167" t="s">
        <v>1</v>
      </c>
      <c r="L1065" s="165"/>
      <c r="M1065" s="169"/>
      <c r="N1065" s="170"/>
      <c r="O1065" s="170"/>
      <c r="P1065" s="170"/>
      <c r="Q1065" s="170"/>
      <c r="R1065" s="170"/>
      <c r="S1065" s="170"/>
      <c r="T1065" s="171"/>
      <c r="AT1065" s="167" t="s">
        <v>269</v>
      </c>
      <c r="AU1065" s="167" t="s">
        <v>87</v>
      </c>
      <c r="AV1065" s="13" t="s">
        <v>79</v>
      </c>
      <c r="AW1065" s="13" t="s">
        <v>26</v>
      </c>
      <c r="AX1065" s="13" t="s">
        <v>71</v>
      </c>
      <c r="AY1065" s="167" t="s">
        <v>157</v>
      </c>
    </row>
    <row r="1066" spans="1:65" s="14" customFormat="1" x14ac:dyDescent="0.2">
      <c r="B1066" s="172"/>
      <c r="D1066" s="166" t="s">
        <v>269</v>
      </c>
      <c r="E1066" s="173" t="s">
        <v>1</v>
      </c>
      <c r="F1066" s="174" t="s">
        <v>7321</v>
      </c>
      <c r="H1066" s="175">
        <v>1</v>
      </c>
      <c r="L1066" s="172"/>
      <c r="M1066" s="176"/>
      <c r="N1066" s="177"/>
      <c r="O1066" s="177"/>
      <c r="P1066" s="177"/>
      <c r="Q1066" s="177"/>
      <c r="R1066" s="177"/>
      <c r="S1066" s="177"/>
      <c r="T1066" s="178"/>
      <c r="AT1066" s="173" t="s">
        <v>269</v>
      </c>
      <c r="AU1066" s="173" t="s">
        <v>87</v>
      </c>
      <c r="AV1066" s="14" t="s">
        <v>87</v>
      </c>
      <c r="AW1066" s="14" t="s">
        <v>26</v>
      </c>
      <c r="AX1066" s="14" t="s">
        <v>71</v>
      </c>
      <c r="AY1066" s="173" t="s">
        <v>157</v>
      </c>
    </row>
    <row r="1067" spans="1:65" s="15" customFormat="1" x14ac:dyDescent="0.2">
      <c r="B1067" s="179"/>
      <c r="D1067" s="166" t="s">
        <v>269</v>
      </c>
      <c r="E1067" s="180" t="s">
        <v>1</v>
      </c>
      <c r="F1067" s="181" t="s">
        <v>272</v>
      </c>
      <c r="H1067" s="182">
        <v>1</v>
      </c>
      <c r="L1067" s="179"/>
      <c r="M1067" s="183"/>
      <c r="N1067" s="184"/>
      <c r="O1067" s="184"/>
      <c r="P1067" s="184"/>
      <c r="Q1067" s="184"/>
      <c r="R1067" s="184"/>
      <c r="S1067" s="184"/>
      <c r="T1067" s="185"/>
      <c r="AT1067" s="180" t="s">
        <v>269</v>
      </c>
      <c r="AU1067" s="180" t="s">
        <v>87</v>
      </c>
      <c r="AV1067" s="15" t="s">
        <v>162</v>
      </c>
      <c r="AW1067" s="15" t="s">
        <v>26</v>
      </c>
      <c r="AX1067" s="15" t="s">
        <v>79</v>
      </c>
      <c r="AY1067" s="180" t="s">
        <v>157</v>
      </c>
    </row>
    <row r="1068" spans="1:65" s="2" customFormat="1" ht="24.2" customHeight="1" x14ac:dyDescent="0.2">
      <c r="A1068" s="30"/>
      <c r="B1068" s="147"/>
      <c r="C1068" s="148" t="s">
        <v>768</v>
      </c>
      <c r="D1068" s="148" t="s">
        <v>159</v>
      </c>
      <c r="E1068" s="149" t="s">
        <v>7329</v>
      </c>
      <c r="F1068" s="150" t="s">
        <v>7330</v>
      </c>
      <c r="G1068" s="151" t="s">
        <v>205</v>
      </c>
      <c r="H1068" s="152">
        <v>8</v>
      </c>
      <c r="I1068" s="152"/>
      <c r="J1068" s="152">
        <f>ROUND(I1068*H1068,3)</f>
        <v>0</v>
      </c>
      <c r="K1068" s="153"/>
      <c r="L1068" s="31"/>
      <c r="M1068" s="154" t="s">
        <v>1</v>
      </c>
      <c r="N1068" s="155" t="s">
        <v>37</v>
      </c>
      <c r="O1068" s="156">
        <v>0.161</v>
      </c>
      <c r="P1068" s="156">
        <f>O1068*H1068</f>
        <v>1.288</v>
      </c>
      <c r="Q1068" s="156">
        <v>0</v>
      </c>
      <c r="R1068" s="156">
        <f>Q1068*H1068</f>
        <v>0</v>
      </c>
      <c r="S1068" s="156">
        <v>3.2000000000000002E-3</v>
      </c>
      <c r="T1068" s="157">
        <f>S1068*H1068</f>
        <v>2.5600000000000001E-2</v>
      </c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R1068" s="158" t="s">
        <v>220</v>
      </c>
      <c r="AT1068" s="158" t="s">
        <v>159</v>
      </c>
      <c r="AU1068" s="158" t="s">
        <v>87</v>
      </c>
      <c r="AY1068" s="18" t="s">
        <v>157</v>
      </c>
      <c r="BE1068" s="159">
        <f>IF(N1068="základná",J1068,0)</f>
        <v>0</v>
      </c>
      <c r="BF1068" s="159">
        <f>IF(N1068="znížená",J1068,0)</f>
        <v>0</v>
      </c>
      <c r="BG1068" s="159">
        <f>IF(N1068="zákl. prenesená",J1068,0)</f>
        <v>0</v>
      </c>
      <c r="BH1068" s="159">
        <f>IF(N1068="zníž. prenesená",J1068,0)</f>
        <v>0</v>
      </c>
      <c r="BI1068" s="159">
        <f>IF(N1068="nulová",J1068,0)</f>
        <v>0</v>
      </c>
      <c r="BJ1068" s="18" t="s">
        <v>87</v>
      </c>
      <c r="BK1068" s="160">
        <f>ROUND(I1068*H1068,3)</f>
        <v>0</v>
      </c>
      <c r="BL1068" s="18" t="s">
        <v>220</v>
      </c>
      <c r="BM1068" s="158" t="s">
        <v>7331</v>
      </c>
    </row>
    <row r="1069" spans="1:65" s="13" customFormat="1" x14ac:dyDescent="0.2">
      <c r="B1069" s="165"/>
      <c r="D1069" s="166" t="s">
        <v>269</v>
      </c>
      <c r="E1069" s="167" t="s">
        <v>1</v>
      </c>
      <c r="F1069" s="168" t="s">
        <v>6157</v>
      </c>
      <c r="H1069" s="167" t="s">
        <v>1</v>
      </c>
      <c r="L1069" s="165"/>
      <c r="M1069" s="169"/>
      <c r="N1069" s="170"/>
      <c r="O1069" s="170"/>
      <c r="P1069" s="170"/>
      <c r="Q1069" s="170"/>
      <c r="R1069" s="170"/>
      <c r="S1069" s="170"/>
      <c r="T1069" s="171"/>
      <c r="AT1069" s="167" t="s">
        <v>269</v>
      </c>
      <c r="AU1069" s="167" t="s">
        <v>87</v>
      </c>
      <c r="AV1069" s="13" t="s">
        <v>79</v>
      </c>
      <c r="AW1069" s="13" t="s">
        <v>26</v>
      </c>
      <c r="AX1069" s="13" t="s">
        <v>71</v>
      </c>
      <c r="AY1069" s="167" t="s">
        <v>157</v>
      </c>
    </row>
    <row r="1070" spans="1:65" s="14" customFormat="1" x14ac:dyDescent="0.2">
      <c r="B1070" s="172"/>
      <c r="D1070" s="166" t="s">
        <v>269</v>
      </c>
      <c r="E1070" s="173" t="s">
        <v>1</v>
      </c>
      <c r="F1070" s="174" t="s">
        <v>7321</v>
      </c>
      <c r="H1070" s="175">
        <v>1</v>
      </c>
      <c r="L1070" s="172"/>
      <c r="M1070" s="176"/>
      <c r="N1070" s="177"/>
      <c r="O1070" s="177"/>
      <c r="P1070" s="177"/>
      <c r="Q1070" s="177"/>
      <c r="R1070" s="177"/>
      <c r="S1070" s="177"/>
      <c r="T1070" s="178"/>
      <c r="AT1070" s="173" t="s">
        <v>269</v>
      </c>
      <c r="AU1070" s="173" t="s">
        <v>87</v>
      </c>
      <c r="AV1070" s="14" t="s">
        <v>87</v>
      </c>
      <c r="AW1070" s="14" t="s">
        <v>26</v>
      </c>
      <c r="AX1070" s="14" t="s">
        <v>71</v>
      </c>
      <c r="AY1070" s="173" t="s">
        <v>157</v>
      </c>
    </row>
    <row r="1071" spans="1:65" s="14" customFormat="1" x14ac:dyDescent="0.2">
      <c r="B1071" s="172"/>
      <c r="D1071" s="166" t="s">
        <v>269</v>
      </c>
      <c r="E1071" s="173" t="s">
        <v>1</v>
      </c>
      <c r="F1071" s="174" t="s">
        <v>7322</v>
      </c>
      <c r="H1071" s="175">
        <v>2</v>
      </c>
      <c r="L1071" s="172"/>
      <c r="M1071" s="176"/>
      <c r="N1071" s="177"/>
      <c r="O1071" s="177"/>
      <c r="P1071" s="177"/>
      <c r="Q1071" s="177"/>
      <c r="R1071" s="177"/>
      <c r="S1071" s="177"/>
      <c r="T1071" s="178"/>
      <c r="AT1071" s="173" t="s">
        <v>269</v>
      </c>
      <c r="AU1071" s="173" t="s">
        <v>87</v>
      </c>
      <c r="AV1071" s="14" t="s">
        <v>87</v>
      </c>
      <c r="AW1071" s="14" t="s">
        <v>26</v>
      </c>
      <c r="AX1071" s="14" t="s">
        <v>71</v>
      </c>
      <c r="AY1071" s="173" t="s">
        <v>157</v>
      </c>
    </row>
    <row r="1072" spans="1:65" s="14" customFormat="1" x14ac:dyDescent="0.2">
      <c r="B1072" s="172"/>
      <c r="D1072" s="166" t="s">
        <v>269</v>
      </c>
      <c r="E1072" s="173" t="s">
        <v>1</v>
      </c>
      <c r="F1072" s="174" t="s">
        <v>7323</v>
      </c>
      <c r="H1072" s="175">
        <v>2</v>
      </c>
      <c r="L1072" s="172"/>
      <c r="M1072" s="176"/>
      <c r="N1072" s="177"/>
      <c r="O1072" s="177"/>
      <c r="P1072" s="177"/>
      <c r="Q1072" s="177"/>
      <c r="R1072" s="177"/>
      <c r="S1072" s="177"/>
      <c r="T1072" s="178"/>
      <c r="AT1072" s="173" t="s">
        <v>269</v>
      </c>
      <c r="AU1072" s="173" t="s">
        <v>87</v>
      </c>
      <c r="AV1072" s="14" t="s">
        <v>87</v>
      </c>
      <c r="AW1072" s="14" t="s">
        <v>26</v>
      </c>
      <c r="AX1072" s="14" t="s">
        <v>71</v>
      </c>
      <c r="AY1072" s="173" t="s">
        <v>157</v>
      </c>
    </row>
    <row r="1073" spans="1:65" s="14" customFormat="1" x14ac:dyDescent="0.2">
      <c r="B1073" s="172"/>
      <c r="D1073" s="166" t="s">
        <v>269</v>
      </c>
      <c r="E1073" s="173" t="s">
        <v>1</v>
      </c>
      <c r="F1073" s="174" t="s">
        <v>7324</v>
      </c>
      <c r="H1073" s="175">
        <v>2</v>
      </c>
      <c r="L1073" s="172"/>
      <c r="M1073" s="176"/>
      <c r="N1073" s="177"/>
      <c r="O1073" s="177"/>
      <c r="P1073" s="177"/>
      <c r="Q1073" s="177"/>
      <c r="R1073" s="177"/>
      <c r="S1073" s="177"/>
      <c r="T1073" s="178"/>
      <c r="AT1073" s="173" t="s">
        <v>269</v>
      </c>
      <c r="AU1073" s="173" t="s">
        <v>87</v>
      </c>
      <c r="AV1073" s="14" t="s">
        <v>87</v>
      </c>
      <c r="AW1073" s="14" t="s">
        <v>26</v>
      </c>
      <c r="AX1073" s="14" t="s">
        <v>71</v>
      </c>
      <c r="AY1073" s="173" t="s">
        <v>157</v>
      </c>
    </row>
    <row r="1074" spans="1:65" s="14" customFormat="1" x14ac:dyDescent="0.2">
      <c r="B1074" s="172"/>
      <c r="D1074" s="166" t="s">
        <v>269</v>
      </c>
      <c r="E1074" s="173" t="s">
        <v>1</v>
      </c>
      <c r="F1074" s="174" t="s">
        <v>7325</v>
      </c>
      <c r="H1074" s="175">
        <v>1</v>
      </c>
      <c r="L1074" s="172"/>
      <c r="M1074" s="176"/>
      <c r="N1074" s="177"/>
      <c r="O1074" s="177"/>
      <c r="P1074" s="177"/>
      <c r="Q1074" s="177"/>
      <c r="R1074" s="177"/>
      <c r="S1074" s="177"/>
      <c r="T1074" s="178"/>
      <c r="AT1074" s="173" t="s">
        <v>269</v>
      </c>
      <c r="AU1074" s="173" t="s">
        <v>87</v>
      </c>
      <c r="AV1074" s="14" t="s">
        <v>87</v>
      </c>
      <c r="AW1074" s="14" t="s">
        <v>26</v>
      </c>
      <c r="AX1074" s="14" t="s">
        <v>71</v>
      </c>
      <c r="AY1074" s="173" t="s">
        <v>157</v>
      </c>
    </row>
    <row r="1075" spans="1:65" s="15" customFormat="1" x14ac:dyDescent="0.2">
      <c r="B1075" s="179"/>
      <c r="D1075" s="166" t="s">
        <v>269</v>
      </c>
      <c r="E1075" s="180" t="s">
        <v>1</v>
      </c>
      <c r="F1075" s="181" t="s">
        <v>272</v>
      </c>
      <c r="H1075" s="182">
        <v>8</v>
      </c>
      <c r="L1075" s="179"/>
      <c r="M1075" s="183"/>
      <c r="N1075" s="184"/>
      <c r="O1075" s="184"/>
      <c r="P1075" s="184"/>
      <c r="Q1075" s="184"/>
      <c r="R1075" s="184"/>
      <c r="S1075" s="184"/>
      <c r="T1075" s="185"/>
      <c r="AT1075" s="180" t="s">
        <v>269</v>
      </c>
      <c r="AU1075" s="180" t="s">
        <v>87</v>
      </c>
      <c r="AV1075" s="15" t="s">
        <v>162</v>
      </c>
      <c r="AW1075" s="15" t="s">
        <v>26</v>
      </c>
      <c r="AX1075" s="15" t="s">
        <v>79</v>
      </c>
      <c r="AY1075" s="180" t="s">
        <v>157</v>
      </c>
    </row>
    <row r="1076" spans="1:65" s="2" customFormat="1" ht="24.2" customHeight="1" x14ac:dyDescent="0.2">
      <c r="A1076" s="30"/>
      <c r="B1076" s="147"/>
      <c r="C1076" s="148" t="s">
        <v>773</v>
      </c>
      <c r="D1076" s="148" t="s">
        <v>159</v>
      </c>
      <c r="E1076" s="149" t="s">
        <v>7332</v>
      </c>
      <c r="F1076" s="150" t="s">
        <v>7333</v>
      </c>
      <c r="G1076" s="151" t="s">
        <v>205</v>
      </c>
      <c r="H1076" s="152">
        <v>1</v>
      </c>
      <c r="I1076" s="152"/>
      <c r="J1076" s="152">
        <f>ROUND(I1076*H1076,3)</f>
        <v>0</v>
      </c>
      <c r="K1076" s="153"/>
      <c r="L1076" s="31"/>
      <c r="M1076" s="154" t="s">
        <v>1</v>
      </c>
      <c r="N1076" s="155" t="s">
        <v>37</v>
      </c>
      <c r="O1076" s="156">
        <v>8.5999999999999993E-2</v>
      </c>
      <c r="P1076" s="156">
        <f>O1076*H1076</f>
        <v>8.5999999999999993E-2</v>
      </c>
      <c r="Q1076" s="156">
        <v>0</v>
      </c>
      <c r="R1076" s="156">
        <f>Q1076*H1076</f>
        <v>0</v>
      </c>
      <c r="S1076" s="156">
        <v>5.1599999999999997E-3</v>
      </c>
      <c r="T1076" s="157">
        <f>S1076*H1076</f>
        <v>5.1599999999999997E-3</v>
      </c>
      <c r="U1076" s="30"/>
      <c r="V1076" s="30"/>
      <c r="W1076" s="30"/>
      <c r="X1076" s="30"/>
      <c r="Y1076" s="30"/>
      <c r="Z1076" s="30"/>
      <c r="AA1076" s="30"/>
      <c r="AB1076" s="30"/>
      <c r="AC1076" s="30"/>
      <c r="AD1076" s="30"/>
      <c r="AE1076" s="30"/>
      <c r="AR1076" s="158" t="s">
        <v>220</v>
      </c>
      <c r="AT1076" s="158" t="s">
        <v>159</v>
      </c>
      <c r="AU1076" s="158" t="s">
        <v>87</v>
      </c>
      <c r="AY1076" s="18" t="s">
        <v>157</v>
      </c>
      <c r="BE1076" s="159">
        <f>IF(N1076="základná",J1076,0)</f>
        <v>0</v>
      </c>
      <c r="BF1076" s="159">
        <f>IF(N1076="znížená",J1076,0)</f>
        <v>0</v>
      </c>
      <c r="BG1076" s="159">
        <f>IF(N1076="zákl. prenesená",J1076,0)</f>
        <v>0</v>
      </c>
      <c r="BH1076" s="159">
        <f>IF(N1076="zníž. prenesená",J1076,0)</f>
        <v>0</v>
      </c>
      <c r="BI1076" s="159">
        <f>IF(N1076="nulová",J1076,0)</f>
        <v>0</v>
      </c>
      <c r="BJ1076" s="18" t="s">
        <v>87</v>
      </c>
      <c r="BK1076" s="160">
        <f>ROUND(I1076*H1076,3)</f>
        <v>0</v>
      </c>
      <c r="BL1076" s="18" t="s">
        <v>220</v>
      </c>
      <c r="BM1076" s="158" t="s">
        <v>7334</v>
      </c>
    </row>
    <row r="1077" spans="1:65" s="13" customFormat="1" x14ac:dyDescent="0.2">
      <c r="B1077" s="165"/>
      <c r="D1077" s="166" t="s">
        <v>269</v>
      </c>
      <c r="E1077" s="167" t="s">
        <v>1</v>
      </c>
      <c r="F1077" s="168" t="s">
        <v>6157</v>
      </c>
      <c r="H1077" s="167" t="s">
        <v>1</v>
      </c>
      <c r="L1077" s="165"/>
      <c r="M1077" s="169"/>
      <c r="N1077" s="170"/>
      <c r="O1077" s="170"/>
      <c r="P1077" s="170"/>
      <c r="Q1077" s="170"/>
      <c r="R1077" s="170"/>
      <c r="S1077" s="170"/>
      <c r="T1077" s="171"/>
      <c r="AT1077" s="167" t="s">
        <v>269</v>
      </c>
      <c r="AU1077" s="167" t="s">
        <v>87</v>
      </c>
      <c r="AV1077" s="13" t="s">
        <v>79</v>
      </c>
      <c r="AW1077" s="13" t="s">
        <v>26</v>
      </c>
      <c r="AX1077" s="13" t="s">
        <v>71</v>
      </c>
      <c r="AY1077" s="167" t="s">
        <v>157</v>
      </c>
    </row>
    <row r="1078" spans="1:65" s="14" customFormat="1" x14ac:dyDescent="0.2">
      <c r="B1078" s="172"/>
      <c r="D1078" s="166" t="s">
        <v>269</v>
      </c>
      <c r="E1078" s="173" t="s">
        <v>1</v>
      </c>
      <c r="F1078" s="174" t="s">
        <v>7321</v>
      </c>
      <c r="H1078" s="175">
        <v>1</v>
      </c>
      <c r="L1078" s="172"/>
      <c r="M1078" s="176"/>
      <c r="N1078" s="177"/>
      <c r="O1078" s="177"/>
      <c r="P1078" s="177"/>
      <c r="Q1078" s="177"/>
      <c r="R1078" s="177"/>
      <c r="S1078" s="177"/>
      <c r="T1078" s="178"/>
      <c r="AT1078" s="173" t="s">
        <v>269</v>
      </c>
      <c r="AU1078" s="173" t="s">
        <v>87</v>
      </c>
      <c r="AV1078" s="14" t="s">
        <v>87</v>
      </c>
      <c r="AW1078" s="14" t="s">
        <v>26</v>
      </c>
      <c r="AX1078" s="14" t="s">
        <v>71</v>
      </c>
      <c r="AY1078" s="173" t="s">
        <v>157</v>
      </c>
    </row>
    <row r="1079" spans="1:65" s="15" customFormat="1" x14ac:dyDescent="0.2">
      <c r="B1079" s="179"/>
      <c r="D1079" s="166" t="s">
        <v>269</v>
      </c>
      <c r="E1079" s="180" t="s">
        <v>1</v>
      </c>
      <c r="F1079" s="181" t="s">
        <v>272</v>
      </c>
      <c r="H1079" s="182">
        <v>1</v>
      </c>
      <c r="L1079" s="179"/>
      <c r="M1079" s="183"/>
      <c r="N1079" s="184"/>
      <c r="O1079" s="184"/>
      <c r="P1079" s="184"/>
      <c r="Q1079" s="184"/>
      <c r="R1079" s="184"/>
      <c r="S1079" s="184"/>
      <c r="T1079" s="185"/>
      <c r="AT1079" s="180" t="s">
        <v>269</v>
      </c>
      <c r="AU1079" s="180" t="s">
        <v>87</v>
      </c>
      <c r="AV1079" s="15" t="s">
        <v>162</v>
      </c>
      <c r="AW1079" s="15" t="s">
        <v>26</v>
      </c>
      <c r="AX1079" s="15" t="s">
        <v>79</v>
      </c>
      <c r="AY1079" s="180" t="s">
        <v>157</v>
      </c>
    </row>
    <row r="1080" spans="1:65" s="2" customFormat="1" ht="24.2" customHeight="1" x14ac:dyDescent="0.2">
      <c r="A1080" s="30"/>
      <c r="B1080" s="147"/>
      <c r="C1080" s="148" t="s">
        <v>781</v>
      </c>
      <c r="D1080" s="148" t="s">
        <v>159</v>
      </c>
      <c r="E1080" s="149" t="s">
        <v>7335</v>
      </c>
      <c r="F1080" s="150" t="s">
        <v>7336</v>
      </c>
      <c r="G1080" s="151" t="s">
        <v>196</v>
      </c>
      <c r="H1080" s="152">
        <v>119.95</v>
      </c>
      <c r="I1080" s="152"/>
      <c r="J1080" s="152">
        <f>ROUND(I1080*H1080,3)</f>
        <v>0</v>
      </c>
      <c r="K1080" s="153"/>
      <c r="L1080" s="31"/>
      <c r="M1080" s="154" t="s">
        <v>1</v>
      </c>
      <c r="N1080" s="155" t="s">
        <v>37</v>
      </c>
      <c r="O1080" s="156">
        <v>0.61</v>
      </c>
      <c r="P1080" s="156">
        <f>O1080*H1080</f>
        <v>73.169499999999999</v>
      </c>
      <c r="Q1080" s="156">
        <v>8.7000000000000001E-4</v>
      </c>
      <c r="R1080" s="156">
        <f>Q1080*H1080</f>
        <v>0.1043565</v>
      </c>
      <c r="S1080" s="156">
        <v>0</v>
      </c>
      <c r="T1080" s="157">
        <f>S1080*H1080</f>
        <v>0</v>
      </c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R1080" s="158" t="s">
        <v>220</v>
      </c>
      <c r="AT1080" s="158" t="s">
        <v>159</v>
      </c>
      <c r="AU1080" s="158" t="s">
        <v>87</v>
      </c>
      <c r="AY1080" s="18" t="s">
        <v>157</v>
      </c>
      <c r="BE1080" s="159">
        <f>IF(N1080="základná",J1080,0)</f>
        <v>0</v>
      </c>
      <c r="BF1080" s="159">
        <f>IF(N1080="znížená",J1080,0)</f>
        <v>0</v>
      </c>
      <c r="BG1080" s="159">
        <f>IF(N1080="zákl. prenesená",J1080,0)</f>
        <v>0</v>
      </c>
      <c r="BH1080" s="159">
        <f>IF(N1080="zníž. prenesená",J1080,0)</f>
        <v>0</v>
      </c>
      <c r="BI1080" s="159">
        <f>IF(N1080="nulová",J1080,0)</f>
        <v>0</v>
      </c>
      <c r="BJ1080" s="18" t="s">
        <v>87</v>
      </c>
      <c r="BK1080" s="160">
        <f>ROUND(I1080*H1080,3)</f>
        <v>0</v>
      </c>
      <c r="BL1080" s="18" t="s">
        <v>220</v>
      </c>
      <c r="BM1080" s="158" t="s">
        <v>7337</v>
      </c>
    </row>
    <row r="1081" spans="1:65" s="13" customFormat="1" x14ac:dyDescent="0.2">
      <c r="B1081" s="165"/>
      <c r="D1081" s="166" t="s">
        <v>269</v>
      </c>
      <c r="E1081" s="167" t="s">
        <v>1</v>
      </c>
      <c r="F1081" s="168" t="s">
        <v>7338</v>
      </c>
      <c r="H1081" s="167" t="s">
        <v>1</v>
      </c>
      <c r="L1081" s="165"/>
      <c r="M1081" s="169"/>
      <c r="N1081" s="170"/>
      <c r="O1081" s="170"/>
      <c r="P1081" s="170"/>
      <c r="Q1081" s="170"/>
      <c r="R1081" s="170"/>
      <c r="S1081" s="170"/>
      <c r="T1081" s="171"/>
      <c r="AT1081" s="167" t="s">
        <v>269</v>
      </c>
      <c r="AU1081" s="167" t="s">
        <v>87</v>
      </c>
      <c r="AV1081" s="13" t="s">
        <v>79</v>
      </c>
      <c r="AW1081" s="13" t="s">
        <v>26</v>
      </c>
      <c r="AX1081" s="13" t="s">
        <v>71</v>
      </c>
      <c r="AY1081" s="167" t="s">
        <v>157</v>
      </c>
    </row>
    <row r="1082" spans="1:65" s="13" customFormat="1" x14ac:dyDescent="0.2">
      <c r="B1082" s="165"/>
      <c r="D1082" s="166" t="s">
        <v>269</v>
      </c>
      <c r="E1082" s="167" t="s">
        <v>1</v>
      </c>
      <c r="F1082" s="168" t="s">
        <v>6157</v>
      </c>
      <c r="H1082" s="167" t="s">
        <v>1</v>
      </c>
      <c r="L1082" s="165"/>
      <c r="M1082" s="169"/>
      <c r="N1082" s="170"/>
      <c r="O1082" s="170"/>
      <c r="P1082" s="170"/>
      <c r="Q1082" s="170"/>
      <c r="R1082" s="170"/>
      <c r="S1082" s="170"/>
      <c r="T1082" s="171"/>
      <c r="AT1082" s="167" t="s">
        <v>269</v>
      </c>
      <c r="AU1082" s="167" t="s">
        <v>87</v>
      </c>
      <c r="AV1082" s="13" t="s">
        <v>79</v>
      </c>
      <c r="AW1082" s="13" t="s">
        <v>26</v>
      </c>
      <c r="AX1082" s="13" t="s">
        <v>71</v>
      </c>
      <c r="AY1082" s="167" t="s">
        <v>157</v>
      </c>
    </row>
    <row r="1083" spans="1:65" s="14" customFormat="1" x14ac:dyDescent="0.2">
      <c r="B1083" s="172"/>
      <c r="D1083" s="166" t="s">
        <v>269</v>
      </c>
      <c r="E1083" s="173" t="s">
        <v>1</v>
      </c>
      <c r="F1083" s="174" t="s">
        <v>7339</v>
      </c>
      <c r="H1083" s="175">
        <v>4.75</v>
      </c>
      <c r="L1083" s="172"/>
      <c r="M1083" s="176"/>
      <c r="N1083" s="177"/>
      <c r="O1083" s="177"/>
      <c r="P1083" s="177"/>
      <c r="Q1083" s="177"/>
      <c r="R1083" s="177"/>
      <c r="S1083" s="177"/>
      <c r="T1083" s="178"/>
      <c r="AT1083" s="173" t="s">
        <v>269</v>
      </c>
      <c r="AU1083" s="173" t="s">
        <v>87</v>
      </c>
      <c r="AV1083" s="14" t="s">
        <v>87</v>
      </c>
      <c r="AW1083" s="14" t="s">
        <v>26</v>
      </c>
      <c r="AX1083" s="14" t="s">
        <v>71</v>
      </c>
      <c r="AY1083" s="173" t="s">
        <v>157</v>
      </c>
    </row>
    <row r="1084" spans="1:65" s="14" customFormat="1" x14ac:dyDescent="0.2">
      <c r="B1084" s="172"/>
      <c r="D1084" s="166" t="s">
        <v>269</v>
      </c>
      <c r="E1084" s="173" t="s">
        <v>1</v>
      </c>
      <c r="F1084" s="174" t="s">
        <v>7340</v>
      </c>
      <c r="H1084" s="175">
        <v>28.55</v>
      </c>
      <c r="L1084" s="172"/>
      <c r="M1084" s="176"/>
      <c r="N1084" s="177"/>
      <c r="O1084" s="177"/>
      <c r="P1084" s="177"/>
      <c r="Q1084" s="177"/>
      <c r="R1084" s="177"/>
      <c r="S1084" s="177"/>
      <c r="T1084" s="178"/>
      <c r="AT1084" s="173" t="s">
        <v>269</v>
      </c>
      <c r="AU1084" s="173" t="s">
        <v>87</v>
      </c>
      <c r="AV1084" s="14" t="s">
        <v>87</v>
      </c>
      <c r="AW1084" s="14" t="s">
        <v>26</v>
      </c>
      <c r="AX1084" s="14" t="s">
        <v>71</v>
      </c>
      <c r="AY1084" s="173" t="s">
        <v>157</v>
      </c>
    </row>
    <row r="1085" spans="1:65" s="14" customFormat="1" x14ac:dyDescent="0.2">
      <c r="B1085" s="172"/>
      <c r="D1085" s="166" t="s">
        <v>269</v>
      </c>
      <c r="E1085" s="173" t="s">
        <v>1</v>
      </c>
      <c r="F1085" s="174" t="s">
        <v>7341</v>
      </c>
      <c r="H1085" s="175">
        <v>38.5</v>
      </c>
      <c r="L1085" s="172"/>
      <c r="M1085" s="176"/>
      <c r="N1085" s="177"/>
      <c r="O1085" s="177"/>
      <c r="P1085" s="177"/>
      <c r="Q1085" s="177"/>
      <c r="R1085" s="177"/>
      <c r="S1085" s="177"/>
      <c r="T1085" s="178"/>
      <c r="AT1085" s="173" t="s">
        <v>269</v>
      </c>
      <c r="AU1085" s="173" t="s">
        <v>87</v>
      </c>
      <c r="AV1085" s="14" t="s">
        <v>87</v>
      </c>
      <c r="AW1085" s="14" t="s">
        <v>26</v>
      </c>
      <c r="AX1085" s="14" t="s">
        <v>71</v>
      </c>
      <c r="AY1085" s="173" t="s">
        <v>157</v>
      </c>
    </row>
    <row r="1086" spans="1:65" s="14" customFormat="1" x14ac:dyDescent="0.2">
      <c r="B1086" s="172"/>
      <c r="D1086" s="166" t="s">
        <v>269</v>
      </c>
      <c r="E1086" s="173" t="s">
        <v>1</v>
      </c>
      <c r="F1086" s="174" t="s">
        <v>7342</v>
      </c>
      <c r="H1086" s="175">
        <v>3.1</v>
      </c>
      <c r="L1086" s="172"/>
      <c r="M1086" s="176"/>
      <c r="N1086" s="177"/>
      <c r="O1086" s="177"/>
      <c r="P1086" s="177"/>
      <c r="Q1086" s="177"/>
      <c r="R1086" s="177"/>
      <c r="S1086" s="177"/>
      <c r="T1086" s="178"/>
      <c r="AT1086" s="173" t="s">
        <v>269</v>
      </c>
      <c r="AU1086" s="173" t="s">
        <v>87</v>
      </c>
      <c r="AV1086" s="14" t="s">
        <v>87</v>
      </c>
      <c r="AW1086" s="14" t="s">
        <v>26</v>
      </c>
      <c r="AX1086" s="14" t="s">
        <v>71</v>
      </c>
      <c r="AY1086" s="173" t="s">
        <v>157</v>
      </c>
    </row>
    <row r="1087" spans="1:65" s="14" customFormat="1" x14ac:dyDescent="0.2">
      <c r="B1087" s="172"/>
      <c r="D1087" s="166" t="s">
        <v>269</v>
      </c>
      <c r="E1087" s="173" t="s">
        <v>1</v>
      </c>
      <c r="F1087" s="174" t="s">
        <v>7343</v>
      </c>
      <c r="H1087" s="175">
        <v>19.100000000000001</v>
      </c>
      <c r="L1087" s="172"/>
      <c r="M1087" s="176"/>
      <c r="N1087" s="177"/>
      <c r="O1087" s="177"/>
      <c r="P1087" s="177"/>
      <c r="Q1087" s="177"/>
      <c r="R1087" s="177"/>
      <c r="S1087" s="177"/>
      <c r="T1087" s="178"/>
      <c r="AT1087" s="173" t="s">
        <v>269</v>
      </c>
      <c r="AU1087" s="173" t="s">
        <v>87</v>
      </c>
      <c r="AV1087" s="14" t="s">
        <v>87</v>
      </c>
      <c r="AW1087" s="14" t="s">
        <v>26</v>
      </c>
      <c r="AX1087" s="14" t="s">
        <v>71</v>
      </c>
      <c r="AY1087" s="173" t="s">
        <v>157</v>
      </c>
    </row>
    <row r="1088" spans="1:65" s="16" customFormat="1" x14ac:dyDescent="0.2">
      <c r="B1088" s="186"/>
      <c r="D1088" s="166" t="s">
        <v>269</v>
      </c>
      <c r="E1088" s="187" t="s">
        <v>1</v>
      </c>
      <c r="F1088" s="188" t="s">
        <v>319</v>
      </c>
      <c r="H1088" s="189">
        <v>94</v>
      </c>
      <c r="L1088" s="186"/>
      <c r="M1088" s="190"/>
      <c r="N1088" s="191"/>
      <c r="O1088" s="191"/>
      <c r="P1088" s="191"/>
      <c r="Q1088" s="191"/>
      <c r="R1088" s="191"/>
      <c r="S1088" s="191"/>
      <c r="T1088" s="192"/>
      <c r="AT1088" s="187" t="s">
        <v>269</v>
      </c>
      <c r="AU1088" s="187" t="s">
        <v>87</v>
      </c>
      <c r="AV1088" s="16" t="s">
        <v>92</v>
      </c>
      <c r="AW1088" s="16" t="s">
        <v>26</v>
      </c>
      <c r="AX1088" s="16" t="s">
        <v>71</v>
      </c>
      <c r="AY1088" s="187" t="s">
        <v>157</v>
      </c>
    </row>
    <row r="1089" spans="1:65" s="15" customFormat="1" x14ac:dyDescent="0.2">
      <c r="B1089" s="179"/>
      <c r="D1089" s="166" t="s">
        <v>269</v>
      </c>
      <c r="E1089" s="180" t="s">
        <v>1</v>
      </c>
      <c r="F1089" s="181" t="s">
        <v>272</v>
      </c>
      <c r="H1089" s="182">
        <v>94</v>
      </c>
      <c r="L1089" s="179"/>
      <c r="M1089" s="183"/>
      <c r="N1089" s="184"/>
      <c r="O1089" s="184"/>
      <c r="P1089" s="184"/>
      <c r="Q1089" s="184"/>
      <c r="R1089" s="184"/>
      <c r="S1089" s="184"/>
      <c r="T1089" s="185"/>
      <c r="AT1089" s="180" t="s">
        <v>269</v>
      </c>
      <c r="AU1089" s="180" t="s">
        <v>87</v>
      </c>
      <c r="AV1089" s="15" t="s">
        <v>162</v>
      </c>
      <c r="AW1089" s="15" t="s">
        <v>26</v>
      </c>
      <c r="AX1089" s="15" t="s">
        <v>71</v>
      </c>
      <c r="AY1089" s="180" t="s">
        <v>157</v>
      </c>
    </row>
    <row r="1090" spans="1:65" s="13" customFormat="1" x14ac:dyDescent="0.2">
      <c r="B1090" s="165"/>
      <c r="D1090" s="166" t="s">
        <v>269</v>
      </c>
      <c r="E1090" s="167" t="s">
        <v>1</v>
      </c>
      <c r="F1090" s="168" t="s">
        <v>6159</v>
      </c>
      <c r="H1090" s="167" t="s">
        <v>1</v>
      </c>
      <c r="L1090" s="165"/>
      <c r="M1090" s="169"/>
      <c r="N1090" s="170"/>
      <c r="O1090" s="170"/>
      <c r="P1090" s="170"/>
      <c r="Q1090" s="170"/>
      <c r="R1090" s="170"/>
      <c r="S1090" s="170"/>
      <c r="T1090" s="171"/>
      <c r="AT1090" s="167" t="s">
        <v>269</v>
      </c>
      <c r="AU1090" s="167" t="s">
        <v>87</v>
      </c>
      <c r="AV1090" s="13" t="s">
        <v>79</v>
      </c>
      <c r="AW1090" s="13" t="s">
        <v>26</v>
      </c>
      <c r="AX1090" s="13" t="s">
        <v>71</v>
      </c>
      <c r="AY1090" s="167" t="s">
        <v>157</v>
      </c>
    </row>
    <row r="1091" spans="1:65" s="14" customFormat="1" x14ac:dyDescent="0.2">
      <c r="B1091" s="172"/>
      <c r="D1091" s="166" t="s">
        <v>269</v>
      </c>
      <c r="E1091" s="173" t="s">
        <v>1</v>
      </c>
      <c r="F1091" s="174" t="s">
        <v>7344</v>
      </c>
      <c r="H1091" s="175">
        <v>25.95</v>
      </c>
      <c r="L1091" s="172"/>
      <c r="M1091" s="176"/>
      <c r="N1091" s="177"/>
      <c r="O1091" s="177"/>
      <c r="P1091" s="177"/>
      <c r="Q1091" s="177"/>
      <c r="R1091" s="177"/>
      <c r="S1091" s="177"/>
      <c r="T1091" s="178"/>
      <c r="AT1091" s="173" t="s">
        <v>269</v>
      </c>
      <c r="AU1091" s="173" t="s">
        <v>87</v>
      </c>
      <c r="AV1091" s="14" t="s">
        <v>87</v>
      </c>
      <c r="AW1091" s="14" t="s">
        <v>26</v>
      </c>
      <c r="AX1091" s="14" t="s">
        <v>71</v>
      </c>
      <c r="AY1091" s="173" t="s">
        <v>157</v>
      </c>
    </row>
    <row r="1092" spans="1:65" s="15" customFormat="1" x14ac:dyDescent="0.2">
      <c r="B1092" s="179"/>
      <c r="D1092" s="166" t="s">
        <v>269</v>
      </c>
      <c r="E1092" s="180" t="s">
        <v>1</v>
      </c>
      <c r="F1092" s="181" t="s">
        <v>272</v>
      </c>
      <c r="H1092" s="182">
        <v>25.95</v>
      </c>
      <c r="L1092" s="179"/>
      <c r="M1092" s="183"/>
      <c r="N1092" s="184"/>
      <c r="O1092" s="184"/>
      <c r="P1092" s="184"/>
      <c r="Q1092" s="184"/>
      <c r="R1092" s="184"/>
      <c r="S1092" s="184"/>
      <c r="T1092" s="185"/>
      <c r="AT1092" s="180" t="s">
        <v>269</v>
      </c>
      <c r="AU1092" s="180" t="s">
        <v>87</v>
      </c>
      <c r="AV1092" s="15" t="s">
        <v>162</v>
      </c>
      <c r="AW1092" s="15" t="s">
        <v>26</v>
      </c>
      <c r="AX1092" s="15" t="s">
        <v>71</v>
      </c>
      <c r="AY1092" s="180" t="s">
        <v>157</v>
      </c>
    </row>
    <row r="1093" spans="1:65" s="14" customFormat="1" x14ac:dyDescent="0.2">
      <c r="B1093" s="172"/>
      <c r="D1093" s="166" t="s">
        <v>269</v>
      </c>
      <c r="E1093" s="173" t="s">
        <v>1</v>
      </c>
      <c r="F1093" s="174" t="s">
        <v>7345</v>
      </c>
      <c r="H1093" s="175">
        <v>119.95</v>
      </c>
      <c r="L1093" s="172"/>
      <c r="M1093" s="176"/>
      <c r="N1093" s="177"/>
      <c r="O1093" s="177"/>
      <c r="P1093" s="177"/>
      <c r="Q1093" s="177"/>
      <c r="R1093" s="177"/>
      <c r="S1093" s="177"/>
      <c r="T1093" s="178"/>
      <c r="AT1093" s="173" t="s">
        <v>269</v>
      </c>
      <c r="AU1093" s="173" t="s">
        <v>87</v>
      </c>
      <c r="AV1093" s="14" t="s">
        <v>87</v>
      </c>
      <c r="AW1093" s="14" t="s">
        <v>26</v>
      </c>
      <c r="AX1093" s="14" t="s">
        <v>71</v>
      </c>
      <c r="AY1093" s="173" t="s">
        <v>157</v>
      </c>
    </row>
    <row r="1094" spans="1:65" s="15" customFormat="1" x14ac:dyDescent="0.2">
      <c r="B1094" s="179"/>
      <c r="D1094" s="166" t="s">
        <v>269</v>
      </c>
      <c r="E1094" s="180" t="s">
        <v>1</v>
      </c>
      <c r="F1094" s="181" t="s">
        <v>272</v>
      </c>
      <c r="H1094" s="182">
        <v>119.95</v>
      </c>
      <c r="L1094" s="179"/>
      <c r="M1094" s="183"/>
      <c r="N1094" s="184"/>
      <c r="O1094" s="184"/>
      <c r="P1094" s="184"/>
      <c r="Q1094" s="184"/>
      <c r="R1094" s="184"/>
      <c r="S1094" s="184"/>
      <c r="T1094" s="185"/>
      <c r="AT1094" s="180" t="s">
        <v>269</v>
      </c>
      <c r="AU1094" s="180" t="s">
        <v>87</v>
      </c>
      <c r="AV1094" s="15" t="s">
        <v>162</v>
      </c>
      <c r="AW1094" s="15" t="s">
        <v>26</v>
      </c>
      <c r="AX1094" s="15" t="s">
        <v>79</v>
      </c>
      <c r="AY1094" s="180" t="s">
        <v>157</v>
      </c>
    </row>
    <row r="1095" spans="1:65" s="2" customFormat="1" ht="24.2" customHeight="1" x14ac:dyDescent="0.2">
      <c r="A1095" s="30"/>
      <c r="B1095" s="147"/>
      <c r="C1095" s="148" t="s">
        <v>790</v>
      </c>
      <c r="D1095" s="148" t="s">
        <v>159</v>
      </c>
      <c r="E1095" s="149" t="s">
        <v>7346</v>
      </c>
      <c r="F1095" s="150" t="s">
        <v>7347</v>
      </c>
      <c r="G1095" s="151" t="s">
        <v>196</v>
      </c>
      <c r="H1095" s="152">
        <v>47.55</v>
      </c>
      <c r="I1095" s="152"/>
      <c r="J1095" s="152">
        <f>ROUND(I1095*H1095,3)</f>
        <v>0</v>
      </c>
      <c r="K1095" s="153"/>
      <c r="L1095" s="31"/>
      <c r="M1095" s="154" t="s">
        <v>1</v>
      </c>
      <c r="N1095" s="155" t="s">
        <v>37</v>
      </c>
      <c r="O1095" s="156">
        <v>5.6000000000000001E-2</v>
      </c>
      <c r="P1095" s="156">
        <f>O1095*H1095</f>
        <v>2.6627999999999998</v>
      </c>
      <c r="Q1095" s="156">
        <v>0</v>
      </c>
      <c r="R1095" s="156">
        <f>Q1095*H1095</f>
        <v>0</v>
      </c>
      <c r="S1095" s="156">
        <v>4.1799999999999997E-3</v>
      </c>
      <c r="T1095" s="157">
        <f>S1095*H1095</f>
        <v>0.19875899999999996</v>
      </c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R1095" s="158" t="s">
        <v>220</v>
      </c>
      <c r="AT1095" s="158" t="s">
        <v>159</v>
      </c>
      <c r="AU1095" s="158" t="s">
        <v>87</v>
      </c>
      <c r="AY1095" s="18" t="s">
        <v>157</v>
      </c>
      <c r="BE1095" s="159">
        <f>IF(N1095="základná",J1095,0)</f>
        <v>0</v>
      </c>
      <c r="BF1095" s="159">
        <f>IF(N1095="znížená",J1095,0)</f>
        <v>0</v>
      </c>
      <c r="BG1095" s="159">
        <f>IF(N1095="zákl. prenesená",J1095,0)</f>
        <v>0</v>
      </c>
      <c r="BH1095" s="159">
        <f>IF(N1095="zníž. prenesená",J1095,0)</f>
        <v>0</v>
      </c>
      <c r="BI1095" s="159">
        <f>IF(N1095="nulová",J1095,0)</f>
        <v>0</v>
      </c>
      <c r="BJ1095" s="18" t="s">
        <v>87</v>
      </c>
      <c r="BK1095" s="160">
        <f>ROUND(I1095*H1095,3)</f>
        <v>0</v>
      </c>
      <c r="BL1095" s="18" t="s">
        <v>220</v>
      </c>
      <c r="BM1095" s="158" t="s">
        <v>7348</v>
      </c>
    </row>
    <row r="1096" spans="1:65" s="13" customFormat="1" x14ac:dyDescent="0.2">
      <c r="B1096" s="165"/>
      <c r="D1096" s="166" t="s">
        <v>269</v>
      </c>
      <c r="E1096" s="167" t="s">
        <v>1</v>
      </c>
      <c r="F1096" s="168" t="s">
        <v>6157</v>
      </c>
      <c r="H1096" s="167" t="s">
        <v>1</v>
      </c>
      <c r="L1096" s="165"/>
      <c r="M1096" s="169"/>
      <c r="N1096" s="170"/>
      <c r="O1096" s="170"/>
      <c r="P1096" s="170"/>
      <c r="Q1096" s="170"/>
      <c r="R1096" s="170"/>
      <c r="S1096" s="170"/>
      <c r="T1096" s="171"/>
      <c r="AT1096" s="167" t="s">
        <v>269</v>
      </c>
      <c r="AU1096" s="167" t="s">
        <v>87</v>
      </c>
      <c r="AV1096" s="13" t="s">
        <v>79</v>
      </c>
      <c r="AW1096" s="13" t="s">
        <v>26</v>
      </c>
      <c r="AX1096" s="13" t="s">
        <v>71</v>
      </c>
      <c r="AY1096" s="167" t="s">
        <v>157</v>
      </c>
    </row>
    <row r="1097" spans="1:65" s="14" customFormat="1" x14ac:dyDescent="0.2">
      <c r="B1097" s="172"/>
      <c r="D1097" s="166" t="s">
        <v>269</v>
      </c>
      <c r="E1097" s="173" t="s">
        <v>1</v>
      </c>
      <c r="F1097" s="174" t="s">
        <v>7349</v>
      </c>
      <c r="H1097" s="175">
        <v>7.85</v>
      </c>
      <c r="L1097" s="172"/>
      <c r="M1097" s="176"/>
      <c r="N1097" s="177"/>
      <c r="O1097" s="177"/>
      <c r="P1097" s="177"/>
      <c r="Q1097" s="177"/>
      <c r="R1097" s="177"/>
      <c r="S1097" s="177"/>
      <c r="T1097" s="178"/>
      <c r="AT1097" s="173" t="s">
        <v>269</v>
      </c>
      <c r="AU1097" s="173" t="s">
        <v>87</v>
      </c>
      <c r="AV1097" s="14" t="s">
        <v>87</v>
      </c>
      <c r="AW1097" s="14" t="s">
        <v>26</v>
      </c>
      <c r="AX1097" s="14" t="s">
        <v>71</v>
      </c>
      <c r="AY1097" s="173" t="s">
        <v>157</v>
      </c>
    </row>
    <row r="1098" spans="1:65" s="14" customFormat="1" x14ac:dyDescent="0.2">
      <c r="B1098" s="172"/>
      <c r="D1098" s="166" t="s">
        <v>269</v>
      </c>
      <c r="E1098" s="173" t="s">
        <v>1</v>
      </c>
      <c r="F1098" s="174" t="s">
        <v>7350</v>
      </c>
      <c r="H1098" s="175">
        <v>12.2</v>
      </c>
      <c r="L1098" s="172"/>
      <c r="M1098" s="176"/>
      <c r="N1098" s="177"/>
      <c r="O1098" s="177"/>
      <c r="P1098" s="177"/>
      <c r="Q1098" s="177"/>
      <c r="R1098" s="177"/>
      <c r="S1098" s="177"/>
      <c r="T1098" s="178"/>
      <c r="AT1098" s="173" t="s">
        <v>269</v>
      </c>
      <c r="AU1098" s="173" t="s">
        <v>87</v>
      </c>
      <c r="AV1098" s="14" t="s">
        <v>87</v>
      </c>
      <c r="AW1098" s="14" t="s">
        <v>26</v>
      </c>
      <c r="AX1098" s="14" t="s">
        <v>71</v>
      </c>
      <c r="AY1098" s="173" t="s">
        <v>157</v>
      </c>
    </row>
    <row r="1099" spans="1:65" s="14" customFormat="1" x14ac:dyDescent="0.2">
      <c r="B1099" s="172"/>
      <c r="D1099" s="166" t="s">
        <v>269</v>
      </c>
      <c r="E1099" s="173" t="s">
        <v>1</v>
      </c>
      <c r="F1099" s="174" t="s">
        <v>7351</v>
      </c>
      <c r="H1099" s="175">
        <v>12.2</v>
      </c>
      <c r="L1099" s="172"/>
      <c r="M1099" s="176"/>
      <c r="N1099" s="177"/>
      <c r="O1099" s="177"/>
      <c r="P1099" s="177"/>
      <c r="Q1099" s="177"/>
      <c r="R1099" s="177"/>
      <c r="S1099" s="177"/>
      <c r="T1099" s="178"/>
      <c r="AT1099" s="173" t="s">
        <v>269</v>
      </c>
      <c r="AU1099" s="173" t="s">
        <v>87</v>
      </c>
      <c r="AV1099" s="14" t="s">
        <v>87</v>
      </c>
      <c r="AW1099" s="14" t="s">
        <v>26</v>
      </c>
      <c r="AX1099" s="14" t="s">
        <v>71</v>
      </c>
      <c r="AY1099" s="173" t="s">
        <v>157</v>
      </c>
    </row>
    <row r="1100" spans="1:65" s="14" customFormat="1" x14ac:dyDescent="0.2">
      <c r="B1100" s="172"/>
      <c r="D1100" s="166" t="s">
        <v>269</v>
      </c>
      <c r="E1100" s="173" t="s">
        <v>1</v>
      </c>
      <c r="F1100" s="174" t="s">
        <v>7352</v>
      </c>
      <c r="H1100" s="175">
        <v>9.1999999999999993</v>
      </c>
      <c r="L1100" s="172"/>
      <c r="M1100" s="176"/>
      <c r="N1100" s="177"/>
      <c r="O1100" s="177"/>
      <c r="P1100" s="177"/>
      <c r="Q1100" s="177"/>
      <c r="R1100" s="177"/>
      <c r="S1100" s="177"/>
      <c r="T1100" s="178"/>
      <c r="AT1100" s="173" t="s">
        <v>269</v>
      </c>
      <c r="AU1100" s="173" t="s">
        <v>87</v>
      </c>
      <c r="AV1100" s="14" t="s">
        <v>87</v>
      </c>
      <c r="AW1100" s="14" t="s">
        <v>26</v>
      </c>
      <c r="AX1100" s="14" t="s">
        <v>71</v>
      </c>
      <c r="AY1100" s="173" t="s">
        <v>157</v>
      </c>
    </row>
    <row r="1101" spans="1:65" s="14" customFormat="1" x14ac:dyDescent="0.2">
      <c r="B1101" s="172"/>
      <c r="D1101" s="166" t="s">
        <v>269</v>
      </c>
      <c r="E1101" s="173" t="s">
        <v>1</v>
      </c>
      <c r="F1101" s="174" t="s">
        <v>7353</v>
      </c>
      <c r="H1101" s="175">
        <v>6.1</v>
      </c>
      <c r="L1101" s="172"/>
      <c r="M1101" s="176"/>
      <c r="N1101" s="177"/>
      <c r="O1101" s="177"/>
      <c r="P1101" s="177"/>
      <c r="Q1101" s="177"/>
      <c r="R1101" s="177"/>
      <c r="S1101" s="177"/>
      <c r="T1101" s="178"/>
      <c r="AT1101" s="173" t="s">
        <v>269</v>
      </c>
      <c r="AU1101" s="173" t="s">
        <v>87</v>
      </c>
      <c r="AV1101" s="14" t="s">
        <v>87</v>
      </c>
      <c r="AW1101" s="14" t="s">
        <v>26</v>
      </c>
      <c r="AX1101" s="14" t="s">
        <v>71</v>
      </c>
      <c r="AY1101" s="173" t="s">
        <v>157</v>
      </c>
    </row>
    <row r="1102" spans="1:65" s="15" customFormat="1" x14ac:dyDescent="0.2">
      <c r="B1102" s="179"/>
      <c r="D1102" s="166" t="s">
        <v>269</v>
      </c>
      <c r="E1102" s="180" t="s">
        <v>1</v>
      </c>
      <c r="F1102" s="181" t="s">
        <v>272</v>
      </c>
      <c r="H1102" s="182">
        <v>47.55</v>
      </c>
      <c r="L1102" s="179"/>
      <c r="M1102" s="183"/>
      <c r="N1102" s="184"/>
      <c r="O1102" s="184"/>
      <c r="P1102" s="184"/>
      <c r="Q1102" s="184"/>
      <c r="R1102" s="184"/>
      <c r="S1102" s="184"/>
      <c r="T1102" s="185"/>
      <c r="AT1102" s="180" t="s">
        <v>269</v>
      </c>
      <c r="AU1102" s="180" t="s">
        <v>87</v>
      </c>
      <c r="AV1102" s="15" t="s">
        <v>162</v>
      </c>
      <c r="AW1102" s="15" t="s">
        <v>26</v>
      </c>
      <c r="AX1102" s="15" t="s">
        <v>79</v>
      </c>
      <c r="AY1102" s="180" t="s">
        <v>157</v>
      </c>
    </row>
    <row r="1103" spans="1:65" s="2" customFormat="1" ht="24.2" customHeight="1" x14ac:dyDescent="0.2">
      <c r="A1103" s="30"/>
      <c r="B1103" s="147"/>
      <c r="C1103" s="148" t="s">
        <v>796</v>
      </c>
      <c r="D1103" s="148" t="s">
        <v>159</v>
      </c>
      <c r="E1103" s="149" t="s">
        <v>695</v>
      </c>
      <c r="F1103" s="150" t="s">
        <v>696</v>
      </c>
      <c r="G1103" s="151" t="s">
        <v>205</v>
      </c>
      <c r="H1103" s="152">
        <v>8</v>
      </c>
      <c r="I1103" s="152"/>
      <c r="J1103" s="152">
        <f>ROUND(I1103*H1103,3)</f>
        <v>0</v>
      </c>
      <c r="K1103" s="153"/>
      <c r="L1103" s="31"/>
      <c r="M1103" s="154" t="s">
        <v>1</v>
      </c>
      <c r="N1103" s="155" t="s">
        <v>37</v>
      </c>
      <c r="O1103" s="156">
        <v>0.104</v>
      </c>
      <c r="P1103" s="156">
        <f>O1103*H1103</f>
        <v>0.83199999999999996</v>
      </c>
      <c r="Q1103" s="156">
        <v>0</v>
      </c>
      <c r="R1103" s="156">
        <f>Q1103*H1103</f>
        <v>0</v>
      </c>
      <c r="S1103" s="156">
        <v>2.8999999999999998E-3</v>
      </c>
      <c r="T1103" s="157">
        <f>S1103*H1103</f>
        <v>2.3199999999999998E-2</v>
      </c>
      <c r="U1103" s="30"/>
      <c r="V1103" s="30"/>
      <c r="W1103" s="30"/>
      <c r="X1103" s="30"/>
      <c r="Y1103" s="30"/>
      <c r="Z1103" s="30"/>
      <c r="AA1103" s="30"/>
      <c r="AB1103" s="30"/>
      <c r="AC1103" s="30"/>
      <c r="AD1103" s="30"/>
      <c r="AE1103" s="30"/>
      <c r="AR1103" s="158" t="s">
        <v>220</v>
      </c>
      <c r="AT1103" s="158" t="s">
        <v>159</v>
      </c>
      <c r="AU1103" s="158" t="s">
        <v>87</v>
      </c>
      <c r="AY1103" s="18" t="s">
        <v>157</v>
      </c>
      <c r="BE1103" s="159">
        <f>IF(N1103="základná",J1103,0)</f>
        <v>0</v>
      </c>
      <c r="BF1103" s="159">
        <f>IF(N1103="znížená",J1103,0)</f>
        <v>0</v>
      </c>
      <c r="BG1103" s="159">
        <f>IF(N1103="zákl. prenesená",J1103,0)</f>
        <v>0</v>
      </c>
      <c r="BH1103" s="159">
        <f>IF(N1103="zníž. prenesená",J1103,0)</f>
        <v>0</v>
      </c>
      <c r="BI1103" s="159">
        <f>IF(N1103="nulová",J1103,0)</f>
        <v>0</v>
      </c>
      <c r="BJ1103" s="18" t="s">
        <v>87</v>
      </c>
      <c r="BK1103" s="160">
        <f>ROUND(I1103*H1103,3)</f>
        <v>0</v>
      </c>
      <c r="BL1103" s="18" t="s">
        <v>220</v>
      </c>
      <c r="BM1103" s="158" t="s">
        <v>7354</v>
      </c>
    </row>
    <row r="1104" spans="1:65" s="13" customFormat="1" x14ac:dyDescent="0.2">
      <c r="B1104" s="165"/>
      <c r="D1104" s="166" t="s">
        <v>269</v>
      </c>
      <c r="E1104" s="167" t="s">
        <v>1</v>
      </c>
      <c r="F1104" s="168" t="s">
        <v>6157</v>
      </c>
      <c r="H1104" s="167" t="s">
        <v>1</v>
      </c>
      <c r="L1104" s="165"/>
      <c r="M1104" s="169"/>
      <c r="N1104" s="170"/>
      <c r="O1104" s="170"/>
      <c r="P1104" s="170"/>
      <c r="Q1104" s="170"/>
      <c r="R1104" s="170"/>
      <c r="S1104" s="170"/>
      <c r="T1104" s="171"/>
      <c r="AT1104" s="167" t="s">
        <v>269</v>
      </c>
      <c r="AU1104" s="167" t="s">
        <v>87</v>
      </c>
      <c r="AV1104" s="13" t="s">
        <v>79</v>
      </c>
      <c r="AW1104" s="13" t="s">
        <v>26</v>
      </c>
      <c r="AX1104" s="13" t="s">
        <v>71</v>
      </c>
      <c r="AY1104" s="167" t="s">
        <v>157</v>
      </c>
    </row>
    <row r="1105" spans="1:65" s="14" customFormat="1" x14ac:dyDescent="0.2">
      <c r="B1105" s="172"/>
      <c r="D1105" s="166" t="s">
        <v>269</v>
      </c>
      <c r="E1105" s="173" t="s">
        <v>1</v>
      </c>
      <c r="F1105" s="174" t="s">
        <v>7321</v>
      </c>
      <c r="H1105" s="175">
        <v>1</v>
      </c>
      <c r="L1105" s="172"/>
      <c r="M1105" s="176"/>
      <c r="N1105" s="177"/>
      <c r="O1105" s="177"/>
      <c r="P1105" s="177"/>
      <c r="Q1105" s="177"/>
      <c r="R1105" s="177"/>
      <c r="S1105" s="177"/>
      <c r="T1105" s="178"/>
      <c r="AT1105" s="173" t="s">
        <v>269</v>
      </c>
      <c r="AU1105" s="173" t="s">
        <v>87</v>
      </c>
      <c r="AV1105" s="14" t="s">
        <v>87</v>
      </c>
      <c r="AW1105" s="14" t="s">
        <v>26</v>
      </c>
      <c r="AX1105" s="14" t="s">
        <v>71</v>
      </c>
      <c r="AY1105" s="173" t="s">
        <v>157</v>
      </c>
    </row>
    <row r="1106" spans="1:65" s="14" customFormat="1" x14ac:dyDescent="0.2">
      <c r="B1106" s="172"/>
      <c r="D1106" s="166" t="s">
        <v>269</v>
      </c>
      <c r="E1106" s="173" t="s">
        <v>1</v>
      </c>
      <c r="F1106" s="174" t="s">
        <v>7322</v>
      </c>
      <c r="H1106" s="175">
        <v>2</v>
      </c>
      <c r="L1106" s="172"/>
      <c r="M1106" s="176"/>
      <c r="N1106" s="177"/>
      <c r="O1106" s="177"/>
      <c r="P1106" s="177"/>
      <c r="Q1106" s="177"/>
      <c r="R1106" s="177"/>
      <c r="S1106" s="177"/>
      <c r="T1106" s="178"/>
      <c r="AT1106" s="173" t="s">
        <v>269</v>
      </c>
      <c r="AU1106" s="173" t="s">
        <v>87</v>
      </c>
      <c r="AV1106" s="14" t="s">
        <v>87</v>
      </c>
      <c r="AW1106" s="14" t="s">
        <v>26</v>
      </c>
      <c r="AX1106" s="14" t="s">
        <v>71</v>
      </c>
      <c r="AY1106" s="173" t="s">
        <v>157</v>
      </c>
    </row>
    <row r="1107" spans="1:65" s="14" customFormat="1" x14ac:dyDescent="0.2">
      <c r="B1107" s="172"/>
      <c r="D1107" s="166" t="s">
        <v>269</v>
      </c>
      <c r="E1107" s="173" t="s">
        <v>1</v>
      </c>
      <c r="F1107" s="174" t="s">
        <v>7323</v>
      </c>
      <c r="H1107" s="175">
        <v>2</v>
      </c>
      <c r="L1107" s="172"/>
      <c r="M1107" s="176"/>
      <c r="N1107" s="177"/>
      <c r="O1107" s="177"/>
      <c r="P1107" s="177"/>
      <c r="Q1107" s="177"/>
      <c r="R1107" s="177"/>
      <c r="S1107" s="177"/>
      <c r="T1107" s="178"/>
      <c r="AT1107" s="173" t="s">
        <v>269</v>
      </c>
      <c r="AU1107" s="173" t="s">
        <v>87</v>
      </c>
      <c r="AV1107" s="14" t="s">
        <v>87</v>
      </c>
      <c r="AW1107" s="14" t="s">
        <v>26</v>
      </c>
      <c r="AX1107" s="14" t="s">
        <v>71</v>
      </c>
      <c r="AY1107" s="173" t="s">
        <v>157</v>
      </c>
    </row>
    <row r="1108" spans="1:65" s="14" customFormat="1" x14ac:dyDescent="0.2">
      <c r="B1108" s="172"/>
      <c r="D1108" s="166" t="s">
        <v>269</v>
      </c>
      <c r="E1108" s="173" t="s">
        <v>1</v>
      </c>
      <c r="F1108" s="174" t="s">
        <v>7324</v>
      </c>
      <c r="H1108" s="175">
        <v>2</v>
      </c>
      <c r="L1108" s="172"/>
      <c r="M1108" s="176"/>
      <c r="N1108" s="177"/>
      <c r="O1108" s="177"/>
      <c r="P1108" s="177"/>
      <c r="Q1108" s="177"/>
      <c r="R1108" s="177"/>
      <c r="S1108" s="177"/>
      <c r="T1108" s="178"/>
      <c r="AT1108" s="173" t="s">
        <v>269</v>
      </c>
      <c r="AU1108" s="173" t="s">
        <v>87</v>
      </c>
      <c r="AV1108" s="14" t="s">
        <v>87</v>
      </c>
      <c r="AW1108" s="14" t="s">
        <v>26</v>
      </c>
      <c r="AX1108" s="14" t="s">
        <v>71</v>
      </c>
      <c r="AY1108" s="173" t="s">
        <v>157</v>
      </c>
    </row>
    <row r="1109" spans="1:65" s="14" customFormat="1" x14ac:dyDescent="0.2">
      <c r="B1109" s="172"/>
      <c r="D1109" s="166" t="s">
        <v>269</v>
      </c>
      <c r="E1109" s="173" t="s">
        <v>1</v>
      </c>
      <c r="F1109" s="174" t="s">
        <v>7325</v>
      </c>
      <c r="H1109" s="175">
        <v>1</v>
      </c>
      <c r="L1109" s="172"/>
      <c r="M1109" s="176"/>
      <c r="N1109" s="177"/>
      <c r="O1109" s="177"/>
      <c r="P1109" s="177"/>
      <c r="Q1109" s="177"/>
      <c r="R1109" s="177"/>
      <c r="S1109" s="177"/>
      <c r="T1109" s="178"/>
      <c r="AT1109" s="173" t="s">
        <v>269</v>
      </c>
      <c r="AU1109" s="173" t="s">
        <v>87</v>
      </c>
      <c r="AV1109" s="14" t="s">
        <v>87</v>
      </c>
      <c r="AW1109" s="14" t="s">
        <v>26</v>
      </c>
      <c r="AX1109" s="14" t="s">
        <v>71</v>
      </c>
      <c r="AY1109" s="173" t="s">
        <v>157</v>
      </c>
    </row>
    <row r="1110" spans="1:65" s="15" customFormat="1" x14ac:dyDescent="0.2">
      <c r="B1110" s="179"/>
      <c r="D1110" s="166" t="s">
        <v>269</v>
      </c>
      <c r="E1110" s="180" t="s">
        <v>1</v>
      </c>
      <c r="F1110" s="181" t="s">
        <v>272</v>
      </c>
      <c r="H1110" s="182">
        <v>8</v>
      </c>
      <c r="L1110" s="179"/>
      <c r="M1110" s="183"/>
      <c r="N1110" s="184"/>
      <c r="O1110" s="184"/>
      <c r="P1110" s="184"/>
      <c r="Q1110" s="184"/>
      <c r="R1110" s="184"/>
      <c r="S1110" s="184"/>
      <c r="T1110" s="185"/>
      <c r="AT1110" s="180" t="s">
        <v>269</v>
      </c>
      <c r="AU1110" s="180" t="s">
        <v>87</v>
      </c>
      <c r="AV1110" s="15" t="s">
        <v>162</v>
      </c>
      <c r="AW1110" s="15" t="s">
        <v>26</v>
      </c>
      <c r="AX1110" s="15" t="s">
        <v>79</v>
      </c>
      <c r="AY1110" s="180" t="s">
        <v>157</v>
      </c>
    </row>
    <row r="1111" spans="1:65" s="2" customFormat="1" ht="24.2" customHeight="1" x14ac:dyDescent="0.2">
      <c r="A1111" s="30"/>
      <c r="B1111" s="147"/>
      <c r="C1111" s="148" t="s">
        <v>802</v>
      </c>
      <c r="D1111" s="148" t="s">
        <v>159</v>
      </c>
      <c r="E1111" s="149" t="s">
        <v>7355</v>
      </c>
      <c r="F1111" s="150" t="s">
        <v>7356</v>
      </c>
      <c r="G1111" s="151" t="s">
        <v>196</v>
      </c>
      <c r="H1111" s="152">
        <v>52.55</v>
      </c>
      <c r="I1111" s="152"/>
      <c r="J1111" s="152">
        <f>ROUND(I1111*H1111,3)</f>
        <v>0</v>
      </c>
      <c r="K1111" s="153"/>
      <c r="L1111" s="31"/>
      <c r="M1111" s="154" t="s">
        <v>1</v>
      </c>
      <c r="N1111" s="155" t="s">
        <v>37</v>
      </c>
      <c r="O1111" s="156">
        <v>0.66051000000000004</v>
      </c>
      <c r="P1111" s="156">
        <f>O1111*H1111</f>
        <v>34.7098005</v>
      </c>
      <c r="Q1111" s="156">
        <v>2.48E-3</v>
      </c>
      <c r="R1111" s="156">
        <f>Q1111*H1111</f>
        <v>0.130324</v>
      </c>
      <c r="S1111" s="156">
        <v>0</v>
      </c>
      <c r="T1111" s="157">
        <f>S1111*H1111</f>
        <v>0</v>
      </c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R1111" s="158" t="s">
        <v>220</v>
      </c>
      <c r="AT1111" s="158" t="s">
        <v>159</v>
      </c>
      <c r="AU1111" s="158" t="s">
        <v>87</v>
      </c>
      <c r="AY1111" s="18" t="s">
        <v>157</v>
      </c>
      <c r="BE1111" s="159">
        <f>IF(N1111="základná",J1111,0)</f>
        <v>0</v>
      </c>
      <c r="BF1111" s="159">
        <f>IF(N1111="znížená",J1111,0)</f>
        <v>0</v>
      </c>
      <c r="BG1111" s="159">
        <f>IF(N1111="zákl. prenesená",J1111,0)</f>
        <v>0</v>
      </c>
      <c r="BH1111" s="159">
        <f>IF(N1111="zníž. prenesená",J1111,0)</f>
        <v>0</v>
      </c>
      <c r="BI1111" s="159">
        <f>IF(N1111="nulová",J1111,0)</f>
        <v>0</v>
      </c>
      <c r="BJ1111" s="18" t="s">
        <v>87</v>
      </c>
      <c r="BK1111" s="160">
        <f>ROUND(I1111*H1111,3)</f>
        <v>0</v>
      </c>
      <c r="BL1111" s="18" t="s">
        <v>220</v>
      </c>
      <c r="BM1111" s="158" t="s">
        <v>7357</v>
      </c>
    </row>
    <row r="1112" spans="1:65" s="13" customFormat="1" x14ac:dyDescent="0.2">
      <c r="B1112" s="165"/>
      <c r="D1112" s="166" t="s">
        <v>269</v>
      </c>
      <c r="E1112" s="167" t="s">
        <v>1</v>
      </c>
      <c r="F1112" s="168" t="s">
        <v>6157</v>
      </c>
      <c r="H1112" s="167" t="s">
        <v>1</v>
      </c>
      <c r="L1112" s="165"/>
      <c r="M1112" s="169"/>
      <c r="N1112" s="170"/>
      <c r="O1112" s="170"/>
      <c r="P1112" s="170"/>
      <c r="Q1112" s="170"/>
      <c r="R1112" s="170"/>
      <c r="S1112" s="170"/>
      <c r="T1112" s="171"/>
      <c r="AT1112" s="167" t="s">
        <v>269</v>
      </c>
      <c r="AU1112" s="167" t="s">
        <v>87</v>
      </c>
      <c r="AV1112" s="13" t="s">
        <v>79</v>
      </c>
      <c r="AW1112" s="13" t="s">
        <v>26</v>
      </c>
      <c r="AX1112" s="13" t="s">
        <v>71</v>
      </c>
      <c r="AY1112" s="167" t="s">
        <v>157</v>
      </c>
    </row>
    <row r="1113" spans="1:65" s="14" customFormat="1" x14ac:dyDescent="0.2">
      <c r="B1113" s="172"/>
      <c r="D1113" s="166" t="s">
        <v>269</v>
      </c>
      <c r="E1113" s="173" t="s">
        <v>1</v>
      </c>
      <c r="F1113" s="174" t="s">
        <v>7358</v>
      </c>
      <c r="H1113" s="175">
        <v>8.35</v>
      </c>
      <c r="L1113" s="172"/>
      <c r="M1113" s="176"/>
      <c r="N1113" s="177"/>
      <c r="O1113" s="177"/>
      <c r="P1113" s="177"/>
      <c r="Q1113" s="177"/>
      <c r="R1113" s="177"/>
      <c r="S1113" s="177"/>
      <c r="T1113" s="178"/>
      <c r="AT1113" s="173" t="s">
        <v>269</v>
      </c>
      <c r="AU1113" s="173" t="s">
        <v>87</v>
      </c>
      <c r="AV1113" s="14" t="s">
        <v>87</v>
      </c>
      <c r="AW1113" s="14" t="s">
        <v>26</v>
      </c>
      <c r="AX1113" s="14" t="s">
        <v>71</v>
      </c>
      <c r="AY1113" s="173" t="s">
        <v>157</v>
      </c>
    </row>
    <row r="1114" spans="1:65" s="14" customFormat="1" x14ac:dyDescent="0.2">
      <c r="B1114" s="172"/>
      <c r="D1114" s="166" t="s">
        <v>269</v>
      </c>
      <c r="E1114" s="173" t="s">
        <v>1</v>
      </c>
      <c r="F1114" s="174" t="s">
        <v>7359</v>
      </c>
      <c r="H1114" s="175">
        <v>14.2</v>
      </c>
      <c r="L1114" s="172"/>
      <c r="M1114" s="176"/>
      <c r="N1114" s="177"/>
      <c r="O1114" s="177"/>
      <c r="P1114" s="177"/>
      <c r="Q1114" s="177"/>
      <c r="R1114" s="177"/>
      <c r="S1114" s="177"/>
      <c r="T1114" s="178"/>
      <c r="AT1114" s="173" t="s">
        <v>269</v>
      </c>
      <c r="AU1114" s="173" t="s">
        <v>87</v>
      </c>
      <c r="AV1114" s="14" t="s">
        <v>87</v>
      </c>
      <c r="AW1114" s="14" t="s">
        <v>26</v>
      </c>
      <c r="AX1114" s="14" t="s">
        <v>71</v>
      </c>
      <c r="AY1114" s="173" t="s">
        <v>157</v>
      </c>
    </row>
    <row r="1115" spans="1:65" s="14" customFormat="1" x14ac:dyDescent="0.2">
      <c r="B1115" s="172"/>
      <c r="D1115" s="166" t="s">
        <v>269</v>
      </c>
      <c r="E1115" s="173" t="s">
        <v>1</v>
      </c>
      <c r="F1115" s="174" t="s">
        <v>7360</v>
      </c>
      <c r="H1115" s="175">
        <v>13.2</v>
      </c>
      <c r="L1115" s="172"/>
      <c r="M1115" s="176"/>
      <c r="N1115" s="177"/>
      <c r="O1115" s="177"/>
      <c r="P1115" s="177"/>
      <c r="Q1115" s="177"/>
      <c r="R1115" s="177"/>
      <c r="S1115" s="177"/>
      <c r="T1115" s="178"/>
      <c r="AT1115" s="173" t="s">
        <v>269</v>
      </c>
      <c r="AU1115" s="173" t="s">
        <v>87</v>
      </c>
      <c r="AV1115" s="14" t="s">
        <v>87</v>
      </c>
      <c r="AW1115" s="14" t="s">
        <v>26</v>
      </c>
      <c r="AX1115" s="14" t="s">
        <v>71</v>
      </c>
      <c r="AY1115" s="173" t="s">
        <v>157</v>
      </c>
    </row>
    <row r="1116" spans="1:65" s="14" customFormat="1" x14ac:dyDescent="0.2">
      <c r="B1116" s="172"/>
      <c r="D1116" s="166" t="s">
        <v>269</v>
      </c>
      <c r="E1116" s="173" t="s">
        <v>1</v>
      </c>
      <c r="F1116" s="174" t="s">
        <v>7361</v>
      </c>
      <c r="H1116" s="175">
        <v>10.199999999999999</v>
      </c>
      <c r="L1116" s="172"/>
      <c r="M1116" s="176"/>
      <c r="N1116" s="177"/>
      <c r="O1116" s="177"/>
      <c r="P1116" s="177"/>
      <c r="Q1116" s="177"/>
      <c r="R1116" s="177"/>
      <c r="S1116" s="177"/>
      <c r="T1116" s="178"/>
      <c r="AT1116" s="173" t="s">
        <v>269</v>
      </c>
      <c r="AU1116" s="173" t="s">
        <v>87</v>
      </c>
      <c r="AV1116" s="14" t="s">
        <v>87</v>
      </c>
      <c r="AW1116" s="14" t="s">
        <v>26</v>
      </c>
      <c r="AX1116" s="14" t="s">
        <v>71</v>
      </c>
      <c r="AY1116" s="173" t="s">
        <v>157</v>
      </c>
    </row>
    <row r="1117" spans="1:65" s="14" customFormat="1" x14ac:dyDescent="0.2">
      <c r="B1117" s="172"/>
      <c r="D1117" s="166" t="s">
        <v>269</v>
      </c>
      <c r="E1117" s="173" t="s">
        <v>1</v>
      </c>
      <c r="F1117" s="174" t="s">
        <v>7362</v>
      </c>
      <c r="H1117" s="175">
        <v>6.6</v>
      </c>
      <c r="L1117" s="172"/>
      <c r="M1117" s="176"/>
      <c r="N1117" s="177"/>
      <c r="O1117" s="177"/>
      <c r="P1117" s="177"/>
      <c r="Q1117" s="177"/>
      <c r="R1117" s="177"/>
      <c r="S1117" s="177"/>
      <c r="T1117" s="178"/>
      <c r="AT1117" s="173" t="s">
        <v>269</v>
      </c>
      <c r="AU1117" s="173" t="s">
        <v>87</v>
      </c>
      <c r="AV1117" s="14" t="s">
        <v>87</v>
      </c>
      <c r="AW1117" s="14" t="s">
        <v>26</v>
      </c>
      <c r="AX1117" s="14" t="s">
        <v>71</v>
      </c>
      <c r="AY1117" s="173" t="s">
        <v>157</v>
      </c>
    </row>
    <row r="1118" spans="1:65" s="15" customFormat="1" x14ac:dyDescent="0.2">
      <c r="B1118" s="179"/>
      <c r="D1118" s="166" t="s">
        <v>269</v>
      </c>
      <c r="E1118" s="180" t="s">
        <v>1</v>
      </c>
      <c r="F1118" s="181" t="s">
        <v>272</v>
      </c>
      <c r="H1118" s="182">
        <v>52.55</v>
      </c>
      <c r="L1118" s="179"/>
      <c r="M1118" s="183"/>
      <c r="N1118" s="184"/>
      <c r="O1118" s="184"/>
      <c r="P1118" s="184"/>
      <c r="Q1118" s="184"/>
      <c r="R1118" s="184"/>
      <c r="S1118" s="184"/>
      <c r="T1118" s="185"/>
      <c r="AT1118" s="180" t="s">
        <v>269</v>
      </c>
      <c r="AU1118" s="180" t="s">
        <v>87</v>
      </c>
      <c r="AV1118" s="15" t="s">
        <v>162</v>
      </c>
      <c r="AW1118" s="15" t="s">
        <v>26</v>
      </c>
      <c r="AX1118" s="15" t="s">
        <v>79</v>
      </c>
      <c r="AY1118" s="180" t="s">
        <v>157</v>
      </c>
    </row>
    <row r="1119" spans="1:65" s="2" customFormat="1" ht="24.2" customHeight="1" x14ac:dyDescent="0.2">
      <c r="A1119" s="30"/>
      <c r="B1119" s="147"/>
      <c r="C1119" s="148" t="s">
        <v>808</v>
      </c>
      <c r="D1119" s="148" t="s">
        <v>159</v>
      </c>
      <c r="E1119" s="149" t="s">
        <v>5252</v>
      </c>
      <c r="F1119" s="150" t="s">
        <v>5253</v>
      </c>
      <c r="G1119" s="151" t="s">
        <v>514</v>
      </c>
      <c r="H1119" s="152">
        <v>1.9</v>
      </c>
      <c r="I1119" s="152"/>
      <c r="J1119" s="152">
        <f>ROUND(I1119*H1119,3)</f>
        <v>0</v>
      </c>
      <c r="K1119" s="153"/>
      <c r="L1119" s="31"/>
      <c r="M1119" s="154" t="s">
        <v>1</v>
      </c>
      <c r="N1119" s="155" t="s">
        <v>37</v>
      </c>
      <c r="O1119" s="156">
        <v>0</v>
      </c>
      <c r="P1119" s="156">
        <f>O1119*H1119</f>
        <v>0</v>
      </c>
      <c r="Q1119" s="156">
        <v>0</v>
      </c>
      <c r="R1119" s="156">
        <f>Q1119*H1119</f>
        <v>0</v>
      </c>
      <c r="S1119" s="156">
        <v>0</v>
      </c>
      <c r="T1119" s="157">
        <f>S1119*H1119</f>
        <v>0</v>
      </c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R1119" s="158" t="s">
        <v>220</v>
      </c>
      <c r="AT1119" s="158" t="s">
        <v>159</v>
      </c>
      <c r="AU1119" s="158" t="s">
        <v>87</v>
      </c>
      <c r="AY1119" s="18" t="s">
        <v>157</v>
      </c>
      <c r="BE1119" s="159">
        <f>IF(N1119="základná",J1119,0)</f>
        <v>0</v>
      </c>
      <c r="BF1119" s="159">
        <f>IF(N1119="znížená",J1119,0)</f>
        <v>0</v>
      </c>
      <c r="BG1119" s="159">
        <f>IF(N1119="zákl. prenesená",J1119,0)</f>
        <v>0</v>
      </c>
      <c r="BH1119" s="159">
        <f>IF(N1119="zníž. prenesená",J1119,0)</f>
        <v>0</v>
      </c>
      <c r="BI1119" s="159">
        <f>IF(N1119="nulová",J1119,0)</f>
        <v>0</v>
      </c>
      <c r="BJ1119" s="18" t="s">
        <v>87</v>
      </c>
      <c r="BK1119" s="160">
        <f>ROUND(I1119*H1119,3)</f>
        <v>0</v>
      </c>
      <c r="BL1119" s="18" t="s">
        <v>220</v>
      </c>
      <c r="BM1119" s="158" t="s">
        <v>7363</v>
      </c>
    </row>
    <row r="1120" spans="1:65" s="12" customFormat="1" ht="22.9" customHeight="1" x14ac:dyDescent="0.2">
      <c r="B1120" s="135"/>
      <c r="D1120" s="136" t="s">
        <v>70</v>
      </c>
      <c r="E1120" s="145" t="s">
        <v>743</v>
      </c>
      <c r="F1120" s="145" t="s">
        <v>744</v>
      </c>
      <c r="J1120" s="146">
        <f>BK1120</f>
        <v>0</v>
      </c>
      <c r="L1120" s="135"/>
      <c r="M1120" s="139"/>
      <c r="N1120" s="140"/>
      <c r="O1120" s="140"/>
      <c r="P1120" s="141">
        <f>SUM(P1121:P1171)</f>
        <v>35.400373999999999</v>
      </c>
      <c r="Q1120" s="140"/>
      <c r="R1120" s="141">
        <f>SUM(R1121:R1171)</f>
        <v>11.121526719999999</v>
      </c>
      <c r="S1120" s="140"/>
      <c r="T1120" s="142">
        <f>SUM(T1121:T1171)</f>
        <v>0.151722</v>
      </c>
      <c r="AR1120" s="136" t="s">
        <v>87</v>
      </c>
      <c r="AT1120" s="143" t="s">
        <v>70</v>
      </c>
      <c r="AU1120" s="143" t="s">
        <v>79</v>
      </c>
      <c r="AY1120" s="136" t="s">
        <v>157</v>
      </c>
      <c r="BK1120" s="144">
        <f>SUM(BK1121:BK1171)</f>
        <v>0</v>
      </c>
    </row>
    <row r="1121" spans="1:65" s="2" customFormat="1" ht="24.2" customHeight="1" x14ac:dyDescent="0.2">
      <c r="A1121" s="30"/>
      <c r="B1121" s="147"/>
      <c r="C1121" s="148" t="s">
        <v>817</v>
      </c>
      <c r="D1121" s="148" t="s">
        <v>159</v>
      </c>
      <c r="E1121" s="149" t="s">
        <v>7364</v>
      </c>
      <c r="F1121" s="150" t="s">
        <v>7365</v>
      </c>
      <c r="G1121" s="151" t="s">
        <v>168</v>
      </c>
      <c r="H1121" s="152">
        <v>8.1999999999999993</v>
      </c>
      <c r="I1121" s="152"/>
      <c r="J1121" s="152">
        <f>ROUND(I1121*H1121,3)</f>
        <v>0</v>
      </c>
      <c r="K1121" s="153"/>
      <c r="L1121" s="31"/>
      <c r="M1121" s="154" t="s">
        <v>1</v>
      </c>
      <c r="N1121" s="155" t="s">
        <v>37</v>
      </c>
      <c r="O1121" s="156">
        <v>1.13212</v>
      </c>
      <c r="P1121" s="156">
        <f>O1121*H1121</f>
        <v>9.2833839999999999</v>
      </c>
      <c r="Q1121" s="156">
        <v>8.0000000000000007E-5</v>
      </c>
      <c r="R1121" s="156">
        <f>Q1121*H1121</f>
        <v>6.5600000000000001E-4</v>
      </c>
      <c r="S1121" s="156">
        <v>0</v>
      </c>
      <c r="T1121" s="157">
        <f>S1121*H1121</f>
        <v>0</v>
      </c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R1121" s="158" t="s">
        <v>220</v>
      </c>
      <c r="AT1121" s="158" t="s">
        <v>159</v>
      </c>
      <c r="AU1121" s="158" t="s">
        <v>87</v>
      </c>
      <c r="AY1121" s="18" t="s">
        <v>157</v>
      </c>
      <c r="BE1121" s="159">
        <f>IF(N1121="základná",J1121,0)</f>
        <v>0</v>
      </c>
      <c r="BF1121" s="159">
        <f>IF(N1121="znížená",J1121,0)</f>
        <v>0</v>
      </c>
      <c r="BG1121" s="159">
        <f>IF(N1121="zákl. prenesená",J1121,0)</f>
        <v>0</v>
      </c>
      <c r="BH1121" s="159">
        <f>IF(N1121="zníž. prenesená",J1121,0)</f>
        <v>0</v>
      </c>
      <c r="BI1121" s="159">
        <f>IF(N1121="nulová",J1121,0)</f>
        <v>0</v>
      </c>
      <c r="BJ1121" s="18" t="s">
        <v>87</v>
      </c>
      <c r="BK1121" s="160">
        <f>ROUND(I1121*H1121,3)</f>
        <v>0</v>
      </c>
      <c r="BL1121" s="18" t="s">
        <v>220</v>
      </c>
      <c r="BM1121" s="158" t="s">
        <v>7366</v>
      </c>
    </row>
    <row r="1122" spans="1:65" s="13" customFormat="1" x14ac:dyDescent="0.2">
      <c r="B1122" s="165"/>
      <c r="D1122" s="166" t="s">
        <v>269</v>
      </c>
      <c r="E1122" s="167" t="s">
        <v>1</v>
      </c>
      <c r="F1122" s="168" t="s">
        <v>7367</v>
      </c>
      <c r="H1122" s="167" t="s">
        <v>1</v>
      </c>
      <c r="L1122" s="165"/>
      <c r="M1122" s="169"/>
      <c r="N1122" s="170"/>
      <c r="O1122" s="170"/>
      <c r="P1122" s="170"/>
      <c r="Q1122" s="170"/>
      <c r="R1122" s="170"/>
      <c r="S1122" s="170"/>
      <c r="T1122" s="171"/>
      <c r="AT1122" s="167" t="s">
        <v>269</v>
      </c>
      <c r="AU1122" s="167" t="s">
        <v>87</v>
      </c>
      <c r="AV1122" s="13" t="s">
        <v>79</v>
      </c>
      <c r="AW1122" s="13" t="s">
        <v>26</v>
      </c>
      <c r="AX1122" s="13" t="s">
        <v>71</v>
      </c>
      <c r="AY1122" s="167" t="s">
        <v>157</v>
      </c>
    </row>
    <row r="1123" spans="1:65" s="14" customFormat="1" x14ac:dyDescent="0.2">
      <c r="B1123" s="172"/>
      <c r="D1123" s="166" t="s">
        <v>269</v>
      </c>
      <c r="E1123" s="173" t="s">
        <v>1</v>
      </c>
      <c r="F1123" s="174" t="s">
        <v>7368</v>
      </c>
      <c r="H1123" s="175">
        <v>8.1999999999999993</v>
      </c>
      <c r="L1123" s="172"/>
      <c r="M1123" s="176"/>
      <c r="N1123" s="177"/>
      <c r="O1123" s="177"/>
      <c r="P1123" s="177"/>
      <c r="Q1123" s="177"/>
      <c r="R1123" s="177"/>
      <c r="S1123" s="177"/>
      <c r="T1123" s="178"/>
      <c r="AT1123" s="173" t="s">
        <v>269</v>
      </c>
      <c r="AU1123" s="173" t="s">
        <v>87</v>
      </c>
      <c r="AV1123" s="14" t="s">
        <v>87</v>
      </c>
      <c r="AW1123" s="14" t="s">
        <v>26</v>
      </c>
      <c r="AX1123" s="14" t="s">
        <v>71</v>
      </c>
      <c r="AY1123" s="173" t="s">
        <v>157</v>
      </c>
    </row>
    <row r="1124" spans="1:65" s="15" customFormat="1" x14ac:dyDescent="0.2">
      <c r="B1124" s="179"/>
      <c r="D1124" s="166" t="s">
        <v>269</v>
      </c>
      <c r="E1124" s="180" t="s">
        <v>1</v>
      </c>
      <c r="F1124" s="181" t="s">
        <v>272</v>
      </c>
      <c r="H1124" s="182">
        <v>8.1999999999999993</v>
      </c>
      <c r="L1124" s="179"/>
      <c r="M1124" s="183"/>
      <c r="N1124" s="184"/>
      <c r="O1124" s="184"/>
      <c r="P1124" s="184"/>
      <c r="Q1124" s="184"/>
      <c r="R1124" s="184"/>
      <c r="S1124" s="184"/>
      <c r="T1124" s="185"/>
      <c r="AT1124" s="180" t="s">
        <v>269</v>
      </c>
      <c r="AU1124" s="180" t="s">
        <v>87</v>
      </c>
      <c r="AV1124" s="15" t="s">
        <v>162</v>
      </c>
      <c r="AW1124" s="15" t="s">
        <v>26</v>
      </c>
      <c r="AX1124" s="15" t="s">
        <v>79</v>
      </c>
      <c r="AY1124" s="180" t="s">
        <v>157</v>
      </c>
    </row>
    <row r="1125" spans="1:65" s="2" customFormat="1" ht="24.2" customHeight="1" x14ac:dyDescent="0.2">
      <c r="A1125" s="30"/>
      <c r="B1125" s="147"/>
      <c r="C1125" s="193" t="s">
        <v>1782</v>
      </c>
      <c r="D1125" s="193" t="s">
        <v>777</v>
      </c>
      <c r="E1125" s="194" t="s">
        <v>7369</v>
      </c>
      <c r="F1125" s="195" t="s">
        <v>7370</v>
      </c>
      <c r="G1125" s="196" t="s">
        <v>168</v>
      </c>
      <c r="H1125" s="197">
        <v>8.1999999999999993</v>
      </c>
      <c r="I1125" s="197"/>
      <c r="J1125" s="197">
        <f>ROUND(I1125*H1125,3)</f>
        <v>0</v>
      </c>
      <c r="K1125" s="198"/>
      <c r="L1125" s="199"/>
      <c r="M1125" s="200" t="s">
        <v>1</v>
      </c>
      <c r="N1125" s="201" t="s">
        <v>37</v>
      </c>
      <c r="O1125" s="156">
        <v>0</v>
      </c>
      <c r="P1125" s="156">
        <f>O1125*H1125</f>
        <v>0</v>
      </c>
      <c r="Q1125" s="156">
        <v>1</v>
      </c>
      <c r="R1125" s="156">
        <f>Q1125*H1125</f>
        <v>8.1999999999999993</v>
      </c>
      <c r="S1125" s="156">
        <v>0</v>
      </c>
      <c r="T1125" s="157">
        <f>S1125*H1125</f>
        <v>0</v>
      </c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R1125" s="158" t="s">
        <v>511</v>
      </c>
      <c r="AT1125" s="158" t="s">
        <v>777</v>
      </c>
      <c r="AU1125" s="158" t="s">
        <v>87</v>
      </c>
      <c r="AY1125" s="18" t="s">
        <v>157</v>
      </c>
      <c r="BE1125" s="159">
        <f>IF(N1125="základná",J1125,0)</f>
        <v>0</v>
      </c>
      <c r="BF1125" s="159">
        <f>IF(N1125="znížená",J1125,0)</f>
        <v>0</v>
      </c>
      <c r="BG1125" s="159">
        <f>IF(N1125="zákl. prenesená",J1125,0)</f>
        <v>0</v>
      </c>
      <c r="BH1125" s="159">
        <f>IF(N1125="zníž. prenesená",J1125,0)</f>
        <v>0</v>
      </c>
      <c r="BI1125" s="159">
        <f>IF(N1125="nulová",J1125,0)</f>
        <v>0</v>
      </c>
      <c r="BJ1125" s="18" t="s">
        <v>87</v>
      </c>
      <c r="BK1125" s="160">
        <f>ROUND(I1125*H1125,3)</f>
        <v>0</v>
      </c>
      <c r="BL1125" s="18" t="s">
        <v>220</v>
      </c>
      <c r="BM1125" s="158" t="s">
        <v>7371</v>
      </c>
    </row>
    <row r="1126" spans="1:65" s="13" customFormat="1" x14ac:dyDescent="0.2">
      <c r="B1126" s="165"/>
      <c r="D1126" s="166" t="s">
        <v>269</v>
      </c>
      <c r="E1126" s="167" t="s">
        <v>1</v>
      </c>
      <c r="F1126" s="168" t="s">
        <v>7367</v>
      </c>
      <c r="H1126" s="167" t="s">
        <v>1</v>
      </c>
      <c r="L1126" s="165"/>
      <c r="M1126" s="169"/>
      <c r="N1126" s="170"/>
      <c r="O1126" s="170"/>
      <c r="P1126" s="170"/>
      <c r="Q1126" s="170"/>
      <c r="R1126" s="170"/>
      <c r="S1126" s="170"/>
      <c r="T1126" s="171"/>
      <c r="AT1126" s="167" t="s">
        <v>269</v>
      </c>
      <c r="AU1126" s="167" t="s">
        <v>87</v>
      </c>
      <c r="AV1126" s="13" t="s">
        <v>79</v>
      </c>
      <c r="AW1126" s="13" t="s">
        <v>26</v>
      </c>
      <c r="AX1126" s="13" t="s">
        <v>71</v>
      </c>
      <c r="AY1126" s="167" t="s">
        <v>157</v>
      </c>
    </row>
    <row r="1127" spans="1:65" s="14" customFormat="1" x14ac:dyDescent="0.2">
      <c r="B1127" s="172"/>
      <c r="D1127" s="166" t="s">
        <v>269</v>
      </c>
      <c r="E1127" s="173" t="s">
        <v>1</v>
      </c>
      <c r="F1127" s="174" t="s">
        <v>7368</v>
      </c>
      <c r="H1127" s="175">
        <v>8.1999999999999993</v>
      </c>
      <c r="L1127" s="172"/>
      <c r="M1127" s="176"/>
      <c r="N1127" s="177"/>
      <c r="O1127" s="177"/>
      <c r="P1127" s="177"/>
      <c r="Q1127" s="177"/>
      <c r="R1127" s="177"/>
      <c r="S1127" s="177"/>
      <c r="T1127" s="178"/>
      <c r="AT1127" s="173" t="s">
        <v>269</v>
      </c>
      <c r="AU1127" s="173" t="s">
        <v>87</v>
      </c>
      <c r="AV1127" s="14" t="s">
        <v>87</v>
      </c>
      <c r="AW1127" s="14" t="s">
        <v>26</v>
      </c>
      <c r="AX1127" s="14" t="s">
        <v>71</v>
      </c>
      <c r="AY1127" s="173" t="s">
        <v>157</v>
      </c>
    </row>
    <row r="1128" spans="1:65" s="13" customFormat="1" ht="22.5" x14ac:dyDescent="0.2">
      <c r="B1128" s="165"/>
      <c r="D1128" s="166" t="s">
        <v>269</v>
      </c>
      <c r="E1128" s="167" t="s">
        <v>1</v>
      </c>
      <c r="F1128" s="168" t="s">
        <v>7372</v>
      </c>
      <c r="H1128" s="167" t="s">
        <v>1</v>
      </c>
      <c r="L1128" s="165"/>
      <c r="M1128" s="169"/>
      <c r="N1128" s="170"/>
      <c r="O1128" s="170"/>
      <c r="P1128" s="170"/>
      <c r="Q1128" s="170"/>
      <c r="R1128" s="170"/>
      <c r="S1128" s="170"/>
      <c r="T1128" s="171"/>
      <c r="AT1128" s="167" t="s">
        <v>269</v>
      </c>
      <c r="AU1128" s="167" t="s">
        <v>87</v>
      </c>
      <c r="AV1128" s="13" t="s">
        <v>79</v>
      </c>
      <c r="AW1128" s="13" t="s">
        <v>26</v>
      </c>
      <c r="AX1128" s="13" t="s">
        <v>71</v>
      </c>
      <c r="AY1128" s="167" t="s">
        <v>157</v>
      </c>
    </row>
    <row r="1129" spans="1:65" s="13" customFormat="1" x14ac:dyDescent="0.2">
      <c r="B1129" s="165"/>
      <c r="D1129" s="166" t="s">
        <v>269</v>
      </c>
      <c r="E1129" s="167" t="s">
        <v>1</v>
      </c>
      <c r="F1129" s="168" t="s">
        <v>3538</v>
      </c>
      <c r="H1129" s="167" t="s">
        <v>1</v>
      </c>
      <c r="L1129" s="165"/>
      <c r="M1129" s="169"/>
      <c r="N1129" s="170"/>
      <c r="O1129" s="170"/>
      <c r="P1129" s="170"/>
      <c r="Q1129" s="170"/>
      <c r="R1129" s="170"/>
      <c r="S1129" s="170"/>
      <c r="T1129" s="171"/>
      <c r="AT1129" s="167" t="s">
        <v>269</v>
      </c>
      <c r="AU1129" s="167" t="s">
        <v>87</v>
      </c>
      <c r="AV1129" s="13" t="s">
        <v>79</v>
      </c>
      <c r="AW1129" s="13" t="s">
        <v>26</v>
      </c>
      <c r="AX1129" s="13" t="s">
        <v>71</v>
      </c>
      <c r="AY1129" s="167" t="s">
        <v>157</v>
      </c>
    </row>
    <row r="1130" spans="1:65" s="13" customFormat="1" ht="22.5" x14ac:dyDescent="0.2">
      <c r="B1130" s="165"/>
      <c r="D1130" s="166" t="s">
        <v>269</v>
      </c>
      <c r="E1130" s="167" t="s">
        <v>1</v>
      </c>
      <c r="F1130" s="168" t="s">
        <v>7373</v>
      </c>
      <c r="H1130" s="167" t="s">
        <v>1</v>
      </c>
      <c r="L1130" s="165"/>
      <c r="M1130" s="169"/>
      <c r="N1130" s="170"/>
      <c r="O1130" s="170"/>
      <c r="P1130" s="170"/>
      <c r="Q1130" s="170"/>
      <c r="R1130" s="170"/>
      <c r="S1130" s="170"/>
      <c r="T1130" s="171"/>
      <c r="AT1130" s="167" t="s">
        <v>269</v>
      </c>
      <c r="AU1130" s="167" t="s">
        <v>87</v>
      </c>
      <c r="AV1130" s="13" t="s">
        <v>79</v>
      </c>
      <c r="AW1130" s="13" t="s">
        <v>26</v>
      </c>
      <c r="AX1130" s="13" t="s">
        <v>71</v>
      </c>
      <c r="AY1130" s="167" t="s">
        <v>157</v>
      </c>
    </row>
    <row r="1131" spans="1:65" s="13" customFormat="1" ht="22.5" x14ac:dyDescent="0.2">
      <c r="B1131" s="165"/>
      <c r="D1131" s="166" t="s">
        <v>269</v>
      </c>
      <c r="E1131" s="167" t="s">
        <v>1</v>
      </c>
      <c r="F1131" s="168" t="s">
        <v>3598</v>
      </c>
      <c r="H1131" s="167" t="s">
        <v>1</v>
      </c>
      <c r="L1131" s="165"/>
      <c r="M1131" s="169"/>
      <c r="N1131" s="170"/>
      <c r="O1131" s="170"/>
      <c r="P1131" s="170"/>
      <c r="Q1131" s="170"/>
      <c r="R1131" s="170"/>
      <c r="S1131" s="170"/>
      <c r="T1131" s="171"/>
      <c r="AT1131" s="167" t="s">
        <v>269</v>
      </c>
      <c r="AU1131" s="167" t="s">
        <v>87</v>
      </c>
      <c r="AV1131" s="13" t="s">
        <v>79</v>
      </c>
      <c r="AW1131" s="13" t="s">
        <v>26</v>
      </c>
      <c r="AX1131" s="13" t="s">
        <v>71</v>
      </c>
      <c r="AY1131" s="167" t="s">
        <v>157</v>
      </c>
    </row>
    <row r="1132" spans="1:65" s="13" customFormat="1" ht="22.5" x14ac:dyDescent="0.2">
      <c r="B1132" s="165"/>
      <c r="D1132" s="166" t="s">
        <v>269</v>
      </c>
      <c r="E1132" s="167" t="s">
        <v>1</v>
      </c>
      <c r="F1132" s="168" t="s">
        <v>3540</v>
      </c>
      <c r="H1132" s="167" t="s">
        <v>1</v>
      </c>
      <c r="L1132" s="165"/>
      <c r="M1132" s="169"/>
      <c r="N1132" s="170"/>
      <c r="O1132" s="170"/>
      <c r="P1132" s="170"/>
      <c r="Q1132" s="170"/>
      <c r="R1132" s="170"/>
      <c r="S1132" s="170"/>
      <c r="T1132" s="171"/>
      <c r="AT1132" s="167" t="s">
        <v>269</v>
      </c>
      <c r="AU1132" s="167" t="s">
        <v>87</v>
      </c>
      <c r="AV1132" s="13" t="s">
        <v>79</v>
      </c>
      <c r="AW1132" s="13" t="s">
        <v>26</v>
      </c>
      <c r="AX1132" s="13" t="s">
        <v>71</v>
      </c>
      <c r="AY1132" s="167" t="s">
        <v>157</v>
      </c>
    </row>
    <row r="1133" spans="1:65" s="13" customFormat="1" x14ac:dyDescent="0.2">
      <c r="B1133" s="165"/>
      <c r="D1133" s="166" t="s">
        <v>269</v>
      </c>
      <c r="E1133" s="167" t="s">
        <v>1</v>
      </c>
      <c r="F1133" s="168" t="s">
        <v>7374</v>
      </c>
      <c r="H1133" s="167" t="s">
        <v>1</v>
      </c>
      <c r="L1133" s="165"/>
      <c r="M1133" s="169"/>
      <c r="N1133" s="170"/>
      <c r="O1133" s="170"/>
      <c r="P1133" s="170"/>
      <c r="Q1133" s="170"/>
      <c r="R1133" s="170"/>
      <c r="S1133" s="170"/>
      <c r="T1133" s="171"/>
      <c r="AT1133" s="167" t="s">
        <v>269</v>
      </c>
      <c r="AU1133" s="167" t="s">
        <v>87</v>
      </c>
      <c r="AV1133" s="13" t="s">
        <v>79</v>
      </c>
      <c r="AW1133" s="13" t="s">
        <v>26</v>
      </c>
      <c r="AX1133" s="13" t="s">
        <v>71</v>
      </c>
      <c r="AY1133" s="167" t="s">
        <v>157</v>
      </c>
    </row>
    <row r="1134" spans="1:65" s="15" customFormat="1" x14ac:dyDescent="0.2">
      <c r="B1134" s="179"/>
      <c r="D1134" s="166" t="s">
        <v>269</v>
      </c>
      <c r="E1134" s="180" t="s">
        <v>1</v>
      </c>
      <c r="F1134" s="181" t="s">
        <v>272</v>
      </c>
      <c r="H1134" s="182">
        <v>8.1999999999999993</v>
      </c>
      <c r="L1134" s="179"/>
      <c r="M1134" s="183"/>
      <c r="N1134" s="184"/>
      <c r="O1134" s="184"/>
      <c r="P1134" s="184"/>
      <c r="Q1134" s="184"/>
      <c r="R1134" s="184"/>
      <c r="S1134" s="184"/>
      <c r="T1134" s="185"/>
      <c r="AT1134" s="180" t="s">
        <v>269</v>
      </c>
      <c r="AU1134" s="180" t="s">
        <v>87</v>
      </c>
      <c r="AV1134" s="15" t="s">
        <v>162</v>
      </c>
      <c r="AW1134" s="15" t="s">
        <v>26</v>
      </c>
      <c r="AX1134" s="15" t="s">
        <v>79</v>
      </c>
      <c r="AY1134" s="180" t="s">
        <v>157</v>
      </c>
    </row>
    <row r="1135" spans="1:65" s="2" customFormat="1" ht="24.2" customHeight="1" x14ac:dyDescent="0.2">
      <c r="A1135" s="30"/>
      <c r="B1135" s="147"/>
      <c r="C1135" s="148" t="s">
        <v>1787</v>
      </c>
      <c r="D1135" s="148" t="s">
        <v>159</v>
      </c>
      <c r="E1135" s="149" t="s">
        <v>7375</v>
      </c>
      <c r="F1135" s="150" t="s">
        <v>7376</v>
      </c>
      <c r="G1135" s="151" t="s">
        <v>168</v>
      </c>
      <c r="H1135" s="152">
        <v>16.858000000000001</v>
      </c>
      <c r="I1135" s="152"/>
      <c r="J1135" s="152">
        <f>ROUND(I1135*H1135,3)</f>
        <v>0</v>
      </c>
      <c r="K1135" s="153"/>
      <c r="L1135" s="31"/>
      <c r="M1135" s="154" t="s">
        <v>1</v>
      </c>
      <c r="N1135" s="155" t="s">
        <v>37</v>
      </c>
      <c r="O1135" s="156">
        <v>0.16900000000000001</v>
      </c>
      <c r="P1135" s="156">
        <f>O1135*H1135</f>
        <v>2.8490020000000005</v>
      </c>
      <c r="Q1135" s="156">
        <v>0</v>
      </c>
      <c r="R1135" s="156">
        <f>Q1135*H1135</f>
        <v>0</v>
      </c>
      <c r="S1135" s="156">
        <v>8.9999999999999993E-3</v>
      </c>
      <c r="T1135" s="157">
        <f>S1135*H1135</f>
        <v>0.151722</v>
      </c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R1135" s="158" t="s">
        <v>220</v>
      </c>
      <c r="AT1135" s="158" t="s">
        <v>159</v>
      </c>
      <c r="AU1135" s="158" t="s">
        <v>87</v>
      </c>
      <c r="AY1135" s="18" t="s">
        <v>157</v>
      </c>
      <c r="BE1135" s="159">
        <f>IF(N1135="základná",J1135,0)</f>
        <v>0</v>
      </c>
      <c r="BF1135" s="159">
        <f>IF(N1135="znížená",J1135,0)</f>
        <v>0</v>
      </c>
      <c r="BG1135" s="159">
        <f>IF(N1135="zákl. prenesená",J1135,0)</f>
        <v>0</v>
      </c>
      <c r="BH1135" s="159">
        <f>IF(N1135="zníž. prenesená",J1135,0)</f>
        <v>0</v>
      </c>
      <c r="BI1135" s="159">
        <f>IF(N1135="nulová",J1135,0)</f>
        <v>0</v>
      </c>
      <c r="BJ1135" s="18" t="s">
        <v>87</v>
      </c>
      <c r="BK1135" s="160">
        <f>ROUND(I1135*H1135,3)</f>
        <v>0</v>
      </c>
      <c r="BL1135" s="18" t="s">
        <v>220</v>
      </c>
      <c r="BM1135" s="158" t="s">
        <v>7377</v>
      </c>
    </row>
    <row r="1136" spans="1:65" s="13" customFormat="1" x14ac:dyDescent="0.2">
      <c r="B1136" s="165"/>
      <c r="D1136" s="166" t="s">
        <v>269</v>
      </c>
      <c r="E1136" s="167" t="s">
        <v>1</v>
      </c>
      <c r="F1136" s="168" t="s">
        <v>6159</v>
      </c>
      <c r="H1136" s="167" t="s">
        <v>1</v>
      </c>
      <c r="L1136" s="165"/>
      <c r="M1136" s="169"/>
      <c r="N1136" s="170"/>
      <c r="O1136" s="170"/>
      <c r="P1136" s="170"/>
      <c r="Q1136" s="170"/>
      <c r="R1136" s="170"/>
      <c r="S1136" s="170"/>
      <c r="T1136" s="171"/>
      <c r="AT1136" s="167" t="s">
        <v>269</v>
      </c>
      <c r="AU1136" s="167" t="s">
        <v>87</v>
      </c>
      <c r="AV1136" s="13" t="s">
        <v>79</v>
      </c>
      <c r="AW1136" s="13" t="s">
        <v>26</v>
      </c>
      <c r="AX1136" s="13" t="s">
        <v>71</v>
      </c>
      <c r="AY1136" s="167" t="s">
        <v>157</v>
      </c>
    </row>
    <row r="1137" spans="1:65" s="14" customFormat="1" x14ac:dyDescent="0.2">
      <c r="B1137" s="172"/>
      <c r="D1137" s="166" t="s">
        <v>269</v>
      </c>
      <c r="E1137" s="173" t="s">
        <v>1</v>
      </c>
      <c r="F1137" s="174" t="s">
        <v>7378</v>
      </c>
      <c r="H1137" s="175">
        <v>16.858000000000001</v>
      </c>
      <c r="L1137" s="172"/>
      <c r="M1137" s="176"/>
      <c r="N1137" s="177"/>
      <c r="O1137" s="177"/>
      <c r="P1137" s="177"/>
      <c r="Q1137" s="177"/>
      <c r="R1137" s="177"/>
      <c r="S1137" s="177"/>
      <c r="T1137" s="178"/>
      <c r="AT1137" s="173" t="s">
        <v>269</v>
      </c>
      <c r="AU1137" s="173" t="s">
        <v>87</v>
      </c>
      <c r="AV1137" s="14" t="s">
        <v>87</v>
      </c>
      <c r="AW1137" s="14" t="s">
        <v>26</v>
      </c>
      <c r="AX1137" s="14" t="s">
        <v>71</v>
      </c>
      <c r="AY1137" s="173" t="s">
        <v>157</v>
      </c>
    </row>
    <row r="1138" spans="1:65" s="15" customFormat="1" x14ac:dyDescent="0.2">
      <c r="B1138" s="179"/>
      <c r="D1138" s="166" t="s">
        <v>269</v>
      </c>
      <c r="E1138" s="180" t="s">
        <v>1</v>
      </c>
      <c r="F1138" s="181" t="s">
        <v>272</v>
      </c>
      <c r="H1138" s="182">
        <v>16.858000000000001</v>
      </c>
      <c r="L1138" s="179"/>
      <c r="M1138" s="183"/>
      <c r="N1138" s="184"/>
      <c r="O1138" s="184"/>
      <c r="P1138" s="184"/>
      <c r="Q1138" s="184"/>
      <c r="R1138" s="184"/>
      <c r="S1138" s="184"/>
      <c r="T1138" s="185"/>
      <c r="AT1138" s="180" t="s">
        <v>269</v>
      </c>
      <c r="AU1138" s="180" t="s">
        <v>87</v>
      </c>
      <c r="AV1138" s="15" t="s">
        <v>162</v>
      </c>
      <c r="AW1138" s="15" t="s">
        <v>26</v>
      </c>
      <c r="AX1138" s="15" t="s">
        <v>79</v>
      </c>
      <c r="AY1138" s="180" t="s">
        <v>157</v>
      </c>
    </row>
    <row r="1139" spans="1:65" s="2" customFormat="1" ht="24.2" customHeight="1" x14ac:dyDescent="0.2">
      <c r="A1139" s="30"/>
      <c r="B1139" s="147"/>
      <c r="C1139" s="148" t="s">
        <v>1794</v>
      </c>
      <c r="D1139" s="148" t="s">
        <v>159</v>
      </c>
      <c r="E1139" s="149" t="s">
        <v>7379</v>
      </c>
      <c r="F1139" s="150" t="s">
        <v>7380</v>
      </c>
      <c r="G1139" s="151" t="s">
        <v>205</v>
      </c>
      <c r="H1139" s="152">
        <v>1</v>
      </c>
      <c r="I1139" s="152"/>
      <c r="J1139" s="152">
        <f>ROUND(I1139*H1139,3)</f>
        <v>0</v>
      </c>
      <c r="K1139" s="153"/>
      <c r="L1139" s="31"/>
      <c r="M1139" s="154" t="s">
        <v>1</v>
      </c>
      <c r="N1139" s="155" t="s">
        <v>37</v>
      </c>
      <c r="O1139" s="156">
        <v>0</v>
      </c>
      <c r="P1139" s="156">
        <f>O1139*H1139</f>
        <v>0</v>
      </c>
      <c r="Q1139" s="156">
        <v>0</v>
      </c>
      <c r="R1139" s="156">
        <f>Q1139*H1139</f>
        <v>0</v>
      </c>
      <c r="S1139" s="156">
        <v>0</v>
      </c>
      <c r="T1139" s="157">
        <f>S1139*H1139</f>
        <v>0</v>
      </c>
      <c r="U1139" s="30"/>
      <c r="V1139" s="30"/>
      <c r="W1139" s="30"/>
      <c r="X1139" s="30"/>
      <c r="Y1139" s="30"/>
      <c r="Z1139" s="30"/>
      <c r="AA1139" s="30"/>
      <c r="AB1139" s="30"/>
      <c r="AC1139" s="30"/>
      <c r="AD1139" s="30"/>
      <c r="AE1139" s="30"/>
      <c r="AR1139" s="158" t="s">
        <v>220</v>
      </c>
      <c r="AT1139" s="158" t="s">
        <v>159</v>
      </c>
      <c r="AU1139" s="158" t="s">
        <v>87</v>
      </c>
      <c r="AY1139" s="18" t="s">
        <v>157</v>
      </c>
      <c r="BE1139" s="159">
        <f>IF(N1139="základná",J1139,0)</f>
        <v>0</v>
      </c>
      <c r="BF1139" s="159">
        <f>IF(N1139="znížená",J1139,0)</f>
        <v>0</v>
      </c>
      <c r="BG1139" s="159">
        <f>IF(N1139="zákl. prenesená",J1139,0)</f>
        <v>0</v>
      </c>
      <c r="BH1139" s="159">
        <f>IF(N1139="zníž. prenesená",J1139,0)</f>
        <v>0</v>
      </c>
      <c r="BI1139" s="159">
        <f>IF(N1139="nulová",J1139,0)</f>
        <v>0</v>
      </c>
      <c r="BJ1139" s="18" t="s">
        <v>87</v>
      </c>
      <c r="BK1139" s="160">
        <f>ROUND(I1139*H1139,3)</f>
        <v>0</v>
      </c>
      <c r="BL1139" s="18" t="s">
        <v>220</v>
      </c>
      <c r="BM1139" s="158" t="s">
        <v>7381</v>
      </c>
    </row>
    <row r="1140" spans="1:65" s="14" customFormat="1" x14ac:dyDescent="0.2">
      <c r="B1140" s="172"/>
      <c r="D1140" s="166" t="s">
        <v>269</v>
      </c>
      <c r="E1140" s="173" t="s">
        <v>1</v>
      </c>
      <c r="F1140" s="174" t="s">
        <v>7382</v>
      </c>
      <c r="H1140" s="175">
        <v>1</v>
      </c>
      <c r="L1140" s="172"/>
      <c r="M1140" s="176"/>
      <c r="N1140" s="177"/>
      <c r="O1140" s="177"/>
      <c r="P1140" s="177"/>
      <c r="Q1140" s="177"/>
      <c r="R1140" s="177"/>
      <c r="S1140" s="177"/>
      <c r="T1140" s="178"/>
      <c r="AT1140" s="173" t="s">
        <v>269</v>
      </c>
      <c r="AU1140" s="173" t="s">
        <v>87</v>
      </c>
      <c r="AV1140" s="14" t="s">
        <v>87</v>
      </c>
      <c r="AW1140" s="14" t="s">
        <v>26</v>
      </c>
      <c r="AX1140" s="14" t="s">
        <v>71</v>
      </c>
      <c r="AY1140" s="173" t="s">
        <v>157</v>
      </c>
    </row>
    <row r="1141" spans="1:65" s="15" customFormat="1" x14ac:dyDescent="0.2">
      <c r="B1141" s="179"/>
      <c r="D1141" s="166" t="s">
        <v>269</v>
      </c>
      <c r="E1141" s="180" t="s">
        <v>1</v>
      </c>
      <c r="F1141" s="181" t="s">
        <v>272</v>
      </c>
      <c r="H1141" s="182">
        <v>1</v>
      </c>
      <c r="L1141" s="179"/>
      <c r="M1141" s="183"/>
      <c r="N1141" s="184"/>
      <c r="O1141" s="184"/>
      <c r="P1141" s="184"/>
      <c r="Q1141" s="184"/>
      <c r="R1141" s="184"/>
      <c r="S1141" s="184"/>
      <c r="T1141" s="185"/>
      <c r="AT1141" s="180" t="s">
        <v>269</v>
      </c>
      <c r="AU1141" s="180" t="s">
        <v>87</v>
      </c>
      <c r="AV1141" s="15" t="s">
        <v>162</v>
      </c>
      <c r="AW1141" s="15" t="s">
        <v>26</v>
      </c>
      <c r="AX1141" s="15" t="s">
        <v>79</v>
      </c>
      <c r="AY1141" s="180" t="s">
        <v>157</v>
      </c>
    </row>
    <row r="1142" spans="1:65" s="2" customFormat="1" ht="24.2" customHeight="1" x14ac:dyDescent="0.2">
      <c r="A1142" s="30"/>
      <c r="B1142" s="147"/>
      <c r="C1142" s="148" t="s">
        <v>1800</v>
      </c>
      <c r="D1142" s="148" t="s">
        <v>159</v>
      </c>
      <c r="E1142" s="149" t="s">
        <v>7383</v>
      </c>
      <c r="F1142" s="150" t="s">
        <v>7384</v>
      </c>
      <c r="G1142" s="151" t="s">
        <v>196</v>
      </c>
      <c r="H1142" s="152">
        <v>8.5</v>
      </c>
      <c r="I1142" s="152"/>
      <c r="J1142" s="152">
        <f>ROUND(I1142*H1142,3)</f>
        <v>0</v>
      </c>
      <c r="K1142" s="153"/>
      <c r="L1142" s="31"/>
      <c r="M1142" s="154" t="s">
        <v>1</v>
      </c>
      <c r="N1142" s="155" t="s">
        <v>37</v>
      </c>
      <c r="O1142" s="156">
        <v>0.5141</v>
      </c>
      <c r="P1142" s="156">
        <f>O1142*H1142</f>
        <v>4.3698499999999996</v>
      </c>
      <c r="Q1142" s="156">
        <v>5.0000000000000002E-5</v>
      </c>
      <c r="R1142" s="156">
        <f>Q1142*H1142</f>
        <v>4.2500000000000003E-4</v>
      </c>
      <c r="S1142" s="156">
        <v>0</v>
      </c>
      <c r="T1142" s="157">
        <f>S1142*H1142</f>
        <v>0</v>
      </c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R1142" s="158" t="s">
        <v>220</v>
      </c>
      <c r="AT1142" s="158" t="s">
        <v>159</v>
      </c>
      <c r="AU1142" s="158" t="s">
        <v>87</v>
      </c>
      <c r="AY1142" s="18" t="s">
        <v>157</v>
      </c>
      <c r="BE1142" s="159">
        <f>IF(N1142="základná",J1142,0)</f>
        <v>0</v>
      </c>
      <c r="BF1142" s="159">
        <f>IF(N1142="znížená",J1142,0)</f>
        <v>0</v>
      </c>
      <c r="BG1142" s="159">
        <f>IF(N1142="zákl. prenesená",J1142,0)</f>
        <v>0</v>
      </c>
      <c r="BH1142" s="159">
        <f>IF(N1142="zníž. prenesená",J1142,0)</f>
        <v>0</v>
      </c>
      <c r="BI1142" s="159">
        <f>IF(N1142="nulová",J1142,0)</f>
        <v>0</v>
      </c>
      <c r="BJ1142" s="18" t="s">
        <v>87</v>
      </c>
      <c r="BK1142" s="160">
        <f>ROUND(I1142*H1142,3)</f>
        <v>0</v>
      </c>
      <c r="BL1142" s="18" t="s">
        <v>220</v>
      </c>
      <c r="BM1142" s="158" t="s">
        <v>7385</v>
      </c>
    </row>
    <row r="1143" spans="1:65" s="14" customFormat="1" x14ac:dyDescent="0.2">
      <c r="B1143" s="172"/>
      <c r="D1143" s="166" t="s">
        <v>269</v>
      </c>
      <c r="E1143" s="173" t="s">
        <v>1</v>
      </c>
      <c r="F1143" s="174" t="s">
        <v>7386</v>
      </c>
      <c r="H1143" s="175">
        <v>8.5</v>
      </c>
      <c r="L1143" s="172"/>
      <c r="M1143" s="176"/>
      <c r="N1143" s="177"/>
      <c r="O1143" s="177"/>
      <c r="P1143" s="177"/>
      <c r="Q1143" s="177"/>
      <c r="R1143" s="177"/>
      <c r="S1143" s="177"/>
      <c r="T1143" s="178"/>
      <c r="AT1143" s="173" t="s">
        <v>269</v>
      </c>
      <c r="AU1143" s="173" t="s">
        <v>87</v>
      </c>
      <c r="AV1143" s="14" t="s">
        <v>87</v>
      </c>
      <c r="AW1143" s="14" t="s">
        <v>26</v>
      </c>
      <c r="AX1143" s="14" t="s">
        <v>71</v>
      </c>
      <c r="AY1143" s="173" t="s">
        <v>157</v>
      </c>
    </row>
    <row r="1144" spans="1:65" s="15" customFormat="1" x14ac:dyDescent="0.2">
      <c r="B1144" s="179"/>
      <c r="D1144" s="166" t="s">
        <v>269</v>
      </c>
      <c r="E1144" s="180" t="s">
        <v>1</v>
      </c>
      <c r="F1144" s="181" t="s">
        <v>272</v>
      </c>
      <c r="H1144" s="182">
        <v>8.5</v>
      </c>
      <c r="L1144" s="179"/>
      <c r="M1144" s="183"/>
      <c r="N1144" s="184"/>
      <c r="O1144" s="184"/>
      <c r="P1144" s="184"/>
      <c r="Q1144" s="184"/>
      <c r="R1144" s="184"/>
      <c r="S1144" s="184"/>
      <c r="T1144" s="185"/>
      <c r="AT1144" s="180" t="s">
        <v>269</v>
      </c>
      <c r="AU1144" s="180" t="s">
        <v>87</v>
      </c>
      <c r="AV1144" s="15" t="s">
        <v>162</v>
      </c>
      <c r="AW1144" s="15" t="s">
        <v>26</v>
      </c>
      <c r="AX1144" s="15" t="s">
        <v>79</v>
      </c>
      <c r="AY1144" s="180" t="s">
        <v>157</v>
      </c>
    </row>
    <row r="1145" spans="1:65" s="2" customFormat="1" ht="14.45" customHeight="1" x14ac:dyDescent="0.2">
      <c r="A1145" s="30"/>
      <c r="B1145" s="147"/>
      <c r="C1145" s="148" t="s">
        <v>1804</v>
      </c>
      <c r="D1145" s="148" t="s">
        <v>159</v>
      </c>
      <c r="E1145" s="149" t="s">
        <v>7387</v>
      </c>
      <c r="F1145" s="150" t="s">
        <v>7388</v>
      </c>
      <c r="G1145" s="151" t="s">
        <v>196</v>
      </c>
      <c r="H1145" s="152">
        <v>7</v>
      </c>
      <c r="I1145" s="152"/>
      <c r="J1145" s="152">
        <f>ROUND(I1145*H1145,3)</f>
        <v>0</v>
      </c>
      <c r="K1145" s="153"/>
      <c r="L1145" s="31"/>
      <c r="M1145" s="154" t="s">
        <v>1</v>
      </c>
      <c r="N1145" s="155" t="s">
        <v>37</v>
      </c>
      <c r="O1145" s="156">
        <v>0.32300000000000001</v>
      </c>
      <c r="P1145" s="156">
        <f>O1145*H1145</f>
        <v>2.2610000000000001</v>
      </c>
      <c r="Q1145" s="156">
        <v>0</v>
      </c>
      <c r="R1145" s="156">
        <f>Q1145*H1145</f>
        <v>0</v>
      </c>
      <c r="S1145" s="156">
        <v>0</v>
      </c>
      <c r="T1145" s="157">
        <f>S1145*H1145</f>
        <v>0</v>
      </c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R1145" s="158" t="s">
        <v>220</v>
      </c>
      <c r="AT1145" s="158" t="s">
        <v>159</v>
      </c>
      <c r="AU1145" s="158" t="s">
        <v>87</v>
      </c>
      <c r="AY1145" s="18" t="s">
        <v>157</v>
      </c>
      <c r="BE1145" s="159">
        <f>IF(N1145="základná",J1145,0)</f>
        <v>0</v>
      </c>
      <c r="BF1145" s="159">
        <f>IF(N1145="znížená",J1145,0)</f>
        <v>0</v>
      </c>
      <c r="BG1145" s="159">
        <f>IF(N1145="zákl. prenesená",J1145,0)</f>
        <v>0</v>
      </c>
      <c r="BH1145" s="159">
        <f>IF(N1145="zníž. prenesená",J1145,0)</f>
        <v>0</v>
      </c>
      <c r="BI1145" s="159">
        <f>IF(N1145="nulová",J1145,0)</f>
        <v>0</v>
      </c>
      <c r="BJ1145" s="18" t="s">
        <v>87</v>
      </c>
      <c r="BK1145" s="160">
        <f>ROUND(I1145*H1145,3)</f>
        <v>0</v>
      </c>
      <c r="BL1145" s="18" t="s">
        <v>220</v>
      </c>
      <c r="BM1145" s="158" t="s">
        <v>7389</v>
      </c>
    </row>
    <row r="1146" spans="1:65" s="2" customFormat="1" ht="37.9" customHeight="1" x14ac:dyDescent="0.2">
      <c r="A1146" s="30"/>
      <c r="B1146" s="147"/>
      <c r="C1146" s="193" t="s">
        <v>1809</v>
      </c>
      <c r="D1146" s="193" t="s">
        <v>777</v>
      </c>
      <c r="E1146" s="194" t="s">
        <v>7390</v>
      </c>
      <c r="F1146" s="195" t="s">
        <v>7391</v>
      </c>
      <c r="G1146" s="196" t="s">
        <v>205</v>
      </c>
      <c r="H1146" s="197">
        <v>1</v>
      </c>
      <c r="I1146" s="197"/>
      <c r="J1146" s="197">
        <f>ROUND(I1146*H1146,3)</f>
        <v>0</v>
      </c>
      <c r="K1146" s="198"/>
      <c r="L1146" s="199"/>
      <c r="M1146" s="200" t="s">
        <v>1</v>
      </c>
      <c r="N1146" s="201" t="s">
        <v>37</v>
      </c>
      <c r="O1146" s="156">
        <v>0</v>
      </c>
      <c r="P1146" s="156">
        <f>O1146*H1146</f>
        <v>0</v>
      </c>
      <c r="Q1146" s="156">
        <v>8.1200000000000005E-3</v>
      </c>
      <c r="R1146" s="156">
        <f>Q1146*H1146</f>
        <v>8.1200000000000005E-3</v>
      </c>
      <c r="S1146" s="156">
        <v>0</v>
      </c>
      <c r="T1146" s="157">
        <f>S1146*H1146</f>
        <v>0</v>
      </c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R1146" s="158" t="s">
        <v>511</v>
      </c>
      <c r="AT1146" s="158" t="s">
        <v>777</v>
      </c>
      <c r="AU1146" s="158" t="s">
        <v>87</v>
      </c>
      <c r="AY1146" s="18" t="s">
        <v>157</v>
      </c>
      <c r="BE1146" s="159">
        <f>IF(N1146="základná",J1146,0)</f>
        <v>0</v>
      </c>
      <c r="BF1146" s="159">
        <f>IF(N1146="znížená",J1146,0)</f>
        <v>0</v>
      </c>
      <c r="BG1146" s="159">
        <f>IF(N1146="zákl. prenesená",J1146,0)</f>
        <v>0</v>
      </c>
      <c r="BH1146" s="159">
        <f>IF(N1146="zníž. prenesená",J1146,0)</f>
        <v>0</v>
      </c>
      <c r="BI1146" s="159">
        <f>IF(N1146="nulová",J1146,0)</f>
        <v>0</v>
      </c>
      <c r="BJ1146" s="18" t="s">
        <v>87</v>
      </c>
      <c r="BK1146" s="160">
        <f>ROUND(I1146*H1146,3)</f>
        <v>0</v>
      </c>
      <c r="BL1146" s="18" t="s">
        <v>220</v>
      </c>
      <c r="BM1146" s="158" t="s">
        <v>7392</v>
      </c>
    </row>
    <row r="1147" spans="1:65" s="2" customFormat="1" ht="24.2" customHeight="1" x14ac:dyDescent="0.2">
      <c r="A1147" s="30"/>
      <c r="B1147" s="147"/>
      <c r="C1147" s="148" t="s">
        <v>1812</v>
      </c>
      <c r="D1147" s="148" t="s">
        <v>159</v>
      </c>
      <c r="E1147" s="149" t="s">
        <v>4019</v>
      </c>
      <c r="F1147" s="150" t="s">
        <v>4020</v>
      </c>
      <c r="G1147" s="151" t="s">
        <v>757</v>
      </c>
      <c r="H1147" s="152">
        <v>325.58</v>
      </c>
      <c r="I1147" s="152"/>
      <c r="J1147" s="152">
        <f>ROUND(I1147*H1147,3)</f>
        <v>0</v>
      </c>
      <c r="K1147" s="153"/>
      <c r="L1147" s="31"/>
      <c r="M1147" s="154" t="s">
        <v>1</v>
      </c>
      <c r="N1147" s="155" t="s">
        <v>37</v>
      </c>
      <c r="O1147" s="156">
        <v>5.11E-2</v>
      </c>
      <c r="P1147" s="156">
        <f>O1147*H1147</f>
        <v>16.637138</v>
      </c>
      <c r="Q1147" s="156">
        <v>5.0000000000000002E-5</v>
      </c>
      <c r="R1147" s="156">
        <f>Q1147*H1147</f>
        <v>1.6278999999999998E-2</v>
      </c>
      <c r="S1147" s="156">
        <v>0</v>
      </c>
      <c r="T1147" s="157">
        <f>S1147*H1147</f>
        <v>0</v>
      </c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R1147" s="158" t="s">
        <v>220</v>
      </c>
      <c r="AT1147" s="158" t="s">
        <v>159</v>
      </c>
      <c r="AU1147" s="158" t="s">
        <v>87</v>
      </c>
      <c r="AY1147" s="18" t="s">
        <v>157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8" t="s">
        <v>87</v>
      </c>
      <c r="BK1147" s="160">
        <f>ROUND(I1147*H1147,3)</f>
        <v>0</v>
      </c>
      <c r="BL1147" s="18" t="s">
        <v>220</v>
      </c>
      <c r="BM1147" s="158" t="s">
        <v>7393</v>
      </c>
    </row>
    <row r="1148" spans="1:65" s="13" customFormat="1" ht="22.5" x14ac:dyDescent="0.2">
      <c r="B1148" s="165"/>
      <c r="D1148" s="166" t="s">
        <v>269</v>
      </c>
      <c r="E1148" s="167" t="s">
        <v>1</v>
      </c>
      <c r="F1148" s="168" t="s">
        <v>7394</v>
      </c>
      <c r="H1148" s="167" t="s">
        <v>1</v>
      </c>
      <c r="L1148" s="165"/>
      <c r="M1148" s="169"/>
      <c r="N1148" s="170"/>
      <c r="O1148" s="170"/>
      <c r="P1148" s="170"/>
      <c r="Q1148" s="170"/>
      <c r="R1148" s="170"/>
      <c r="S1148" s="170"/>
      <c r="T1148" s="171"/>
      <c r="AT1148" s="167" t="s">
        <v>269</v>
      </c>
      <c r="AU1148" s="167" t="s">
        <v>87</v>
      </c>
      <c r="AV1148" s="13" t="s">
        <v>79</v>
      </c>
      <c r="AW1148" s="13" t="s">
        <v>26</v>
      </c>
      <c r="AX1148" s="13" t="s">
        <v>71</v>
      </c>
      <c r="AY1148" s="167" t="s">
        <v>157</v>
      </c>
    </row>
    <row r="1149" spans="1:65" s="14" customFormat="1" x14ac:dyDescent="0.2">
      <c r="B1149" s="172"/>
      <c r="D1149" s="166" t="s">
        <v>269</v>
      </c>
      <c r="E1149" s="173" t="s">
        <v>1</v>
      </c>
      <c r="F1149" s="174" t="s">
        <v>7395</v>
      </c>
      <c r="H1149" s="175">
        <v>253</v>
      </c>
      <c r="L1149" s="172"/>
      <c r="M1149" s="176"/>
      <c r="N1149" s="177"/>
      <c r="O1149" s="177"/>
      <c r="P1149" s="177"/>
      <c r="Q1149" s="177"/>
      <c r="R1149" s="177"/>
      <c r="S1149" s="177"/>
      <c r="T1149" s="178"/>
      <c r="AT1149" s="173" t="s">
        <v>269</v>
      </c>
      <c r="AU1149" s="173" t="s">
        <v>87</v>
      </c>
      <c r="AV1149" s="14" t="s">
        <v>87</v>
      </c>
      <c r="AW1149" s="14" t="s">
        <v>26</v>
      </c>
      <c r="AX1149" s="14" t="s">
        <v>71</v>
      </c>
      <c r="AY1149" s="173" t="s">
        <v>157</v>
      </c>
    </row>
    <row r="1150" spans="1:65" s="14" customFormat="1" x14ac:dyDescent="0.2">
      <c r="B1150" s="172"/>
      <c r="D1150" s="166" t="s">
        <v>269</v>
      </c>
      <c r="E1150" s="173" t="s">
        <v>1</v>
      </c>
      <c r="F1150" s="174" t="s">
        <v>7396</v>
      </c>
      <c r="H1150" s="175">
        <v>5.2</v>
      </c>
      <c r="L1150" s="172"/>
      <c r="M1150" s="176"/>
      <c r="N1150" s="177"/>
      <c r="O1150" s="177"/>
      <c r="P1150" s="177"/>
      <c r="Q1150" s="177"/>
      <c r="R1150" s="177"/>
      <c r="S1150" s="177"/>
      <c r="T1150" s="178"/>
      <c r="AT1150" s="173" t="s">
        <v>269</v>
      </c>
      <c r="AU1150" s="173" t="s">
        <v>87</v>
      </c>
      <c r="AV1150" s="14" t="s">
        <v>87</v>
      </c>
      <c r="AW1150" s="14" t="s">
        <v>26</v>
      </c>
      <c r="AX1150" s="14" t="s">
        <v>71</v>
      </c>
      <c r="AY1150" s="173" t="s">
        <v>157</v>
      </c>
    </row>
    <row r="1151" spans="1:65" s="14" customFormat="1" ht="22.5" x14ac:dyDescent="0.2">
      <c r="B1151" s="172"/>
      <c r="D1151" s="166" t="s">
        <v>269</v>
      </c>
      <c r="E1151" s="173" t="s">
        <v>1</v>
      </c>
      <c r="F1151" s="174" t="s">
        <v>7397</v>
      </c>
      <c r="H1151" s="175">
        <v>51.875999999999998</v>
      </c>
      <c r="L1151" s="172"/>
      <c r="M1151" s="176"/>
      <c r="N1151" s="177"/>
      <c r="O1151" s="177"/>
      <c r="P1151" s="177"/>
      <c r="Q1151" s="177"/>
      <c r="R1151" s="177"/>
      <c r="S1151" s="177"/>
      <c r="T1151" s="178"/>
      <c r="AT1151" s="173" t="s">
        <v>269</v>
      </c>
      <c r="AU1151" s="173" t="s">
        <v>87</v>
      </c>
      <c r="AV1151" s="14" t="s">
        <v>87</v>
      </c>
      <c r="AW1151" s="14" t="s">
        <v>26</v>
      </c>
      <c r="AX1151" s="14" t="s">
        <v>71</v>
      </c>
      <c r="AY1151" s="173" t="s">
        <v>157</v>
      </c>
    </row>
    <row r="1152" spans="1:65" s="16" customFormat="1" x14ac:dyDescent="0.2">
      <c r="B1152" s="186"/>
      <c r="D1152" s="166" t="s">
        <v>269</v>
      </c>
      <c r="E1152" s="187" t="s">
        <v>1</v>
      </c>
      <c r="F1152" s="188" t="s">
        <v>319</v>
      </c>
      <c r="H1152" s="189">
        <v>310.07600000000002</v>
      </c>
      <c r="L1152" s="186"/>
      <c r="M1152" s="190"/>
      <c r="N1152" s="191"/>
      <c r="O1152" s="191"/>
      <c r="P1152" s="191"/>
      <c r="Q1152" s="191"/>
      <c r="R1152" s="191"/>
      <c r="S1152" s="191"/>
      <c r="T1152" s="192"/>
      <c r="AT1152" s="187" t="s">
        <v>269</v>
      </c>
      <c r="AU1152" s="187" t="s">
        <v>87</v>
      </c>
      <c r="AV1152" s="16" t="s">
        <v>92</v>
      </c>
      <c r="AW1152" s="16" t="s">
        <v>26</v>
      </c>
      <c r="AX1152" s="16" t="s">
        <v>71</v>
      </c>
      <c r="AY1152" s="187" t="s">
        <v>157</v>
      </c>
    </row>
    <row r="1153" spans="1:65" s="14" customFormat="1" x14ac:dyDescent="0.2">
      <c r="B1153" s="172"/>
      <c r="D1153" s="166" t="s">
        <v>269</v>
      </c>
      <c r="E1153" s="173" t="s">
        <v>1</v>
      </c>
      <c r="F1153" s="174" t="s">
        <v>7398</v>
      </c>
      <c r="H1153" s="175">
        <v>15.504</v>
      </c>
      <c r="L1153" s="172"/>
      <c r="M1153" s="176"/>
      <c r="N1153" s="177"/>
      <c r="O1153" s="177"/>
      <c r="P1153" s="177"/>
      <c r="Q1153" s="177"/>
      <c r="R1153" s="177"/>
      <c r="S1153" s="177"/>
      <c r="T1153" s="178"/>
      <c r="AT1153" s="173" t="s">
        <v>269</v>
      </c>
      <c r="AU1153" s="173" t="s">
        <v>87</v>
      </c>
      <c r="AV1153" s="14" t="s">
        <v>87</v>
      </c>
      <c r="AW1153" s="14" t="s">
        <v>26</v>
      </c>
      <c r="AX1153" s="14" t="s">
        <v>71</v>
      </c>
      <c r="AY1153" s="173" t="s">
        <v>157</v>
      </c>
    </row>
    <row r="1154" spans="1:65" s="16" customFormat="1" x14ac:dyDescent="0.2">
      <c r="B1154" s="186"/>
      <c r="D1154" s="166" t="s">
        <v>269</v>
      </c>
      <c r="E1154" s="187" t="s">
        <v>1</v>
      </c>
      <c r="F1154" s="188" t="s">
        <v>319</v>
      </c>
      <c r="H1154" s="189">
        <v>15.504</v>
      </c>
      <c r="L1154" s="186"/>
      <c r="M1154" s="190"/>
      <c r="N1154" s="191"/>
      <c r="O1154" s="191"/>
      <c r="P1154" s="191"/>
      <c r="Q1154" s="191"/>
      <c r="R1154" s="191"/>
      <c r="S1154" s="191"/>
      <c r="T1154" s="192"/>
      <c r="AT1154" s="187" t="s">
        <v>269</v>
      </c>
      <c r="AU1154" s="187" t="s">
        <v>87</v>
      </c>
      <c r="AV1154" s="16" t="s">
        <v>92</v>
      </c>
      <c r="AW1154" s="16" t="s">
        <v>26</v>
      </c>
      <c r="AX1154" s="16" t="s">
        <v>71</v>
      </c>
      <c r="AY1154" s="187" t="s">
        <v>157</v>
      </c>
    </row>
    <row r="1155" spans="1:65" s="15" customFormat="1" x14ac:dyDescent="0.2">
      <c r="B1155" s="179"/>
      <c r="D1155" s="166" t="s">
        <v>269</v>
      </c>
      <c r="E1155" s="180" t="s">
        <v>1</v>
      </c>
      <c r="F1155" s="181" t="s">
        <v>272</v>
      </c>
      <c r="H1155" s="182">
        <v>325.58</v>
      </c>
      <c r="L1155" s="179"/>
      <c r="M1155" s="183"/>
      <c r="N1155" s="184"/>
      <c r="O1155" s="184"/>
      <c r="P1155" s="184"/>
      <c r="Q1155" s="184"/>
      <c r="R1155" s="184"/>
      <c r="S1155" s="184"/>
      <c r="T1155" s="185"/>
      <c r="AT1155" s="180" t="s">
        <v>269</v>
      </c>
      <c r="AU1155" s="180" t="s">
        <v>87</v>
      </c>
      <c r="AV1155" s="15" t="s">
        <v>162</v>
      </c>
      <c r="AW1155" s="15" t="s">
        <v>26</v>
      </c>
      <c r="AX1155" s="15" t="s">
        <v>79</v>
      </c>
      <c r="AY1155" s="180" t="s">
        <v>157</v>
      </c>
    </row>
    <row r="1156" spans="1:65" s="2" customFormat="1" ht="24.2" customHeight="1" x14ac:dyDescent="0.2">
      <c r="A1156" s="30"/>
      <c r="B1156" s="147"/>
      <c r="C1156" s="193" t="s">
        <v>1818</v>
      </c>
      <c r="D1156" s="193" t="s">
        <v>777</v>
      </c>
      <c r="E1156" s="194" t="s">
        <v>3995</v>
      </c>
      <c r="F1156" s="195" t="s">
        <v>7399</v>
      </c>
      <c r="G1156" s="196" t="s">
        <v>757</v>
      </c>
      <c r="H1156" s="197">
        <v>356.65600000000001</v>
      </c>
      <c r="I1156" s="197"/>
      <c r="J1156" s="197">
        <f>ROUND(I1156*H1156,3)</f>
        <v>0</v>
      </c>
      <c r="K1156" s="198"/>
      <c r="L1156" s="199"/>
      <c r="M1156" s="200" t="s">
        <v>1</v>
      </c>
      <c r="N1156" s="201" t="s">
        <v>37</v>
      </c>
      <c r="O1156" s="156">
        <v>0</v>
      </c>
      <c r="P1156" s="156">
        <f>O1156*H1156</f>
        <v>0</v>
      </c>
      <c r="Q1156" s="156">
        <v>8.1200000000000005E-3</v>
      </c>
      <c r="R1156" s="156">
        <f>Q1156*H1156</f>
        <v>2.8960467200000002</v>
      </c>
      <c r="S1156" s="156">
        <v>0</v>
      </c>
      <c r="T1156" s="157">
        <f>S1156*H1156</f>
        <v>0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58" t="s">
        <v>511</v>
      </c>
      <c r="AT1156" s="158" t="s">
        <v>777</v>
      </c>
      <c r="AU1156" s="158" t="s">
        <v>87</v>
      </c>
      <c r="AY1156" s="18" t="s">
        <v>157</v>
      </c>
      <c r="BE1156" s="159">
        <f>IF(N1156="základná",J1156,0)</f>
        <v>0</v>
      </c>
      <c r="BF1156" s="159">
        <f>IF(N1156="znížená",J1156,0)</f>
        <v>0</v>
      </c>
      <c r="BG1156" s="159">
        <f>IF(N1156="zákl. prenesená",J1156,0)</f>
        <v>0</v>
      </c>
      <c r="BH1156" s="159">
        <f>IF(N1156="zníž. prenesená",J1156,0)</f>
        <v>0</v>
      </c>
      <c r="BI1156" s="159">
        <f>IF(N1156="nulová",J1156,0)</f>
        <v>0</v>
      </c>
      <c r="BJ1156" s="18" t="s">
        <v>87</v>
      </c>
      <c r="BK1156" s="160">
        <f>ROUND(I1156*H1156,3)</f>
        <v>0</v>
      </c>
      <c r="BL1156" s="18" t="s">
        <v>220</v>
      </c>
      <c r="BM1156" s="158" t="s">
        <v>7400</v>
      </c>
    </row>
    <row r="1157" spans="1:65" s="13" customFormat="1" x14ac:dyDescent="0.2">
      <c r="B1157" s="165"/>
      <c r="D1157" s="166" t="s">
        <v>269</v>
      </c>
      <c r="E1157" s="167" t="s">
        <v>1</v>
      </c>
      <c r="F1157" s="168" t="s">
        <v>7401</v>
      </c>
      <c r="H1157" s="167" t="s">
        <v>1</v>
      </c>
      <c r="L1157" s="165"/>
      <c r="M1157" s="169"/>
      <c r="N1157" s="170"/>
      <c r="O1157" s="170"/>
      <c r="P1157" s="170"/>
      <c r="Q1157" s="170"/>
      <c r="R1157" s="170"/>
      <c r="S1157" s="170"/>
      <c r="T1157" s="171"/>
      <c r="AT1157" s="167" t="s">
        <v>269</v>
      </c>
      <c r="AU1157" s="167" t="s">
        <v>87</v>
      </c>
      <c r="AV1157" s="13" t="s">
        <v>79</v>
      </c>
      <c r="AW1157" s="13" t="s">
        <v>26</v>
      </c>
      <c r="AX1157" s="13" t="s">
        <v>71</v>
      </c>
      <c r="AY1157" s="167" t="s">
        <v>157</v>
      </c>
    </row>
    <row r="1158" spans="1:65" s="14" customFormat="1" x14ac:dyDescent="0.2">
      <c r="B1158" s="172"/>
      <c r="D1158" s="166" t="s">
        <v>269</v>
      </c>
      <c r="E1158" s="173" t="s">
        <v>1</v>
      </c>
      <c r="F1158" s="174" t="s">
        <v>7395</v>
      </c>
      <c r="H1158" s="175">
        <v>253</v>
      </c>
      <c r="L1158" s="172"/>
      <c r="M1158" s="176"/>
      <c r="N1158" s="177"/>
      <c r="O1158" s="177"/>
      <c r="P1158" s="177"/>
      <c r="Q1158" s="177"/>
      <c r="R1158" s="177"/>
      <c r="S1158" s="177"/>
      <c r="T1158" s="178"/>
      <c r="AT1158" s="173" t="s">
        <v>269</v>
      </c>
      <c r="AU1158" s="173" t="s">
        <v>87</v>
      </c>
      <c r="AV1158" s="14" t="s">
        <v>87</v>
      </c>
      <c r="AW1158" s="14" t="s">
        <v>26</v>
      </c>
      <c r="AX1158" s="14" t="s">
        <v>71</v>
      </c>
      <c r="AY1158" s="173" t="s">
        <v>157</v>
      </c>
    </row>
    <row r="1159" spans="1:65" s="14" customFormat="1" x14ac:dyDescent="0.2">
      <c r="B1159" s="172"/>
      <c r="D1159" s="166" t="s">
        <v>269</v>
      </c>
      <c r="E1159" s="173" t="s">
        <v>1</v>
      </c>
      <c r="F1159" s="174" t="s">
        <v>7396</v>
      </c>
      <c r="H1159" s="175">
        <v>5.2</v>
      </c>
      <c r="L1159" s="172"/>
      <c r="M1159" s="176"/>
      <c r="N1159" s="177"/>
      <c r="O1159" s="177"/>
      <c r="P1159" s="177"/>
      <c r="Q1159" s="177"/>
      <c r="R1159" s="177"/>
      <c r="S1159" s="177"/>
      <c r="T1159" s="178"/>
      <c r="AT1159" s="173" t="s">
        <v>269</v>
      </c>
      <c r="AU1159" s="173" t="s">
        <v>87</v>
      </c>
      <c r="AV1159" s="14" t="s">
        <v>87</v>
      </c>
      <c r="AW1159" s="14" t="s">
        <v>26</v>
      </c>
      <c r="AX1159" s="14" t="s">
        <v>71</v>
      </c>
      <c r="AY1159" s="173" t="s">
        <v>157</v>
      </c>
    </row>
    <row r="1160" spans="1:65" s="14" customFormat="1" ht="22.5" x14ac:dyDescent="0.2">
      <c r="B1160" s="172"/>
      <c r="D1160" s="166" t="s">
        <v>269</v>
      </c>
      <c r="E1160" s="173" t="s">
        <v>1</v>
      </c>
      <c r="F1160" s="174" t="s">
        <v>7397</v>
      </c>
      <c r="H1160" s="175">
        <v>51.875999999999998</v>
      </c>
      <c r="L1160" s="172"/>
      <c r="M1160" s="176"/>
      <c r="N1160" s="177"/>
      <c r="O1160" s="177"/>
      <c r="P1160" s="177"/>
      <c r="Q1160" s="177"/>
      <c r="R1160" s="177"/>
      <c r="S1160" s="177"/>
      <c r="T1160" s="178"/>
      <c r="AT1160" s="173" t="s">
        <v>269</v>
      </c>
      <c r="AU1160" s="173" t="s">
        <v>87</v>
      </c>
      <c r="AV1160" s="14" t="s">
        <v>87</v>
      </c>
      <c r="AW1160" s="14" t="s">
        <v>26</v>
      </c>
      <c r="AX1160" s="14" t="s">
        <v>71</v>
      </c>
      <c r="AY1160" s="173" t="s">
        <v>157</v>
      </c>
    </row>
    <row r="1161" spans="1:65" s="16" customFormat="1" x14ac:dyDescent="0.2">
      <c r="B1161" s="186"/>
      <c r="D1161" s="166" t="s">
        <v>269</v>
      </c>
      <c r="E1161" s="187" t="s">
        <v>1</v>
      </c>
      <c r="F1161" s="188" t="s">
        <v>319</v>
      </c>
      <c r="H1161" s="189">
        <v>310.07600000000002</v>
      </c>
      <c r="L1161" s="186"/>
      <c r="M1161" s="190"/>
      <c r="N1161" s="191"/>
      <c r="O1161" s="191"/>
      <c r="P1161" s="191"/>
      <c r="Q1161" s="191"/>
      <c r="R1161" s="191"/>
      <c r="S1161" s="191"/>
      <c r="T1161" s="192"/>
      <c r="AT1161" s="187" t="s">
        <v>269</v>
      </c>
      <c r="AU1161" s="187" t="s">
        <v>87</v>
      </c>
      <c r="AV1161" s="16" t="s">
        <v>92</v>
      </c>
      <c r="AW1161" s="16" t="s">
        <v>26</v>
      </c>
      <c r="AX1161" s="16" t="s">
        <v>71</v>
      </c>
      <c r="AY1161" s="187" t="s">
        <v>157</v>
      </c>
    </row>
    <row r="1162" spans="1:65" s="14" customFormat="1" x14ac:dyDescent="0.2">
      <c r="B1162" s="172"/>
      <c r="D1162" s="166" t="s">
        <v>269</v>
      </c>
      <c r="E1162" s="173" t="s">
        <v>1</v>
      </c>
      <c r="F1162" s="174" t="s">
        <v>7398</v>
      </c>
      <c r="H1162" s="175">
        <v>15.504</v>
      </c>
      <c r="L1162" s="172"/>
      <c r="M1162" s="176"/>
      <c r="N1162" s="177"/>
      <c r="O1162" s="177"/>
      <c r="P1162" s="177"/>
      <c r="Q1162" s="177"/>
      <c r="R1162" s="177"/>
      <c r="S1162" s="177"/>
      <c r="T1162" s="178"/>
      <c r="AT1162" s="173" t="s">
        <v>269</v>
      </c>
      <c r="AU1162" s="173" t="s">
        <v>87</v>
      </c>
      <c r="AV1162" s="14" t="s">
        <v>87</v>
      </c>
      <c r="AW1162" s="14" t="s">
        <v>26</v>
      </c>
      <c r="AX1162" s="14" t="s">
        <v>71</v>
      </c>
      <c r="AY1162" s="173" t="s">
        <v>157</v>
      </c>
    </row>
    <row r="1163" spans="1:65" s="14" customFormat="1" x14ac:dyDescent="0.2">
      <c r="B1163" s="172"/>
      <c r="D1163" s="166" t="s">
        <v>269</v>
      </c>
      <c r="E1163" s="173" t="s">
        <v>1</v>
      </c>
      <c r="F1163" s="174" t="s">
        <v>7402</v>
      </c>
      <c r="H1163" s="175">
        <v>31.076000000000001</v>
      </c>
      <c r="L1163" s="172"/>
      <c r="M1163" s="176"/>
      <c r="N1163" s="177"/>
      <c r="O1163" s="177"/>
      <c r="P1163" s="177"/>
      <c r="Q1163" s="177"/>
      <c r="R1163" s="177"/>
      <c r="S1163" s="177"/>
      <c r="T1163" s="178"/>
      <c r="AT1163" s="173" t="s">
        <v>269</v>
      </c>
      <c r="AU1163" s="173" t="s">
        <v>87</v>
      </c>
      <c r="AV1163" s="14" t="s">
        <v>87</v>
      </c>
      <c r="AW1163" s="14" t="s">
        <v>26</v>
      </c>
      <c r="AX1163" s="14" t="s">
        <v>71</v>
      </c>
      <c r="AY1163" s="173" t="s">
        <v>157</v>
      </c>
    </row>
    <row r="1164" spans="1:65" s="16" customFormat="1" x14ac:dyDescent="0.2">
      <c r="B1164" s="186"/>
      <c r="D1164" s="166" t="s">
        <v>269</v>
      </c>
      <c r="E1164" s="187" t="s">
        <v>1</v>
      </c>
      <c r="F1164" s="188" t="s">
        <v>319</v>
      </c>
      <c r="H1164" s="189">
        <v>46.58</v>
      </c>
      <c r="L1164" s="186"/>
      <c r="M1164" s="190"/>
      <c r="N1164" s="191"/>
      <c r="O1164" s="191"/>
      <c r="P1164" s="191"/>
      <c r="Q1164" s="191"/>
      <c r="R1164" s="191"/>
      <c r="S1164" s="191"/>
      <c r="T1164" s="192"/>
      <c r="AT1164" s="187" t="s">
        <v>269</v>
      </c>
      <c r="AU1164" s="187" t="s">
        <v>87</v>
      </c>
      <c r="AV1164" s="16" t="s">
        <v>92</v>
      </c>
      <c r="AW1164" s="16" t="s">
        <v>26</v>
      </c>
      <c r="AX1164" s="16" t="s">
        <v>71</v>
      </c>
      <c r="AY1164" s="187" t="s">
        <v>157</v>
      </c>
    </row>
    <row r="1165" spans="1:65" s="13" customFormat="1" x14ac:dyDescent="0.2">
      <c r="B1165" s="165"/>
      <c r="D1165" s="166" t="s">
        <v>269</v>
      </c>
      <c r="E1165" s="167" t="s">
        <v>1</v>
      </c>
      <c r="F1165" s="168" t="s">
        <v>3538</v>
      </c>
      <c r="H1165" s="167" t="s">
        <v>1</v>
      </c>
      <c r="L1165" s="165"/>
      <c r="M1165" s="169"/>
      <c r="N1165" s="170"/>
      <c r="O1165" s="170"/>
      <c r="P1165" s="170"/>
      <c r="Q1165" s="170"/>
      <c r="R1165" s="170"/>
      <c r="S1165" s="170"/>
      <c r="T1165" s="171"/>
      <c r="AT1165" s="167" t="s">
        <v>269</v>
      </c>
      <c r="AU1165" s="167" t="s">
        <v>87</v>
      </c>
      <c r="AV1165" s="13" t="s">
        <v>79</v>
      </c>
      <c r="AW1165" s="13" t="s">
        <v>26</v>
      </c>
      <c r="AX1165" s="13" t="s">
        <v>71</v>
      </c>
      <c r="AY1165" s="167" t="s">
        <v>157</v>
      </c>
    </row>
    <row r="1166" spans="1:65" s="13" customFormat="1" ht="22.5" x14ac:dyDescent="0.2">
      <c r="B1166" s="165"/>
      <c r="D1166" s="166" t="s">
        <v>269</v>
      </c>
      <c r="E1166" s="167" t="s">
        <v>1</v>
      </c>
      <c r="F1166" s="168" t="s">
        <v>4007</v>
      </c>
      <c r="H1166" s="167" t="s">
        <v>1</v>
      </c>
      <c r="L1166" s="165"/>
      <c r="M1166" s="169"/>
      <c r="N1166" s="170"/>
      <c r="O1166" s="170"/>
      <c r="P1166" s="170"/>
      <c r="Q1166" s="170"/>
      <c r="R1166" s="170"/>
      <c r="S1166" s="170"/>
      <c r="T1166" s="171"/>
      <c r="AT1166" s="167" t="s">
        <v>269</v>
      </c>
      <c r="AU1166" s="167" t="s">
        <v>87</v>
      </c>
      <c r="AV1166" s="13" t="s">
        <v>79</v>
      </c>
      <c r="AW1166" s="13" t="s">
        <v>26</v>
      </c>
      <c r="AX1166" s="13" t="s">
        <v>71</v>
      </c>
      <c r="AY1166" s="167" t="s">
        <v>157</v>
      </c>
    </row>
    <row r="1167" spans="1:65" s="13" customFormat="1" ht="22.5" x14ac:dyDescent="0.2">
      <c r="B1167" s="165"/>
      <c r="D1167" s="166" t="s">
        <v>269</v>
      </c>
      <c r="E1167" s="167" t="s">
        <v>1</v>
      </c>
      <c r="F1167" s="168" t="s">
        <v>3598</v>
      </c>
      <c r="H1167" s="167" t="s">
        <v>1</v>
      </c>
      <c r="L1167" s="165"/>
      <c r="M1167" s="169"/>
      <c r="N1167" s="170"/>
      <c r="O1167" s="170"/>
      <c r="P1167" s="170"/>
      <c r="Q1167" s="170"/>
      <c r="R1167" s="170"/>
      <c r="S1167" s="170"/>
      <c r="T1167" s="171"/>
      <c r="AT1167" s="167" t="s">
        <v>269</v>
      </c>
      <c r="AU1167" s="167" t="s">
        <v>87</v>
      </c>
      <c r="AV1167" s="13" t="s">
        <v>79</v>
      </c>
      <c r="AW1167" s="13" t="s">
        <v>26</v>
      </c>
      <c r="AX1167" s="13" t="s">
        <v>71</v>
      </c>
      <c r="AY1167" s="167" t="s">
        <v>157</v>
      </c>
    </row>
    <row r="1168" spans="1:65" s="13" customFormat="1" ht="22.5" x14ac:dyDescent="0.2">
      <c r="B1168" s="165"/>
      <c r="D1168" s="166" t="s">
        <v>269</v>
      </c>
      <c r="E1168" s="167" t="s">
        <v>1</v>
      </c>
      <c r="F1168" s="168" t="s">
        <v>3540</v>
      </c>
      <c r="H1168" s="167" t="s">
        <v>1</v>
      </c>
      <c r="L1168" s="165"/>
      <c r="M1168" s="169"/>
      <c r="N1168" s="170"/>
      <c r="O1168" s="170"/>
      <c r="P1168" s="170"/>
      <c r="Q1168" s="170"/>
      <c r="R1168" s="170"/>
      <c r="S1168" s="170"/>
      <c r="T1168" s="171"/>
      <c r="AT1168" s="167" t="s">
        <v>269</v>
      </c>
      <c r="AU1168" s="167" t="s">
        <v>87</v>
      </c>
      <c r="AV1168" s="13" t="s">
        <v>79</v>
      </c>
      <c r="AW1168" s="13" t="s">
        <v>26</v>
      </c>
      <c r="AX1168" s="13" t="s">
        <v>71</v>
      </c>
      <c r="AY1168" s="167" t="s">
        <v>157</v>
      </c>
    </row>
    <row r="1169" spans="1:65" s="13" customFormat="1" x14ac:dyDescent="0.2">
      <c r="B1169" s="165"/>
      <c r="D1169" s="166" t="s">
        <v>269</v>
      </c>
      <c r="E1169" s="167" t="s">
        <v>1</v>
      </c>
      <c r="F1169" s="168" t="s">
        <v>7374</v>
      </c>
      <c r="H1169" s="167" t="s">
        <v>1</v>
      </c>
      <c r="L1169" s="165"/>
      <c r="M1169" s="169"/>
      <c r="N1169" s="170"/>
      <c r="O1169" s="170"/>
      <c r="P1169" s="170"/>
      <c r="Q1169" s="170"/>
      <c r="R1169" s="170"/>
      <c r="S1169" s="170"/>
      <c r="T1169" s="171"/>
      <c r="AT1169" s="167" t="s">
        <v>269</v>
      </c>
      <c r="AU1169" s="167" t="s">
        <v>87</v>
      </c>
      <c r="AV1169" s="13" t="s">
        <v>79</v>
      </c>
      <c r="AW1169" s="13" t="s">
        <v>26</v>
      </c>
      <c r="AX1169" s="13" t="s">
        <v>71</v>
      </c>
      <c r="AY1169" s="167" t="s">
        <v>157</v>
      </c>
    </row>
    <row r="1170" spans="1:65" s="15" customFormat="1" x14ac:dyDescent="0.2">
      <c r="B1170" s="179"/>
      <c r="D1170" s="166" t="s">
        <v>269</v>
      </c>
      <c r="E1170" s="180" t="s">
        <v>1</v>
      </c>
      <c r="F1170" s="181" t="s">
        <v>272</v>
      </c>
      <c r="H1170" s="182">
        <v>356.65600000000001</v>
      </c>
      <c r="L1170" s="179"/>
      <c r="M1170" s="183"/>
      <c r="N1170" s="184"/>
      <c r="O1170" s="184"/>
      <c r="P1170" s="184"/>
      <c r="Q1170" s="184"/>
      <c r="R1170" s="184"/>
      <c r="S1170" s="184"/>
      <c r="T1170" s="185"/>
      <c r="AT1170" s="180" t="s">
        <v>269</v>
      </c>
      <c r="AU1170" s="180" t="s">
        <v>87</v>
      </c>
      <c r="AV1170" s="15" t="s">
        <v>162</v>
      </c>
      <c r="AW1170" s="15" t="s">
        <v>26</v>
      </c>
      <c r="AX1170" s="15" t="s">
        <v>79</v>
      </c>
      <c r="AY1170" s="180" t="s">
        <v>157</v>
      </c>
    </row>
    <row r="1171" spans="1:65" s="2" customFormat="1" ht="24.2" customHeight="1" x14ac:dyDescent="0.2">
      <c r="A1171" s="30"/>
      <c r="B1171" s="147"/>
      <c r="C1171" s="148" t="s">
        <v>1916</v>
      </c>
      <c r="D1171" s="148" t="s">
        <v>159</v>
      </c>
      <c r="E1171" s="149" t="s">
        <v>6667</v>
      </c>
      <c r="F1171" s="150" t="s">
        <v>6668</v>
      </c>
      <c r="G1171" s="151" t="s">
        <v>514</v>
      </c>
      <c r="H1171" s="152">
        <v>1.1000000000000001</v>
      </c>
      <c r="I1171" s="152"/>
      <c r="J1171" s="152">
        <f>ROUND(I1171*H1171,3)</f>
        <v>0</v>
      </c>
      <c r="K1171" s="153"/>
      <c r="L1171" s="31"/>
      <c r="M1171" s="154" t="s">
        <v>1</v>
      </c>
      <c r="N1171" s="155" t="s">
        <v>37</v>
      </c>
      <c r="O1171" s="156">
        <v>0</v>
      </c>
      <c r="P1171" s="156">
        <f>O1171*H1171</f>
        <v>0</v>
      </c>
      <c r="Q1171" s="156">
        <v>0</v>
      </c>
      <c r="R1171" s="156">
        <f>Q1171*H1171</f>
        <v>0</v>
      </c>
      <c r="S1171" s="156">
        <v>0</v>
      </c>
      <c r="T1171" s="157">
        <f>S1171*H1171</f>
        <v>0</v>
      </c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R1171" s="158" t="s">
        <v>220</v>
      </c>
      <c r="AT1171" s="158" t="s">
        <v>159</v>
      </c>
      <c r="AU1171" s="158" t="s">
        <v>87</v>
      </c>
      <c r="AY1171" s="18" t="s">
        <v>157</v>
      </c>
      <c r="BE1171" s="159">
        <f>IF(N1171="základná",J1171,0)</f>
        <v>0</v>
      </c>
      <c r="BF1171" s="159">
        <f>IF(N1171="znížená",J1171,0)</f>
        <v>0</v>
      </c>
      <c r="BG1171" s="159">
        <f>IF(N1171="zákl. prenesená",J1171,0)</f>
        <v>0</v>
      </c>
      <c r="BH1171" s="159">
        <f>IF(N1171="zníž. prenesená",J1171,0)</f>
        <v>0</v>
      </c>
      <c r="BI1171" s="159">
        <f>IF(N1171="nulová",J1171,0)</f>
        <v>0</v>
      </c>
      <c r="BJ1171" s="18" t="s">
        <v>87</v>
      </c>
      <c r="BK1171" s="160">
        <f>ROUND(I1171*H1171,3)</f>
        <v>0</v>
      </c>
      <c r="BL1171" s="18" t="s">
        <v>220</v>
      </c>
      <c r="BM1171" s="158" t="s">
        <v>7403</v>
      </c>
    </row>
    <row r="1172" spans="1:65" s="12" customFormat="1" ht="22.9" customHeight="1" x14ac:dyDescent="0.2">
      <c r="B1172" s="135"/>
      <c r="D1172" s="136" t="s">
        <v>70</v>
      </c>
      <c r="E1172" s="145" t="s">
        <v>4037</v>
      </c>
      <c r="F1172" s="145" t="s">
        <v>4038</v>
      </c>
      <c r="J1172" s="146">
        <f>BK1172</f>
        <v>0</v>
      </c>
      <c r="L1172" s="135"/>
      <c r="M1172" s="139"/>
      <c r="N1172" s="140"/>
      <c r="O1172" s="140"/>
      <c r="P1172" s="141">
        <f>SUM(P1173:P1174)</f>
        <v>0</v>
      </c>
      <c r="Q1172" s="140"/>
      <c r="R1172" s="141">
        <f>SUM(R1173:R1174)</f>
        <v>0</v>
      </c>
      <c r="S1172" s="140"/>
      <c r="T1172" s="142">
        <f>SUM(T1173:T1174)</f>
        <v>0</v>
      </c>
      <c r="AR1172" s="136" t="s">
        <v>87</v>
      </c>
      <c r="AT1172" s="143" t="s">
        <v>70</v>
      </c>
      <c r="AU1172" s="143" t="s">
        <v>79</v>
      </c>
      <c r="AY1172" s="136" t="s">
        <v>157</v>
      </c>
      <c r="BK1172" s="144">
        <f>SUM(BK1173:BK1174)</f>
        <v>0</v>
      </c>
    </row>
    <row r="1173" spans="1:65" s="2" customFormat="1" ht="24.2" customHeight="1" x14ac:dyDescent="0.2">
      <c r="A1173" s="30"/>
      <c r="B1173" s="147"/>
      <c r="C1173" s="148" t="s">
        <v>1941</v>
      </c>
      <c r="D1173" s="148" t="s">
        <v>159</v>
      </c>
      <c r="E1173" s="149" t="s">
        <v>7404</v>
      </c>
      <c r="F1173" s="150" t="s">
        <v>8037</v>
      </c>
      <c r="G1173" s="151" t="s">
        <v>4320</v>
      </c>
      <c r="H1173" s="152">
        <v>0</v>
      </c>
      <c r="I1173" s="152"/>
      <c r="J1173" s="152">
        <f>ROUND(I1173*H1173,3)</f>
        <v>0</v>
      </c>
      <c r="K1173" s="153"/>
      <c r="L1173" s="31"/>
      <c r="M1173" s="154" t="s">
        <v>1</v>
      </c>
      <c r="N1173" s="155" t="s">
        <v>37</v>
      </c>
      <c r="O1173" s="156">
        <v>0</v>
      </c>
      <c r="P1173" s="156">
        <f>O1173*H1173</f>
        <v>0</v>
      </c>
      <c r="Q1173" s="156">
        <v>0</v>
      </c>
      <c r="R1173" s="156">
        <f>Q1173*H1173</f>
        <v>0</v>
      </c>
      <c r="S1173" s="156">
        <v>0</v>
      </c>
      <c r="T1173" s="157">
        <f>S1173*H1173</f>
        <v>0</v>
      </c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R1173" s="158" t="s">
        <v>220</v>
      </c>
      <c r="AT1173" s="158" t="s">
        <v>159</v>
      </c>
      <c r="AU1173" s="158" t="s">
        <v>87</v>
      </c>
      <c r="AY1173" s="18" t="s">
        <v>157</v>
      </c>
      <c r="BE1173" s="159">
        <f>IF(N1173="základná",J1173,0)</f>
        <v>0</v>
      </c>
      <c r="BF1173" s="159">
        <f>IF(N1173="znížená",J1173,0)</f>
        <v>0</v>
      </c>
      <c r="BG1173" s="159">
        <f>IF(N1173="zákl. prenesená",J1173,0)</f>
        <v>0</v>
      </c>
      <c r="BH1173" s="159">
        <f>IF(N1173="zníž. prenesená",J1173,0)</f>
        <v>0</v>
      </c>
      <c r="BI1173" s="159">
        <f>IF(N1173="nulová",J1173,0)</f>
        <v>0</v>
      </c>
      <c r="BJ1173" s="18" t="s">
        <v>87</v>
      </c>
      <c r="BK1173" s="160">
        <f>ROUND(I1173*H1173,3)</f>
        <v>0</v>
      </c>
      <c r="BL1173" s="18" t="s">
        <v>220</v>
      </c>
      <c r="BM1173" s="158" t="s">
        <v>7405</v>
      </c>
    </row>
    <row r="1174" spans="1:65" s="2" customFormat="1" ht="24.2" customHeight="1" x14ac:dyDescent="0.2">
      <c r="A1174" s="30"/>
      <c r="B1174" s="147"/>
      <c r="C1174" s="148" t="s">
        <v>1967</v>
      </c>
      <c r="D1174" s="148" t="s">
        <v>159</v>
      </c>
      <c r="E1174" s="149" t="s">
        <v>4047</v>
      </c>
      <c r="F1174" s="150" t="s">
        <v>8038</v>
      </c>
      <c r="G1174" s="151" t="s">
        <v>514</v>
      </c>
      <c r="H1174" s="152">
        <v>0</v>
      </c>
      <c r="I1174" s="152"/>
      <c r="J1174" s="152">
        <f>ROUND(I1174*H1174,3)</f>
        <v>0</v>
      </c>
      <c r="K1174" s="153"/>
      <c r="L1174" s="31"/>
      <c r="M1174" s="154" t="s">
        <v>1</v>
      </c>
      <c r="N1174" s="155" t="s">
        <v>37</v>
      </c>
      <c r="O1174" s="156">
        <v>0</v>
      </c>
      <c r="P1174" s="156">
        <f>O1174*H1174</f>
        <v>0</v>
      </c>
      <c r="Q1174" s="156">
        <v>0</v>
      </c>
      <c r="R1174" s="156">
        <f>Q1174*H1174</f>
        <v>0</v>
      </c>
      <c r="S1174" s="156">
        <v>0</v>
      </c>
      <c r="T1174" s="157">
        <f>S1174*H1174</f>
        <v>0</v>
      </c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R1174" s="158" t="s">
        <v>220</v>
      </c>
      <c r="AT1174" s="158" t="s">
        <v>159</v>
      </c>
      <c r="AU1174" s="158" t="s">
        <v>87</v>
      </c>
      <c r="AY1174" s="18" t="s">
        <v>157</v>
      </c>
      <c r="BE1174" s="159">
        <f>IF(N1174="základná",J1174,0)</f>
        <v>0</v>
      </c>
      <c r="BF1174" s="159">
        <f>IF(N1174="znížená",J1174,0)</f>
        <v>0</v>
      </c>
      <c r="BG1174" s="159">
        <f>IF(N1174="zákl. prenesená",J1174,0)</f>
        <v>0</v>
      </c>
      <c r="BH1174" s="159">
        <f>IF(N1174="zníž. prenesená",J1174,0)</f>
        <v>0</v>
      </c>
      <c r="BI1174" s="159">
        <f>IF(N1174="nulová",J1174,0)</f>
        <v>0</v>
      </c>
      <c r="BJ1174" s="18" t="s">
        <v>87</v>
      </c>
      <c r="BK1174" s="160">
        <f>ROUND(I1174*H1174,3)</f>
        <v>0</v>
      </c>
      <c r="BL1174" s="18" t="s">
        <v>220</v>
      </c>
      <c r="BM1174" s="158" t="s">
        <v>7406</v>
      </c>
    </row>
    <row r="1175" spans="1:65" s="12" customFormat="1" ht="22.9" customHeight="1" x14ac:dyDescent="0.2">
      <c r="B1175" s="135"/>
      <c r="D1175" s="136" t="s">
        <v>70</v>
      </c>
      <c r="E1175" s="145" t="s">
        <v>4272</v>
      </c>
      <c r="F1175" s="145" t="s">
        <v>4273</v>
      </c>
      <c r="J1175" s="146">
        <f>BK1175</f>
        <v>0</v>
      </c>
      <c r="L1175" s="135"/>
      <c r="M1175" s="139"/>
      <c r="N1175" s="140"/>
      <c r="O1175" s="140"/>
      <c r="P1175" s="141">
        <f>SUM(P1176:P1183)</f>
        <v>42.9437164</v>
      </c>
      <c r="Q1175" s="140"/>
      <c r="R1175" s="141">
        <f>SUM(R1176:R1183)</f>
        <v>5.8291999999999997E-2</v>
      </c>
      <c r="S1175" s="140"/>
      <c r="T1175" s="142">
        <f>SUM(T1176:T1183)</f>
        <v>0</v>
      </c>
      <c r="AR1175" s="136" t="s">
        <v>87</v>
      </c>
      <c r="AT1175" s="143" t="s">
        <v>70</v>
      </c>
      <c r="AU1175" s="143" t="s">
        <v>79</v>
      </c>
      <c r="AY1175" s="136" t="s">
        <v>157</v>
      </c>
      <c r="BK1175" s="144">
        <f>SUM(BK1176:BK1183)</f>
        <v>0</v>
      </c>
    </row>
    <row r="1176" spans="1:65" s="2" customFormat="1" ht="24.2" customHeight="1" x14ac:dyDescent="0.2">
      <c r="A1176" s="30"/>
      <c r="B1176" s="147"/>
      <c r="C1176" s="148" t="s">
        <v>1971</v>
      </c>
      <c r="D1176" s="148" t="s">
        <v>159</v>
      </c>
      <c r="E1176" s="149" t="s">
        <v>7407</v>
      </c>
      <c r="F1176" s="150" t="s">
        <v>7408</v>
      </c>
      <c r="G1176" s="151" t="s">
        <v>168</v>
      </c>
      <c r="H1176" s="152">
        <v>145.72999999999999</v>
      </c>
      <c r="I1176" s="152"/>
      <c r="J1176" s="152">
        <f>ROUND(I1176*H1176,3)</f>
        <v>0</v>
      </c>
      <c r="K1176" s="153"/>
      <c r="L1176" s="31"/>
      <c r="M1176" s="154" t="s">
        <v>1</v>
      </c>
      <c r="N1176" s="155" t="s">
        <v>37</v>
      </c>
      <c r="O1176" s="156">
        <v>6.8000000000000005E-2</v>
      </c>
      <c r="P1176" s="156">
        <f>O1176*H1176</f>
        <v>9.9096399999999996</v>
      </c>
      <c r="Q1176" s="156">
        <v>0</v>
      </c>
      <c r="R1176" s="156">
        <f>Q1176*H1176</f>
        <v>0</v>
      </c>
      <c r="S1176" s="156">
        <v>0</v>
      </c>
      <c r="T1176" s="157">
        <f>S1176*H1176</f>
        <v>0</v>
      </c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R1176" s="158" t="s">
        <v>220</v>
      </c>
      <c r="AT1176" s="158" t="s">
        <v>159</v>
      </c>
      <c r="AU1176" s="158" t="s">
        <v>87</v>
      </c>
      <c r="AY1176" s="18" t="s">
        <v>157</v>
      </c>
      <c r="BE1176" s="159">
        <f>IF(N1176="základná",J1176,0)</f>
        <v>0</v>
      </c>
      <c r="BF1176" s="159">
        <f>IF(N1176="znížená",J1176,0)</f>
        <v>0</v>
      </c>
      <c r="BG1176" s="159">
        <f>IF(N1176="zákl. prenesená",J1176,0)</f>
        <v>0</v>
      </c>
      <c r="BH1176" s="159">
        <f>IF(N1176="zníž. prenesená",J1176,0)</f>
        <v>0</v>
      </c>
      <c r="BI1176" s="159">
        <f>IF(N1176="nulová",J1176,0)</f>
        <v>0</v>
      </c>
      <c r="BJ1176" s="18" t="s">
        <v>87</v>
      </c>
      <c r="BK1176" s="160">
        <f>ROUND(I1176*H1176,3)</f>
        <v>0</v>
      </c>
      <c r="BL1176" s="18" t="s">
        <v>220</v>
      </c>
      <c r="BM1176" s="158" t="s">
        <v>7409</v>
      </c>
    </row>
    <row r="1177" spans="1:65" s="13" customFormat="1" x14ac:dyDescent="0.2">
      <c r="B1177" s="165"/>
      <c r="D1177" s="166" t="s">
        <v>269</v>
      </c>
      <c r="E1177" s="167" t="s">
        <v>1</v>
      </c>
      <c r="F1177" s="168" t="s">
        <v>7410</v>
      </c>
      <c r="H1177" s="167" t="s">
        <v>1</v>
      </c>
      <c r="L1177" s="165"/>
      <c r="M1177" s="169"/>
      <c r="N1177" s="170"/>
      <c r="O1177" s="170"/>
      <c r="P1177" s="170"/>
      <c r="Q1177" s="170"/>
      <c r="R1177" s="170"/>
      <c r="S1177" s="170"/>
      <c r="T1177" s="171"/>
      <c r="AT1177" s="167" t="s">
        <v>269</v>
      </c>
      <c r="AU1177" s="167" t="s">
        <v>87</v>
      </c>
      <c r="AV1177" s="13" t="s">
        <v>79</v>
      </c>
      <c r="AW1177" s="13" t="s">
        <v>26</v>
      </c>
      <c r="AX1177" s="13" t="s">
        <v>71</v>
      </c>
      <c r="AY1177" s="167" t="s">
        <v>157</v>
      </c>
    </row>
    <row r="1178" spans="1:65" s="14" customFormat="1" ht="22.5" x14ac:dyDescent="0.2">
      <c r="B1178" s="172"/>
      <c r="D1178" s="166" t="s">
        <v>269</v>
      </c>
      <c r="E1178" s="173" t="s">
        <v>1</v>
      </c>
      <c r="F1178" s="174" t="s">
        <v>7411</v>
      </c>
      <c r="H1178" s="175">
        <v>145.72999999999999</v>
      </c>
      <c r="L1178" s="172"/>
      <c r="M1178" s="176"/>
      <c r="N1178" s="177"/>
      <c r="O1178" s="177"/>
      <c r="P1178" s="177"/>
      <c r="Q1178" s="177"/>
      <c r="R1178" s="177"/>
      <c r="S1178" s="177"/>
      <c r="T1178" s="178"/>
      <c r="AT1178" s="173" t="s">
        <v>269</v>
      </c>
      <c r="AU1178" s="173" t="s">
        <v>87</v>
      </c>
      <c r="AV1178" s="14" t="s">
        <v>87</v>
      </c>
      <c r="AW1178" s="14" t="s">
        <v>26</v>
      </c>
      <c r="AX1178" s="14" t="s">
        <v>71</v>
      </c>
      <c r="AY1178" s="173" t="s">
        <v>157</v>
      </c>
    </row>
    <row r="1179" spans="1:65" s="15" customFormat="1" x14ac:dyDescent="0.2">
      <c r="B1179" s="179"/>
      <c r="D1179" s="166" t="s">
        <v>269</v>
      </c>
      <c r="E1179" s="180" t="s">
        <v>1</v>
      </c>
      <c r="F1179" s="181" t="s">
        <v>272</v>
      </c>
      <c r="H1179" s="182">
        <v>145.72999999999999</v>
      </c>
      <c r="L1179" s="179"/>
      <c r="M1179" s="183"/>
      <c r="N1179" s="184"/>
      <c r="O1179" s="184"/>
      <c r="P1179" s="184"/>
      <c r="Q1179" s="184"/>
      <c r="R1179" s="184"/>
      <c r="S1179" s="184"/>
      <c r="T1179" s="185"/>
      <c r="AT1179" s="180" t="s">
        <v>269</v>
      </c>
      <c r="AU1179" s="180" t="s">
        <v>87</v>
      </c>
      <c r="AV1179" s="15" t="s">
        <v>162</v>
      </c>
      <c r="AW1179" s="15" t="s">
        <v>26</v>
      </c>
      <c r="AX1179" s="15" t="s">
        <v>79</v>
      </c>
      <c r="AY1179" s="180" t="s">
        <v>157</v>
      </c>
    </row>
    <row r="1180" spans="1:65" s="2" customFormat="1" ht="24.2" customHeight="1" x14ac:dyDescent="0.2">
      <c r="A1180" s="30"/>
      <c r="B1180" s="147"/>
      <c r="C1180" s="148" t="s">
        <v>1975</v>
      </c>
      <c r="D1180" s="148" t="s">
        <v>159</v>
      </c>
      <c r="E1180" s="149" t="s">
        <v>7412</v>
      </c>
      <c r="F1180" s="150" t="s">
        <v>7413</v>
      </c>
      <c r="G1180" s="151" t="s">
        <v>168</v>
      </c>
      <c r="H1180" s="152">
        <v>291.45999999999998</v>
      </c>
      <c r="I1180" s="152"/>
      <c r="J1180" s="152">
        <f>ROUND(I1180*H1180,3)</f>
        <v>0</v>
      </c>
      <c r="K1180" s="153"/>
      <c r="L1180" s="31"/>
      <c r="M1180" s="154" t="s">
        <v>1</v>
      </c>
      <c r="N1180" s="155" t="s">
        <v>37</v>
      </c>
      <c r="O1180" s="156">
        <v>0.11334</v>
      </c>
      <c r="P1180" s="156">
        <f>O1180*H1180</f>
        <v>33.034076399999996</v>
      </c>
      <c r="Q1180" s="156">
        <v>2.0000000000000001E-4</v>
      </c>
      <c r="R1180" s="156">
        <f>Q1180*H1180</f>
        <v>5.8291999999999997E-2</v>
      </c>
      <c r="S1180" s="156">
        <v>0</v>
      </c>
      <c r="T1180" s="157">
        <f>S1180*H1180</f>
        <v>0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58" t="s">
        <v>220</v>
      </c>
      <c r="AT1180" s="158" t="s">
        <v>159</v>
      </c>
      <c r="AU1180" s="158" t="s">
        <v>87</v>
      </c>
      <c r="AY1180" s="18" t="s">
        <v>157</v>
      </c>
      <c r="BE1180" s="159">
        <f>IF(N1180="základná",J1180,0)</f>
        <v>0</v>
      </c>
      <c r="BF1180" s="159">
        <f>IF(N1180="znížená",J1180,0)</f>
        <v>0</v>
      </c>
      <c r="BG1180" s="159">
        <f>IF(N1180="zákl. prenesená",J1180,0)</f>
        <v>0</v>
      </c>
      <c r="BH1180" s="159">
        <f>IF(N1180="zníž. prenesená",J1180,0)</f>
        <v>0</v>
      </c>
      <c r="BI1180" s="159">
        <f>IF(N1180="nulová",J1180,0)</f>
        <v>0</v>
      </c>
      <c r="BJ1180" s="18" t="s">
        <v>87</v>
      </c>
      <c r="BK1180" s="160">
        <f>ROUND(I1180*H1180,3)</f>
        <v>0</v>
      </c>
      <c r="BL1180" s="18" t="s">
        <v>220</v>
      </c>
      <c r="BM1180" s="158" t="s">
        <v>7414</v>
      </c>
    </row>
    <row r="1181" spans="1:65" s="13" customFormat="1" x14ac:dyDescent="0.2">
      <c r="B1181" s="165"/>
      <c r="D1181" s="166" t="s">
        <v>269</v>
      </c>
      <c r="E1181" s="167" t="s">
        <v>1</v>
      </c>
      <c r="F1181" s="168" t="s">
        <v>7415</v>
      </c>
      <c r="H1181" s="167" t="s">
        <v>1</v>
      </c>
      <c r="L1181" s="165"/>
      <c r="M1181" s="169"/>
      <c r="N1181" s="170"/>
      <c r="O1181" s="170"/>
      <c r="P1181" s="170"/>
      <c r="Q1181" s="170"/>
      <c r="R1181" s="170"/>
      <c r="S1181" s="170"/>
      <c r="T1181" s="171"/>
      <c r="AT1181" s="167" t="s">
        <v>269</v>
      </c>
      <c r="AU1181" s="167" t="s">
        <v>87</v>
      </c>
      <c r="AV1181" s="13" t="s">
        <v>79</v>
      </c>
      <c r="AW1181" s="13" t="s">
        <v>26</v>
      </c>
      <c r="AX1181" s="13" t="s">
        <v>71</v>
      </c>
      <c r="AY1181" s="167" t="s">
        <v>157</v>
      </c>
    </row>
    <row r="1182" spans="1:65" s="14" customFormat="1" x14ac:dyDescent="0.2">
      <c r="B1182" s="172"/>
      <c r="D1182" s="166" t="s">
        <v>269</v>
      </c>
      <c r="E1182" s="173" t="s">
        <v>1</v>
      </c>
      <c r="F1182" s="174" t="s">
        <v>7416</v>
      </c>
      <c r="H1182" s="175">
        <v>291.45999999999998</v>
      </c>
      <c r="L1182" s="172"/>
      <c r="M1182" s="176"/>
      <c r="N1182" s="177"/>
      <c r="O1182" s="177"/>
      <c r="P1182" s="177"/>
      <c r="Q1182" s="177"/>
      <c r="R1182" s="177"/>
      <c r="S1182" s="177"/>
      <c r="T1182" s="178"/>
      <c r="AT1182" s="173" t="s">
        <v>269</v>
      </c>
      <c r="AU1182" s="173" t="s">
        <v>87</v>
      </c>
      <c r="AV1182" s="14" t="s">
        <v>87</v>
      </c>
      <c r="AW1182" s="14" t="s">
        <v>26</v>
      </c>
      <c r="AX1182" s="14" t="s">
        <v>71</v>
      </c>
      <c r="AY1182" s="173" t="s">
        <v>157</v>
      </c>
    </row>
    <row r="1183" spans="1:65" s="15" customFormat="1" x14ac:dyDescent="0.2">
      <c r="B1183" s="179"/>
      <c r="D1183" s="166" t="s">
        <v>269</v>
      </c>
      <c r="E1183" s="180" t="s">
        <v>1</v>
      </c>
      <c r="F1183" s="181" t="s">
        <v>272</v>
      </c>
      <c r="H1183" s="182">
        <v>291.45999999999998</v>
      </c>
      <c r="L1183" s="179"/>
      <c r="M1183" s="183"/>
      <c r="N1183" s="184"/>
      <c r="O1183" s="184"/>
      <c r="P1183" s="184"/>
      <c r="Q1183" s="184"/>
      <c r="R1183" s="184"/>
      <c r="S1183" s="184"/>
      <c r="T1183" s="185"/>
      <c r="AT1183" s="180" t="s">
        <v>269</v>
      </c>
      <c r="AU1183" s="180" t="s">
        <v>87</v>
      </c>
      <c r="AV1183" s="15" t="s">
        <v>162</v>
      </c>
      <c r="AW1183" s="15" t="s">
        <v>26</v>
      </c>
      <c r="AX1183" s="15" t="s">
        <v>79</v>
      </c>
      <c r="AY1183" s="180" t="s">
        <v>157</v>
      </c>
    </row>
    <row r="1184" spans="1:65" s="12" customFormat="1" ht="25.9" customHeight="1" x14ac:dyDescent="0.2">
      <c r="B1184" s="135"/>
      <c r="D1184" s="136" t="s">
        <v>70</v>
      </c>
      <c r="E1184" s="137" t="s">
        <v>777</v>
      </c>
      <c r="F1184" s="137" t="s">
        <v>778</v>
      </c>
      <c r="J1184" s="138">
        <f>BK1184</f>
        <v>0</v>
      </c>
      <c r="L1184" s="135"/>
      <c r="M1184" s="139"/>
      <c r="N1184" s="140"/>
      <c r="O1184" s="140"/>
      <c r="P1184" s="141">
        <f>P1185</f>
        <v>98.265500000000003</v>
      </c>
      <c r="Q1184" s="140"/>
      <c r="R1184" s="141">
        <f>R1185</f>
        <v>0.22745000000000004</v>
      </c>
      <c r="S1184" s="140"/>
      <c r="T1184" s="142">
        <f>T1185</f>
        <v>0.110695</v>
      </c>
      <c r="AR1184" s="136" t="s">
        <v>92</v>
      </c>
      <c r="AT1184" s="143" t="s">
        <v>70</v>
      </c>
      <c r="AU1184" s="143" t="s">
        <v>71</v>
      </c>
      <c r="AY1184" s="136" t="s">
        <v>157</v>
      </c>
      <c r="BK1184" s="144">
        <f>BK1185</f>
        <v>0</v>
      </c>
    </row>
    <row r="1185" spans="1:65" s="12" customFormat="1" ht="22.9" customHeight="1" x14ac:dyDescent="0.2">
      <c r="B1185" s="135"/>
      <c r="D1185" s="136" t="s">
        <v>70</v>
      </c>
      <c r="E1185" s="145" t="s">
        <v>779</v>
      </c>
      <c r="F1185" s="145" t="s">
        <v>7417</v>
      </c>
      <c r="J1185" s="146">
        <f>BK1185</f>
        <v>0</v>
      </c>
      <c r="L1185" s="135"/>
      <c r="M1185" s="139"/>
      <c r="N1185" s="140"/>
      <c r="O1185" s="140"/>
      <c r="P1185" s="141">
        <f>SUM(P1186:P1269)</f>
        <v>98.265500000000003</v>
      </c>
      <c r="Q1185" s="140"/>
      <c r="R1185" s="141">
        <f>SUM(R1186:R1269)</f>
        <v>0.22745000000000004</v>
      </c>
      <c r="S1185" s="140"/>
      <c r="T1185" s="142">
        <f>SUM(T1186:T1269)</f>
        <v>0.110695</v>
      </c>
      <c r="AR1185" s="136" t="s">
        <v>92</v>
      </c>
      <c r="AT1185" s="143" t="s">
        <v>70</v>
      </c>
      <c r="AU1185" s="143" t="s">
        <v>79</v>
      </c>
      <c r="AY1185" s="136" t="s">
        <v>157</v>
      </c>
      <c r="BK1185" s="144">
        <f>SUM(BK1186:BK1269)</f>
        <v>0</v>
      </c>
    </row>
    <row r="1186" spans="1:65" s="2" customFormat="1" ht="24.2" customHeight="1" x14ac:dyDescent="0.2">
      <c r="A1186" s="30"/>
      <c r="B1186" s="147"/>
      <c r="C1186" s="148" t="s">
        <v>232</v>
      </c>
      <c r="D1186" s="148" t="s">
        <v>159</v>
      </c>
      <c r="E1186" s="149" t="s">
        <v>7418</v>
      </c>
      <c r="F1186" s="150" t="s">
        <v>7419</v>
      </c>
      <c r="G1186" s="151" t="s">
        <v>196</v>
      </c>
      <c r="H1186" s="152">
        <v>164.5</v>
      </c>
      <c r="I1186" s="152"/>
      <c r="J1186" s="152">
        <f>ROUND(I1186*H1186,3)</f>
        <v>0</v>
      </c>
      <c r="K1186" s="153"/>
      <c r="L1186" s="31"/>
      <c r="M1186" s="154" t="s">
        <v>1</v>
      </c>
      <c r="N1186" s="155" t="s">
        <v>37</v>
      </c>
      <c r="O1186" s="156">
        <v>0.15</v>
      </c>
      <c r="P1186" s="156">
        <f>O1186*H1186</f>
        <v>24.675000000000001</v>
      </c>
      <c r="Q1186" s="156">
        <v>0</v>
      </c>
      <c r="R1186" s="156">
        <f>Q1186*H1186</f>
        <v>0</v>
      </c>
      <c r="S1186" s="156">
        <v>0</v>
      </c>
      <c r="T1186" s="157">
        <f>S1186*H1186</f>
        <v>0</v>
      </c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R1186" s="158" t="s">
        <v>682</v>
      </c>
      <c r="AT1186" s="158" t="s">
        <v>159</v>
      </c>
      <c r="AU1186" s="158" t="s">
        <v>87</v>
      </c>
      <c r="AY1186" s="18" t="s">
        <v>157</v>
      </c>
      <c r="BE1186" s="159">
        <f>IF(N1186="základná",J1186,0)</f>
        <v>0</v>
      </c>
      <c r="BF1186" s="159">
        <f>IF(N1186="znížená",J1186,0)</f>
        <v>0</v>
      </c>
      <c r="BG1186" s="159">
        <f>IF(N1186="zákl. prenesená",J1186,0)</f>
        <v>0</v>
      </c>
      <c r="BH1186" s="159">
        <f>IF(N1186="zníž. prenesená",J1186,0)</f>
        <v>0</v>
      </c>
      <c r="BI1186" s="159">
        <f>IF(N1186="nulová",J1186,0)</f>
        <v>0</v>
      </c>
      <c r="BJ1186" s="18" t="s">
        <v>87</v>
      </c>
      <c r="BK1186" s="160">
        <f>ROUND(I1186*H1186,3)</f>
        <v>0</v>
      </c>
      <c r="BL1186" s="18" t="s">
        <v>682</v>
      </c>
      <c r="BM1186" s="158" t="s">
        <v>7420</v>
      </c>
    </row>
    <row r="1187" spans="1:65" s="13" customFormat="1" x14ac:dyDescent="0.2">
      <c r="B1187" s="165"/>
      <c r="D1187" s="166" t="s">
        <v>269</v>
      </c>
      <c r="E1187" s="167" t="s">
        <v>1</v>
      </c>
      <c r="F1187" s="168" t="s">
        <v>6774</v>
      </c>
      <c r="H1187" s="167" t="s">
        <v>1</v>
      </c>
      <c r="L1187" s="165"/>
      <c r="M1187" s="169"/>
      <c r="N1187" s="170"/>
      <c r="O1187" s="170"/>
      <c r="P1187" s="170"/>
      <c r="Q1187" s="170"/>
      <c r="R1187" s="170"/>
      <c r="S1187" s="170"/>
      <c r="T1187" s="171"/>
      <c r="AT1187" s="167" t="s">
        <v>269</v>
      </c>
      <c r="AU1187" s="167" t="s">
        <v>87</v>
      </c>
      <c r="AV1187" s="13" t="s">
        <v>79</v>
      </c>
      <c r="AW1187" s="13" t="s">
        <v>26</v>
      </c>
      <c r="AX1187" s="13" t="s">
        <v>71</v>
      </c>
      <c r="AY1187" s="167" t="s">
        <v>157</v>
      </c>
    </row>
    <row r="1188" spans="1:65" s="14" customFormat="1" x14ac:dyDescent="0.2">
      <c r="B1188" s="172"/>
      <c r="D1188" s="166" t="s">
        <v>269</v>
      </c>
      <c r="E1188" s="173" t="s">
        <v>1</v>
      </c>
      <c r="F1188" s="174" t="s">
        <v>7421</v>
      </c>
      <c r="H1188" s="175">
        <v>7</v>
      </c>
      <c r="L1188" s="172"/>
      <c r="M1188" s="176"/>
      <c r="N1188" s="177"/>
      <c r="O1188" s="177"/>
      <c r="P1188" s="177"/>
      <c r="Q1188" s="177"/>
      <c r="R1188" s="177"/>
      <c r="S1188" s="177"/>
      <c r="T1188" s="178"/>
      <c r="AT1188" s="173" t="s">
        <v>269</v>
      </c>
      <c r="AU1188" s="173" t="s">
        <v>87</v>
      </c>
      <c r="AV1188" s="14" t="s">
        <v>87</v>
      </c>
      <c r="AW1188" s="14" t="s">
        <v>26</v>
      </c>
      <c r="AX1188" s="14" t="s">
        <v>71</v>
      </c>
      <c r="AY1188" s="173" t="s">
        <v>157</v>
      </c>
    </row>
    <row r="1189" spans="1:65" s="14" customFormat="1" x14ac:dyDescent="0.2">
      <c r="B1189" s="172"/>
      <c r="D1189" s="166" t="s">
        <v>269</v>
      </c>
      <c r="E1189" s="173" t="s">
        <v>1</v>
      </c>
      <c r="F1189" s="174" t="s">
        <v>7422</v>
      </c>
      <c r="H1189" s="175">
        <v>7</v>
      </c>
      <c r="L1189" s="172"/>
      <c r="M1189" s="176"/>
      <c r="N1189" s="177"/>
      <c r="O1189" s="177"/>
      <c r="P1189" s="177"/>
      <c r="Q1189" s="177"/>
      <c r="R1189" s="177"/>
      <c r="S1189" s="177"/>
      <c r="T1189" s="178"/>
      <c r="AT1189" s="173" t="s">
        <v>269</v>
      </c>
      <c r="AU1189" s="173" t="s">
        <v>87</v>
      </c>
      <c r="AV1189" s="14" t="s">
        <v>87</v>
      </c>
      <c r="AW1189" s="14" t="s">
        <v>26</v>
      </c>
      <c r="AX1189" s="14" t="s">
        <v>71</v>
      </c>
      <c r="AY1189" s="173" t="s">
        <v>157</v>
      </c>
    </row>
    <row r="1190" spans="1:65" s="14" customFormat="1" x14ac:dyDescent="0.2">
      <c r="B1190" s="172"/>
      <c r="D1190" s="166" t="s">
        <v>269</v>
      </c>
      <c r="E1190" s="173" t="s">
        <v>1</v>
      </c>
      <c r="F1190" s="174" t="s">
        <v>7423</v>
      </c>
      <c r="H1190" s="175">
        <v>14</v>
      </c>
      <c r="L1190" s="172"/>
      <c r="M1190" s="176"/>
      <c r="N1190" s="177"/>
      <c r="O1190" s="177"/>
      <c r="P1190" s="177"/>
      <c r="Q1190" s="177"/>
      <c r="R1190" s="177"/>
      <c r="S1190" s="177"/>
      <c r="T1190" s="178"/>
      <c r="AT1190" s="173" t="s">
        <v>269</v>
      </c>
      <c r="AU1190" s="173" t="s">
        <v>87</v>
      </c>
      <c r="AV1190" s="14" t="s">
        <v>87</v>
      </c>
      <c r="AW1190" s="14" t="s">
        <v>26</v>
      </c>
      <c r="AX1190" s="14" t="s">
        <v>71</v>
      </c>
      <c r="AY1190" s="173" t="s">
        <v>157</v>
      </c>
    </row>
    <row r="1191" spans="1:65" s="14" customFormat="1" x14ac:dyDescent="0.2">
      <c r="B1191" s="172"/>
      <c r="D1191" s="166" t="s">
        <v>269</v>
      </c>
      <c r="E1191" s="173" t="s">
        <v>1</v>
      </c>
      <c r="F1191" s="174" t="s">
        <v>7424</v>
      </c>
      <c r="H1191" s="175">
        <v>7</v>
      </c>
      <c r="L1191" s="172"/>
      <c r="M1191" s="176"/>
      <c r="N1191" s="177"/>
      <c r="O1191" s="177"/>
      <c r="P1191" s="177"/>
      <c r="Q1191" s="177"/>
      <c r="R1191" s="177"/>
      <c r="S1191" s="177"/>
      <c r="T1191" s="178"/>
      <c r="AT1191" s="173" t="s">
        <v>269</v>
      </c>
      <c r="AU1191" s="173" t="s">
        <v>87</v>
      </c>
      <c r="AV1191" s="14" t="s">
        <v>87</v>
      </c>
      <c r="AW1191" s="14" t="s">
        <v>26</v>
      </c>
      <c r="AX1191" s="14" t="s">
        <v>71</v>
      </c>
      <c r="AY1191" s="173" t="s">
        <v>157</v>
      </c>
    </row>
    <row r="1192" spans="1:65" s="14" customFormat="1" x14ac:dyDescent="0.2">
      <c r="B1192" s="172"/>
      <c r="D1192" s="166" t="s">
        <v>269</v>
      </c>
      <c r="E1192" s="173" t="s">
        <v>1</v>
      </c>
      <c r="F1192" s="174" t="s">
        <v>7425</v>
      </c>
      <c r="H1192" s="175">
        <v>7</v>
      </c>
      <c r="L1192" s="172"/>
      <c r="M1192" s="176"/>
      <c r="N1192" s="177"/>
      <c r="O1192" s="177"/>
      <c r="P1192" s="177"/>
      <c r="Q1192" s="177"/>
      <c r="R1192" s="177"/>
      <c r="S1192" s="177"/>
      <c r="T1192" s="178"/>
      <c r="AT1192" s="173" t="s">
        <v>269</v>
      </c>
      <c r="AU1192" s="173" t="s">
        <v>87</v>
      </c>
      <c r="AV1192" s="14" t="s">
        <v>87</v>
      </c>
      <c r="AW1192" s="14" t="s">
        <v>26</v>
      </c>
      <c r="AX1192" s="14" t="s">
        <v>71</v>
      </c>
      <c r="AY1192" s="173" t="s">
        <v>157</v>
      </c>
    </row>
    <row r="1193" spans="1:65" s="14" customFormat="1" x14ac:dyDescent="0.2">
      <c r="B1193" s="172"/>
      <c r="D1193" s="166" t="s">
        <v>269</v>
      </c>
      <c r="E1193" s="173" t="s">
        <v>1</v>
      </c>
      <c r="F1193" s="174" t="s">
        <v>7426</v>
      </c>
      <c r="H1193" s="175">
        <v>37.5</v>
      </c>
      <c r="L1193" s="172"/>
      <c r="M1193" s="176"/>
      <c r="N1193" s="177"/>
      <c r="O1193" s="177"/>
      <c r="P1193" s="177"/>
      <c r="Q1193" s="177"/>
      <c r="R1193" s="177"/>
      <c r="S1193" s="177"/>
      <c r="T1193" s="178"/>
      <c r="AT1193" s="173" t="s">
        <v>269</v>
      </c>
      <c r="AU1193" s="173" t="s">
        <v>87</v>
      </c>
      <c r="AV1193" s="14" t="s">
        <v>87</v>
      </c>
      <c r="AW1193" s="14" t="s">
        <v>26</v>
      </c>
      <c r="AX1193" s="14" t="s">
        <v>71</v>
      </c>
      <c r="AY1193" s="173" t="s">
        <v>157</v>
      </c>
    </row>
    <row r="1194" spans="1:65" s="16" customFormat="1" x14ac:dyDescent="0.2">
      <c r="B1194" s="186"/>
      <c r="D1194" s="166" t="s">
        <v>269</v>
      </c>
      <c r="E1194" s="187" t="s">
        <v>1</v>
      </c>
      <c r="F1194" s="188" t="s">
        <v>319</v>
      </c>
      <c r="H1194" s="189">
        <v>79.5</v>
      </c>
      <c r="L1194" s="186"/>
      <c r="M1194" s="190"/>
      <c r="N1194" s="191"/>
      <c r="O1194" s="191"/>
      <c r="P1194" s="191"/>
      <c r="Q1194" s="191"/>
      <c r="R1194" s="191"/>
      <c r="S1194" s="191"/>
      <c r="T1194" s="192"/>
      <c r="AT1194" s="187" t="s">
        <v>269</v>
      </c>
      <c r="AU1194" s="187" t="s">
        <v>87</v>
      </c>
      <c r="AV1194" s="16" t="s">
        <v>92</v>
      </c>
      <c r="AW1194" s="16" t="s">
        <v>26</v>
      </c>
      <c r="AX1194" s="16" t="s">
        <v>71</v>
      </c>
      <c r="AY1194" s="187" t="s">
        <v>157</v>
      </c>
    </row>
    <row r="1195" spans="1:65" s="13" customFormat="1" x14ac:dyDescent="0.2">
      <c r="B1195" s="165"/>
      <c r="D1195" s="166" t="s">
        <v>269</v>
      </c>
      <c r="E1195" s="167" t="s">
        <v>1</v>
      </c>
      <c r="F1195" s="168" t="s">
        <v>6159</v>
      </c>
      <c r="H1195" s="167" t="s">
        <v>1</v>
      </c>
      <c r="L1195" s="165"/>
      <c r="M1195" s="169"/>
      <c r="N1195" s="170"/>
      <c r="O1195" s="170"/>
      <c r="P1195" s="170"/>
      <c r="Q1195" s="170"/>
      <c r="R1195" s="170"/>
      <c r="S1195" s="170"/>
      <c r="T1195" s="171"/>
      <c r="AT1195" s="167" t="s">
        <v>269</v>
      </c>
      <c r="AU1195" s="167" t="s">
        <v>87</v>
      </c>
      <c r="AV1195" s="13" t="s">
        <v>79</v>
      </c>
      <c r="AW1195" s="13" t="s">
        <v>26</v>
      </c>
      <c r="AX1195" s="13" t="s">
        <v>71</v>
      </c>
      <c r="AY1195" s="167" t="s">
        <v>157</v>
      </c>
    </row>
    <row r="1196" spans="1:65" s="14" customFormat="1" x14ac:dyDescent="0.2">
      <c r="B1196" s="172"/>
      <c r="D1196" s="166" t="s">
        <v>269</v>
      </c>
      <c r="E1196" s="173" t="s">
        <v>1</v>
      </c>
      <c r="F1196" s="174" t="s">
        <v>7427</v>
      </c>
      <c r="H1196" s="175">
        <v>12.5</v>
      </c>
      <c r="L1196" s="172"/>
      <c r="M1196" s="176"/>
      <c r="N1196" s="177"/>
      <c r="O1196" s="177"/>
      <c r="P1196" s="177"/>
      <c r="Q1196" s="177"/>
      <c r="R1196" s="177"/>
      <c r="S1196" s="177"/>
      <c r="T1196" s="178"/>
      <c r="AT1196" s="173" t="s">
        <v>269</v>
      </c>
      <c r="AU1196" s="173" t="s">
        <v>87</v>
      </c>
      <c r="AV1196" s="14" t="s">
        <v>87</v>
      </c>
      <c r="AW1196" s="14" t="s">
        <v>26</v>
      </c>
      <c r="AX1196" s="14" t="s">
        <v>71</v>
      </c>
      <c r="AY1196" s="173" t="s">
        <v>157</v>
      </c>
    </row>
    <row r="1197" spans="1:65" s="14" customFormat="1" x14ac:dyDescent="0.2">
      <c r="B1197" s="172"/>
      <c r="D1197" s="166" t="s">
        <v>269</v>
      </c>
      <c r="E1197" s="173" t="s">
        <v>1</v>
      </c>
      <c r="F1197" s="174" t="s">
        <v>7428</v>
      </c>
      <c r="H1197" s="175">
        <v>25</v>
      </c>
      <c r="L1197" s="172"/>
      <c r="M1197" s="176"/>
      <c r="N1197" s="177"/>
      <c r="O1197" s="177"/>
      <c r="P1197" s="177"/>
      <c r="Q1197" s="177"/>
      <c r="R1197" s="177"/>
      <c r="S1197" s="177"/>
      <c r="T1197" s="178"/>
      <c r="AT1197" s="173" t="s">
        <v>269</v>
      </c>
      <c r="AU1197" s="173" t="s">
        <v>87</v>
      </c>
      <c r="AV1197" s="14" t="s">
        <v>87</v>
      </c>
      <c r="AW1197" s="14" t="s">
        <v>26</v>
      </c>
      <c r="AX1197" s="14" t="s">
        <v>71</v>
      </c>
      <c r="AY1197" s="173" t="s">
        <v>157</v>
      </c>
    </row>
    <row r="1198" spans="1:65" s="14" customFormat="1" x14ac:dyDescent="0.2">
      <c r="B1198" s="172"/>
      <c r="D1198" s="166" t="s">
        <v>269</v>
      </c>
      <c r="E1198" s="173" t="s">
        <v>1</v>
      </c>
      <c r="F1198" s="174" t="s">
        <v>7429</v>
      </c>
      <c r="H1198" s="175">
        <v>35</v>
      </c>
      <c r="L1198" s="172"/>
      <c r="M1198" s="176"/>
      <c r="N1198" s="177"/>
      <c r="O1198" s="177"/>
      <c r="P1198" s="177"/>
      <c r="Q1198" s="177"/>
      <c r="R1198" s="177"/>
      <c r="S1198" s="177"/>
      <c r="T1198" s="178"/>
      <c r="AT1198" s="173" t="s">
        <v>269</v>
      </c>
      <c r="AU1198" s="173" t="s">
        <v>87</v>
      </c>
      <c r="AV1198" s="14" t="s">
        <v>87</v>
      </c>
      <c r="AW1198" s="14" t="s">
        <v>26</v>
      </c>
      <c r="AX1198" s="14" t="s">
        <v>71</v>
      </c>
      <c r="AY1198" s="173" t="s">
        <v>157</v>
      </c>
    </row>
    <row r="1199" spans="1:65" s="14" customFormat="1" x14ac:dyDescent="0.2">
      <c r="B1199" s="172"/>
      <c r="D1199" s="166" t="s">
        <v>269</v>
      </c>
      <c r="E1199" s="173" t="s">
        <v>1</v>
      </c>
      <c r="F1199" s="174" t="s">
        <v>7430</v>
      </c>
      <c r="H1199" s="175">
        <v>12.5</v>
      </c>
      <c r="L1199" s="172"/>
      <c r="M1199" s="176"/>
      <c r="N1199" s="177"/>
      <c r="O1199" s="177"/>
      <c r="P1199" s="177"/>
      <c r="Q1199" s="177"/>
      <c r="R1199" s="177"/>
      <c r="S1199" s="177"/>
      <c r="T1199" s="178"/>
      <c r="AT1199" s="173" t="s">
        <v>269</v>
      </c>
      <c r="AU1199" s="173" t="s">
        <v>87</v>
      </c>
      <c r="AV1199" s="14" t="s">
        <v>87</v>
      </c>
      <c r="AW1199" s="14" t="s">
        <v>26</v>
      </c>
      <c r="AX1199" s="14" t="s">
        <v>71</v>
      </c>
      <c r="AY1199" s="173" t="s">
        <v>157</v>
      </c>
    </row>
    <row r="1200" spans="1:65" s="16" customFormat="1" x14ac:dyDescent="0.2">
      <c r="B1200" s="186"/>
      <c r="D1200" s="166" t="s">
        <v>269</v>
      </c>
      <c r="E1200" s="187" t="s">
        <v>1</v>
      </c>
      <c r="F1200" s="188" t="s">
        <v>319</v>
      </c>
      <c r="H1200" s="189">
        <v>85</v>
      </c>
      <c r="L1200" s="186"/>
      <c r="M1200" s="190"/>
      <c r="N1200" s="191"/>
      <c r="O1200" s="191"/>
      <c r="P1200" s="191"/>
      <c r="Q1200" s="191"/>
      <c r="R1200" s="191"/>
      <c r="S1200" s="191"/>
      <c r="T1200" s="192"/>
      <c r="AT1200" s="187" t="s">
        <v>269</v>
      </c>
      <c r="AU1200" s="187" t="s">
        <v>87</v>
      </c>
      <c r="AV1200" s="16" t="s">
        <v>92</v>
      </c>
      <c r="AW1200" s="16" t="s">
        <v>26</v>
      </c>
      <c r="AX1200" s="16" t="s">
        <v>71</v>
      </c>
      <c r="AY1200" s="187" t="s">
        <v>157</v>
      </c>
    </row>
    <row r="1201" spans="1:65" s="15" customFormat="1" x14ac:dyDescent="0.2">
      <c r="B1201" s="179"/>
      <c r="D1201" s="166" t="s">
        <v>269</v>
      </c>
      <c r="E1201" s="180" t="s">
        <v>1</v>
      </c>
      <c r="F1201" s="181" t="s">
        <v>272</v>
      </c>
      <c r="H1201" s="182">
        <v>164.5</v>
      </c>
      <c r="L1201" s="179"/>
      <c r="M1201" s="183"/>
      <c r="N1201" s="184"/>
      <c r="O1201" s="184"/>
      <c r="P1201" s="184"/>
      <c r="Q1201" s="184"/>
      <c r="R1201" s="184"/>
      <c r="S1201" s="184"/>
      <c r="T1201" s="185"/>
      <c r="AT1201" s="180" t="s">
        <v>269</v>
      </c>
      <c r="AU1201" s="180" t="s">
        <v>87</v>
      </c>
      <c r="AV1201" s="15" t="s">
        <v>162</v>
      </c>
      <c r="AW1201" s="15" t="s">
        <v>26</v>
      </c>
      <c r="AX1201" s="15" t="s">
        <v>79</v>
      </c>
      <c r="AY1201" s="180" t="s">
        <v>157</v>
      </c>
    </row>
    <row r="1202" spans="1:65" s="2" customFormat="1" ht="14.45" customHeight="1" x14ac:dyDescent="0.2">
      <c r="A1202" s="30"/>
      <c r="B1202" s="147"/>
      <c r="C1202" s="193" t="s">
        <v>2062</v>
      </c>
      <c r="D1202" s="193" t="s">
        <v>777</v>
      </c>
      <c r="E1202" s="194" t="s">
        <v>7431</v>
      </c>
      <c r="F1202" s="195" t="s">
        <v>7432</v>
      </c>
      <c r="G1202" s="196" t="s">
        <v>757</v>
      </c>
      <c r="H1202" s="197">
        <v>164.5</v>
      </c>
      <c r="I1202" s="197"/>
      <c r="J1202" s="197">
        <f>ROUND(I1202*H1202,3)</f>
        <v>0</v>
      </c>
      <c r="K1202" s="198"/>
      <c r="L1202" s="199"/>
      <c r="M1202" s="200" t="s">
        <v>1</v>
      </c>
      <c r="N1202" s="201" t="s">
        <v>37</v>
      </c>
      <c r="O1202" s="156">
        <v>0</v>
      </c>
      <c r="P1202" s="156">
        <f>O1202*H1202</f>
        <v>0</v>
      </c>
      <c r="Q1202" s="156">
        <v>1E-3</v>
      </c>
      <c r="R1202" s="156">
        <f>Q1202*H1202</f>
        <v>0.16450000000000001</v>
      </c>
      <c r="S1202" s="156">
        <v>0</v>
      </c>
      <c r="T1202" s="157">
        <f>S1202*H1202</f>
        <v>0</v>
      </c>
      <c r="U1202" s="30"/>
      <c r="V1202" s="30"/>
      <c r="W1202" s="30"/>
      <c r="X1202" s="30"/>
      <c r="Y1202" s="30"/>
      <c r="Z1202" s="30"/>
      <c r="AA1202" s="30"/>
      <c r="AB1202" s="30"/>
      <c r="AC1202" s="30"/>
      <c r="AD1202" s="30"/>
      <c r="AE1202" s="30"/>
      <c r="AR1202" s="158" t="s">
        <v>2241</v>
      </c>
      <c r="AT1202" s="158" t="s">
        <v>777</v>
      </c>
      <c r="AU1202" s="158" t="s">
        <v>87</v>
      </c>
      <c r="AY1202" s="18" t="s">
        <v>157</v>
      </c>
      <c r="BE1202" s="159">
        <f>IF(N1202="základná",J1202,0)</f>
        <v>0</v>
      </c>
      <c r="BF1202" s="159">
        <f>IF(N1202="znížená",J1202,0)</f>
        <v>0</v>
      </c>
      <c r="BG1202" s="159">
        <f>IF(N1202="zákl. prenesená",J1202,0)</f>
        <v>0</v>
      </c>
      <c r="BH1202" s="159">
        <f>IF(N1202="zníž. prenesená",J1202,0)</f>
        <v>0</v>
      </c>
      <c r="BI1202" s="159">
        <f>IF(N1202="nulová",J1202,0)</f>
        <v>0</v>
      </c>
      <c r="BJ1202" s="18" t="s">
        <v>87</v>
      </c>
      <c r="BK1202" s="160">
        <f>ROUND(I1202*H1202,3)</f>
        <v>0</v>
      </c>
      <c r="BL1202" s="18" t="s">
        <v>2241</v>
      </c>
      <c r="BM1202" s="158" t="s">
        <v>7433</v>
      </c>
    </row>
    <row r="1203" spans="1:65" s="2" customFormat="1" ht="14.45" customHeight="1" x14ac:dyDescent="0.2">
      <c r="A1203" s="30"/>
      <c r="B1203" s="147"/>
      <c r="C1203" s="148" t="s">
        <v>2075</v>
      </c>
      <c r="D1203" s="148" t="s">
        <v>159</v>
      </c>
      <c r="E1203" s="149" t="s">
        <v>7434</v>
      </c>
      <c r="F1203" s="150" t="s">
        <v>7435</v>
      </c>
      <c r="G1203" s="151" t="s">
        <v>205</v>
      </c>
      <c r="H1203" s="152">
        <v>17</v>
      </c>
      <c r="I1203" s="152"/>
      <c r="J1203" s="152">
        <f>ROUND(I1203*H1203,3)</f>
        <v>0</v>
      </c>
      <c r="K1203" s="153"/>
      <c r="L1203" s="31"/>
      <c r="M1203" s="154" t="s">
        <v>1</v>
      </c>
      <c r="N1203" s="155" t="s">
        <v>37</v>
      </c>
      <c r="O1203" s="156">
        <v>0.183</v>
      </c>
      <c r="P1203" s="156">
        <f>O1203*H1203</f>
        <v>3.1109999999999998</v>
      </c>
      <c r="Q1203" s="156">
        <v>0</v>
      </c>
      <c r="R1203" s="156">
        <f>Q1203*H1203</f>
        <v>0</v>
      </c>
      <c r="S1203" s="156">
        <v>0</v>
      </c>
      <c r="T1203" s="157">
        <f>S1203*H1203</f>
        <v>0</v>
      </c>
      <c r="U1203" s="30"/>
      <c r="V1203" s="30"/>
      <c r="W1203" s="30"/>
      <c r="X1203" s="30"/>
      <c r="Y1203" s="30"/>
      <c r="Z1203" s="30"/>
      <c r="AA1203" s="30"/>
      <c r="AB1203" s="30"/>
      <c r="AC1203" s="30"/>
      <c r="AD1203" s="30"/>
      <c r="AE1203" s="30"/>
      <c r="AR1203" s="158" t="s">
        <v>682</v>
      </c>
      <c r="AT1203" s="158" t="s">
        <v>159</v>
      </c>
      <c r="AU1203" s="158" t="s">
        <v>87</v>
      </c>
      <c r="AY1203" s="18" t="s">
        <v>157</v>
      </c>
      <c r="BE1203" s="159">
        <f>IF(N1203="základná",J1203,0)</f>
        <v>0</v>
      </c>
      <c r="BF1203" s="159">
        <f>IF(N1203="znížená",J1203,0)</f>
        <v>0</v>
      </c>
      <c r="BG1203" s="159">
        <f>IF(N1203="zákl. prenesená",J1203,0)</f>
        <v>0</v>
      </c>
      <c r="BH1203" s="159">
        <f>IF(N1203="zníž. prenesená",J1203,0)</f>
        <v>0</v>
      </c>
      <c r="BI1203" s="159">
        <f>IF(N1203="nulová",J1203,0)</f>
        <v>0</v>
      </c>
      <c r="BJ1203" s="18" t="s">
        <v>87</v>
      </c>
      <c r="BK1203" s="160">
        <f>ROUND(I1203*H1203,3)</f>
        <v>0</v>
      </c>
      <c r="BL1203" s="18" t="s">
        <v>682</v>
      </c>
      <c r="BM1203" s="158" t="s">
        <v>7436</v>
      </c>
    </row>
    <row r="1204" spans="1:65" s="2" customFormat="1" ht="14.45" customHeight="1" x14ac:dyDescent="0.2">
      <c r="A1204" s="30"/>
      <c r="B1204" s="147"/>
      <c r="C1204" s="193" t="s">
        <v>2080</v>
      </c>
      <c r="D1204" s="193" t="s">
        <v>777</v>
      </c>
      <c r="E1204" s="194" t="s">
        <v>7437</v>
      </c>
      <c r="F1204" s="195" t="s">
        <v>7438</v>
      </c>
      <c r="G1204" s="196" t="s">
        <v>205</v>
      </c>
      <c r="H1204" s="197">
        <v>17</v>
      </c>
      <c r="I1204" s="197"/>
      <c r="J1204" s="197">
        <f>ROUND(I1204*H1204,3)</f>
        <v>0</v>
      </c>
      <c r="K1204" s="198"/>
      <c r="L1204" s="199"/>
      <c r="M1204" s="200" t="s">
        <v>1</v>
      </c>
      <c r="N1204" s="201" t="s">
        <v>37</v>
      </c>
      <c r="O1204" s="156">
        <v>0</v>
      </c>
      <c r="P1204" s="156">
        <f>O1204*H1204</f>
        <v>0</v>
      </c>
      <c r="Q1204" s="156">
        <v>3.0000000000000001E-5</v>
      </c>
      <c r="R1204" s="156">
        <f>Q1204*H1204</f>
        <v>5.1000000000000004E-4</v>
      </c>
      <c r="S1204" s="156">
        <v>0</v>
      </c>
      <c r="T1204" s="157">
        <f>S1204*H1204</f>
        <v>0</v>
      </c>
      <c r="U1204" s="30"/>
      <c r="V1204" s="30"/>
      <c r="W1204" s="30"/>
      <c r="X1204" s="30"/>
      <c r="Y1204" s="30"/>
      <c r="Z1204" s="30"/>
      <c r="AA1204" s="30"/>
      <c r="AB1204" s="30"/>
      <c r="AC1204" s="30"/>
      <c r="AD1204" s="30"/>
      <c r="AE1204" s="30"/>
      <c r="AR1204" s="158" t="s">
        <v>2241</v>
      </c>
      <c r="AT1204" s="158" t="s">
        <v>777</v>
      </c>
      <c r="AU1204" s="158" t="s">
        <v>87</v>
      </c>
      <c r="AY1204" s="18" t="s">
        <v>157</v>
      </c>
      <c r="BE1204" s="159">
        <f>IF(N1204="základná",J1204,0)</f>
        <v>0</v>
      </c>
      <c r="BF1204" s="159">
        <f>IF(N1204="znížená",J1204,0)</f>
        <v>0</v>
      </c>
      <c r="BG1204" s="159">
        <f>IF(N1204="zákl. prenesená",J1204,0)</f>
        <v>0</v>
      </c>
      <c r="BH1204" s="159">
        <f>IF(N1204="zníž. prenesená",J1204,0)</f>
        <v>0</v>
      </c>
      <c r="BI1204" s="159">
        <f>IF(N1204="nulová",J1204,0)</f>
        <v>0</v>
      </c>
      <c r="BJ1204" s="18" t="s">
        <v>87</v>
      </c>
      <c r="BK1204" s="160">
        <f>ROUND(I1204*H1204,3)</f>
        <v>0</v>
      </c>
      <c r="BL1204" s="18" t="s">
        <v>2241</v>
      </c>
      <c r="BM1204" s="158" t="s">
        <v>7439</v>
      </c>
    </row>
    <row r="1205" spans="1:65" s="2" customFormat="1" ht="14.45" customHeight="1" x14ac:dyDescent="0.2">
      <c r="A1205" s="30"/>
      <c r="B1205" s="147"/>
      <c r="C1205" s="148" t="s">
        <v>2085</v>
      </c>
      <c r="D1205" s="148" t="s">
        <v>159</v>
      </c>
      <c r="E1205" s="149" t="s">
        <v>7440</v>
      </c>
      <c r="F1205" s="150" t="s">
        <v>7441</v>
      </c>
      <c r="G1205" s="151" t="s">
        <v>205</v>
      </c>
      <c r="H1205" s="152">
        <v>152</v>
      </c>
      <c r="I1205" s="152"/>
      <c r="J1205" s="152">
        <f>ROUND(I1205*H1205,3)</f>
        <v>0</v>
      </c>
      <c r="K1205" s="153"/>
      <c r="L1205" s="31"/>
      <c r="M1205" s="154" t="s">
        <v>1</v>
      </c>
      <c r="N1205" s="155" t="s">
        <v>37</v>
      </c>
      <c r="O1205" s="156">
        <v>0.1</v>
      </c>
      <c r="P1205" s="156">
        <f>O1205*H1205</f>
        <v>15.200000000000001</v>
      </c>
      <c r="Q1205" s="156">
        <v>0</v>
      </c>
      <c r="R1205" s="156">
        <f>Q1205*H1205</f>
        <v>0</v>
      </c>
      <c r="S1205" s="156">
        <v>0</v>
      </c>
      <c r="T1205" s="157">
        <f>S1205*H1205</f>
        <v>0</v>
      </c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R1205" s="158" t="s">
        <v>682</v>
      </c>
      <c r="AT1205" s="158" t="s">
        <v>159</v>
      </c>
      <c r="AU1205" s="158" t="s">
        <v>87</v>
      </c>
      <c r="AY1205" s="18" t="s">
        <v>157</v>
      </c>
      <c r="BE1205" s="159">
        <f>IF(N1205="základná",J1205,0)</f>
        <v>0</v>
      </c>
      <c r="BF1205" s="159">
        <f>IF(N1205="znížená",J1205,0)</f>
        <v>0</v>
      </c>
      <c r="BG1205" s="159">
        <f>IF(N1205="zákl. prenesená",J1205,0)</f>
        <v>0</v>
      </c>
      <c r="BH1205" s="159">
        <f>IF(N1205="zníž. prenesená",J1205,0)</f>
        <v>0</v>
      </c>
      <c r="BI1205" s="159">
        <f>IF(N1205="nulová",J1205,0)</f>
        <v>0</v>
      </c>
      <c r="BJ1205" s="18" t="s">
        <v>87</v>
      </c>
      <c r="BK1205" s="160">
        <f>ROUND(I1205*H1205,3)</f>
        <v>0</v>
      </c>
      <c r="BL1205" s="18" t="s">
        <v>682</v>
      </c>
      <c r="BM1205" s="158" t="s">
        <v>7442</v>
      </c>
    </row>
    <row r="1206" spans="1:65" s="13" customFormat="1" x14ac:dyDescent="0.2">
      <c r="B1206" s="165"/>
      <c r="D1206" s="166" t="s">
        <v>269</v>
      </c>
      <c r="E1206" s="167" t="s">
        <v>1</v>
      </c>
      <c r="F1206" s="168" t="s">
        <v>7443</v>
      </c>
      <c r="H1206" s="167" t="s">
        <v>1</v>
      </c>
      <c r="L1206" s="165"/>
      <c r="M1206" s="169"/>
      <c r="N1206" s="170"/>
      <c r="O1206" s="170"/>
      <c r="P1206" s="170"/>
      <c r="Q1206" s="170"/>
      <c r="R1206" s="170"/>
      <c r="S1206" s="170"/>
      <c r="T1206" s="171"/>
      <c r="AT1206" s="167" t="s">
        <v>269</v>
      </c>
      <c r="AU1206" s="167" t="s">
        <v>87</v>
      </c>
      <c r="AV1206" s="13" t="s">
        <v>79</v>
      </c>
      <c r="AW1206" s="13" t="s">
        <v>26</v>
      </c>
      <c r="AX1206" s="13" t="s">
        <v>71</v>
      </c>
      <c r="AY1206" s="167" t="s">
        <v>157</v>
      </c>
    </row>
    <row r="1207" spans="1:65" s="13" customFormat="1" x14ac:dyDescent="0.2">
      <c r="B1207" s="165"/>
      <c r="D1207" s="166" t="s">
        <v>269</v>
      </c>
      <c r="E1207" s="167" t="s">
        <v>1</v>
      </c>
      <c r="F1207" s="168" t="s">
        <v>6774</v>
      </c>
      <c r="H1207" s="167" t="s">
        <v>1</v>
      </c>
      <c r="L1207" s="165"/>
      <c r="M1207" s="169"/>
      <c r="N1207" s="170"/>
      <c r="O1207" s="170"/>
      <c r="P1207" s="170"/>
      <c r="Q1207" s="170"/>
      <c r="R1207" s="170"/>
      <c r="S1207" s="170"/>
      <c r="T1207" s="171"/>
      <c r="AT1207" s="167" t="s">
        <v>269</v>
      </c>
      <c r="AU1207" s="167" t="s">
        <v>87</v>
      </c>
      <c r="AV1207" s="13" t="s">
        <v>79</v>
      </c>
      <c r="AW1207" s="13" t="s">
        <v>26</v>
      </c>
      <c r="AX1207" s="13" t="s">
        <v>71</v>
      </c>
      <c r="AY1207" s="167" t="s">
        <v>157</v>
      </c>
    </row>
    <row r="1208" spans="1:65" s="14" customFormat="1" x14ac:dyDescent="0.2">
      <c r="B1208" s="172"/>
      <c r="D1208" s="166" t="s">
        <v>269</v>
      </c>
      <c r="E1208" s="173" t="s">
        <v>1</v>
      </c>
      <c r="F1208" s="174" t="s">
        <v>7444</v>
      </c>
      <c r="H1208" s="175">
        <v>7</v>
      </c>
      <c r="L1208" s="172"/>
      <c r="M1208" s="176"/>
      <c r="N1208" s="177"/>
      <c r="O1208" s="177"/>
      <c r="P1208" s="177"/>
      <c r="Q1208" s="177"/>
      <c r="R1208" s="177"/>
      <c r="S1208" s="177"/>
      <c r="T1208" s="178"/>
      <c r="AT1208" s="173" t="s">
        <v>269</v>
      </c>
      <c r="AU1208" s="173" t="s">
        <v>87</v>
      </c>
      <c r="AV1208" s="14" t="s">
        <v>87</v>
      </c>
      <c r="AW1208" s="14" t="s">
        <v>26</v>
      </c>
      <c r="AX1208" s="14" t="s">
        <v>71</v>
      </c>
      <c r="AY1208" s="173" t="s">
        <v>157</v>
      </c>
    </row>
    <row r="1209" spans="1:65" s="14" customFormat="1" x14ac:dyDescent="0.2">
      <c r="B1209" s="172"/>
      <c r="D1209" s="166" t="s">
        <v>269</v>
      </c>
      <c r="E1209" s="173" t="s">
        <v>1</v>
      </c>
      <c r="F1209" s="174" t="s">
        <v>7445</v>
      </c>
      <c r="H1209" s="175">
        <v>7</v>
      </c>
      <c r="L1209" s="172"/>
      <c r="M1209" s="176"/>
      <c r="N1209" s="177"/>
      <c r="O1209" s="177"/>
      <c r="P1209" s="177"/>
      <c r="Q1209" s="177"/>
      <c r="R1209" s="177"/>
      <c r="S1209" s="177"/>
      <c r="T1209" s="178"/>
      <c r="AT1209" s="173" t="s">
        <v>269</v>
      </c>
      <c r="AU1209" s="173" t="s">
        <v>87</v>
      </c>
      <c r="AV1209" s="14" t="s">
        <v>87</v>
      </c>
      <c r="AW1209" s="14" t="s">
        <v>26</v>
      </c>
      <c r="AX1209" s="14" t="s">
        <v>71</v>
      </c>
      <c r="AY1209" s="173" t="s">
        <v>157</v>
      </c>
    </row>
    <row r="1210" spans="1:65" s="14" customFormat="1" x14ac:dyDescent="0.2">
      <c r="B1210" s="172"/>
      <c r="D1210" s="166" t="s">
        <v>269</v>
      </c>
      <c r="E1210" s="173" t="s">
        <v>1</v>
      </c>
      <c r="F1210" s="174" t="s">
        <v>7446</v>
      </c>
      <c r="H1210" s="175">
        <v>14</v>
      </c>
      <c r="L1210" s="172"/>
      <c r="M1210" s="176"/>
      <c r="N1210" s="177"/>
      <c r="O1210" s="177"/>
      <c r="P1210" s="177"/>
      <c r="Q1210" s="177"/>
      <c r="R1210" s="177"/>
      <c r="S1210" s="177"/>
      <c r="T1210" s="178"/>
      <c r="AT1210" s="173" t="s">
        <v>269</v>
      </c>
      <c r="AU1210" s="173" t="s">
        <v>87</v>
      </c>
      <c r="AV1210" s="14" t="s">
        <v>87</v>
      </c>
      <c r="AW1210" s="14" t="s">
        <v>26</v>
      </c>
      <c r="AX1210" s="14" t="s">
        <v>71</v>
      </c>
      <c r="AY1210" s="173" t="s">
        <v>157</v>
      </c>
    </row>
    <row r="1211" spans="1:65" s="14" customFormat="1" x14ac:dyDescent="0.2">
      <c r="B1211" s="172"/>
      <c r="D1211" s="166" t="s">
        <v>269</v>
      </c>
      <c r="E1211" s="173" t="s">
        <v>1</v>
      </c>
      <c r="F1211" s="174" t="s">
        <v>7447</v>
      </c>
      <c r="H1211" s="175">
        <v>7</v>
      </c>
      <c r="L1211" s="172"/>
      <c r="M1211" s="176"/>
      <c r="N1211" s="177"/>
      <c r="O1211" s="177"/>
      <c r="P1211" s="177"/>
      <c r="Q1211" s="177"/>
      <c r="R1211" s="177"/>
      <c r="S1211" s="177"/>
      <c r="T1211" s="178"/>
      <c r="AT1211" s="173" t="s">
        <v>269</v>
      </c>
      <c r="AU1211" s="173" t="s">
        <v>87</v>
      </c>
      <c r="AV1211" s="14" t="s">
        <v>87</v>
      </c>
      <c r="AW1211" s="14" t="s">
        <v>26</v>
      </c>
      <c r="AX1211" s="14" t="s">
        <v>71</v>
      </c>
      <c r="AY1211" s="173" t="s">
        <v>157</v>
      </c>
    </row>
    <row r="1212" spans="1:65" s="14" customFormat="1" x14ac:dyDescent="0.2">
      <c r="B1212" s="172"/>
      <c r="D1212" s="166" t="s">
        <v>269</v>
      </c>
      <c r="E1212" s="173" t="s">
        <v>1</v>
      </c>
      <c r="F1212" s="174" t="s">
        <v>7448</v>
      </c>
      <c r="H1212" s="175">
        <v>7</v>
      </c>
      <c r="L1212" s="172"/>
      <c r="M1212" s="176"/>
      <c r="N1212" s="177"/>
      <c r="O1212" s="177"/>
      <c r="P1212" s="177"/>
      <c r="Q1212" s="177"/>
      <c r="R1212" s="177"/>
      <c r="S1212" s="177"/>
      <c r="T1212" s="178"/>
      <c r="AT1212" s="173" t="s">
        <v>269</v>
      </c>
      <c r="AU1212" s="173" t="s">
        <v>87</v>
      </c>
      <c r="AV1212" s="14" t="s">
        <v>87</v>
      </c>
      <c r="AW1212" s="14" t="s">
        <v>26</v>
      </c>
      <c r="AX1212" s="14" t="s">
        <v>71</v>
      </c>
      <c r="AY1212" s="173" t="s">
        <v>157</v>
      </c>
    </row>
    <row r="1213" spans="1:65" s="14" customFormat="1" x14ac:dyDescent="0.2">
      <c r="B1213" s="172"/>
      <c r="D1213" s="166" t="s">
        <v>269</v>
      </c>
      <c r="E1213" s="173" t="s">
        <v>1</v>
      </c>
      <c r="F1213" s="174" t="s">
        <v>7449</v>
      </c>
      <c r="H1213" s="175">
        <v>35</v>
      </c>
      <c r="L1213" s="172"/>
      <c r="M1213" s="176"/>
      <c r="N1213" s="177"/>
      <c r="O1213" s="177"/>
      <c r="P1213" s="177"/>
      <c r="Q1213" s="177"/>
      <c r="R1213" s="177"/>
      <c r="S1213" s="177"/>
      <c r="T1213" s="178"/>
      <c r="AT1213" s="173" t="s">
        <v>269</v>
      </c>
      <c r="AU1213" s="173" t="s">
        <v>87</v>
      </c>
      <c r="AV1213" s="14" t="s">
        <v>87</v>
      </c>
      <c r="AW1213" s="14" t="s">
        <v>26</v>
      </c>
      <c r="AX1213" s="14" t="s">
        <v>71</v>
      </c>
      <c r="AY1213" s="173" t="s">
        <v>157</v>
      </c>
    </row>
    <row r="1214" spans="1:65" s="16" customFormat="1" x14ac:dyDescent="0.2">
      <c r="B1214" s="186"/>
      <c r="D1214" s="166" t="s">
        <v>269</v>
      </c>
      <c r="E1214" s="187" t="s">
        <v>1</v>
      </c>
      <c r="F1214" s="188" t="s">
        <v>319</v>
      </c>
      <c r="H1214" s="189">
        <v>77</v>
      </c>
      <c r="L1214" s="186"/>
      <c r="M1214" s="190"/>
      <c r="N1214" s="191"/>
      <c r="O1214" s="191"/>
      <c r="P1214" s="191"/>
      <c r="Q1214" s="191"/>
      <c r="R1214" s="191"/>
      <c r="S1214" s="191"/>
      <c r="T1214" s="192"/>
      <c r="AT1214" s="187" t="s">
        <v>269</v>
      </c>
      <c r="AU1214" s="187" t="s">
        <v>87</v>
      </c>
      <c r="AV1214" s="16" t="s">
        <v>92</v>
      </c>
      <c r="AW1214" s="16" t="s">
        <v>26</v>
      </c>
      <c r="AX1214" s="16" t="s">
        <v>71</v>
      </c>
      <c r="AY1214" s="187" t="s">
        <v>157</v>
      </c>
    </row>
    <row r="1215" spans="1:65" s="13" customFormat="1" x14ac:dyDescent="0.2">
      <c r="B1215" s="165"/>
      <c r="D1215" s="166" t="s">
        <v>269</v>
      </c>
      <c r="E1215" s="167" t="s">
        <v>1</v>
      </c>
      <c r="F1215" s="168" t="s">
        <v>6159</v>
      </c>
      <c r="H1215" s="167" t="s">
        <v>1</v>
      </c>
      <c r="L1215" s="165"/>
      <c r="M1215" s="169"/>
      <c r="N1215" s="170"/>
      <c r="O1215" s="170"/>
      <c r="P1215" s="170"/>
      <c r="Q1215" s="170"/>
      <c r="R1215" s="170"/>
      <c r="S1215" s="170"/>
      <c r="T1215" s="171"/>
      <c r="AT1215" s="167" t="s">
        <v>269</v>
      </c>
      <c r="AU1215" s="167" t="s">
        <v>87</v>
      </c>
      <c r="AV1215" s="13" t="s">
        <v>79</v>
      </c>
      <c r="AW1215" s="13" t="s">
        <v>26</v>
      </c>
      <c r="AX1215" s="13" t="s">
        <v>71</v>
      </c>
      <c r="AY1215" s="167" t="s">
        <v>157</v>
      </c>
    </row>
    <row r="1216" spans="1:65" s="14" customFormat="1" x14ac:dyDescent="0.2">
      <c r="B1216" s="172"/>
      <c r="D1216" s="166" t="s">
        <v>269</v>
      </c>
      <c r="E1216" s="173" t="s">
        <v>1</v>
      </c>
      <c r="F1216" s="174" t="s">
        <v>7450</v>
      </c>
      <c r="H1216" s="175">
        <v>11</v>
      </c>
      <c r="L1216" s="172"/>
      <c r="M1216" s="176"/>
      <c r="N1216" s="177"/>
      <c r="O1216" s="177"/>
      <c r="P1216" s="177"/>
      <c r="Q1216" s="177"/>
      <c r="R1216" s="177"/>
      <c r="S1216" s="177"/>
      <c r="T1216" s="178"/>
      <c r="AT1216" s="173" t="s">
        <v>269</v>
      </c>
      <c r="AU1216" s="173" t="s">
        <v>87</v>
      </c>
      <c r="AV1216" s="14" t="s">
        <v>87</v>
      </c>
      <c r="AW1216" s="14" t="s">
        <v>26</v>
      </c>
      <c r="AX1216" s="14" t="s">
        <v>71</v>
      </c>
      <c r="AY1216" s="173" t="s">
        <v>157</v>
      </c>
    </row>
    <row r="1217" spans="1:65" s="14" customFormat="1" x14ac:dyDescent="0.2">
      <c r="B1217" s="172"/>
      <c r="D1217" s="166" t="s">
        <v>269</v>
      </c>
      <c r="E1217" s="173" t="s">
        <v>1</v>
      </c>
      <c r="F1217" s="174" t="s">
        <v>7451</v>
      </c>
      <c r="H1217" s="175">
        <v>22</v>
      </c>
      <c r="L1217" s="172"/>
      <c r="M1217" s="176"/>
      <c r="N1217" s="177"/>
      <c r="O1217" s="177"/>
      <c r="P1217" s="177"/>
      <c r="Q1217" s="177"/>
      <c r="R1217" s="177"/>
      <c r="S1217" s="177"/>
      <c r="T1217" s="178"/>
      <c r="AT1217" s="173" t="s">
        <v>269</v>
      </c>
      <c r="AU1217" s="173" t="s">
        <v>87</v>
      </c>
      <c r="AV1217" s="14" t="s">
        <v>87</v>
      </c>
      <c r="AW1217" s="14" t="s">
        <v>26</v>
      </c>
      <c r="AX1217" s="14" t="s">
        <v>71</v>
      </c>
      <c r="AY1217" s="173" t="s">
        <v>157</v>
      </c>
    </row>
    <row r="1218" spans="1:65" s="14" customFormat="1" x14ac:dyDescent="0.2">
      <c r="B1218" s="172"/>
      <c r="D1218" s="166" t="s">
        <v>269</v>
      </c>
      <c r="E1218" s="173" t="s">
        <v>1</v>
      </c>
      <c r="F1218" s="174" t="s">
        <v>7452</v>
      </c>
      <c r="H1218" s="175">
        <v>31</v>
      </c>
      <c r="L1218" s="172"/>
      <c r="M1218" s="176"/>
      <c r="N1218" s="177"/>
      <c r="O1218" s="177"/>
      <c r="P1218" s="177"/>
      <c r="Q1218" s="177"/>
      <c r="R1218" s="177"/>
      <c r="S1218" s="177"/>
      <c r="T1218" s="178"/>
      <c r="AT1218" s="173" t="s">
        <v>269</v>
      </c>
      <c r="AU1218" s="173" t="s">
        <v>87</v>
      </c>
      <c r="AV1218" s="14" t="s">
        <v>87</v>
      </c>
      <c r="AW1218" s="14" t="s">
        <v>26</v>
      </c>
      <c r="AX1218" s="14" t="s">
        <v>71</v>
      </c>
      <c r="AY1218" s="173" t="s">
        <v>157</v>
      </c>
    </row>
    <row r="1219" spans="1:65" s="14" customFormat="1" x14ac:dyDescent="0.2">
      <c r="B1219" s="172"/>
      <c r="D1219" s="166" t="s">
        <v>269</v>
      </c>
      <c r="E1219" s="173" t="s">
        <v>1</v>
      </c>
      <c r="F1219" s="174" t="s">
        <v>7453</v>
      </c>
      <c r="H1219" s="175">
        <v>11</v>
      </c>
      <c r="L1219" s="172"/>
      <c r="M1219" s="176"/>
      <c r="N1219" s="177"/>
      <c r="O1219" s="177"/>
      <c r="P1219" s="177"/>
      <c r="Q1219" s="177"/>
      <c r="R1219" s="177"/>
      <c r="S1219" s="177"/>
      <c r="T1219" s="178"/>
      <c r="AT1219" s="173" t="s">
        <v>269</v>
      </c>
      <c r="AU1219" s="173" t="s">
        <v>87</v>
      </c>
      <c r="AV1219" s="14" t="s">
        <v>87</v>
      </c>
      <c r="AW1219" s="14" t="s">
        <v>26</v>
      </c>
      <c r="AX1219" s="14" t="s">
        <v>71</v>
      </c>
      <c r="AY1219" s="173" t="s">
        <v>157</v>
      </c>
    </row>
    <row r="1220" spans="1:65" s="16" customFormat="1" x14ac:dyDescent="0.2">
      <c r="B1220" s="186"/>
      <c r="D1220" s="166" t="s">
        <v>269</v>
      </c>
      <c r="E1220" s="187" t="s">
        <v>1</v>
      </c>
      <c r="F1220" s="188" t="s">
        <v>319</v>
      </c>
      <c r="H1220" s="189">
        <v>75</v>
      </c>
      <c r="L1220" s="186"/>
      <c r="M1220" s="190"/>
      <c r="N1220" s="191"/>
      <c r="O1220" s="191"/>
      <c r="P1220" s="191"/>
      <c r="Q1220" s="191"/>
      <c r="R1220" s="191"/>
      <c r="S1220" s="191"/>
      <c r="T1220" s="192"/>
      <c r="AT1220" s="187" t="s">
        <v>269</v>
      </c>
      <c r="AU1220" s="187" t="s">
        <v>87</v>
      </c>
      <c r="AV1220" s="16" t="s">
        <v>92</v>
      </c>
      <c r="AW1220" s="16" t="s">
        <v>26</v>
      </c>
      <c r="AX1220" s="16" t="s">
        <v>71</v>
      </c>
      <c r="AY1220" s="187" t="s">
        <v>157</v>
      </c>
    </row>
    <row r="1221" spans="1:65" s="15" customFormat="1" x14ac:dyDescent="0.2">
      <c r="B1221" s="179"/>
      <c r="D1221" s="166" t="s">
        <v>269</v>
      </c>
      <c r="E1221" s="180" t="s">
        <v>1</v>
      </c>
      <c r="F1221" s="181" t="s">
        <v>272</v>
      </c>
      <c r="H1221" s="182">
        <v>152</v>
      </c>
      <c r="L1221" s="179"/>
      <c r="M1221" s="183"/>
      <c r="N1221" s="184"/>
      <c r="O1221" s="184"/>
      <c r="P1221" s="184"/>
      <c r="Q1221" s="184"/>
      <c r="R1221" s="184"/>
      <c r="S1221" s="184"/>
      <c r="T1221" s="185"/>
      <c r="AT1221" s="180" t="s">
        <v>269</v>
      </c>
      <c r="AU1221" s="180" t="s">
        <v>87</v>
      </c>
      <c r="AV1221" s="15" t="s">
        <v>162</v>
      </c>
      <c r="AW1221" s="15" t="s">
        <v>26</v>
      </c>
      <c r="AX1221" s="15" t="s">
        <v>79</v>
      </c>
      <c r="AY1221" s="180" t="s">
        <v>157</v>
      </c>
    </row>
    <row r="1222" spans="1:65" s="2" customFormat="1" ht="24.2" customHeight="1" x14ac:dyDescent="0.2">
      <c r="A1222" s="30"/>
      <c r="B1222" s="147"/>
      <c r="C1222" s="193" t="s">
        <v>2090</v>
      </c>
      <c r="D1222" s="193" t="s">
        <v>777</v>
      </c>
      <c r="E1222" s="194" t="s">
        <v>7454</v>
      </c>
      <c r="F1222" s="195" t="s">
        <v>7455</v>
      </c>
      <c r="G1222" s="196" t="s">
        <v>205</v>
      </c>
      <c r="H1222" s="197">
        <v>152</v>
      </c>
      <c r="I1222" s="197"/>
      <c r="J1222" s="197">
        <f t="shared" ref="J1222:J1231" si="0">ROUND(I1222*H1222,3)</f>
        <v>0</v>
      </c>
      <c r="K1222" s="198"/>
      <c r="L1222" s="199"/>
      <c r="M1222" s="200" t="s">
        <v>1</v>
      </c>
      <c r="N1222" s="201" t="s">
        <v>37</v>
      </c>
      <c r="O1222" s="156">
        <v>0</v>
      </c>
      <c r="P1222" s="156">
        <f t="shared" ref="P1222:P1231" si="1">O1222*H1222</f>
        <v>0</v>
      </c>
      <c r="Q1222" s="156">
        <v>1.2E-4</v>
      </c>
      <c r="R1222" s="156">
        <f t="shared" ref="R1222:R1231" si="2">Q1222*H1222</f>
        <v>1.8239999999999999E-2</v>
      </c>
      <c r="S1222" s="156">
        <v>0</v>
      </c>
      <c r="T1222" s="157">
        <f t="shared" ref="T1222:T1231" si="3">S1222*H1222</f>
        <v>0</v>
      </c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R1222" s="158" t="s">
        <v>2241</v>
      </c>
      <c r="AT1222" s="158" t="s">
        <v>777</v>
      </c>
      <c r="AU1222" s="158" t="s">
        <v>87</v>
      </c>
      <c r="AY1222" s="18" t="s">
        <v>157</v>
      </c>
      <c r="BE1222" s="159">
        <f t="shared" ref="BE1222:BE1231" si="4">IF(N1222="základná",J1222,0)</f>
        <v>0</v>
      </c>
      <c r="BF1222" s="159">
        <f t="shared" ref="BF1222:BF1231" si="5">IF(N1222="znížená",J1222,0)</f>
        <v>0</v>
      </c>
      <c r="BG1222" s="159">
        <f t="shared" ref="BG1222:BG1231" si="6">IF(N1222="zákl. prenesená",J1222,0)</f>
        <v>0</v>
      </c>
      <c r="BH1222" s="159">
        <f t="shared" ref="BH1222:BH1231" si="7">IF(N1222="zníž. prenesená",J1222,0)</f>
        <v>0</v>
      </c>
      <c r="BI1222" s="159">
        <f t="shared" ref="BI1222:BI1231" si="8">IF(N1222="nulová",J1222,0)</f>
        <v>0</v>
      </c>
      <c r="BJ1222" s="18" t="s">
        <v>87</v>
      </c>
      <c r="BK1222" s="160">
        <f t="shared" ref="BK1222:BK1231" si="9">ROUND(I1222*H1222,3)</f>
        <v>0</v>
      </c>
      <c r="BL1222" s="18" t="s">
        <v>2241</v>
      </c>
      <c r="BM1222" s="158" t="s">
        <v>7456</v>
      </c>
    </row>
    <row r="1223" spans="1:65" s="2" customFormat="1" ht="14.45" customHeight="1" x14ac:dyDescent="0.2">
      <c r="A1223" s="30"/>
      <c r="B1223" s="147"/>
      <c r="C1223" s="148" t="s">
        <v>2097</v>
      </c>
      <c r="D1223" s="148" t="s">
        <v>159</v>
      </c>
      <c r="E1223" s="149" t="s">
        <v>7457</v>
      </c>
      <c r="F1223" s="150" t="s">
        <v>7458</v>
      </c>
      <c r="G1223" s="151" t="s">
        <v>205</v>
      </c>
      <c r="H1223" s="152">
        <v>34</v>
      </c>
      <c r="I1223" s="152"/>
      <c r="J1223" s="152">
        <f t="shared" si="0"/>
        <v>0</v>
      </c>
      <c r="K1223" s="153"/>
      <c r="L1223" s="31"/>
      <c r="M1223" s="154" t="s">
        <v>1</v>
      </c>
      <c r="N1223" s="155" t="s">
        <v>37</v>
      </c>
      <c r="O1223" s="156">
        <v>0.11700000000000001</v>
      </c>
      <c r="P1223" s="156">
        <f t="shared" si="1"/>
        <v>3.9780000000000002</v>
      </c>
      <c r="Q1223" s="156">
        <v>0</v>
      </c>
      <c r="R1223" s="156">
        <f t="shared" si="2"/>
        <v>0</v>
      </c>
      <c r="S1223" s="156">
        <v>0</v>
      </c>
      <c r="T1223" s="157">
        <f t="shared" si="3"/>
        <v>0</v>
      </c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R1223" s="158" t="s">
        <v>682</v>
      </c>
      <c r="AT1223" s="158" t="s">
        <v>159</v>
      </c>
      <c r="AU1223" s="158" t="s">
        <v>87</v>
      </c>
      <c r="AY1223" s="18" t="s">
        <v>157</v>
      </c>
      <c r="BE1223" s="159">
        <f t="shared" si="4"/>
        <v>0</v>
      </c>
      <c r="BF1223" s="159">
        <f t="shared" si="5"/>
        <v>0</v>
      </c>
      <c r="BG1223" s="159">
        <f t="shared" si="6"/>
        <v>0</v>
      </c>
      <c r="BH1223" s="159">
        <f t="shared" si="7"/>
        <v>0</v>
      </c>
      <c r="BI1223" s="159">
        <f t="shared" si="8"/>
        <v>0</v>
      </c>
      <c r="BJ1223" s="18" t="s">
        <v>87</v>
      </c>
      <c r="BK1223" s="160">
        <f t="shared" si="9"/>
        <v>0</v>
      </c>
      <c r="BL1223" s="18" t="s">
        <v>682</v>
      </c>
      <c r="BM1223" s="158" t="s">
        <v>7459</v>
      </c>
    </row>
    <row r="1224" spans="1:65" s="2" customFormat="1" ht="24.2" customHeight="1" x14ac:dyDescent="0.2">
      <c r="A1224" s="30"/>
      <c r="B1224" s="147"/>
      <c r="C1224" s="193" t="s">
        <v>2102</v>
      </c>
      <c r="D1224" s="193" t="s">
        <v>777</v>
      </c>
      <c r="E1224" s="194" t="s">
        <v>7460</v>
      </c>
      <c r="F1224" s="195" t="s">
        <v>7461</v>
      </c>
      <c r="G1224" s="196" t="s">
        <v>205</v>
      </c>
      <c r="H1224" s="197">
        <v>34</v>
      </c>
      <c r="I1224" s="197"/>
      <c r="J1224" s="197">
        <f t="shared" si="0"/>
        <v>0</v>
      </c>
      <c r="K1224" s="198"/>
      <c r="L1224" s="199"/>
      <c r="M1224" s="200" t="s">
        <v>1</v>
      </c>
      <c r="N1224" s="201" t="s">
        <v>37</v>
      </c>
      <c r="O1224" s="156">
        <v>0</v>
      </c>
      <c r="P1224" s="156">
        <f t="shared" si="1"/>
        <v>0</v>
      </c>
      <c r="Q1224" s="156">
        <v>1.6000000000000001E-4</v>
      </c>
      <c r="R1224" s="156">
        <f t="shared" si="2"/>
        <v>5.4400000000000004E-3</v>
      </c>
      <c r="S1224" s="156">
        <v>0</v>
      </c>
      <c r="T1224" s="157">
        <f t="shared" si="3"/>
        <v>0</v>
      </c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R1224" s="158" t="s">
        <v>2241</v>
      </c>
      <c r="AT1224" s="158" t="s">
        <v>777</v>
      </c>
      <c r="AU1224" s="158" t="s">
        <v>87</v>
      </c>
      <c r="AY1224" s="18" t="s">
        <v>157</v>
      </c>
      <c r="BE1224" s="159">
        <f t="shared" si="4"/>
        <v>0</v>
      </c>
      <c r="BF1224" s="159">
        <f t="shared" si="5"/>
        <v>0</v>
      </c>
      <c r="BG1224" s="159">
        <f t="shared" si="6"/>
        <v>0</v>
      </c>
      <c r="BH1224" s="159">
        <f t="shared" si="7"/>
        <v>0</v>
      </c>
      <c r="BI1224" s="159">
        <f t="shared" si="8"/>
        <v>0</v>
      </c>
      <c r="BJ1224" s="18" t="s">
        <v>87</v>
      </c>
      <c r="BK1224" s="160">
        <f t="shared" si="9"/>
        <v>0</v>
      </c>
      <c r="BL1224" s="18" t="s">
        <v>2241</v>
      </c>
      <c r="BM1224" s="158" t="s">
        <v>7462</v>
      </c>
    </row>
    <row r="1225" spans="1:65" s="2" customFormat="1" ht="14.45" customHeight="1" x14ac:dyDescent="0.2">
      <c r="A1225" s="30"/>
      <c r="B1225" s="147"/>
      <c r="C1225" s="148" t="s">
        <v>2111</v>
      </c>
      <c r="D1225" s="148" t="s">
        <v>159</v>
      </c>
      <c r="E1225" s="149" t="s">
        <v>7463</v>
      </c>
      <c r="F1225" s="150" t="s">
        <v>7464</v>
      </c>
      <c r="G1225" s="151" t="s">
        <v>205</v>
      </c>
      <c r="H1225" s="152">
        <v>17</v>
      </c>
      <c r="I1225" s="152"/>
      <c r="J1225" s="152">
        <f t="shared" si="0"/>
        <v>0</v>
      </c>
      <c r="K1225" s="153"/>
      <c r="L1225" s="31"/>
      <c r="M1225" s="154" t="s">
        <v>1</v>
      </c>
      <c r="N1225" s="155" t="s">
        <v>37</v>
      </c>
      <c r="O1225" s="156">
        <v>0.16700000000000001</v>
      </c>
      <c r="P1225" s="156">
        <f t="shared" si="1"/>
        <v>2.839</v>
      </c>
      <c r="Q1225" s="156">
        <v>0</v>
      </c>
      <c r="R1225" s="156">
        <f t="shared" si="2"/>
        <v>0</v>
      </c>
      <c r="S1225" s="156">
        <v>0</v>
      </c>
      <c r="T1225" s="157">
        <f t="shared" si="3"/>
        <v>0</v>
      </c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R1225" s="158" t="s">
        <v>682</v>
      </c>
      <c r="AT1225" s="158" t="s">
        <v>159</v>
      </c>
      <c r="AU1225" s="158" t="s">
        <v>87</v>
      </c>
      <c r="AY1225" s="18" t="s">
        <v>157</v>
      </c>
      <c r="BE1225" s="159">
        <f t="shared" si="4"/>
        <v>0</v>
      </c>
      <c r="BF1225" s="159">
        <f t="shared" si="5"/>
        <v>0</v>
      </c>
      <c r="BG1225" s="159">
        <f t="shared" si="6"/>
        <v>0</v>
      </c>
      <c r="BH1225" s="159">
        <f t="shared" si="7"/>
        <v>0</v>
      </c>
      <c r="BI1225" s="159">
        <f t="shared" si="8"/>
        <v>0</v>
      </c>
      <c r="BJ1225" s="18" t="s">
        <v>87</v>
      </c>
      <c r="BK1225" s="160">
        <f t="shared" si="9"/>
        <v>0</v>
      </c>
      <c r="BL1225" s="18" t="s">
        <v>682</v>
      </c>
      <c r="BM1225" s="158" t="s">
        <v>7465</v>
      </c>
    </row>
    <row r="1226" spans="1:65" s="2" customFormat="1" ht="14.45" customHeight="1" x14ac:dyDescent="0.2">
      <c r="A1226" s="30"/>
      <c r="B1226" s="147"/>
      <c r="C1226" s="193" t="s">
        <v>2118</v>
      </c>
      <c r="D1226" s="193" t="s">
        <v>777</v>
      </c>
      <c r="E1226" s="194" t="s">
        <v>7466</v>
      </c>
      <c r="F1226" s="195" t="s">
        <v>7467</v>
      </c>
      <c r="G1226" s="196" t="s">
        <v>205</v>
      </c>
      <c r="H1226" s="197">
        <v>17</v>
      </c>
      <c r="I1226" s="197"/>
      <c r="J1226" s="197">
        <f t="shared" si="0"/>
        <v>0</v>
      </c>
      <c r="K1226" s="198"/>
      <c r="L1226" s="199"/>
      <c r="M1226" s="200" t="s">
        <v>1</v>
      </c>
      <c r="N1226" s="201" t="s">
        <v>37</v>
      </c>
      <c r="O1226" s="156">
        <v>0</v>
      </c>
      <c r="P1226" s="156">
        <f t="shared" si="1"/>
        <v>0</v>
      </c>
      <c r="Q1226" s="156">
        <v>1.7000000000000001E-4</v>
      </c>
      <c r="R1226" s="156">
        <f t="shared" si="2"/>
        <v>2.8900000000000002E-3</v>
      </c>
      <c r="S1226" s="156">
        <v>0</v>
      </c>
      <c r="T1226" s="157">
        <f t="shared" si="3"/>
        <v>0</v>
      </c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R1226" s="158" t="s">
        <v>2241</v>
      </c>
      <c r="AT1226" s="158" t="s">
        <v>777</v>
      </c>
      <c r="AU1226" s="158" t="s">
        <v>87</v>
      </c>
      <c r="AY1226" s="18" t="s">
        <v>157</v>
      </c>
      <c r="BE1226" s="159">
        <f t="shared" si="4"/>
        <v>0</v>
      </c>
      <c r="BF1226" s="159">
        <f t="shared" si="5"/>
        <v>0</v>
      </c>
      <c r="BG1226" s="159">
        <f t="shared" si="6"/>
        <v>0</v>
      </c>
      <c r="BH1226" s="159">
        <f t="shared" si="7"/>
        <v>0</v>
      </c>
      <c r="BI1226" s="159">
        <f t="shared" si="8"/>
        <v>0</v>
      </c>
      <c r="BJ1226" s="18" t="s">
        <v>87</v>
      </c>
      <c r="BK1226" s="160">
        <f t="shared" si="9"/>
        <v>0</v>
      </c>
      <c r="BL1226" s="18" t="s">
        <v>2241</v>
      </c>
      <c r="BM1226" s="158" t="s">
        <v>7468</v>
      </c>
    </row>
    <row r="1227" spans="1:65" s="2" customFormat="1" ht="14.45" customHeight="1" x14ac:dyDescent="0.2">
      <c r="A1227" s="30"/>
      <c r="B1227" s="147"/>
      <c r="C1227" s="148" t="s">
        <v>2122</v>
      </c>
      <c r="D1227" s="148" t="s">
        <v>159</v>
      </c>
      <c r="E1227" s="149" t="s">
        <v>7469</v>
      </c>
      <c r="F1227" s="150" t="s">
        <v>7470</v>
      </c>
      <c r="G1227" s="151" t="s">
        <v>205</v>
      </c>
      <c r="H1227" s="152">
        <v>17</v>
      </c>
      <c r="I1227" s="152"/>
      <c r="J1227" s="152">
        <f t="shared" si="0"/>
        <v>0</v>
      </c>
      <c r="K1227" s="153"/>
      <c r="L1227" s="31"/>
      <c r="M1227" s="154" t="s">
        <v>1</v>
      </c>
      <c r="N1227" s="155" t="s">
        <v>37</v>
      </c>
      <c r="O1227" s="156">
        <v>0.71</v>
      </c>
      <c r="P1227" s="156">
        <f t="shared" si="1"/>
        <v>12.07</v>
      </c>
      <c r="Q1227" s="156">
        <v>0</v>
      </c>
      <c r="R1227" s="156">
        <f t="shared" si="2"/>
        <v>0</v>
      </c>
      <c r="S1227" s="156">
        <v>0</v>
      </c>
      <c r="T1227" s="157">
        <f t="shared" si="3"/>
        <v>0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58" t="s">
        <v>682</v>
      </c>
      <c r="AT1227" s="158" t="s">
        <v>159</v>
      </c>
      <c r="AU1227" s="158" t="s">
        <v>87</v>
      </c>
      <c r="AY1227" s="18" t="s">
        <v>157</v>
      </c>
      <c r="BE1227" s="159">
        <f t="shared" si="4"/>
        <v>0</v>
      </c>
      <c r="BF1227" s="159">
        <f t="shared" si="5"/>
        <v>0</v>
      </c>
      <c r="BG1227" s="159">
        <f t="shared" si="6"/>
        <v>0</v>
      </c>
      <c r="BH1227" s="159">
        <f t="shared" si="7"/>
        <v>0</v>
      </c>
      <c r="BI1227" s="159">
        <f t="shared" si="8"/>
        <v>0</v>
      </c>
      <c r="BJ1227" s="18" t="s">
        <v>87</v>
      </c>
      <c r="BK1227" s="160">
        <f t="shared" si="9"/>
        <v>0</v>
      </c>
      <c r="BL1227" s="18" t="s">
        <v>682</v>
      </c>
      <c r="BM1227" s="158" t="s">
        <v>7471</v>
      </c>
    </row>
    <row r="1228" spans="1:65" s="2" customFormat="1" ht="14.45" customHeight="1" x14ac:dyDescent="0.2">
      <c r="A1228" s="30"/>
      <c r="B1228" s="147"/>
      <c r="C1228" s="193" t="s">
        <v>2130</v>
      </c>
      <c r="D1228" s="193" t="s">
        <v>777</v>
      </c>
      <c r="E1228" s="194" t="s">
        <v>7472</v>
      </c>
      <c r="F1228" s="195" t="s">
        <v>7473</v>
      </c>
      <c r="G1228" s="196" t="s">
        <v>205</v>
      </c>
      <c r="H1228" s="197">
        <v>17</v>
      </c>
      <c r="I1228" s="197"/>
      <c r="J1228" s="197">
        <f t="shared" si="0"/>
        <v>0</v>
      </c>
      <c r="K1228" s="198"/>
      <c r="L1228" s="199"/>
      <c r="M1228" s="200" t="s">
        <v>1</v>
      </c>
      <c r="N1228" s="201" t="s">
        <v>37</v>
      </c>
      <c r="O1228" s="156">
        <v>0</v>
      </c>
      <c r="P1228" s="156">
        <f t="shared" si="1"/>
        <v>0</v>
      </c>
      <c r="Q1228" s="156">
        <v>1.6299999999999999E-3</v>
      </c>
      <c r="R1228" s="156">
        <f t="shared" si="2"/>
        <v>2.7709999999999999E-2</v>
      </c>
      <c r="S1228" s="156">
        <v>0</v>
      </c>
      <c r="T1228" s="157">
        <f t="shared" si="3"/>
        <v>0</v>
      </c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R1228" s="158" t="s">
        <v>2241</v>
      </c>
      <c r="AT1228" s="158" t="s">
        <v>777</v>
      </c>
      <c r="AU1228" s="158" t="s">
        <v>87</v>
      </c>
      <c r="AY1228" s="18" t="s">
        <v>157</v>
      </c>
      <c r="BE1228" s="159">
        <f t="shared" si="4"/>
        <v>0</v>
      </c>
      <c r="BF1228" s="159">
        <f t="shared" si="5"/>
        <v>0</v>
      </c>
      <c r="BG1228" s="159">
        <f t="shared" si="6"/>
        <v>0</v>
      </c>
      <c r="BH1228" s="159">
        <f t="shared" si="7"/>
        <v>0</v>
      </c>
      <c r="BI1228" s="159">
        <f t="shared" si="8"/>
        <v>0</v>
      </c>
      <c r="BJ1228" s="18" t="s">
        <v>87</v>
      </c>
      <c r="BK1228" s="160">
        <f t="shared" si="9"/>
        <v>0</v>
      </c>
      <c r="BL1228" s="18" t="s">
        <v>2241</v>
      </c>
      <c r="BM1228" s="158" t="s">
        <v>7474</v>
      </c>
    </row>
    <row r="1229" spans="1:65" s="2" customFormat="1" ht="14.45" customHeight="1" x14ac:dyDescent="0.2">
      <c r="A1229" s="30"/>
      <c r="B1229" s="147"/>
      <c r="C1229" s="148" t="s">
        <v>2136</v>
      </c>
      <c r="D1229" s="148" t="s">
        <v>159</v>
      </c>
      <c r="E1229" s="149" t="s">
        <v>7475</v>
      </c>
      <c r="F1229" s="150" t="s">
        <v>7476</v>
      </c>
      <c r="G1229" s="151" t="s">
        <v>205</v>
      </c>
      <c r="H1229" s="152">
        <v>34</v>
      </c>
      <c r="I1229" s="152"/>
      <c r="J1229" s="152">
        <f t="shared" si="0"/>
        <v>0</v>
      </c>
      <c r="K1229" s="153"/>
      <c r="L1229" s="31"/>
      <c r="M1229" s="154" t="s">
        <v>1</v>
      </c>
      <c r="N1229" s="155" t="s">
        <v>37</v>
      </c>
      <c r="O1229" s="156">
        <v>0.32100000000000001</v>
      </c>
      <c r="P1229" s="156">
        <f t="shared" si="1"/>
        <v>10.914</v>
      </c>
      <c r="Q1229" s="156">
        <v>0</v>
      </c>
      <c r="R1229" s="156">
        <f t="shared" si="2"/>
        <v>0</v>
      </c>
      <c r="S1229" s="156">
        <v>0</v>
      </c>
      <c r="T1229" s="157">
        <f t="shared" si="3"/>
        <v>0</v>
      </c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R1229" s="158" t="s">
        <v>682</v>
      </c>
      <c r="AT1229" s="158" t="s">
        <v>159</v>
      </c>
      <c r="AU1229" s="158" t="s">
        <v>87</v>
      </c>
      <c r="AY1229" s="18" t="s">
        <v>157</v>
      </c>
      <c r="BE1229" s="159">
        <f t="shared" si="4"/>
        <v>0</v>
      </c>
      <c r="BF1229" s="159">
        <f t="shared" si="5"/>
        <v>0</v>
      </c>
      <c r="BG1229" s="159">
        <f t="shared" si="6"/>
        <v>0</v>
      </c>
      <c r="BH1229" s="159">
        <f t="shared" si="7"/>
        <v>0</v>
      </c>
      <c r="BI1229" s="159">
        <f t="shared" si="8"/>
        <v>0</v>
      </c>
      <c r="BJ1229" s="18" t="s">
        <v>87</v>
      </c>
      <c r="BK1229" s="160">
        <f t="shared" si="9"/>
        <v>0</v>
      </c>
      <c r="BL1229" s="18" t="s">
        <v>682</v>
      </c>
      <c r="BM1229" s="158" t="s">
        <v>7477</v>
      </c>
    </row>
    <row r="1230" spans="1:65" s="2" customFormat="1" ht="24.2" customHeight="1" x14ac:dyDescent="0.2">
      <c r="A1230" s="30"/>
      <c r="B1230" s="147"/>
      <c r="C1230" s="193" t="s">
        <v>2142</v>
      </c>
      <c r="D1230" s="193" t="s">
        <v>777</v>
      </c>
      <c r="E1230" s="194" t="s">
        <v>7478</v>
      </c>
      <c r="F1230" s="195" t="s">
        <v>7479</v>
      </c>
      <c r="G1230" s="196" t="s">
        <v>205</v>
      </c>
      <c r="H1230" s="197">
        <v>34</v>
      </c>
      <c r="I1230" s="197"/>
      <c r="J1230" s="197">
        <f t="shared" si="0"/>
        <v>0</v>
      </c>
      <c r="K1230" s="198"/>
      <c r="L1230" s="199"/>
      <c r="M1230" s="200" t="s">
        <v>1</v>
      </c>
      <c r="N1230" s="201" t="s">
        <v>37</v>
      </c>
      <c r="O1230" s="156">
        <v>0</v>
      </c>
      <c r="P1230" s="156">
        <f t="shared" si="1"/>
        <v>0</v>
      </c>
      <c r="Q1230" s="156">
        <v>2.4000000000000001E-4</v>
      </c>
      <c r="R1230" s="156">
        <f t="shared" si="2"/>
        <v>8.1600000000000006E-3</v>
      </c>
      <c r="S1230" s="156">
        <v>0</v>
      </c>
      <c r="T1230" s="157">
        <f t="shared" si="3"/>
        <v>0</v>
      </c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R1230" s="158" t="s">
        <v>2241</v>
      </c>
      <c r="AT1230" s="158" t="s">
        <v>777</v>
      </c>
      <c r="AU1230" s="158" t="s">
        <v>87</v>
      </c>
      <c r="AY1230" s="18" t="s">
        <v>157</v>
      </c>
      <c r="BE1230" s="159">
        <f t="shared" si="4"/>
        <v>0</v>
      </c>
      <c r="BF1230" s="159">
        <f t="shared" si="5"/>
        <v>0</v>
      </c>
      <c r="BG1230" s="159">
        <f t="shared" si="6"/>
        <v>0</v>
      </c>
      <c r="BH1230" s="159">
        <f t="shared" si="7"/>
        <v>0</v>
      </c>
      <c r="BI1230" s="159">
        <f t="shared" si="8"/>
        <v>0</v>
      </c>
      <c r="BJ1230" s="18" t="s">
        <v>87</v>
      </c>
      <c r="BK1230" s="160">
        <f t="shared" si="9"/>
        <v>0</v>
      </c>
      <c r="BL1230" s="18" t="s">
        <v>2241</v>
      </c>
      <c r="BM1230" s="158" t="s">
        <v>7480</v>
      </c>
    </row>
    <row r="1231" spans="1:65" s="2" customFormat="1" ht="24.2" customHeight="1" x14ac:dyDescent="0.2">
      <c r="A1231" s="30"/>
      <c r="B1231" s="147"/>
      <c r="C1231" s="148" t="s">
        <v>2147</v>
      </c>
      <c r="D1231" s="148" t="s">
        <v>159</v>
      </c>
      <c r="E1231" s="149" t="s">
        <v>7481</v>
      </c>
      <c r="F1231" s="150" t="s">
        <v>7482</v>
      </c>
      <c r="G1231" s="151" t="s">
        <v>205</v>
      </c>
      <c r="H1231" s="152">
        <v>17</v>
      </c>
      <c r="I1231" s="152"/>
      <c r="J1231" s="152">
        <f t="shared" si="0"/>
        <v>0</v>
      </c>
      <c r="K1231" s="153"/>
      <c r="L1231" s="31"/>
      <c r="M1231" s="154" t="s">
        <v>1</v>
      </c>
      <c r="N1231" s="155" t="s">
        <v>37</v>
      </c>
      <c r="O1231" s="156">
        <v>8.3000000000000004E-2</v>
      </c>
      <c r="P1231" s="156">
        <f t="shared" si="1"/>
        <v>1.411</v>
      </c>
      <c r="Q1231" s="156">
        <v>0</v>
      </c>
      <c r="R1231" s="156">
        <f t="shared" si="2"/>
        <v>0</v>
      </c>
      <c r="S1231" s="156">
        <v>0</v>
      </c>
      <c r="T1231" s="157">
        <f t="shared" si="3"/>
        <v>0</v>
      </c>
      <c r="U1231" s="30"/>
      <c r="V1231" s="30"/>
      <c r="W1231" s="30"/>
      <c r="X1231" s="30"/>
      <c r="Y1231" s="30"/>
      <c r="Z1231" s="30"/>
      <c r="AA1231" s="30"/>
      <c r="AB1231" s="30"/>
      <c r="AC1231" s="30"/>
      <c r="AD1231" s="30"/>
      <c r="AE1231" s="30"/>
      <c r="AR1231" s="158" t="s">
        <v>682</v>
      </c>
      <c r="AT1231" s="158" t="s">
        <v>159</v>
      </c>
      <c r="AU1231" s="158" t="s">
        <v>87</v>
      </c>
      <c r="AY1231" s="18" t="s">
        <v>157</v>
      </c>
      <c r="BE1231" s="159">
        <f t="shared" si="4"/>
        <v>0</v>
      </c>
      <c r="BF1231" s="159">
        <f t="shared" si="5"/>
        <v>0</v>
      </c>
      <c r="BG1231" s="159">
        <f t="shared" si="6"/>
        <v>0</v>
      </c>
      <c r="BH1231" s="159">
        <f t="shared" si="7"/>
        <v>0</v>
      </c>
      <c r="BI1231" s="159">
        <f t="shared" si="8"/>
        <v>0</v>
      </c>
      <c r="BJ1231" s="18" t="s">
        <v>87</v>
      </c>
      <c r="BK1231" s="160">
        <f t="shared" si="9"/>
        <v>0</v>
      </c>
      <c r="BL1231" s="18" t="s">
        <v>682</v>
      </c>
      <c r="BM1231" s="158" t="s">
        <v>7483</v>
      </c>
    </row>
    <row r="1232" spans="1:65" s="14" customFormat="1" x14ac:dyDescent="0.2">
      <c r="B1232" s="172"/>
      <c r="D1232" s="166" t="s">
        <v>269</v>
      </c>
      <c r="E1232" s="173" t="s">
        <v>1</v>
      </c>
      <c r="F1232" s="174" t="s">
        <v>7484</v>
      </c>
      <c r="H1232" s="175">
        <v>17</v>
      </c>
      <c r="L1232" s="172"/>
      <c r="M1232" s="176"/>
      <c r="N1232" s="177"/>
      <c r="O1232" s="177"/>
      <c r="P1232" s="177"/>
      <c r="Q1232" s="177"/>
      <c r="R1232" s="177"/>
      <c r="S1232" s="177"/>
      <c r="T1232" s="178"/>
      <c r="AT1232" s="173" t="s">
        <v>269</v>
      </c>
      <c r="AU1232" s="173" t="s">
        <v>87</v>
      </c>
      <c r="AV1232" s="14" t="s">
        <v>87</v>
      </c>
      <c r="AW1232" s="14" t="s">
        <v>26</v>
      </c>
      <c r="AX1232" s="14" t="s">
        <v>71</v>
      </c>
      <c r="AY1232" s="173" t="s">
        <v>157</v>
      </c>
    </row>
    <row r="1233" spans="1:65" s="15" customFormat="1" x14ac:dyDescent="0.2">
      <c r="B1233" s="179"/>
      <c r="D1233" s="166" t="s">
        <v>269</v>
      </c>
      <c r="E1233" s="180" t="s">
        <v>1</v>
      </c>
      <c r="F1233" s="181" t="s">
        <v>272</v>
      </c>
      <c r="H1233" s="182">
        <v>17</v>
      </c>
      <c r="L1233" s="179"/>
      <c r="M1233" s="183"/>
      <c r="N1233" s="184"/>
      <c r="O1233" s="184"/>
      <c r="P1233" s="184"/>
      <c r="Q1233" s="184"/>
      <c r="R1233" s="184"/>
      <c r="S1233" s="184"/>
      <c r="T1233" s="185"/>
      <c r="AT1233" s="180" t="s">
        <v>269</v>
      </c>
      <c r="AU1233" s="180" t="s">
        <v>87</v>
      </c>
      <c r="AV1233" s="15" t="s">
        <v>162</v>
      </c>
      <c r="AW1233" s="15" t="s">
        <v>26</v>
      </c>
      <c r="AX1233" s="15" t="s">
        <v>79</v>
      </c>
      <c r="AY1233" s="180" t="s">
        <v>157</v>
      </c>
    </row>
    <row r="1234" spans="1:65" s="2" customFormat="1" ht="24.2" customHeight="1" x14ac:dyDescent="0.2">
      <c r="A1234" s="30"/>
      <c r="B1234" s="147"/>
      <c r="C1234" s="148" t="s">
        <v>2162</v>
      </c>
      <c r="D1234" s="148" t="s">
        <v>159</v>
      </c>
      <c r="E1234" s="149" t="s">
        <v>7485</v>
      </c>
      <c r="F1234" s="150" t="s">
        <v>7486</v>
      </c>
      <c r="G1234" s="151" t="s">
        <v>196</v>
      </c>
      <c r="H1234" s="152">
        <v>146.5</v>
      </c>
      <c r="I1234" s="152"/>
      <c r="J1234" s="152">
        <f>ROUND(I1234*H1234,3)</f>
        <v>0</v>
      </c>
      <c r="K1234" s="153"/>
      <c r="L1234" s="31"/>
      <c r="M1234" s="154" t="s">
        <v>1</v>
      </c>
      <c r="N1234" s="155" t="s">
        <v>37</v>
      </c>
      <c r="O1234" s="156">
        <v>7.4999999999999997E-2</v>
      </c>
      <c r="P1234" s="156">
        <f>O1234*H1234</f>
        <v>10.987499999999999</v>
      </c>
      <c r="Q1234" s="156">
        <v>0</v>
      </c>
      <c r="R1234" s="156">
        <f>Q1234*H1234</f>
        <v>0</v>
      </c>
      <c r="S1234" s="156">
        <v>6.3000000000000003E-4</v>
      </c>
      <c r="T1234" s="157">
        <f>S1234*H1234</f>
        <v>9.2295000000000002E-2</v>
      </c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R1234" s="158" t="s">
        <v>682</v>
      </c>
      <c r="AT1234" s="158" t="s">
        <v>159</v>
      </c>
      <c r="AU1234" s="158" t="s">
        <v>87</v>
      </c>
      <c r="AY1234" s="18" t="s">
        <v>157</v>
      </c>
      <c r="BE1234" s="159">
        <f>IF(N1234="základná",J1234,0)</f>
        <v>0</v>
      </c>
      <c r="BF1234" s="159">
        <f>IF(N1234="znížená",J1234,0)</f>
        <v>0</v>
      </c>
      <c r="BG1234" s="159">
        <f>IF(N1234="zákl. prenesená",J1234,0)</f>
        <v>0</v>
      </c>
      <c r="BH1234" s="159">
        <f>IF(N1234="zníž. prenesená",J1234,0)</f>
        <v>0</v>
      </c>
      <c r="BI1234" s="159">
        <f>IF(N1234="nulová",J1234,0)</f>
        <v>0</v>
      </c>
      <c r="BJ1234" s="18" t="s">
        <v>87</v>
      </c>
      <c r="BK1234" s="160">
        <f>ROUND(I1234*H1234,3)</f>
        <v>0</v>
      </c>
      <c r="BL1234" s="18" t="s">
        <v>682</v>
      </c>
      <c r="BM1234" s="158" t="s">
        <v>7487</v>
      </c>
    </row>
    <row r="1235" spans="1:65" s="13" customFormat="1" x14ac:dyDescent="0.2">
      <c r="B1235" s="165"/>
      <c r="D1235" s="166" t="s">
        <v>269</v>
      </c>
      <c r="E1235" s="167" t="s">
        <v>1</v>
      </c>
      <c r="F1235" s="168" t="s">
        <v>7443</v>
      </c>
      <c r="H1235" s="167" t="s">
        <v>1</v>
      </c>
      <c r="L1235" s="165"/>
      <c r="M1235" s="169"/>
      <c r="N1235" s="170"/>
      <c r="O1235" s="170"/>
      <c r="P1235" s="170"/>
      <c r="Q1235" s="170"/>
      <c r="R1235" s="170"/>
      <c r="S1235" s="170"/>
      <c r="T1235" s="171"/>
      <c r="AT1235" s="167" t="s">
        <v>269</v>
      </c>
      <c r="AU1235" s="167" t="s">
        <v>87</v>
      </c>
      <c r="AV1235" s="13" t="s">
        <v>79</v>
      </c>
      <c r="AW1235" s="13" t="s">
        <v>26</v>
      </c>
      <c r="AX1235" s="13" t="s">
        <v>71</v>
      </c>
      <c r="AY1235" s="167" t="s">
        <v>157</v>
      </c>
    </row>
    <row r="1236" spans="1:65" s="13" customFormat="1" x14ac:dyDescent="0.2">
      <c r="B1236" s="165"/>
      <c r="D1236" s="166" t="s">
        <v>269</v>
      </c>
      <c r="E1236" s="167" t="s">
        <v>1</v>
      </c>
      <c r="F1236" s="168" t="s">
        <v>6774</v>
      </c>
      <c r="H1236" s="167" t="s">
        <v>1</v>
      </c>
      <c r="L1236" s="165"/>
      <c r="M1236" s="169"/>
      <c r="N1236" s="170"/>
      <c r="O1236" s="170"/>
      <c r="P1236" s="170"/>
      <c r="Q1236" s="170"/>
      <c r="R1236" s="170"/>
      <c r="S1236" s="170"/>
      <c r="T1236" s="171"/>
      <c r="AT1236" s="167" t="s">
        <v>269</v>
      </c>
      <c r="AU1236" s="167" t="s">
        <v>87</v>
      </c>
      <c r="AV1236" s="13" t="s">
        <v>79</v>
      </c>
      <c r="AW1236" s="13" t="s">
        <v>26</v>
      </c>
      <c r="AX1236" s="13" t="s">
        <v>71</v>
      </c>
      <c r="AY1236" s="167" t="s">
        <v>157</v>
      </c>
    </row>
    <row r="1237" spans="1:65" s="14" customFormat="1" x14ac:dyDescent="0.2">
      <c r="B1237" s="172"/>
      <c r="D1237" s="166" t="s">
        <v>269</v>
      </c>
      <c r="E1237" s="173" t="s">
        <v>1</v>
      </c>
      <c r="F1237" s="174" t="s">
        <v>7488</v>
      </c>
      <c r="H1237" s="175">
        <v>6</v>
      </c>
      <c r="L1237" s="172"/>
      <c r="M1237" s="176"/>
      <c r="N1237" s="177"/>
      <c r="O1237" s="177"/>
      <c r="P1237" s="177"/>
      <c r="Q1237" s="177"/>
      <c r="R1237" s="177"/>
      <c r="S1237" s="177"/>
      <c r="T1237" s="178"/>
      <c r="AT1237" s="173" t="s">
        <v>269</v>
      </c>
      <c r="AU1237" s="173" t="s">
        <v>87</v>
      </c>
      <c r="AV1237" s="14" t="s">
        <v>87</v>
      </c>
      <c r="AW1237" s="14" t="s">
        <v>26</v>
      </c>
      <c r="AX1237" s="14" t="s">
        <v>71</v>
      </c>
      <c r="AY1237" s="173" t="s">
        <v>157</v>
      </c>
    </row>
    <row r="1238" spans="1:65" s="14" customFormat="1" x14ac:dyDescent="0.2">
      <c r="B1238" s="172"/>
      <c r="D1238" s="166" t="s">
        <v>269</v>
      </c>
      <c r="E1238" s="173" t="s">
        <v>1</v>
      </c>
      <c r="F1238" s="174" t="s">
        <v>7489</v>
      </c>
      <c r="H1238" s="175">
        <v>6</v>
      </c>
      <c r="L1238" s="172"/>
      <c r="M1238" s="176"/>
      <c r="N1238" s="177"/>
      <c r="O1238" s="177"/>
      <c r="P1238" s="177"/>
      <c r="Q1238" s="177"/>
      <c r="R1238" s="177"/>
      <c r="S1238" s="177"/>
      <c r="T1238" s="178"/>
      <c r="AT1238" s="173" t="s">
        <v>269</v>
      </c>
      <c r="AU1238" s="173" t="s">
        <v>87</v>
      </c>
      <c r="AV1238" s="14" t="s">
        <v>87</v>
      </c>
      <c r="AW1238" s="14" t="s">
        <v>26</v>
      </c>
      <c r="AX1238" s="14" t="s">
        <v>71</v>
      </c>
      <c r="AY1238" s="173" t="s">
        <v>157</v>
      </c>
    </row>
    <row r="1239" spans="1:65" s="14" customFormat="1" x14ac:dyDescent="0.2">
      <c r="B1239" s="172"/>
      <c r="D1239" s="166" t="s">
        <v>269</v>
      </c>
      <c r="E1239" s="173" t="s">
        <v>1</v>
      </c>
      <c r="F1239" s="174" t="s">
        <v>7490</v>
      </c>
      <c r="H1239" s="175">
        <v>12</v>
      </c>
      <c r="L1239" s="172"/>
      <c r="M1239" s="176"/>
      <c r="N1239" s="177"/>
      <c r="O1239" s="177"/>
      <c r="P1239" s="177"/>
      <c r="Q1239" s="177"/>
      <c r="R1239" s="177"/>
      <c r="S1239" s="177"/>
      <c r="T1239" s="178"/>
      <c r="AT1239" s="173" t="s">
        <v>269</v>
      </c>
      <c r="AU1239" s="173" t="s">
        <v>87</v>
      </c>
      <c r="AV1239" s="14" t="s">
        <v>87</v>
      </c>
      <c r="AW1239" s="14" t="s">
        <v>26</v>
      </c>
      <c r="AX1239" s="14" t="s">
        <v>71</v>
      </c>
      <c r="AY1239" s="173" t="s">
        <v>157</v>
      </c>
    </row>
    <row r="1240" spans="1:65" s="14" customFormat="1" x14ac:dyDescent="0.2">
      <c r="B1240" s="172"/>
      <c r="D1240" s="166" t="s">
        <v>269</v>
      </c>
      <c r="E1240" s="173" t="s">
        <v>1</v>
      </c>
      <c r="F1240" s="174" t="s">
        <v>7491</v>
      </c>
      <c r="H1240" s="175">
        <v>6</v>
      </c>
      <c r="L1240" s="172"/>
      <c r="M1240" s="176"/>
      <c r="N1240" s="177"/>
      <c r="O1240" s="177"/>
      <c r="P1240" s="177"/>
      <c r="Q1240" s="177"/>
      <c r="R1240" s="177"/>
      <c r="S1240" s="177"/>
      <c r="T1240" s="178"/>
      <c r="AT1240" s="173" t="s">
        <v>269</v>
      </c>
      <c r="AU1240" s="173" t="s">
        <v>87</v>
      </c>
      <c r="AV1240" s="14" t="s">
        <v>87</v>
      </c>
      <c r="AW1240" s="14" t="s">
        <v>26</v>
      </c>
      <c r="AX1240" s="14" t="s">
        <v>71</v>
      </c>
      <c r="AY1240" s="173" t="s">
        <v>157</v>
      </c>
    </row>
    <row r="1241" spans="1:65" s="14" customFormat="1" x14ac:dyDescent="0.2">
      <c r="B1241" s="172"/>
      <c r="D1241" s="166" t="s">
        <v>269</v>
      </c>
      <c r="E1241" s="173" t="s">
        <v>1</v>
      </c>
      <c r="F1241" s="174" t="s">
        <v>7492</v>
      </c>
      <c r="H1241" s="175">
        <v>6</v>
      </c>
      <c r="L1241" s="172"/>
      <c r="M1241" s="176"/>
      <c r="N1241" s="177"/>
      <c r="O1241" s="177"/>
      <c r="P1241" s="177"/>
      <c r="Q1241" s="177"/>
      <c r="R1241" s="177"/>
      <c r="S1241" s="177"/>
      <c r="T1241" s="178"/>
      <c r="AT1241" s="173" t="s">
        <v>269</v>
      </c>
      <c r="AU1241" s="173" t="s">
        <v>87</v>
      </c>
      <c r="AV1241" s="14" t="s">
        <v>87</v>
      </c>
      <c r="AW1241" s="14" t="s">
        <v>26</v>
      </c>
      <c r="AX1241" s="14" t="s">
        <v>71</v>
      </c>
      <c r="AY1241" s="173" t="s">
        <v>157</v>
      </c>
    </row>
    <row r="1242" spans="1:65" s="14" customFormat="1" x14ac:dyDescent="0.2">
      <c r="B1242" s="172"/>
      <c r="D1242" s="166" t="s">
        <v>269</v>
      </c>
      <c r="E1242" s="173" t="s">
        <v>1</v>
      </c>
      <c r="F1242" s="174" t="s">
        <v>7493</v>
      </c>
      <c r="H1242" s="175">
        <v>32.5</v>
      </c>
      <c r="L1242" s="172"/>
      <c r="M1242" s="176"/>
      <c r="N1242" s="177"/>
      <c r="O1242" s="177"/>
      <c r="P1242" s="177"/>
      <c r="Q1242" s="177"/>
      <c r="R1242" s="177"/>
      <c r="S1242" s="177"/>
      <c r="T1242" s="178"/>
      <c r="AT1242" s="173" t="s">
        <v>269</v>
      </c>
      <c r="AU1242" s="173" t="s">
        <v>87</v>
      </c>
      <c r="AV1242" s="14" t="s">
        <v>87</v>
      </c>
      <c r="AW1242" s="14" t="s">
        <v>26</v>
      </c>
      <c r="AX1242" s="14" t="s">
        <v>71</v>
      </c>
      <c r="AY1242" s="173" t="s">
        <v>157</v>
      </c>
    </row>
    <row r="1243" spans="1:65" s="16" customFormat="1" x14ac:dyDescent="0.2">
      <c r="B1243" s="186"/>
      <c r="D1243" s="166" t="s">
        <v>269</v>
      </c>
      <c r="E1243" s="187" t="s">
        <v>1</v>
      </c>
      <c r="F1243" s="188" t="s">
        <v>319</v>
      </c>
      <c r="H1243" s="189">
        <v>68.5</v>
      </c>
      <c r="L1243" s="186"/>
      <c r="M1243" s="190"/>
      <c r="N1243" s="191"/>
      <c r="O1243" s="191"/>
      <c r="P1243" s="191"/>
      <c r="Q1243" s="191"/>
      <c r="R1243" s="191"/>
      <c r="S1243" s="191"/>
      <c r="T1243" s="192"/>
      <c r="AT1243" s="187" t="s">
        <v>269</v>
      </c>
      <c r="AU1243" s="187" t="s">
        <v>87</v>
      </c>
      <c r="AV1243" s="16" t="s">
        <v>92</v>
      </c>
      <c r="AW1243" s="16" t="s">
        <v>26</v>
      </c>
      <c r="AX1243" s="16" t="s">
        <v>71</v>
      </c>
      <c r="AY1243" s="187" t="s">
        <v>157</v>
      </c>
    </row>
    <row r="1244" spans="1:65" s="13" customFormat="1" x14ac:dyDescent="0.2">
      <c r="B1244" s="165"/>
      <c r="D1244" s="166" t="s">
        <v>269</v>
      </c>
      <c r="E1244" s="167" t="s">
        <v>1</v>
      </c>
      <c r="F1244" s="168" t="s">
        <v>6159</v>
      </c>
      <c r="H1244" s="167" t="s">
        <v>1</v>
      </c>
      <c r="L1244" s="165"/>
      <c r="M1244" s="169"/>
      <c r="N1244" s="170"/>
      <c r="O1244" s="170"/>
      <c r="P1244" s="170"/>
      <c r="Q1244" s="170"/>
      <c r="R1244" s="170"/>
      <c r="S1244" s="170"/>
      <c r="T1244" s="171"/>
      <c r="AT1244" s="167" t="s">
        <v>269</v>
      </c>
      <c r="AU1244" s="167" t="s">
        <v>87</v>
      </c>
      <c r="AV1244" s="13" t="s">
        <v>79</v>
      </c>
      <c r="AW1244" s="13" t="s">
        <v>26</v>
      </c>
      <c r="AX1244" s="13" t="s">
        <v>71</v>
      </c>
      <c r="AY1244" s="167" t="s">
        <v>157</v>
      </c>
    </row>
    <row r="1245" spans="1:65" s="14" customFormat="1" x14ac:dyDescent="0.2">
      <c r="B1245" s="172"/>
      <c r="D1245" s="166" t="s">
        <v>269</v>
      </c>
      <c r="E1245" s="173" t="s">
        <v>1</v>
      </c>
      <c r="F1245" s="174" t="s">
        <v>7494</v>
      </c>
      <c r="H1245" s="175">
        <v>11.5</v>
      </c>
      <c r="L1245" s="172"/>
      <c r="M1245" s="176"/>
      <c r="N1245" s="177"/>
      <c r="O1245" s="177"/>
      <c r="P1245" s="177"/>
      <c r="Q1245" s="177"/>
      <c r="R1245" s="177"/>
      <c r="S1245" s="177"/>
      <c r="T1245" s="178"/>
      <c r="AT1245" s="173" t="s">
        <v>269</v>
      </c>
      <c r="AU1245" s="173" t="s">
        <v>87</v>
      </c>
      <c r="AV1245" s="14" t="s">
        <v>87</v>
      </c>
      <c r="AW1245" s="14" t="s">
        <v>26</v>
      </c>
      <c r="AX1245" s="14" t="s">
        <v>71</v>
      </c>
      <c r="AY1245" s="173" t="s">
        <v>157</v>
      </c>
    </row>
    <row r="1246" spans="1:65" s="14" customFormat="1" x14ac:dyDescent="0.2">
      <c r="B1246" s="172"/>
      <c r="D1246" s="166" t="s">
        <v>269</v>
      </c>
      <c r="E1246" s="173" t="s">
        <v>1</v>
      </c>
      <c r="F1246" s="174" t="s">
        <v>7495</v>
      </c>
      <c r="H1246" s="175">
        <v>23</v>
      </c>
      <c r="L1246" s="172"/>
      <c r="M1246" s="176"/>
      <c r="N1246" s="177"/>
      <c r="O1246" s="177"/>
      <c r="P1246" s="177"/>
      <c r="Q1246" s="177"/>
      <c r="R1246" s="177"/>
      <c r="S1246" s="177"/>
      <c r="T1246" s="178"/>
      <c r="AT1246" s="173" t="s">
        <v>269</v>
      </c>
      <c r="AU1246" s="173" t="s">
        <v>87</v>
      </c>
      <c r="AV1246" s="14" t="s">
        <v>87</v>
      </c>
      <c r="AW1246" s="14" t="s">
        <v>26</v>
      </c>
      <c r="AX1246" s="14" t="s">
        <v>71</v>
      </c>
      <c r="AY1246" s="173" t="s">
        <v>157</v>
      </c>
    </row>
    <row r="1247" spans="1:65" s="14" customFormat="1" x14ac:dyDescent="0.2">
      <c r="B1247" s="172"/>
      <c r="D1247" s="166" t="s">
        <v>269</v>
      </c>
      <c r="E1247" s="173" t="s">
        <v>1</v>
      </c>
      <c r="F1247" s="174" t="s">
        <v>7496</v>
      </c>
      <c r="H1247" s="175">
        <v>32</v>
      </c>
      <c r="L1247" s="172"/>
      <c r="M1247" s="176"/>
      <c r="N1247" s="177"/>
      <c r="O1247" s="177"/>
      <c r="P1247" s="177"/>
      <c r="Q1247" s="177"/>
      <c r="R1247" s="177"/>
      <c r="S1247" s="177"/>
      <c r="T1247" s="178"/>
      <c r="AT1247" s="173" t="s">
        <v>269</v>
      </c>
      <c r="AU1247" s="173" t="s">
        <v>87</v>
      </c>
      <c r="AV1247" s="14" t="s">
        <v>87</v>
      </c>
      <c r="AW1247" s="14" t="s">
        <v>26</v>
      </c>
      <c r="AX1247" s="14" t="s">
        <v>71</v>
      </c>
      <c r="AY1247" s="173" t="s">
        <v>157</v>
      </c>
    </row>
    <row r="1248" spans="1:65" s="14" customFormat="1" x14ac:dyDescent="0.2">
      <c r="B1248" s="172"/>
      <c r="D1248" s="166" t="s">
        <v>269</v>
      </c>
      <c r="E1248" s="173" t="s">
        <v>1</v>
      </c>
      <c r="F1248" s="174" t="s">
        <v>7497</v>
      </c>
      <c r="H1248" s="175">
        <v>11.5</v>
      </c>
      <c r="L1248" s="172"/>
      <c r="M1248" s="176"/>
      <c r="N1248" s="177"/>
      <c r="O1248" s="177"/>
      <c r="P1248" s="177"/>
      <c r="Q1248" s="177"/>
      <c r="R1248" s="177"/>
      <c r="S1248" s="177"/>
      <c r="T1248" s="178"/>
      <c r="AT1248" s="173" t="s">
        <v>269</v>
      </c>
      <c r="AU1248" s="173" t="s">
        <v>87</v>
      </c>
      <c r="AV1248" s="14" t="s">
        <v>87</v>
      </c>
      <c r="AW1248" s="14" t="s">
        <v>26</v>
      </c>
      <c r="AX1248" s="14" t="s">
        <v>71</v>
      </c>
      <c r="AY1248" s="173" t="s">
        <v>157</v>
      </c>
    </row>
    <row r="1249" spans="1:65" s="16" customFormat="1" x14ac:dyDescent="0.2">
      <c r="B1249" s="186"/>
      <c r="D1249" s="166" t="s">
        <v>269</v>
      </c>
      <c r="E1249" s="187" t="s">
        <v>1</v>
      </c>
      <c r="F1249" s="188" t="s">
        <v>319</v>
      </c>
      <c r="H1249" s="189">
        <v>78</v>
      </c>
      <c r="L1249" s="186"/>
      <c r="M1249" s="190"/>
      <c r="N1249" s="191"/>
      <c r="O1249" s="191"/>
      <c r="P1249" s="191"/>
      <c r="Q1249" s="191"/>
      <c r="R1249" s="191"/>
      <c r="S1249" s="191"/>
      <c r="T1249" s="192"/>
      <c r="AT1249" s="187" t="s">
        <v>269</v>
      </c>
      <c r="AU1249" s="187" t="s">
        <v>87</v>
      </c>
      <c r="AV1249" s="16" t="s">
        <v>92</v>
      </c>
      <c r="AW1249" s="16" t="s">
        <v>26</v>
      </c>
      <c r="AX1249" s="16" t="s">
        <v>71</v>
      </c>
      <c r="AY1249" s="187" t="s">
        <v>157</v>
      </c>
    </row>
    <row r="1250" spans="1:65" s="15" customFormat="1" x14ac:dyDescent="0.2">
      <c r="B1250" s="179"/>
      <c r="D1250" s="166" t="s">
        <v>269</v>
      </c>
      <c r="E1250" s="180" t="s">
        <v>1</v>
      </c>
      <c r="F1250" s="181" t="s">
        <v>272</v>
      </c>
      <c r="H1250" s="182">
        <v>146.5</v>
      </c>
      <c r="L1250" s="179"/>
      <c r="M1250" s="183"/>
      <c r="N1250" s="184"/>
      <c r="O1250" s="184"/>
      <c r="P1250" s="184"/>
      <c r="Q1250" s="184"/>
      <c r="R1250" s="184"/>
      <c r="S1250" s="184"/>
      <c r="T1250" s="185"/>
      <c r="AT1250" s="180" t="s">
        <v>269</v>
      </c>
      <c r="AU1250" s="180" t="s">
        <v>87</v>
      </c>
      <c r="AV1250" s="15" t="s">
        <v>162</v>
      </c>
      <c r="AW1250" s="15" t="s">
        <v>26</v>
      </c>
      <c r="AX1250" s="15" t="s">
        <v>79</v>
      </c>
      <c r="AY1250" s="180" t="s">
        <v>157</v>
      </c>
    </row>
    <row r="1251" spans="1:65" s="2" customFormat="1" ht="24.2" customHeight="1" x14ac:dyDescent="0.2">
      <c r="A1251" s="30"/>
      <c r="B1251" s="147"/>
      <c r="C1251" s="148" t="s">
        <v>2166</v>
      </c>
      <c r="D1251" s="148" t="s">
        <v>159</v>
      </c>
      <c r="E1251" s="149" t="s">
        <v>7498</v>
      </c>
      <c r="F1251" s="150" t="s">
        <v>7499</v>
      </c>
      <c r="G1251" s="151" t="s">
        <v>205</v>
      </c>
      <c r="H1251" s="152">
        <v>92</v>
      </c>
      <c r="I1251" s="152"/>
      <c r="J1251" s="152">
        <f>ROUND(I1251*H1251,3)</f>
        <v>0</v>
      </c>
      <c r="K1251" s="153"/>
      <c r="L1251" s="31"/>
      <c r="M1251" s="154" t="s">
        <v>1</v>
      </c>
      <c r="N1251" s="155" t="s">
        <v>37</v>
      </c>
      <c r="O1251" s="156">
        <v>0.05</v>
      </c>
      <c r="P1251" s="156">
        <f>O1251*H1251</f>
        <v>4.6000000000000005</v>
      </c>
      <c r="Q1251" s="156">
        <v>0</v>
      </c>
      <c r="R1251" s="156">
        <f>Q1251*H1251</f>
        <v>0</v>
      </c>
      <c r="S1251" s="156">
        <v>2.0000000000000001E-4</v>
      </c>
      <c r="T1251" s="157">
        <f>S1251*H1251</f>
        <v>1.84E-2</v>
      </c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R1251" s="158" t="s">
        <v>682</v>
      </c>
      <c r="AT1251" s="158" t="s">
        <v>159</v>
      </c>
      <c r="AU1251" s="158" t="s">
        <v>87</v>
      </c>
      <c r="AY1251" s="18" t="s">
        <v>157</v>
      </c>
      <c r="BE1251" s="159">
        <f>IF(N1251="základná",J1251,0)</f>
        <v>0</v>
      </c>
      <c r="BF1251" s="159">
        <f>IF(N1251="znížená",J1251,0)</f>
        <v>0</v>
      </c>
      <c r="BG1251" s="159">
        <f>IF(N1251="zákl. prenesená",J1251,0)</f>
        <v>0</v>
      </c>
      <c r="BH1251" s="159">
        <f>IF(N1251="zníž. prenesená",J1251,0)</f>
        <v>0</v>
      </c>
      <c r="BI1251" s="159">
        <f>IF(N1251="nulová",J1251,0)</f>
        <v>0</v>
      </c>
      <c r="BJ1251" s="18" t="s">
        <v>87</v>
      </c>
      <c r="BK1251" s="160">
        <f>ROUND(I1251*H1251,3)</f>
        <v>0</v>
      </c>
      <c r="BL1251" s="18" t="s">
        <v>682</v>
      </c>
      <c r="BM1251" s="158" t="s">
        <v>7500</v>
      </c>
    </row>
    <row r="1252" spans="1:65" s="13" customFormat="1" x14ac:dyDescent="0.2">
      <c r="B1252" s="165"/>
      <c r="D1252" s="166" t="s">
        <v>269</v>
      </c>
      <c r="E1252" s="167" t="s">
        <v>1</v>
      </c>
      <c r="F1252" s="168" t="s">
        <v>7443</v>
      </c>
      <c r="H1252" s="167" t="s">
        <v>1</v>
      </c>
      <c r="L1252" s="165"/>
      <c r="M1252" s="169"/>
      <c r="N1252" s="170"/>
      <c r="O1252" s="170"/>
      <c r="P1252" s="170"/>
      <c r="Q1252" s="170"/>
      <c r="R1252" s="170"/>
      <c r="S1252" s="170"/>
      <c r="T1252" s="171"/>
      <c r="AT1252" s="167" t="s">
        <v>269</v>
      </c>
      <c r="AU1252" s="167" t="s">
        <v>87</v>
      </c>
      <c r="AV1252" s="13" t="s">
        <v>79</v>
      </c>
      <c r="AW1252" s="13" t="s">
        <v>26</v>
      </c>
      <c r="AX1252" s="13" t="s">
        <v>71</v>
      </c>
      <c r="AY1252" s="167" t="s">
        <v>157</v>
      </c>
    </row>
    <row r="1253" spans="1:65" s="13" customFormat="1" x14ac:dyDescent="0.2">
      <c r="B1253" s="165"/>
      <c r="D1253" s="166" t="s">
        <v>269</v>
      </c>
      <c r="E1253" s="167" t="s">
        <v>1</v>
      </c>
      <c r="F1253" s="168" t="s">
        <v>6774</v>
      </c>
      <c r="H1253" s="167" t="s">
        <v>1</v>
      </c>
      <c r="L1253" s="165"/>
      <c r="M1253" s="169"/>
      <c r="N1253" s="170"/>
      <c r="O1253" s="170"/>
      <c r="P1253" s="170"/>
      <c r="Q1253" s="170"/>
      <c r="R1253" s="170"/>
      <c r="S1253" s="170"/>
      <c r="T1253" s="171"/>
      <c r="AT1253" s="167" t="s">
        <v>269</v>
      </c>
      <c r="AU1253" s="167" t="s">
        <v>87</v>
      </c>
      <c r="AV1253" s="13" t="s">
        <v>79</v>
      </c>
      <c r="AW1253" s="13" t="s">
        <v>26</v>
      </c>
      <c r="AX1253" s="13" t="s">
        <v>71</v>
      </c>
      <c r="AY1253" s="167" t="s">
        <v>157</v>
      </c>
    </row>
    <row r="1254" spans="1:65" s="14" customFormat="1" x14ac:dyDescent="0.2">
      <c r="B1254" s="172"/>
      <c r="D1254" s="166" t="s">
        <v>269</v>
      </c>
      <c r="E1254" s="173" t="s">
        <v>1</v>
      </c>
      <c r="F1254" s="174" t="s">
        <v>7501</v>
      </c>
      <c r="H1254" s="175">
        <v>4</v>
      </c>
      <c r="L1254" s="172"/>
      <c r="M1254" s="176"/>
      <c r="N1254" s="177"/>
      <c r="O1254" s="177"/>
      <c r="P1254" s="177"/>
      <c r="Q1254" s="177"/>
      <c r="R1254" s="177"/>
      <c r="S1254" s="177"/>
      <c r="T1254" s="178"/>
      <c r="AT1254" s="173" t="s">
        <v>269</v>
      </c>
      <c r="AU1254" s="173" t="s">
        <v>87</v>
      </c>
      <c r="AV1254" s="14" t="s">
        <v>87</v>
      </c>
      <c r="AW1254" s="14" t="s">
        <v>26</v>
      </c>
      <c r="AX1254" s="14" t="s">
        <v>71</v>
      </c>
      <c r="AY1254" s="173" t="s">
        <v>157</v>
      </c>
    </row>
    <row r="1255" spans="1:65" s="14" customFormat="1" x14ac:dyDescent="0.2">
      <c r="B1255" s="172"/>
      <c r="D1255" s="166" t="s">
        <v>269</v>
      </c>
      <c r="E1255" s="173" t="s">
        <v>1</v>
      </c>
      <c r="F1255" s="174" t="s">
        <v>7502</v>
      </c>
      <c r="H1255" s="175">
        <v>4</v>
      </c>
      <c r="L1255" s="172"/>
      <c r="M1255" s="176"/>
      <c r="N1255" s="177"/>
      <c r="O1255" s="177"/>
      <c r="P1255" s="177"/>
      <c r="Q1255" s="177"/>
      <c r="R1255" s="177"/>
      <c r="S1255" s="177"/>
      <c r="T1255" s="178"/>
      <c r="AT1255" s="173" t="s">
        <v>269</v>
      </c>
      <c r="AU1255" s="173" t="s">
        <v>87</v>
      </c>
      <c r="AV1255" s="14" t="s">
        <v>87</v>
      </c>
      <c r="AW1255" s="14" t="s">
        <v>26</v>
      </c>
      <c r="AX1255" s="14" t="s">
        <v>71</v>
      </c>
      <c r="AY1255" s="173" t="s">
        <v>157</v>
      </c>
    </row>
    <row r="1256" spans="1:65" s="14" customFormat="1" x14ac:dyDescent="0.2">
      <c r="B1256" s="172"/>
      <c r="D1256" s="166" t="s">
        <v>269</v>
      </c>
      <c r="E1256" s="173" t="s">
        <v>1</v>
      </c>
      <c r="F1256" s="174" t="s">
        <v>7503</v>
      </c>
      <c r="H1256" s="175">
        <v>8</v>
      </c>
      <c r="L1256" s="172"/>
      <c r="M1256" s="176"/>
      <c r="N1256" s="177"/>
      <c r="O1256" s="177"/>
      <c r="P1256" s="177"/>
      <c r="Q1256" s="177"/>
      <c r="R1256" s="177"/>
      <c r="S1256" s="177"/>
      <c r="T1256" s="178"/>
      <c r="AT1256" s="173" t="s">
        <v>269</v>
      </c>
      <c r="AU1256" s="173" t="s">
        <v>87</v>
      </c>
      <c r="AV1256" s="14" t="s">
        <v>87</v>
      </c>
      <c r="AW1256" s="14" t="s">
        <v>26</v>
      </c>
      <c r="AX1256" s="14" t="s">
        <v>71</v>
      </c>
      <c r="AY1256" s="173" t="s">
        <v>157</v>
      </c>
    </row>
    <row r="1257" spans="1:65" s="14" customFormat="1" x14ac:dyDescent="0.2">
      <c r="B1257" s="172"/>
      <c r="D1257" s="166" t="s">
        <v>269</v>
      </c>
      <c r="E1257" s="173" t="s">
        <v>1</v>
      </c>
      <c r="F1257" s="174" t="s">
        <v>7504</v>
      </c>
      <c r="H1257" s="175">
        <v>4</v>
      </c>
      <c r="L1257" s="172"/>
      <c r="M1257" s="176"/>
      <c r="N1257" s="177"/>
      <c r="O1257" s="177"/>
      <c r="P1257" s="177"/>
      <c r="Q1257" s="177"/>
      <c r="R1257" s="177"/>
      <c r="S1257" s="177"/>
      <c r="T1257" s="178"/>
      <c r="AT1257" s="173" t="s">
        <v>269</v>
      </c>
      <c r="AU1257" s="173" t="s">
        <v>87</v>
      </c>
      <c r="AV1257" s="14" t="s">
        <v>87</v>
      </c>
      <c r="AW1257" s="14" t="s">
        <v>26</v>
      </c>
      <c r="AX1257" s="14" t="s">
        <v>71</v>
      </c>
      <c r="AY1257" s="173" t="s">
        <v>157</v>
      </c>
    </row>
    <row r="1258" spans="1:65" s="14" customFormat="1" x14ac:dyDescent="0.2">
      <c r="B1258" s="172"/>
      <c r="D1258" s="166" t="s">
        <v>269</v>
      </c>
      <c r="E1258" s="173" t="s">
        <v>1</v>
      </c>
      <c r="F1258" s="174" t="s">
        <v>7505</v>
      </c>
      <c r="H1258" s="175">
        <v>4</v>
      </c>
      <c r="L1258" s="172"/>
      <c r="M1258" s="176"/>
      <c r="N1258" s="177"/>
      <c r="O1258" s="177"/>
      <c r="P1258" s="177"/>
      <c r="Q1258" s="177"/>
      <c r="R1258" s="177"/>
      <c r="S1258" s="177"/>
      <c r="T1258" s="178"/>
      <c r="AT1258" s="173" t="s">
        <v>269</v>
      </c>
      <c r="AU1258" s="173" t="s">
        <v>87</v>
      </c>
      <c r="AV1258" s="14" t="s">
        <v>87</v>
      </c>
      <c r="AW1258" s="14" t="s">
        <v>26</v>
      </c>
      <c r="AX1258" s="14" t="s">
        <v>71</v>
      </c>
      <c r="AY1258" s="173" t="s">
        <v>157</v>
      </c>
    </row>
    <row r="1259" spans="1:65" s="14" customFormat="1" x14ac:dyDescent="0.2">
      <c r="B1259" s="172"/>
      <c r="D1259" s="166" t="s">
        <v>269</v>
      </c>
      <c r="E1259" s="173" t="s">
        <v>1</v>
      </c>
      <c r="F1259" s="174" t="s">
        <v>7506</v>
      </c>
      <c r="H1259" s="175">
        <v>20</v>
      </c>
      <c r="L1259" s="172"/>
      <c r="M1259" s="176"/>
      <c r="N1259" s="177"/>
      <c r="O1259" s="177"/>
      <c r="P1259" s="177"/>
      <c r="Q1259" s="177"/>
      <c r="R1259" s="177"/>
      <c r="S1259" s="177"/>
      <c r="T1259" s="178"/>
      <c r="AT1259" s="173" t="s">
        <v>269</v>
      </c>
      <c r="AU1259" s="173" t="s">
        <v>87</v>
      </c>
      <c r="AV1259" s="14" t="s">
        <v>87</v>
      </c>
      <c r="AW1259" s="14" t="s">
        <v>26</v>
      </c>
      <c r="AX1259" s="14" t="s">
        <v>71</v>
      </c>
      <c r="AY1259" s="173" t="s">
        <v>157</v>
      </c>
    </row>
    <row r="1260" spans="1:65" s="16" customFormat="1" x14ac:dyDescent="0.2">
      <c r="B1260" s="186"/>
      <c r="D1260" s="166" t="s">
        <v>269</v>
      </c>
      <c r="E1260" s="187" t="s">
        <v>1</v>
      </c>
      <c r="F1260" s="188" t="s">
        <v>319</v>
      </c>
      <c r="H1260" s="189">
        <v>44</v>
      </c>
      <c r="L1260" s="186"/>
      <c r="M1260" s="190"/>
      <c r="N1260" s="191"/>
      <c r="O1260" s="191"/>
      <c r="P1260" s="191"/>
      <c r="Q1260" s="191"/>
      <c r="R1260" s="191"/>
      <c r="S1260" s="191"/>
      <c r="T1260" s="192"/>
      <c r="AT1260" s="187" t="s">
        <v>269</v>
      </c>
      <c r="AU1260" s="187" t="s">
        <v>87</v>
      </c>
      <c r="AV1260" s="16" t="s">
        <v>92</v>
      </c>
      <c r="AW1260" s="16" t="s">
        <v>26</v>
      </c>
      <c r="AX1260" s="16" t="s">
        <v>71</v>
      </c>
      <c r="AY1260" s="187" t="s">
        <v>157</v>
      </c>
    </row>
    <row r="1261" spans="1:65" s="13" customFormat="1" x14ac:dyDescent="0.2">
      <c r="B1261" s="165"/>
      <c r="D1261" s="166" t="s">
        <v>269</v>
      </c>
      <c r="E1261" s="167" t="s">
        <v>1</v>
      </c>
      <c r="F1261" s="168" t="s">
        <v>6159</v>
      </c>
      <c r="H1261" s="167" t="s">
        <v>1</v>
      </c>
      <c r="L1261" s="165"/>
      <c r="M1261" s="169"/>
      <c r="N1261" s="170"/>
      <c r="O1261" s="170"/>
      <c r="P1261" s="170"/>
      <c r="Q1261" s="170"/>
      <c r="R1261" s="170"/>
      <c r="S1261" s="170"/>
      <c r="T1261" s="171"/>
      <c r="AT1261" s="167" t="s">
        <v>269</v>
      </c>
      <c r="AU1261" s="167" t="s">
        <v>87</v>
      </c>
      <c r="AV1261" s="13" t="s">
        <v>79</v>
      </c>
      <c r="AW1261" s="13" t="s">
        <v>26</v>
      </c>
      <c r="AX1261" s="13" t="s">
        <v>71</v>
      </c>
      <c r="AY1261" s="167" t="s">
        <v>157</v>
      </c>
    </row>
    <row r="1262" spans="1:65" s="14" customFormat="1" x14ac:dyDescent="0.2">
      <c r="B1262" s="172"/>
      <c r="D1262" s="166" t="s">
        <v>269</v>
      </c>
      <c r="E1262" s="173" t="s">
        <v>1</v>
      </c>
      <c r="F1262" s="174" t="s">
        <v>7507</v>
      </c>
      <c r="H1262" s="175">
        <v>7</v>
      </c>
      <c r="L1262" s="172"/>
      <c r="M1262" s="176"/>
      <c r="N1262" s="177"/>
      <c r="O1262" s="177"/>
      <c r="P1262" s="177"/>
      <c r="Q1262" s="177"/>
      <c r="R1262" s="177"/>
      <c r="S1262" s="177"/>
      <c r="T1262" s="178"/>
      <c r="AT1262" s="173" t="s">
        <v>269</v>
      </c>
      <c r="AU1262" s="173" t="s">
        <v>87</v>
      </c>
      <c r="AV1262" s="14" t="s">
        <v>87</v>
      </c>
      <c r="AW1262" s="14" t="s">
        <v>26</v>
      </c>
      <c r="AX1262" s="14" t="s">
        <v>71</v>
      </c>
      <c r="AY1262" s="173" t="s">
        <v>157</v>
      </c>
    </row>
    <row r="1263" spans="1:65" s="14" customFormat="1" x14ac:dyDescent="0.2">
      <c r="B1263" s="172"/>
      <c r="D1263" s="166" t="s">
        <v>269</v>
      </c>
      <c r="E1263" s="173" t="s">
        <v>1</v>
      </c>
      <c r="F1263" s="174" t="s">
        <v>7508</v>
      </c>
      <c r="H1263" s="175">
        <v>14</v>
      </c>
      <c r="L1263" s="172"/>
      <c r="M1263" s="176"/>
      <c r="N1263" s="177"/>
      <c r="O1263" s="177"/>
      <c r="P1263" s="177"/>
      <c r="Q1263" s="177"/>
      <c r="R1263" s="177"/>
      <c r="S1263" s="177"/>
      <c r="T1263" s="178"/>
      <c r="AT1263" s="173" t="s">
        <v>269</v>
      </c>
      <c r="AU1263" s="173" t="s">
        <v>87</v>
      </c>
      <c r="AV1263" s="14" t="s">
        <v>87</v>
      </c>
      <c r="AW1263" s="14" t="s">
        <v>26</v>
      </c>
      <c r="AX1263" s="14" t="s">
        <v>71</v>
      </c>
      <c r="AY1263" s="173" t="s">
        <v>157</v>
      </c>
    </row>
    <row r="1264" spans="1:65" s="14" customFormat="1" x14ac:dyDescent="0.2">
      <c r="B1264" s="172"/>
      <c r="D1264" s="166" t="s">
        <v>269</v>
      </c>
      <c r="E1264" s="173" t="s">
        <v>1</v>
      </c>
      <c r="F1264" s="174" t="s">
        <v>7509</v>
      </c>
      <c r="H1264" s="175">
        <v>20</v>
      </c>
      <c r="L1264" s="172"/>
      <c r="M1264" s="176"/>
      <c r="N1264" s="177"/>
      <c r="O1264" s="177"/>
      <c r="P1264" s="177"/>
      <c r="Q1264" s="177"/>
      <c r="R1264" s="177"/>
      <c r="S1264" s="177"/>
      <c r="T1264" s="178"/>
      <c r="AT1264" s="173" t="s">
        <v>269</v>
      </c>
      <c r="AU1264" s="173" t="s">
        <v>87</v>
      </c>
      <c r="AV1264" s="14" t="s">
        <v>87</v>
      </c>
      <c r="AW1264" s="14" t="s">
        <v>26</v>
      </c>
      <c r="AX1264" s="14" t="s">
        <v>71</v>
      </c>
      <c r="AY1264" s="173" t="s">
        <v>157</v>
      </c>
    </row>
    <row r="1265" spans="1:65" s="14" customFormat="1" x14ac:dyDescent="0.2">
      <c r="B1265" s="172"/>
      <c r="D1265" s="166" t="s">
        <v>269</v>
      </c>
      <c r="E1265" s="173" t="s">
        <v>1</v>
      </c>
      <c r="F1265" s="174" t="s">
        <v>7510</v>
      </c>
      <c r="H1265" s="175">
        <v>7</v>
      </c>
      <c r="L1265" s="172"/>
      <c r="M1265" s="176"/>
      <c r="N1265" s="177"/>
      <c r="O1265" s="177"/>
      <c r="P1265" s="177"/>
      <c r="Q1265" s="177"/>
      <c r="R1265" s="177"/>
      <c r="S1265" s="177"/>
      <c r="T1265" s="178"/>
      <c r="AT1265" s="173" t="s">
        <v>269</v>
      </c>
      <c r="AU1265" s="173" t="s">
        <v>87</v>
      </c>
      <c r="AV1265" s="14" t="s">
        <v>87</v>
      </c>
      <c r="AW1265" s="14" t="s">
        <v>26</v>
      </c>
      <c r="AX1265" s="14" t="s">
        <v>71</v>
      </c>
      <c r="AY1265" s="173" t="s">
        <v>157</v>
      </c>
    </row>
    <row r="1266" spans="1:65" s="16" customFormat="1" x14ac:dyDescent="0.2">
      <c r="B1266" s="186"/>
      <c r="D1266" s="166" t="s">
        <v>269</v>
      </c>
      <c r="E1266" s="187" t="s">
        <v>1</v>
      </c>
      <c r="F1266" s="188" t="s">
        <v>319</v>
      </c>
      <c r="H1266" s="189">
        <v>48</v>
      </c>
      <c r="L1266" s="186"/>
      <c r="M1266" s="190"/>
      <c r="N1266" s="191"/>
      <c r="O1266" s="191"/>
      <c r="P1266" s="191"/>
      <c r="Q1266" s="191"/>
      <c r="R1266" s="191"/>
      <c r="S1266" s="191"/>
      <c r="T1266" s="192"/>
      <c r="AT1266" s="187" t="s">
        <v>269</v>
      </c>
      <c r="AU1266" s="187" t="s">
        <v>87</v>
      </c>
      <c r="AV1266" s="16" t="s">
        <v>92</v>
      </c>
      <c r="AW1266" s="16" t="s">
        <v>26</v>
      </c>
      <c r="AX1266" s="16" t="s">
        <v>71</v>
      </c>
      <c r="AY1266" s="187" t="s">
        <v>157</v>
      </c>
    </row>
    <row r="1267" spans="1:65" s="15" customFormat="1" x14ac:dyDescent="0.2">
      <c r="B1267" s="179"/>
      <c r="D1267" s="166" t="s">
        <v>269</v>
      </c>
      <c r="E1267" s="180" t="s">
        <v>1</v>
      </c>
      <c r="F1267" s="181" t="s">
        <v>272</v>
      </c>
      <c r="H1267" s="182">
        <v>92</v>
      </c>
      <c r="L1267" s="179"/>
      <c r="M1267" s="183"/>
      <c r="N1267" s="184"/>
      <c r="O1267" s="184"/>
      <c r="P1267" s="184"/>
      <c r="Q1267" s="184"/>
      <c r="R1267" s="184"/>
      <c r="S1267" s="184"/>
      <c r="T1267" s="185"/>
      <c r="AT1267" s="180" t="s">
        <v>269</v>
      </c>
      <c r="AU1267" s="180" t="s">
        <v>87</v>
      </c>
      <c r="AV1267" s="15" t="s">
        <v>162</v>
      </c>
      <c r="AW1267" s="15" t="s">
        <v>26</v>
      </c>
      <c r="AX1267" s="15" t="s">
        <v>79</v>
      </c>
      <c r="AY1267" s="180" t="s">
        <v>157</v>
      </c>
    </row>
    <row r="1268" spans="1:65" s="2" customFormat="1" ht="24.2" customHeight="1" x14ac:dyDescent="0.2">
      <c r="A1268" s="30"/>
      <c r="B1268" s="147"/>
      <c r="C1268" s="148" t="s">
        <v>2186</v>
      </c>
      <c r="D1268" s="148" t="s">
        <v>159</v>
      </c>
      <c r="E1268" s="149" t="s">
        <v>7511</v>
      </c>
      <c r="F1268" s="150" t="s">
        <v>8039</v>
      </c>
      <c r="G1268" s="151" t="s">
        <v>4320</v>
      </c>
      <c r="H1268" s="152">
        <v>0</v>
      </c>
      <c r="I1268" s="152"/>
      <c r="J1268" s="152">
        <f>ROUND(I1268*H1268,3)</f>
        <v>0</v>
      </c>
      <c r="K1268" s="153"/>
      <c r="L1268" s="31"/>
      <c r="M1268" s="154" t="s">
        <v>1</v>
      </c>
      <c r="N1268" s="155" t="s">
        <v>37</v>
      </c>
      <c r="O1268" s="156">
        <v>0</v>
      </c>
      <c r="P1268" s="156">
        <f>O1268*H1268</f>
        <v>0</v>
      </c>
      <c r="Q1268" s="156">
        <v>0</v>
      </c>
      <c r="R1268" s="156">
        <f>Q1268*H1268</f>
        <v>0</v>
      </c>
      <c r="S1268" s="156">
        <v>0</v>
      </c>
      <c r="T1268" s="157">
        <f>S1268*H1268</f>
        <v>0</v>
      </c>
      <c r="U1268" s="30"/>
      <c r="V1268" s="30"/>
      <c r="W1268" s="30"/>
      <c r="X1268" s="30"/>
      <c r="Y1268" s="30"/>
      <c r="Z1268" s="30"/>
      <c r="AA1268" s="30"/>
      <c r="AB1268" s="30"/>
      <c r="AC1268" s="30"/>
      <c r="AD1268" s="30"/>
      <c r="AE1268" s="30"/>
      <c r="AR1268" s="158" t="s">
        <v>682</v>
      </c>
      <c r="AT1268" s="158" t="s">
        <v>159</v>
      </c>
      <c r="AU1268" s="158" t="s">
        <v>87</v>
      </c>
      <c r="AY1268" s="18" t="s">
        <v>157</v>
      </c>
      <c r="BE1268" s="159">
        <f>IF(N1268="základná",J1268,0)</f>
        <v>0</v>
      </c>
      <c r="BF1268" s="159">
        <f>IF(N1268="znížená",J1268,0)</f>
        <v>0</v>
      </c>
      <c r="BG1268" s="159">
        <f>IF(N1268="zákl. prenesená",J1268,0)</f>
        <v>0</v>
      </c>
      <c r="BH1268" s="159">
        <f>IF(N1268="zníž. prenesená",J1268,0)</f>
        <v>0</v>
      </c>
      <c r="BI1268" s="159">
        <f>IF(N1268="nulová",J1268,0)</f>
        <v>0</v>
      </c>
      <c r="BJ1268" s="18" t="s">
        <v>87</v>
      </c>
      <c r="BK1268" s="160">
        <f>ROUND(I1268*H1268,3)</f>
        <v>0</v>
      </c>
      <c r="BL1268" s="18" t="s">
        <v>682</v>
      </c>
      <c r="BM1268" s="158" t="s">
        <v>7512</v>
      </c>
    </row>
    <row r="1269" spans="1:65" s="2" customFormat="1" ht="37.9" customHeight="1" x14ac:dyDescent="0.2">
      <c r="A1269" s="30"/>
      <c r="B1269" s="147"/>
      <c r="C1269" s="148" t="s">
        <v>2190</v>
      </c>
      <c r="D1269" s="148" t="s">
        <v>159</v>
      </c>
      <c r="E1269" s="149" t="s">
        <v>7513</v>
      </c>
      <c r="F1269" s="150" t="s">
        <v>7514</v>
      </c>
      <c r="G1269" s="151" t="s">
        <v>784</v>
      </c>
      <c r="H1269" s="152">
        <v>8</v>
      </c>
      <c r="I1269" s="152"/>
      <c r="J1269" s="152">
        <f>ROUND(I1269*H1269,3)</f>
        <v>0</v>
      </c>
      <c r="K1269" s="153"/>
      <c r="L1269" s="31"/>
      <c r="M1269" s="161" t="s">
        <v>1</v>
      </c>
      <c r="N1269" s="162" t="s">
        <v>37</v>
      </c>
      <c r="O1269" s="163">
        <v>1.06</v>
      </c>
      <c r="P1269" s="163">
        <f>O1269*H1269</f>
        <v>8.48</v>
      </c>
      <c r="Q1269" s="163">
        <v>0</v>
      </c>
      <c r="R1269" s="163">
        <f>Q1269*H1269</f>
        <v>0</v>
      </c>
      <c r="S1269" s="163">
        <v>0</v>
      </c>
      <c r="T1269" s="164">
        <f>S1269*H1269</f>
        <v>0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58" t="s">
        <v>785</v>
      </c>
      <c r="AT1269" s="158" t="s">
        <v>159</v>
      </c>
      <c r="AU1269" s="158" t="s">
        <v>87</v>
      </c>
      <c r="AY1269" s="18" t="s">
        <v>157</v>
      </c>
      <c r="BE1269" s="159">
        <f>IF(N1269="základná",J1269,0)</f>
        <v>0</v>
      </c>
      <c r="BF1269" s="159">
        <f>IF(N1269="znížená",J1269,0)</f>
        <v>0</v>
      </c>
      <c r="BG1269" s="159">
        <f>IF(N1269="zákl. prenesená",J1269,0)</f>
        <v>0</v>
      </c>
      <c r="BH1269" s="159">
        <f>IF(N1269="zníž. prenesená",J1269,0)</f>
        <v>0</v>
      </c>
      <c r="BI1269" s="159">
        <f>IF(N1269="nulová",J1269,0)</f>
        <v>0</v>
      </c>
      <c r="BJ1269" s="18" t="s">
        <v>87</v>
      </c>
      <c r="BK1269" s="160">
        <f>ROUND(I1269*H1269,3)</f>
        <v>0</v>
      </c>
      <c r="BL1269" s="18" t="s">
        <v>785</v>
      </c>
      <c r="BM1269" s="158" t="s">
        <v>7515</v>
      </c>
    </row>
    <row r="1270" spans="1:65" s="2" customFormat="1" ht="6.95" customHeight="1" x14ac:dyDescent="0.2">
      <c r="A1270" s="30"/>
      <c r="B1270" s="45"/>
      <c r="C1270" s="46"/>
      <c r="D1270" s="46"/>
      <c r="E1270" s="46"/>
      <c r="F1270" s="46"/>
      <c r="G1270" s="46"/>
      <c r="H1270" s="46"/>
      <c r="I1270" s="46"/>
      <c r="J1270" s="46"/>
      <c r="K1270" s="46"/>
      <c r="L1270" s="31"/>
      <c r="M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  <c r="AB1270" s="30"/>
      <c r="AC1270" s="30"/>
      <c r="AD1270" s="30"/>
      <c r="AE1270" s="30"/>
    </row>
  </sheetData>
  <autoFilter ref="C131:K1269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48"/>
  <sheetViews>
    <sheetView showGridLines="0" topLeftCell="A522" workbookViewId="0">
      <selection activeCell="I135" sqref="I135:I54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126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11" t="s">
        <v>7516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ROUND((SUM(BE132:BE547)),  2)</f>
        <v>0</v>
      </c>
      <c r="G33" s="30"/>
      <c r="H33" s="30"/>
      <c r="I33" s="104">
        <v>0.2</v>
      </c>
      <c r="J33" s="103">
        <f>ROUND(((SUM(BE132:BE547))*I33),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ROUND((SUM(BF132:BF547)),  2)</f>
        <v>0</v>
      </c>
      <c r="G34" s="30"/>
      <c r="H34" s="30"/>
      <c r="I34" s="104">
        <v>0.2</v>
      </c>
      <c r="J34" s="103">
        <f>ROUND(((SUM(BF132:BF547))*I34),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ROUND((SUM(BG132:BG547)),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ROUND((SUM(BH132:BH547)),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ROUND((SUM(BI132:BI547)),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11" t="str">
        <f>E9</f>
        <v>SO08 - SO08  Oprava vnútorných priestorov v hale B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899999999999999" customHeight="1" x14ac:dyDescent="0.2">
      <c r="B98" s="120"/>
      <c r="D98" s="121" t="s">
        <v>824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899999999999999" customHeight="1" x14ac:dyDescent="0.2">
      <c r="B99" s="120"/>
      <c r="D99" s="121" t="s">
        <v>827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2:12" s="10" customFormat="1" ht="19.899999999999999" customHeight="1" x14ac:dyDescent="0.2">
      <c r="B100" s="120"/>
      <c r="D100" s="121" t="s">
        <v>246</v>
      </c>
      <c r="E100" s="122"/>
      <c r="F100" s="122"/>
      <c r="G100" s="122"/>
      <c r="H100" s="122"/>
      <c r="I100" s="122"/>
      <c r="J100" s="123">
        <f>J224</f>
        <v>0</v>
      </c>
      <c r="L100" s="120"/>
    </row>
    <row r="101" spans="2:12" s="10" customFormat="1" ht="19.899999999999999" customHeight="1" x14ac:dyDescent="0.2">
      <c r="B101" s="120"/>
      <c r="D101" s="121" t="s">
        <v>828</v>
      </c>
      <c r="E101" s="122"/>
      <c r="F101" s="122"/>
      <c r="G101" s="122"/>
      <c r="H101" s="122"/>
      <c r="I101" s="122"/>
      <c r="J101" s="123">
        <f>J301</f>
        <v>0</v>
      </c>
      <c r="L101" s="120"/>
    </row>
    <row r="102" spans="2:12" s="9" customFormat="1" ht="24.95" customHeight="1" x14ac:dyDescent="0.2">
      <c r="B102" s="116"/>
      <c r="D102" s="117" t="s">
        <v>247</v>
      </c>
      <c r="E102" s="118"/>
      <c r="F102" s="118"/>
      <c r="G102" s="118"/>
      <c r="H102" s="118"/>
      <c r="I102" s="118"/>
      <c r="J102" s="119">
        <f>J303</f>
        <v>0</v>
      </c>
      <c r="L102" s="116"/>
    </row>
    <row r="103" spans="2:12" s="10" customFormat="1" ht="19.899999999999999" customHeight="1" x14ac:dyDescent="0.2">
      <c r="B103" s="120"/>
      <c r="D103" s="121" t="s">
        <v>830</v>
      </c>
      <c r="E103" s="122"/>
      <c r="F103" s="122"/>
      <c r="G103" s="122"/>
      <c r="H103" s="122"/>
      <c r="I103" s="122"/>
      <c r="J103" s="123">
        <f>J304</f>
        <v>0</v>
      </c>
      <c r="L103" s="120"/>
    </row>
    <row r="104" spans="2:12" s="10" customFormat="1" ht="19.899999999999999" customHeight="1" x14ac:dyDescent="0.2">
      <c r="B104" s="120"/>
      <c r="D104" s="121" t="s">
        <v>250</v>
      </c>
      <c r="E104" s="122"/>
      <c r="F104" s="122"/>
      <c r="G104" s="122"/>
      <c r="H104" s="122"/>
      <c r="I104" s="122"/>
      <c r="J104" s="123">
        <f>J313</f>
        <v>0</v>
      </c>
      <c r="L104" s="120"/>
    </row>
    <row r="105" spans="2:12" s="10" customFormat="1" ht="19.899999999999999" customHeight="1" x14ac:dyDescent="0.2">
      <c r="B105" s="120"/>
      <c r="D105" s="121" t="s">
        <v>254</v>
      </c>
      <c r="E105" s="122"/>
      <c r="F105" s="122"/>
      <c r="G105" s="122"/>
      <c r="H105" s="122"/>
      <c r="I105" s="122"/>
      <c r="J105" s="123">
        <f>J332</f>
        <v>0</v>
      </c>
      <c r="L105" s="120"/>
    </row>
    <row r="106" spans="2:12" s="10" customFormat="1" ht="19.899999999999999" customHeight="1" x14ac:dyDescent="0.2">
      <c r="B106" s="120"/>
      <c r="D106" s="121" t="s">
        <v>255</v>
      </c>
      <c r="E106" s="122"/>
      <c r="F106" s="122"/>
      <c r="G106" s="122"/>
      <c r="H106" s="122"/>
      <c r="I106" s="122"/>
      <c r="J106" s="123">
        <f>J347</f>
        <v>0</v>
      </c>
      <c r="L106" s="120"/>
    </row>
    <row r="107" spans="2:12" s="10" customFormat="1" ht="19.899999999999999" customHeight="1" x14ac:dyDescent="0.2">
      <c r="B107" s="120"/>
      <c r="D107" s="121" t="s">
        <v>256</v>
      </c>
      <c r="E107" s="122"/>
      <c r="F107" s="122"/>
      <c r="G107" s="122"/>
      <c r="H107" s="122"/>
      <c r="I107" s="122"/>
      <c r="J107" s="123">
        <f>J357</f>
        <v>0</v>
      </c>
      <c r="L107" s="120"/>
    </row>
    <row r="108" spans="2:12" s="10" customFormat="1" ht="19.899999999999999" customHeight="1" x14ac:dyDescent="0.2">
      <c r="B108" s="120"/>
      <c r="D108" s="121" t="s">
        <v>834</v>
      </c>
      <c r="E108" s="122"/>
      <c r="F108" s="122"/>
      <c r="G108" s="122"/>
      <c r="H108" s="122"/>
      <c r="I108" s="122"/>
      <c r="J108" s="123">
        <f>J430</f>
        <v>0</v>
      </c>
      <c r="L108" s="120"/>
    </row>
    <row r="109" spans="2:12" s="10" customFormat="1" ht="19.899999999999999" customHeight="1" x14ac:dyDescent="0.2">
      <c r="B109" s="120"/>
      <c r="D109" s="121" t="s">
        <v>836</v>
      </c>
      <c r="E109" s="122"/>
      <c r="F109" s="122"/>
      <c r="G109" s="122"/>
      <c r="H109" s="122"/>
      <c r="I109" s="122"/>
      <c r="J109" s="123">
        <f>J466</f>
        <v>0</v>
      </c>
      <c r="L109" s="120"/>
    </row>
    <row r="110" spans="2:12" s="10" customFormat="1" ht="19.899999999999999" customHeight="1" x14ac:dyDescent="0.2">
      <c r="B110" s="120"/>
      <c r="D110" s="121" t="s">
        <v>839</v>
      </c>
      <c r="E110" s="122"/>
      <c r="F110" s="122"/>
      <c r="G110" s="122"/>
      <c r="H110" s="122"/>
      <c r="I110" s="122"/>
      <c r="J110" s="123">
        <f>J487</f>
        <v>0</v>
      </c>
      <c r="L110" s="120"/>
    </row>
    <row r="111" spans="2:12" s="10" customFormat="1" ht="19.899999999999999" customHeight="1" x14ac:dyDescent="0.2">
      <c r="B111" s="120"/>
      <c r="D111" s="121" t="s">
        <v>840</v>
      </c>
      <c r="E111" s="122"/>
      <c r="F111" s="122"/>
      <c r="G111" s="122"/>
      <c r="H111" s="122"/>
      <c r="I111" s="122"/>
      <c r="J111" s="123">
        <f>J497</f>
        <v>0</v>
      </c>
      <c r="L111" s="120"/>
    </row>
    <row r="112" spans="2:12" s="10" customFormat="1" ht="19.899999999999999" customHeight="1" x14ac:dyDescent="0.2">
      <c r="B112" s="120"/>
      <c r="D112" s="121" t="s">
        <v>5051</v>
      </c>
      <c r="E112" s="122"/>
      <c r="F112" s="122"/>
      <c r="G112" s="122"/>
      <c r="H112" s="122"/>
      <c r="I112" s="122"/>
      <c r="J112" s="123">
        <f>J539</f>
        <v>0</v>
      </c>
      <c r="L112" s="120"/>
    </row>
    <row r="113" spans="1:31" s="2" customFormat="1" ht="21.7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5" customHeight="1" x14ac:dyDescent="0.2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5" customHeight="1" x14ac:dyDescent="0.2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5" customHeight="1" x14ac:dyDescent="0.2">
      <c r="A119" s="30"/>
      <c r="B119" s="31"/>
      <c r="C119" s="22" t="s">
        <v>143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 x14ac:dyDescent="0.2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 x14ac:dyDescent="0.2">
      <c r="A122" s="30"/>
      <c r="B122" s="31"/>
      <c r="C122" s="30"/>
      <c r="D122" s="30"/>
      <c r="E122" s="246" t="str">
        <f>E7</f>
        <v>Rev., rek.a vyb.existujúcej šp. infrašt. a jej príslušenstva - Zimný štadión Banská Bystrica</v>
      </c>
      <c r="F122" s="247"/>
      <c r="G122" s="247"/>
      <c r="H122" s="247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 x14ac:dyDescent="0.2">
      <c r="A123" s="30"/>
      <c r="B123" s="31"/>
      <c r="C123" s="27" t="s">
        <v>131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 x14ac:dyDescent="0.2">
      <c r="A124" s="30"/>
      <c r="B124" s="31"/>
      <c r="C124" s="30"/>
      <c r="D124" s="30"/>
      <c r="E124" s="211" t="str">
        <f>E9</f>
        <v>SO08 - SO08  Oprava vnútorných priestorov v hale B</v>
      </c>
      <c r="F124" s="248"/>
      <c r="G124" s="248"/>
      <c r="H124" s="248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 x14ac:dyDescent="0.2">
      <c r="A126" s="30"/>
      <c r="B126" s="31"/>
      <c r="C126" s="27" t="s">
        <v>15</v>
      </c>
      <c r="D126" s="30"/>
      <c r="E126" s="30"/>
      <c r="F126" s="25" t="str">
        <f>F12</f>
        <v>parc.č.4212, k.ú.Banská Bystrica</v>
      </c>
      <c r="G126" s="30"/>
      <c r="H126" s="30"/>
      <c r="I126" s="27" t="s">
        <v>17</v>
      </c>
      <c r="J126" s="53">
        <f>IF(J12="","",J12)</f>
        <v>44053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 x14ac:dyDescent="0.2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2" customHeight="1" x14ac:dyDescent="0.2">
      <c r="A128" s="30"/>
      <c r="B128" s="31"/>
      <c r="C128" s="27" t="s">
        <v>18</v>
      </c>
      <c r="D128" s="30"/>
      <c r="E128" s="30"/>
      <c r="F128" s="25" t="str">
        <f>E15</f>
        <v>MBB, a.s.</v>
      </c>
      <c r="G128" s="30"/>
      <c r="H128" s="30"/>
      <c r="I128" s="27" t="s">
        <v>24</v>
      </c>
      <c r="J128" s="28" t="str">
        <f>E21</f>
        <v>CREAT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2" customHeight="1" x14ac:dyDescent="0.2">
      <c r="A129" s="30"/>
      <c r="B129" s="31"/>
      <c r="C129" s="27" t="s">
        <v>22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28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 x14ac:dyDescent="0.2">
      <c r="A131" s="124"/>
      <c r="B131" s="125"/>
      <c r="C131" s="126" t="s">
        <v>144</v>
      </c>
      <c r="D131" s="127" t="s">
        <v>56</v>
      </c>
      <c r="E131" s="127" t="s">
        <v>52</v>
      </c>
      <c r="F131" s="127" t="s">
        <v>53</v>
      </c>
      <c r="G131" s="127" t="s">
        <v>145</v>
      </c>
      <c r="H131" s="127" t="s">
        <v>146</v>
      </c>
      <c r="I131" s="127" t="s">
        <v>147</v>
      </c>
      <c r="J131" s="128" t="s">
        <v>135</v>
      </c>
      <c r="K131" s="129" t="s">
        <v>148</v>
      </c>
      <c r="L131" s="130"/>
      <c r="M131" s="60" t="s">
        <v>1</v>
      </c>
      <c r="N131" s="61" t="s">
        <v>35</v>
      </c>
      <c r="O131" s="61" t="s">
        <v>149</v>
      </c>
      <c r="P131" s="61" t="s">
        <v>150</v>
      </c>
      <c r="Q131" s="61" t="s">
        <v>151</v>
      </c>
      <c r="R131" s="61" t="s">
        <v>152</v>
      </c>
      <c r="S131" s="61" t="s">
        <v>153</v>
      </c>
      <c r="T131" s="62" t="s">
        <v>154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" customHeight="1" x14ac:dyDescent="0.25">
      <c r="A132" s="30"/>
      <c r="B132" s="31"/>
      <c r="C132" s="67" t="s">
        <v>136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P133+P303</f>
        <v>5681.5144818400004</v>
      </c>
      <c r="Q132" s="64"/>
      <c r="R132" s="132">
        <f>R133+R303</f>
        <v>138.50811553</v>
      </c>
      <c r="S132" s="64"/>
      <c r="T132" s="133">
        <f>T133+T303</f>
        <v>15.5041192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70</v>
      </c>
      <c r="AU132" s="18" t="s">
        <v>137</v>
      </c>
      <c r="BK132" s="134">
        <f>BK133+BK303</f>
        <v>0</v>
      </c>
    </row>
    <row r="133" spans="1:65" s="12" customFormat="1" ht="25.9" customHeight="1" x14ac:dyDescent="0.2">
      <c r="B133" s="135"/>
      <c r="D133" s="136" t="s">
        <v>70</v>
      </c>
      <c r="E133" s="137" t="s">
        <v>155</v>
      </c>
      <c r="F133" s="137" t="s">
        <v>264</v>
      </c>
      <c r="J133" s="138">
        <f>BK133</f>
        <v>0</v>
      </c>
      <c r="L133" s="135"/>
      <c r="M133" s="139"/>
      <c r="N133" s="140"/>
      <c r="O133" s="140"/>
      <c r="P133" s="141">
        <f>P134+P139+P224+P301</f>
        <v>2031.0024875400004</v>
      </c>
      <c r="Q133" s="140"/>
      <c r="R133" s="141">
        <f>R134+R139+R224+R301</f>
        <v>52.390157790000004</v>
      </c>
      <c r="S133" s="140"/>
      <c r="T133" s="142">
        <f>T134+T139+T224+T301</f>
        <v>10.706200000000001</v>
      </c>
      <c r="AR133" s="136" t="s">
        <v>79</v>
      </c>
      <c r="AT133" s="143" t="s">
        <v>70</v>
      </c>
      <c r="AU133" s="143" t="s">
        <v>71</v>
      </c>
      <c r="AY133" s="136" t="s">
        <v>157</v>
      </c>
      <c r="BK133" s="144">
        <f>BK134+BK139+BK224+BK301</f>
        <v>0</v>
      </c>
    </row>
    <row r="134" spans="1:65" s="12" customFormat="1" ht="22.9" customHeight="1" x14ac:dyDescent="0.2">
      <c r="B134" s="135"/>
      <c r="D134" s="136" t="s">
        <v>70</v>
      </c>
      <c r="E134" s="145" t="s">
        <v>92</v>
      </c>
      <c r="F134" s="145" t="s">
        <v>1067</v>
      </c>
      <c r="J134" s="146">
        <f>BK134</f>
        <v>0</v>
      </c>
      <c r="L134" s="135"/>
      <c r="M134" s="139"/>
      <c r="N134" s="140"/>
      <c r="O134" s="140"/>
      <c r="P134" s="141">
        <f>SUM(P135:P138)</f>
        <v>6.4117344000000003</v>
      </c>
      <c r="Q134" s="140"/>
      <c r="R134" s="141">
        <f>SUM(R135:R138)</f>
        <v>2.3908584000000004</v>
      </c>
      <c r="S134" s="140"/>
      <c r="T134" s="142">
        <f>SUM(T135:T138)</f>
        <v>0</v>
      </c>
      <c r="AR134" s="136" t="s">
        <v>79</v>
      </c>
      <c r="AT134" s="143" t="s">
        <v>70</v>
      </c>
      <c r="AU134" s="143" t="s">
        <v>79</v>
      </c>
      <c r="AY134" s="136" t="s">
        <v>157</v>
      </c>
      <c r="BK134" s="144">
        <f>SUM(BK135:BK138)</f>
        <v>0</v>
      </c>
    </row>
    <row r="135" spans="1:65" s="2" customFormat="1" ht="45" customHeight="1" x14ac:dyDescent="0.2">
      <c r="A135" s="30"/>
      <c r="B135" s="147"/>
      <c r="C135" s="148" t="s">
        <v>79</v>
      </c>
      <c r="D135" s="148" t="s">
        <v>159</v>
      </c>
      <c r="E135" s="149" t="s">
        <v>7517</v>
      </c>
      <c r="F135" s="150" t="s">
        <v>8306</v>
      </c>
      <c r="G135" s="151" t="s">
        <v>161</v>
      </c>
      <c r="H135" s="152">
        <v>3.66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1.7518400000000001</v>
      </c>
      <c r="P135" s="156">
        <f>O135*H135</f>
        <v>6.4117344000000003</v>
      </c>
      <c r="Q135" s="156">
        <v>0.65324000000000004</v>
      </c>
      <c r="R135" s="156">
        <f>Q135*H135</f>
        <v>2.3908584000000004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7518</v>
      </c>
    </row>
    <row r="136" spans="1:65" s="13" customFormat="1" x14ac:dyDescent="0.2">
      <c r="B136" s="165"/>
      <c r="D136" s="166" t="s">
        <v>269</v>
      </c>
      <c r="E136" s="167" t="s">
        <v>1</v>
      </c>
      <c r="F136" s="168" t="s">
        <v>7519</v>
      </c>
      <c r="H136" s="167" t="s">
        <v>1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7" t="s">
        <v>269</v>
      </c>
      <c r="AU136" s="167" t="s">
        <v>87</v>
      </c>
      <c r="AV136" s="13" t="s">
        <v>79</v>
      </c>
      <c r="AW136" s="13" t="s">
        <v>26</v>
      </c>
      <c r="AX136" s="13" t="s">
        <v>71</v>
      </c>
      <c r="AY136" s="167" t="s">
        <v>157</v>
      </c>
    </row>
    <row r="137" spans="1:65" s="14" customFormat="1" x14ac:dyDescent="0.2">
      <c r="B137" s="172"/>
      <c r="D137" s="166" t="s">
        <v>269</v>
      </c>
      <c r="E137" s="173" t="s">
        <v>1</v>
      </c>
      <c r="F137" s="174" t="s">
        <v>7520</v>
      </c>
      <c r="H137" s="175">
        <v>3.66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 x14ac:dyDescent="0.2">
      <c r="B138" s="179"/>
      <c r="D138" s="166" t="s">
        <v>269</v>
      </c>
      <c r="E138" s="180" t="s">
        <v>1</v>
      </c>
      <c r="F138" s="181" t="s">
        <v>272</v>
      </c>
      <c r="H138" s="182">
        <v>3.66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 x14ac:dyDescent="0.2">
      <c r="B139" s="135"/>
      <c r="D139" s="136" t="s">
        <v>70</v>
      </c>
      <c r="E139" s="145" t="s">
        <v>164</v>
      </c>
      <c r="F139" s="145" t="s">
        <v>1808</v>
      </c>
      <c r="J139" s="146">
        <f>BK139</f>
        <v>0</v>
      </c>
      <c r="L139" s="135"/>
      <c r="M139" s="139"/>
      <c r="N139" s="140"/>
      <c r="O139" s="140"/>
      <c r="P139" s="141">
        <f>SUM(P140:P223)</f>
        <v>702.38775984000006</v>
      </c>
      <c r="Q139" s="140"/>
      <c r="R139" s="141">
        <f>SUM(R140:R223)</f>
        <v>24.327388390000003</v>
      </c>
      <c r="S139" s="140"/>
      <c r="T139" s="142">
        <f>SUM(T140:T223)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SUM(BK140:BK223)</f>
        <v>0</v>
      </c>
    </row>
    <row r="140" spans="1:65" s="2" customFormat="1" ht="24.2" customHeight="1" x14ac:dyDescent="0.2">
      <c r="A140" s="30"/>
      <c r="B140" s="147"/>
      <c r="C140" s="148" t="s">
        <v>87</v>
      </c>
      <c r="D140" s="148" t="s">
        <v>159</v>
      </c>
      <c r="E140" s="149" t="s">
        <v>7521</v>
      </c>
      <c r="F140" s="150" t="s">
        <v>7522</v>
      </c>
      <c r="G140" s="151" t="s">
        <v>168</v>
      </c>
      <c r="H140" s="152">
        <v>1019.282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0.42799999999999999</v>
      </c>
      <c r="P140" s="156">
        <f>O140*H140</f>
        <v>436.25269600000001</v>
      </c>
      <c r="Q140" s="156">
        <v>1.899E-2</v>
      </c>
      <c r="R140" s="156">
        <f>Q140*H140</f>
        <v>19.356165180000001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7523</v>
      </c>
    </row>
    <row r="141" spans="1:65" s="13" customFormat="1" x14ac:dyDescent="0.2">
      <c r="B141" s="165"/>
      <c r="D141" s="166" t="s">
        <v>269</v>
      </c>
      <c r="E141" s="167" t="s">
        <v>1</v>
      </c>
      <c r="F141" s="168" t="s">
        <v>7524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4" customFormat="1" x14ac:dyDescent="0.2">
      <c r="B142" s="172"/>
      <c r="D142" s="166" t="s">
        <v>269</v>
      </c>
      <c r="E142" s="173" t="s">
        <v>1</v>
      </c>
      <c r="F142" s="174" t="s">
        <v>7525</v>
      </c>
      <c r="H142" s="175">
        <v>1618.98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4" customFormat="1" x14ac:dyDescent="0.2">
      <c r="B143" s="172"/>
      <c r="D143" s="166" t="s">
        <v>269</v>
      </c>
      <c r="E143" s="173" t="s">
        <v>1</v>
      </c>
      <c r="F143" s="174" t="s">
        <v>7526</v>
      </c>
      <c r="H143" s="175">
        <v>-388.08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 x14ac:dyDescent="0.2">
      <c r="B144" s="172"/>
      <c r="D144" s="166" t="s">
        <v>269</v>
      </c>
      <c r="E144" s="173" t="s">
        <v>1</v>
      </c>
      <c r="F144" s="174" t="s">
        <v>7527</v>
      </c>
      <c r="H144" s="175">
        <v>-5.4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2:51" s="14" customFormat="1" x14ac:dyDescent="0.2">
      <c r="B145" s="172"/>
      <c r="D145" s="166" t="s">
        <v>269</v>
      </c>
      <c r="E145" s="173" t="s">
        <v>1</v>
      </c>
      <c r="F145" s="174" t="s">
        <v>7528</v>
      </c>
      <c r="H145" s="175">
        <v>-9.6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2:51" s="14" customFormat="1" x14ac:dyDescent="0.2">
      <c r="B146" s="172"/>
      <c r="D146" s="166" t="s">
        <v>269</v>
      </c>
      <c r="E146" s="173" t="s">
        <v>1</v>
      </c>
      <c r="F146" s="174" t="s">
        <v>7529</v>
      </c>
      <c r="H146" s="175">
        <v>-2.9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2:51" s="14" customFormat="1" x14ac:dyDescent="0.2">
      <c r="B147" s="172"/>
      <c r="D147" s="166" t="s">
        <v>269</v>
      </c>
      <c r="E147" s="173" t="s">
        <v>1</v>
      </c>
      <c r="F147" s="174" t="s">
        <v>7530</v>
      </c>
      <c r="H147" s="175">
        <v>-13.388</v>
      </c>
      <c r="L147" s="172"/>
      <c r="M147" s="176"/>
      <c r="N147" s="177"/>
      <c r="O147" s="177"/>
      <c r="P147" s="177"/>
      <c r="Q147" s="177"/>
      <c r="R147" s="177"/>
      <c r="S147" s="177"/>
      <c r="T147" s="178"/>
      <c r="AT147" s="173" t="s">
        <v>269</v>
      </c>
      <c r="AU147" s="173" t="s">
        <v>87</v>
      </c>
      <c r="AV147" s="14" t="s">
        <v>87</v>
      </c>
      <c r="AW147" s="14" t="s">
        <v>26</v>
      </c>
      <c r="AX147" s="14" t="s">
        <v>71</v>
      </c>
      <c r="AY147" s="173" t="s">
        <v>157</v>
      </c>
    </row>
    <row r="148" spans="2:51" s="14" customFormat="1" x14ac:dyDescent="0.2">
      <c r="B148" s="172"/>
      <c r="D148" s="166" t="s">
        <v>269</v>
      </c>
      <c r="E148" s="173" t="s">
        <v>1</v>
      </c>
      <c r="F148" s="174" t="s">
        <v>7531</v>
      </c>
      <c r="H148" s="175">
        <v>-301.15499999999997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2:51" s="14" customFormat="1" ht="22.5" x14ac:dyDescent="0.2">
      <c r="B149" s="172"/>
      <c r="D149" s="166" t="s">
        <v>269</v>
      </c>
      <c r="E149" s="173" t="s">
        <v>1</v>
      </c>
      <c r="F149" s="174" t="s">
        <v>7532</v>
      </c>
      <c r="H149" s="175">
        <v>-75.037999999999997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2:51" s="14" customFormat="1" ht="22.5" x14ac:dyDescent="0.2">
      <c r="B150" s="172"/>
      <c r="D150" s="166" t="s">
        <v>269</v>
      </c>
      <c r="E150" s="173" t="s">
        <v>1</v>
      </c>
      <c r="F150" s="174" t="s">
        <v>7533</v>
      </c>
      <c r="H150" s="175">
        <v>-9.92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2:51" s="16" customFormat="1" x14ac:dyDescent="0.2">
      <c r="B151" s="186"/>
      <c r="D151" s="166" t="s">
        <v>269</v>
      </c>
      <c r="E151" s="187" t="s">
        <v>1</v>
      </c>
      <c r="F151" s="188" t="s">
        <v>319</v>
      </c>
      <c r="H151" s="189">
        <v>813.49900000000002</v>
      </c>
      <c r="L151" s="186"/>
      <c r="M151" s="190"/>
      <c r="N151" s="191"/>
      <c r="O151" s="191"/>
      <c r="P151" s="191"/>
      <c r="Q151" s="191"/>
      <c r="R151" s="191"/>
      <c r="S151" s="191"/>
      <c r="T151" s="192"/>
      <c r="AT151" s="187" t="s">
        <v>269</v>
      </c>
      <c r="AU151" s="187" t="s">
        <v>87</v>
      </c>
      <c r="AV151" s="16" t="s">
        <v>92</v>
      </c>
      <c r="AW151" s="16" t="s">
        <v>26</v>
      </c>
      <c r="AX151" s="16" t="s">
        <v>71</v>
      </c>
      <c r="AY151" s="187" t="s">
        <v>157</v>
      </c>
    </row>
    <row r="152" spans="2:51" s="13" customFormat="1" x14ac:dyDescent="0.2">
      <c r="B152" s="165"/>
      <c r="D152" s="166" t="s">
        <v>269</v>
      </c>
      <c r="E152" s="167" t="s">
        <v>1</v>
      </c>
      <c r="F152" s="168" t="s">
        <v>7534</v>
      </c>
      <c r="H152" s="167" t="s">
        <v>1</v>
      </c>
      <c r="L152" s="165"/>
      <c r="M152" s="169"/>
      <c r="N152" s="170"/>
      <c r="O152" s="170"/>
      <c r="P152" s="170"/>
      <c r="Q152" s="170"/>
      <c r="R152" s="170"/>
      <c r="S152" s="170"/>
      <c r="T152" s="171"/>
      <c r="AT152" s="167" t="s">
        <v>269</v>
      </c>
      <c r="AU152" s="167" t="s">
        <v>87</v>
      </c>
      <c r="AV152" s="13" t="s">
        <v>79</v>
      </c>
      <c r="AW152" s="13" t="s">
        <v>26</v>
      </c>
      <c r="AX152" s="13" t="s">
        <v>71</v>
      </c>
      <c r="AY152" s="167" t="s">
        <v>157</v>
      </c>
    </row>
    <row r="153" spans="2:51" s="14" customFormat="1" x14ac:dyDescent="0.2">
      <c r="B153" s="172"/>
      <c r="D153" s="166" t="s">
        <v>269</v>
      </c>
      <c r="E153" s="173" t="s">
        <v>1</v>
      </c>
      <c r="F153" s="174" t="s">
        <v>7535</v>
      </c>
      <c r="H153" s="175">
        <v>96.3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2:51" s="14" customFormat="1" x14ac:dyDescent="0.2">
      <c r="B154" s="172"/>
      <c r="D154" s="166" t="s">
        <v>269</v>
      </c>
      <c r="E154" s="173" t="s">
        <v>1</v>
      </c>
      <c r="F154" s="174" t="s">
        <v>7536</v>
      </c>
      <c r="H154" s="175">
        <v>141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2:51" s="14" customFormat="1" x14ac:dyDescent="0.2">
      <c r="B155" s="172"/>
      <c r="D155" s="166" t="s">
        <v>269</v>
      </c>
      <c r="E155" s="173" t="s">
        <v>1</v>
      </c>
      <c r="F155" s="174" t="s">
        <v>7537</v>
      </c>
      <c r="H155" s="175">
        <v>-13.375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2:51" s="14" customFormat="1" x14ac:dyDescent="0.2">
      <c r="B156" s="172"/>
      <c r="D156" s="166" t="s">
        <v>269</v>
      </c>
      <c r="E156" s="173" t="s">
        <v>1</v>
      </c>
      <c r="F156" s="174" t="s">
        <v>7538</v>
      </c>
      <c r="H156" s="175">
        <v>-13.125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2:51" s="14" customFormat="1" x14ac:dyDescent="0.2">
      <c r="B157" s="172"/>
      <c r="D157" s="166" t="s">
        <v>269</v>
      </c>
      <c r="E157" s="173" t="s">
        <v>1</v>
      </c>
      <c r="F157" s="174" t="s">
        <v>7539</v>
      </c>
      <c r="H157" s="175">
        <v>-6.96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2:51" s="14" customFormat="1" x14ac:dyDescent="0.2">
      <c r="B158" s="172"/>
      <c r="D158" s="166" t="s">
        <v>269</v>
      </c>
      <c r="E158" s="173" t="s">
        <v>1</v>
      </c>
      <c r="F158" s="174" t="s">
        <v>7540</v>
      </c>
      <c r="H158" s="175">
        <v>-0.39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2:51" s="14" customFormat="1" x14ac:dyDescent="0.2">
      <c r="B159" s="172"/>
      <c r="D159" s="166" t="s">
        <v>269</v>
      </c>
      <c r="E159" s="173" t="s">
        <v>1</v>
      </c>
      <c r="F159" s="174" t="s">
        <v>7541</v>
      </c>
      <c r="H159" s="175">
        <v>-1.948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2:51" s="14" customFormat="1" x14ac:dyDescent="0.2">
      <c r="B160" s="172"/>
      <c r="D160" s="166" t="s">
        <v>269</v>
      </c>
      <c r="E160" s="173" t="s">
        <v>1</v>
      </c>
      <c r="F160" s="174" t="s">
        <v>7542</v>
      </c>
      <c r="H160" s="175">
        <v>-1.6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 x14ac:dyDescent="0.2">
      <c r="B161" s="172"/>
      <c r="D161" s="166" t="s">
        <v>269</v>
      </c>
      <c r="E161" s="173" t="s">
        <v>1</v>
      </c>
      <c r="F161" s="174" t="s">
        <v>7543</v>
      </c>
      <c r="H161" s="175">
        <v>-4.05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 x14ac:dyDescent="0.2">
      <c r="B162" s="172"/>
      <c r="D162" s="166" t="s">
        <v>269</v>
      </c>
      <c r="E162" s="173" t="s">
        <v>1</v>
      </c>
      <c r="F162" s="174" t="s">
        <v>7529</v>
      </c>
      <c r="H162" s="175">
        <v>-2.9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 x14ac:dyDescent="0.2">
      <c r="B163" s="172"/>
      <c r="D163" s="166" t="s">
        <v>269</v>
      </c>
      <c r="E163" s="173" t="s">
        <v>1</v>
      </c>
      <c r="F163" s="174" t="s">
        <v>7544</v>
      </c>
      <c r="H163" s="175">
        <v>3.105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 x14ac:dyDescent="0.2">
      <c r="B164" s="172"/>
      <c r="D164" s="166" t="s">
        <v>269</v>
      </c>
      <c r="E164" s="173" t="s">
        <v>1</v>
      </c>
      <c r="F164" s="174" t="s">
        <v>7545</v>
      </c>
      <c r="H164" s="175">
        <v>1.538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 x14ac:dyDescent="0.2">
      <c r="B165" s="172"/>
      <c r="D165" s="166" t="s">
        <v>269</v>
      </c>
      <c r="E165" s="173" t="s">
        <v>1</v>
      </c>
      <c r="F165" s="174" t="s">
        <v>7546</v>
      </c>
      <c r="H165" s="175">
        <v>2.64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 x14ac:dyDescent="0.2">
      <c r="B166" s="172"/>
      <c r="D166" s="166" t="s">
        <v>269</v>
      </c>
      <c r="E166" s="173" t="s">
        <v>1</v>
      </c>
      <c r="F166" s="174" t="s">
        <v>7547</v>
      </c>
      <c r="H166" s="175">
        <v>0.27800000000000002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 x14ac:dyDescent="0.2">
      <c r="B167" s="172"/>
      <c r="D167" s="166" t="s">
        <v>269</v>
      </c>
      <c r="E167" s="173" t="s">
        <v>1</v>
      </c>
      <c r="F167" s="174" t="s">
        <v>7548</v>
      </c>
      <c r="H167" s="175">
        <v>1.1299999999999999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 x14ac:dyDescent="0.2">
      <c r="B168" s="172"/>
      <c r="D168" s="166" t="s">
        <v>269</v>
      </c>
      <c r="E168" s="173" t="s">
        <v>1</v>
      </c>
      <c r="F168" s="174" t="s">
        <v>7549</v>
      </c>
      <c r="H168" s="175">
        <v>4.1399999999999997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6" customFormat="1" x14ac:dyDescent="0.2">
      <c r="B169" s="186"/>
      <c r="D169" s="166" t="s">
        <v>269</v>
      </c>
      <c r="E169" s="187" t="s">
        <v>1</v>
      </c>
      <c r="F169" s="188" t="s">
        <v>319</v>
      </c>
      <c r="H169" s="189">
        <v>205.78299999999999</v>
      </c>
      <c r="L169" s="186"/>
      <c r="M169" s="190"/>
      <c r="N169" s="191"/>
      <c r="O169" s="191"/>
      <c r="P169" s="191"/>
      <c r="Q169" s="191"/>
      <c r="R169" s="191"/>
      <c r="S169" s="191"/>
      <c r="T169" s="192"/>
      <c r="AT169" s="187" t="s">
        <v>269</v>
      </c>
      <c r="AU169" s="187" t="s">
        <v>87</v>
      </c>
      <c r="AV169" s="16" t="s">
        <v>92</v>
      </c>
      <c r="AW169" s="16" t="s">
        <v>26</v>
      </c>
      <c r="AX169" s="16" t="s">
        <v>71</v>
      </c>
      <c r="AY169" s="187" t="s">
        <v>157</v>
      </c>
    </row>
    <row r="170" spans="1:65" s="15" customFormat="1" x14ac:dyDescent="0.2">
      <c r="B170" s="179"/>
      <c r="D170" s="166" t="s">
        <v>269</v>
      </c>
      <c r="E170" s="180" t="s">
        <v>1</v>
      </c>
      <c r="F170" s="181" t="s">
        <v>272</v>
      </c>
      <c r="H170" s="182">
        <v>1019.282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37.9" customHeight="1" x14ac:dyDescent="0.2">
      <c r="A171" s="30"/>
      <c r="B171" s="147"/>
      <c r="C171" s="148" t="s">
        <v>92</v>
      </c>
      <c r="D171" s="148" t="s">
        <v>159</v>
      </c>
      <c r="E171" s="149" t="s">
        <v>166</v>
      </c>
      <c r="F171" s="150" t="s">
        <v>167</v>
      </c>
      <c r="G171" s="151" t="s">
        <v>168</v>
      </c>
      <c r="H171" s="152">
        <v>50.76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5.2089999999999997E-2</v>
      </c>
      <c r="P171" s="156">
        <f>O171*H171</f>
        <v>2.6440883999999998</v>
      </c>
      <c r="Q171" s="156">
        <v>1.4999999999999999E-4</v>
      </c>
      <c r="R171" s="156">
        <f>Q171*H171</f>
        <v>7.6139999999999992E-3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7550</v>
      </c>
    </row>
    <row r="172" spans="1:65" s="2" customFormat="1" ht="24.2" customHeight="1" x14ac:dyDescent="0.2">
      <c r="A172" s="30"/>
      <c r="B172" s="147"/>
      <c r="C172" s="148" t="s">
        <v>162</v>
      </c>
      <c r="D172" s="148" t="s">
        <v>159</v>
      </c>
      <c r="E172" s="149" t="s">
        <v>7551</v>
      </c>
      <c r="F172" s="150" t="s">
        <v>7552</v>
      </c>
      <c r="G172" s="151" t="s">
        <v>168</v>
      </c>
      <c r="H172" s="152">
        <v>75.037999999999997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5.2089999999999997E-2</v>
      </c>
      <c r="P172" s="156">
        <f>O172*H172</f>
        <v>3.9087294199999998</v>
      </c>
      <c r="Q172" s="156">
        <v>4.2000000000000002E-4</v>
      </c>
      <c r="R172" s="156">
        <f>Q172*H172</f>
        <v>3.1515960000000003E-2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162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162</v>
      </c>
      <c r="BM172" s="158" t="s">
        <v>7553</v>
      </c>
    </row>
    <row r="173" spans="1:65" s="2" customFormat="1" ht="24.2" customHeight="1" x14ac:dyDescent="0.2">
      <c r="A173" s="30"/>
      <c r="B173" s="147"/>
      <c r="C173" s="148" t="s">
        <v>174</v>
      </c>
      <c r="D173" s="148" t="s">
        <v>159</v>
      </c>
      <c r="E173" s="149" t="s">
        <v>7554</v>
      </c>
      <c r="F173" s="150" t="s">
        <v>7555</v>
      </c>
      <c r="G173" s="151" t="s">
        <v>168</v>
      </c>
      <c r="H173" s="152">
        <v>1019.282</v>
      </c>
      <c r="I173" s="152"/>
      <c r="J173" s="152">
        <f>ROUND(I173*H173,3)</f>
        <v>0</v>
      </c>
      <c r="K173" s="153"/>
      <c r="L173" s="31"/>
      <c r="M173" s="154" t="s">
        <v>1</v>
      </c>
      <c r="N173" s="155" t="s">
        <v>37</v>
      </c>
      <c r="O173" s="156">
        <v>5.2040000000000003E-2</v>
      </c>
      <c r="P173" s="156">
        <f>O173*H173</f>
        <v>53.043435280000004</v>
      </c>
      <c r="Q173" s="156">
        <v>2.0000000000000001E-4</v>
      </c>
      <c r="R173" s="156">
        <f>Q173*H173</f>
        <v>0.20385640000000002</v>
      </c>
      <c r="S173" s="156">
        <v>0</v>
      </c>
      <c r="T173" s="15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162</v>
      </c>
      <c r="AT173" s="158" t="s">
        <v>159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162</v>
      </c>
      <c r="BM173" s="158" t="s">
        <v>7556</v>
      </c>
    </row>
    <row r="174" spans="1:65" s="2" customFormat="1" ht="24.2" customHeight="1" x14ac:dyDescent="0.2">
      <c r="A174" s="30"/>
      <c r="B174" s="147"/>
      <c r="C174" s="148" t="s">
        <v>164</v>
      </c>
      <c r="D174" s="148" t="s">
        <v>159</v>
      </c>
      <c r="E174" s="149" t="s">
        <v>7557</v>
      </c>
      <c r="F174" s="150" t="s">
        <v>7558</v>
      </c>
      <c r="G174" s="151" t="s">
        <v>168</v>
      </c>
      <c r="H174" s="152">
        <v>50.76</v>
      </c>
      <c r="I174" s="152"/>
      <c r="J174" s="152">
        <f>ROUND(I174*H174,3)</f>
        <v>0</v>
      </c>
      <c r="K174" s="153"/>
      <c r="L174" s="31"/>
      <c r="M174" s="154" t="s">
        <v>1</v>
      </c>
      <c r="N174" s="155" t="s">
        <v>37</v>
      </c>
      <c r="O174" s="156">
        <v>0.31918000000000002</v>
      </c>
      <c r="P174" s="156">
        <f>O174*H174</f>
        <v>16.201576800000002</v>
      </c>
      <c r="Q174" s="156">
        <v>1.26E-2</v>
      </c>
      <c r="R174" s="156">
        <f>Q174*H174</f>
        <v>0.63957600000000003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162</v>
      </c>
      <c r="AT174" s="158" t="s">
        <v>159</v>
      </c>
      <c r="AU174" s="158" t="s">
        <v>87</v>
      </c>
      <c r="AY174" s="18" t="s">
        <v>157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87</v>
      </c>
      <c r="BK174" s="160">
        <f>ROUND(I174*H174,3)</f>
        <v>0</v>
      </c>
      <c r="BL174" s="18" t="s">
        <v>162</v>
      </c>
      <c r="BM174" s="158" t="s">
        <v>7559</v>
      </c>
    </row>
    <row r="175" spans="1:65" s="13" customFormat="1" x14ac:dyDescent="0.2">
      <c r="B175" s="165"/>
      <c r="D175" s="166" t="s">
        <v>269</v>
      </c>
      <c r="E175" s="167" t="s">
        <v>1</v>
      </c>
      <c r="F175" s="168" t="s">
        <v>7560</v>
      </c>
      <c r="H175" s="167" t="s">
        <v>1</v>
      </c>
      <c r="L175" s="165"/>
      <c r="M175" s="169"/>
      <c r="N175" s="170"/>
      <c r="O175" s="170"/>
      <c r="P175" s="170"/>
      <c r="Q175" s="170"/>
      <c r="R175" s="170"/>
      <c r="S175" s="170"/>
      <c r="T175" s="171"/>
      <c r="AT175" s="167" t="s">
        <v>269</v>
      </c>
      <c r="AU175" s="167" t="s">
        <v>87</v>
      </c>
      <c r="AV175" s="13" t="s">
        <v>79</v>
      </c>
      <c r="AW175" s="13" t="s">
        <v>26</v>
      </c>
      <c r="AX175" s="13" t="s">
        <v>71</v>
      </c>
      <c r="AY175" s="167" t="s">
        <v>157</v>
      </c>
    </row>
    <row r="176" spans="1:65" s="13" customFormat="1" x14ac:dyDescent="0.2">
      <c r="B176" s="165"/>
      <c r="D176" s="166" t="s">
        <v>269</v>
      </c>
      <c r="E176" s="167" t="s">
        <v>1</v>
      </c>
      <c r="F176" s="168" t="s">
        <v>1070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1:65" s="14" customFormat="1" x14ac:dyDescent="0.2">
      <c r="B177" s="172"/>
      <c r="D177" s="166" t="s">
        <v>269</v>
      </c>
      <c r="E177" s="173" t="s">
        <v>1</v>
      </c>
      <c r="F177" s="174" t="s">
        <v>7561</v>
      </c>
      <c r="H177" s="175">
        <v>27.08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1:65" s="14" customFormat="1" x14ac:dyDescent="0.2">
      <c r="B178" s="172"/>
      <c r="D178" s="166" t="s">
        <v>269</v>
      </c>
      <c r="E178" s="173" t="s">
        <v>1</v>
      </c>
      <c r="F178" s="174" t="s">
        <v>7562</v>
      </c>
      <c r="H178" s="175">
        <v>23.68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5" customFormat="1" x14ac:dyDescent="0.2">
      <c r="B179" s="179"/>
      <c r="D179" s="166" t="s">
        <v>269</v>
      </c>
      <c r="E179" s="180" t="s">
        <v>1</v>
      </c>
      <c r="F179" s="181" t="s">
        <v>272</v>
      </c>
      <c r="H179" s="182">
        <v>50.76</v>
      </c>
      <c r="L179" s="179"/>
      <c r="M179" s="183"/>
      <c r="N179" s="184"/>
      <c r="O179" s="184"/>
      <c r="P179" s="184"/>
      <c r="Q179" s="184"/>
      <c r="R179" s="184"/>
      <c r="S179" s="184"/>
      <c r="T179" s="185"/>
      <c r="AT179" s="180" t="s">
        <v>269</v>
      </c>
      <c r="AU179" s="180" t="s">
        <v>87</v>
      </c>
      <c r="AV179" s="15" t="s">
        <v>162</v>
      </c>
      <c r="AW179" s="15" t="s">
        <v>26</v>
      </c>
      <c r="AX179" s="15" t="s">
        <v>79</v>
      </c>
      <c r="AY179" s="180" t="s">
        <v>157</v>
      </c>
    </row>
    <row r="180" spans="1:65" s="2" customFormat="1" ht="24.2" customHeight="1" x14ac:dyDescent="0.2">
      <c r="A180" s="30"/>
      <c r="B180" s="147"/>
      <c r="C180" s="148" t="s">
        <v>183</v>
      </c>
      <c r="D180" s="148" t="s">
        <v>159</v>
      </c>
      <c r="E180" s="149" t="s">
        <v>7563</v>
      </c>
      <c r="F180" s="150" t="s">
        <v>7564</v>
      </c>
      <c r="G180" s="151" t="s">
        <v>168</v>
      </c>
      <c r="H180" s="152">
        <v>75.037999999999997</v>
      </c>
      <c r="I180" s="152"/>
      <c r="J180" s="152">
        <f>ROUND(I180*H180,3)</f>
        <v>0</v>
      </c>
      <c r="K180" s="153"/>
      <c r="L180" s="31"/>
      <c r="M180" s="154" t="s">
        <v>1</v>
      </c>
      <c r="N180" s="155" t="s">
        <v>37</v>
      </c>
      <c r="O180" s="156">
        <v>0.35985</v>
      </c>
      <c r="P180" s="156">
        <f>O180*H180</f>
        <v>27.002424299999998</v>
      </c>
      <c r="Q180" s="156">
        <v>1.575E-2</v>
      </c>
      <c r="R180" s="156">
        <f>Q180*H180</f>
        <v>1.1818484999999999</v>
      </c>
      <c r="S180" s="156">
        <v>0</v>
      </c>
      <c r="T180" s="15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162</v>
      </c>
      <c r="AT180" s="158" t="s">
        <v>159</v>
      </c>
      <c r="AU180" s="158" t="s">
        <v>87</v>
      </c>
      <c r="AY180" s="18" t="s">
        <v>157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8" t="s">
        <v>87</v>
      </c>
      <c r="BK180" s="160">
        <f>ROUND(I180*H180,3)</f>
        <v>0</v>
      </c>
      <c r="BL180" s="18" t="s">
        <v>162</v>
      </c>
      <c r="BM180" s="158" t="s">
        <v>7565</v>
      </c>
    </row>
    <row r="181" spans="1:65" s="13" customFormat="1" x14ac:dyDescent="0.2">
      <c r="B181" s="165"/>
      <c r="D181" s="166" t="s">
        <v>269</v>
      </c>
      <c r="E181" s="167" t="s">
        <v>1</v>
      </c>
      <c r="F181" s="168" t="s">
        <v>7566</v>
      </c>
      <c r="H181" s="167" t="s">
        <v>1</v>
      </c>
      <c r="L181" s="165"/>
      <c r="M181" s="169"/>
      <c r="N181" s="170"/>
      <c r="O181" s="170"/>
      <c r="P181" s="170"/>
      <c r="Q181" s="170"/>
      <c r="R181" s="170"/>
      <c r="S181" s="170"/>
      <c r="T181" s="171"/>
      <c r="AT181" s="167" t="s">
        <v>269</v>
      </c>
      <c r="AU181" s="167" t="s">
        <v>87</v>
      </c>
      <c r="AV181" s="13" t="s">
        <v>79</v>
      </c>
      <c r="AW181" s="13" t="s">
        <v>26</v>
      </c>
      <c r="AX181" s="13" t="s">
        <v>71</v>
      </c>
      <c r="AY181" s="167" t="s">
        <v>157</v>
      </c>
    </row>
    <row r="182" spans="1:65" s="14" customFormat="1" x14ac:dyDescent="0.2">
      <c r="B182" s="172"/>
      <c r="D182" s="166" t="s">
        <v>269</v>
      </c>
      <c r="E182" s="173" t="s">
        <v>1</v>
      </c>
      <c r="F182" s="174" t="s">
        <v>7567</v>
      </c>
      <c r="H182" s="175">
        <v>75.037999999999997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5" customFormat="1" x14ac:dyDescent="0.2">
      <c r="B183" s="179"/>
      <c r="D183" s="166" t="s">
        <v>269</v>
      </c>
      <c r="E183" s="180" t="s">
        <v>1</v>
      </c>
      <c r="F183" s="181" t="s">
        <v>272</v>
      </c>
      <c r="H183" s="182">
        <v>75.037999999999997</v>
      </c>
      <c r="L183" s="179"/>
      <c r="M183" s="183"/>
      <c r="N183" s="184"/>
      <c r="O183" s="184"/>
      <c r="P183" s="184"/>
      <c r="Q183" s="184"/>
      <c r="R183" s="184"/>
      <c r="S183" s="184"/>
      <c r="T183" s="185"/>
      <c r="AT183" s="180" t="s">
        <v>269</v>
      </c>
      <c r="AU183" s="180" t="s">
        <v>87</v>
      </c>
      <c r="AV183" s="15" t="s">
        <v>162</v>
      </c>
      <c r="AW183" s="15" t="s">
        <v>26</v>
      </c>
      <c r="AX183" s="15" t="s">
        <v>79</v>
      </c>
      <c r="AY183" s="180" t="s">
        <v>157</v>
      </c>
    </row>
    <row r="184" spans="1:65" s="2" customFormat="1" ht="24.2" customHeight="1" x14ac:dyDescent="0.2">
      <c r="A184" s="30"/>
      <c r="B184" s="147"/>
      <c r="C184" s="148" t="s">
        <v>187</v>
      </c>
      <c r="D184" s="148" t="s">
        <v>159</v>
      </c>
      <c r="E184" s="149" t="s">
        <v>7568</v>
      </c>
      <c r="F184" s="150" t="s">
        <v>7569</v>
      </c>
      <c r="G184" s="151" t="s">
        <v>168</v>
      </c>
      <c r="H184" s="152">
        <v>94.878</v>
      </c>
      <c r="I184" s="152"/>
      <c r="J184" s="152">
        <f>ROUND(I184*H184,3)</f>
        <v>0</v>
      </c>
      <c r="K184" s="153"/>
      <c r="L184" s="31"/>
      <c r="M184" s="154" t="s">
        <v>1</v>
      </c>
      <c r="N184" s="155" t="s">
        <v>37</v>
      </c>
      <c r="O184" s="156">
        <v>0.318</v>
      </c>
      <c r="P184" s="156">
        <f>O184*H184</f>
        <v>30.171203999999999</v>
      </c>
      <c r="Q184" s="156">
        <v>4.7200000000000002E-3</v>
      </c>
      <c r="R184" s="156">
        <f>Q184*H184</f>
        <v>0.44782416000000003</v>
      </c>
      <c r="S184" s="156">
        <v>0</v>
      </c>
      <c r="T184" s="157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162</v>
      </c>
      <c r="AT184" s="158" t="s">
        <v>159</v>
      </c>
      <c r="AU184" s="158" t="s">
        <v>87</v>
      </c>
      <c r="AY184" s="18" t="s">
        <v>157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8" t="s">
        <v>87</v>
      </c>
      <c r="BK184" s="160">
        <f>ROUND(I184*H184,3)</f>
        <v>0</v>
      </c>
      <c r="BL184" s="18" t="s">
        <v>162</v>
      </c>
      <c r="BM184" s="158" t="s">
        <v>7570</v>
      </c>
    </row>
    <row r="185" spans="1:65" s="13" customFormat="1" x14ac:dyDescent="0.2">
      <c r="B185" s="165"/>
      <c r="D185" s="166" t="s">
        <v>269</v>
      </c>
      <c r="E185" s="167" t="s">
        <v>1</v>
      </c>
      <c r="F185" s="168" t="s">
        <v>7566</v>
      </c>
      <c r="H185" s="167" t="s">
        <v>1</v>
      </c>
      <c r="L185" s="165"/>
      <c r="M185" s="169"/>
      <c r="N185" s="170"/>
      <c r="O185" s="170"/>
      <c r="P185" s="170"/>
      <c r="Q185" s="170"/>
      <c r="R185" s="170"/>
      <c r="S185" s="170"/>
      <c r="T185" s="171"/>
      <c r="AT185" s="167" t="s">
        <v>269</v>
      </c>
      <c r="AU185" s="167" t="s">
        <v>87</v>
      </c>
      <c r="AV185" s="13" t="s">
        <v>79</v>
      </c>
      <c r="AW185" s="13" t="s">
        <v>26</v>
      </c>
      <c r="AX185" s="13" t="s">
        <v>71</v>
      </c>
      <c r="AY185" s="167" t="s">
        <v>157</v>
      </c>
    </row>
    <row r="186" spans="1:65" s="14" customFormat="1" x14ac:dyDescent="0.2">
      <c r="B186" s="172"/>
      <c r="D186" s="166" t="s">
        <v>269</v>
      </c>
      <c r="E186" s="173" t="s">
        <v>1</v>
      </c>
      <c r="F186" s="174" t="s">
        <v>7567</v>
      </c>
      <c r="H186" s="175">
        <v>75.037999999999997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6" customFormat="1" x14ac:dyDescent="0.2">
      <c r="B187" s="186"/>
      <c r="D187" s="166" t="s">
        <v>269</v>
      </c>
      <c r="E187" s="187" t="s">
        <v>1</v>
      </c>
      <c r="F187" s="188" t="s">
        <v>319</v>
      </c>
      <c r="H187" s="189">
        <v>75.037999999999997</v>
      </c>
      <c r="L187" s="186"/>
      <c r="M187" s="190"/>
      <c r="N187" s="191"/>
      <c r="O187" s="191"/>
      <c r="P187" s="191"/>
      <c r="Q187" s="191"/>
      <c r="R187" s="191"/>
      <c r="S187" s="191"/>
      <c r="T187" s="192"/>
      <c r="AT187" s="187" t="s">
        <v>269</v>
      </c>
      <c r="AU187" s="187" t="s">
        <v>87</v>
      </c>
      <c r="AV187" s="16" t="s">
        <v>92</v>
      </c>
      <c r="AW187" s="16" t="s">
        <v>26</v>
      </c>
      <c r="AX187" s="16" t="s">
        <v>71</v>
      </c>
      <c r="AY187" s="187" t="s">
        <v>157</v>
      </c>
    </row>
    <row r="188" spans="1:65" s="13" customFormat="1" x14ac:dyDescent="0.2">
      <c r="B188" s="165"/>
      <c r="D188" s="166" t="s">
        <v>269</v>
      </c>
      <c r="E188" s="167" t="s">
        <v>1</v>
      </c>
      <c r="F188" s="168" t="s">
        <v>7571</v>
      </c>
      <c r="H188" s="167" t="s">
        <v>1</v>
      </c>
      <c r="L188" s="165"/>
      <c r="M188" s="169"/>
      <c r="N188" s="170"/>
      <c r="O188" s="170"/>
      <c r="P188" s="170"/>
      <c r="Q188" s="170"/>
      <c r="R188" s="170"/>
      <c r="S188" s="170"/>
      <c r="T188" s="171"/>
      <c r="AT188" s="167" t="s">
        <v>269</v>
      </c>
      <c r="AU188" s="167" t="s">
        <v>87</v>
      </c>
      <c r="AV188" s="13" t="s">
        <v>79</v>
      </c>
      <c r="AW188" s="13" t="s">
        <v>26</v>
      </c>
      <c r="AX188" s="13" t="s">
        <v>71</v>
      </c>
      <c r="AY188" s="167" t="s">
        <v>157</v>
      </c>
    </row>
    <row r="189" spans="1:65" s="14" customFormat="1" x14ac:dyDescent="0.2">
      <c r="B189" s="172"/>
      <c r="D189" s="166" t="s">
        <v>269</v>
      </c>
      <c r="E189" s="173" t="s">
        <v>1</v>
      </c>
      <c r="F189" s="174" t="s">
        <v>7572</v>
      </c>
      <c r="H189" s="175">
        <v>19.84</v>
      </c>
      <c r="L189" s="172"/>
      <c r="M189" s="176"/>
      <c r="N189" s="177"/>
      <c r="O189" s="177"/>
      <c r="P189" s="177"/>
      <c r="Q189" s="177"/>
      <c r="R189" s="177"/>
      <c r="S189" s="177"/>
      <c r="T189" s="178"/>
      <c r="AT189" s="173" t="s">
        <v>269</v>
      </c>
      <c r="AU189" s="173" t="s">
        <v>87</v>
      </c>
      <c r="AV189" s="14" t="s">
        <v>87</v>
      </c>
      <c r="AW189" s="14" t="s">
        <v>26</v>
      </c>
      <c r="AX189" s="14" t="s">
        <v>71</v>
      </c>
      <c r="AY189" s="173" t="s">
        <v>157</v>
      </c>
    </row>
    <row r="190" spans="1:65" s="16" customFormat="1" x14ac:dyDescent="0.2">
      <c r="B190" s="186"/>
      <c r="D190" s="166" t="s">
        <v>269</v>
      </c>
      <c r="E190" s="187" t="s">
        <v>1</v>
      </c>
      <c r="F190" s="188" t="s">
        <v>319</v>
      </c>
      <c r="H190" s="189">
        <v>19.84</v>
      </c>
      <c r="L190" s="186"/>
      <c r="M190" s="190"/>
      <c r="N190" s="191"/>
      <c r="O190" s="191"/>
      <c r="P190" s="191"/>
      <c r="Q190" s="191"/>
      <c r="R190" s="191"/>
      <c r="S190" s="191"/>
      <c r="T190" s="192"/>
      <c r="AT190" s="187" t="s">
        <v>269</v>
      </c>
      <c r="AU190" s="187" t="s">
        <v>87</v>
      </c>
      <c r="AV190" s="16" t="s">
        <v>92</v>
      </c>
      <c r="AW190" s="16" t="s">
        <v>26</v>
      </c>
      <c r="AX190" s="16" t="s">
        <v>71</v>
      </c>
      <c r="AY190" s="187" t="s">
        <v>157</v>
      </c>
    </row>
    <row r="191" spans="1:65" s="15" customFormat="1" x14ac:dyDescent="0.2">
      <c r="B191" s="179"/>
      <c r="D191" s="166" t="s">
        <v>269</v>
      </c>
      <c r="E191" s="180" t="s">
        <v>1</v>
      </c>
      <c r="F191" s="181" t="s">
        <v>272</v>
      </c>
      <c r="H191" s="182">
        <v>94.878</v>
      </c>
      <c r="L191" s="179"/>
      <c r="M191" s="183"/>
      <c r="N191" s="184"/>
      <c r="O191" s="184"/>
      <c r="P191" s="184"/>
      <c r="Q191" s="184"/>
      <c r="R191" s="184"/>
      <c r="S191" s="184"/>
      <c r="T191" s="185"/>
      <c r="AT191" s="180" t="s">
        <v>269</v>
      </c>
      <c r="AU191" s="180" t="s">
        <v>87</v>
      </c>
      <c r="AV191" s="15" t="s">
        <v>162</v>
      </c>
      <c r="AW191" s="15" t="s">
        <v>26</v>
      </c>
      <c r="AX191" s="15" t="s">
        <v>79</v>
      </c>
      <c r="AY191" s="180" t="s">
        <v>157</v>
      </c>
    </row>
    <row r="192" spans="1:65" s="2" customFormat="1" ht="24.2" customHeight="1" x14ac:dyDescent="0.2">
      <c r="A192" s="30"/>
      <c r="B192" s="147"/>
      <c r="C192" s="148" t="s">
        <v>178</v>
      </c>
      <c r="D192" s="148" t="s">
        <v>159</v>
      </c>
      <c r="E192" s="149" t="s">
        <v>5085</v>
      </c>
      <c r="F192" s="150" t="s">
        <v>5086</v>
      </c>
      <c r="G192" s="151" t="s">
        <v>168</v>
      </c>
      <c r="H192" s="152">
        <v>19.84</v>
      </c>
      <c r="I192" s="152"/>
      <c r="J192" s="152">
        <f>ROUND(I192*H192,3)</f>
        <v>0</v>
      </c>
      <c r="K192" s="153"/>
      <c r="L192" s="31"/>
      <c r="M192" s="154" t="s">
        <v>1</v>
      </c>
      <c r="N192" s="155" t="s">
        <v>37</v>
      </c>
      <c r="O192" s="156">
        <v>0.11118</v>
      </c>
      <c r="P192" s="156">
        <f>O192*H192</f>
        <v>2.2058111999999999</v>
      </c>
      <c r="Q192" s="156">
        <v>4.15E-3</v>
      </c>
      <c r="R192" s="156">
        <f>Q192*H192</f>
        <v>8.2336000000000006E-2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162</v>
      </c>
      <c r="AT192" s="158" t="s">
        <v>159</v>
      </c>
      <c r="AU192" s="158" t="s">
        <v>87</v>
      </c>
      <c r="AY192" s="18" t="s">
        <v>157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87</v>
      </c>
      <c r="BK192" s="160">
        <f>ROUND(I192*H192,3)</f>
        <v>0</v>
      </c>
      <c r="BL192" s="18" t="s">
        <v>162</v>
      </c>
      <c r="BM192" s="158" t="s">
        <v>7573</v>
      </c>
    </row>
    <row r="193" spans="1:65" s="13" customFormat="1" x14ac:dyDescent="0.2">
      <c r="B193" s="165"/>
      <c r="D193" s="166" t="s">
        <v>269</v>
      </c>
      <c r="E193" s="167" t="s">
        <v>1</v>
      </c>
      <c r="F193" s="168" t="s">
        <v>7574</v>
      </c>
      <c r="H193" s="167" t="s">
        <v>1</v>
      </c>
      <c r="L193" s="165"/>
      <c r="M193" s="169"/>
      <c r="N193" s="170"/>
      <c r="O193" s="170"/>
      <c r="P193" s="170"/>
      <c r="Q193" s="170"/>
      <c r="R193" s="170"/>
      <c r="S193" s="170"/>
      <c r="T193" s="171"/>
      <c r="AT193" s="167" t="s">
        <v>269</v>
      </c>
      <c r="AU193" s="167" t="s">
        <v>87</v>
      </c>
      <c r="AV193" s="13" t="s">
        <v>79</v>
      </c>
      <c r="AW193" s="13" t="s">
        <v>26</v>
      </c>
      <c r="AX193" s="13" t="s">
        <v>71</v>
      </c>
      <c r="AY193" s="167" t="s">
        <v>157</v>
      </c>
    </row>
    <row r="194" spans="1:65" s="14" customFormat="1" x14ac:dyDescent="0.2">
      <c r="B194" s="172"/>
      <c r="D194" s="166" t="s">
        <v>269</v>
      </c>
      <c r="E194" s="173" t="s">
        <v>1</v>
      </c>
      <c r="F194" s="174" t="s">
        <v>7572</v>
      </c>
      <c r="H194" s="175">
        <v>19.84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5" customFormat="1" x14ac:dyDescent="0.2">
      <c r="B195" s="179"/>
      <c r="D195" s="166" t="s">
        <v>269</v>
      </c>
      <c r="E195" s="180" t="s">
        <v>1</v>
      </c>
      <c r="F195" s="181" t="s">
        <v>272</v>
      </c>
      <c r="H195" s="182">
        <v>19.84</v>
      </c>
      <c r="L195" s="179"/>
      <c r="M195" s="183"/>
      <c r="N195" s="184"/>
      <c r="O195" s="184"/>
      <c r="P195" s="184"/>
      <c r="Q195" s="184"/>
      <c r="R195" s="184"/>
      <c r="S195" s="184"/>
      <c r="T195" s="185"/>
      <c r="AT195" s="180" t="s">
        <v>269</v>
      </c>
      <c r="AU195" s="180" t="s">
        <v>87</v>
      </c>
      <c r="AV195" s="15" t="s">
        <v>162</v>
      </c>
      <c r="AW195" s="15" t="s">
        <v>26</v>
      </c>
      <c r="AX195" s="15" t="s">
        <v>79</v>
      </c>
      <c r="AY195" s="180" t="s">
        <v>157</v>
      </c>
    </row>
    <row r="196" spans="1:65" s="2" customFormat="1" ht="37.9" customHeight="1" x14ac:dyDescent="0.2">
      <c r="A196" s="30"/>
      <c r="B196" s="147"/>
      <c r="C196" s="148" t="s">
        <v>194</v>
      </c>
      <c r="D196" s="148" t="s">
        <v>159</v>
      </c>
      <c r="E196" s="149" t="s">
        <v>1976</v>
      </c>
      <c r="F196" s="150" t="s">
        <v>1977</v>
      </c>
      <c r="G196" s="151" t="s">
        <v>168</v>
      </c>
      <c r="H196" s="152">
        <v>32.707000000000001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3.78</v>
      </c>
      <c r="P196" s="156">
        <f>O196*H196</f>
        <v>123.63245999999999</v>
      </c>
      <c r="Q196" s="156">
        <v>8.9700000000000005E-3</v>
      </c>
      <c r="R196" s="156">
        <f>Q196*H196</f>
        <v>0.29338179000000003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162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162</v>
      </c>
      <c r="BM196" s="158" t="s">
        <v>7575</v>
      </c>
    </row>
    <row r="197" spans="1:65" s="13" customFormat="1" x14ac:dyDescent="0.2">
      <c r="B197" s="165"/>
      <c r="D197" s="166" t="s">
        <v>269</v>
      </c>
      <c r="E197" s="167" t="s">
        <v>1</v>
      </c>
      <c r="F197" s="168" t="s">
        <v>7576</v>
      </c>
      <c r="H197" s="167" t="s">
        <v>1</v>
      </c>
      <c r="L197" s="165"/>
      <c r="M197" s="169"/>
      <c r="N197" s="170"/>
      <c r="O197" s="170"/>
      <c r="P197" s="170"/>
      <c r="Q197" s="170"/>
      <c r="R197" s="170"/>
      <c r="S197" s="170"/>
      <c r="T197" s="171"/>
      <c r="AT197" s="167" t="s">
        <v>269</v>
      </c>
      <c r="AU197" s="167" t="s">
        <v>87</v>
      </c>
      <c r="AV197" s="13" t="s">
        <v>79</v>
      </c>
      <c r="AW197" s="13" t="s">
        <v>26</v>
      </c>
      <c r="AX197" s="13" t="s">
        <v>71</v>
      </c>
      <c r="AY197" s="167" t="s">
        <v>157</v>
      </c>
    </row>
    <row r="198" spans="1:65" s="14" customFormat="1" x14ac:dyDescent="0.2">
      <c r="B198" s="172"/>
      <c r="D198" s="166" t="s">
        <v>269</v>
      </c>
      <c r="E198" s="173" t="s">
        <v>1</v>
      </c>
      <c r="F198" s="174" t="s">
        <v>7577</v>
      </c>
      <c r="H198" s="175">
        <v>7.55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 x14ac:dyDescent="0.2">
      <c r="B199" s="172"/>
      <c r="D199" s="166" t="s">
        <v>269</v>
      </c>
      <c r="E199" s="173" t="s">
        <v>1</v>
      </c>
      <c r="F199" s="174" t="s">
        <v>7578</v>
      </c>
      <c r="H199" s="175">
        <v>9.4250000000000007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 x14ac:dyDescent="0.2">
      <c r="B200" s="172"/>
      <c r="D200" s="166" t="s">
        <v>269</v>
      </c>
      <c r="E200" s="173" t="s">
        <v>1</v>
      </c>
      <c r="F200" s="174" t="s">
        <v>7579</v>
      </c>
      <c r="H200" s="175">
        <v>7.7519999999999998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4" customFormat="1" x14ac:dyDescent="0.2">
      <c r="B201" s="172"/>
      <c r="D201" s="166" t="s">
        <v>269</v>
      </c>
      <c r="E201" s="173" t="s">
        <v>1</v>
      </c>
      <c r="F201" s="174" t="s">
        <v>7580</v>
      </c>
      <c r="H201" s="175">
        <v>7.98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1:65" s="15" customFormat="1" x14ac:dyDescent="0.2">
      <c r="B202" s="179"/>
      <c r="D202" s="166" t="s">
        <v>269</v>
      </c>
      <c r="E202" s="180" t="s">
        <v>1</v>
      </c>
      <c r="F202" s="181" t="s">
        <v>272</v>
      </c>
      <c r="H202" s="182">
        <v>32.707000000000001</v>
      </c>
      <c r="L202" s="179"/>
      <c r="M202" s="183"/>
      <c r="N202" s="184"/>
      <c r="O202" s="184"/>
      <c r="P202" s="184"/>
      <c r="Q202" s="184"/>
      <c r="R202" s="184"/>
      <c r="S202" s="184"/>
      <c r="T202" s="185"/>
      <c r="AT202" s="180" t="s">
        <v>269</v>
      </c>
      <c r="AU202" s="180" t="s">
        <v>87</v>
      </c>
      <c r="AV202" s="15" t="s">
        <v>162</v>
      </c>
      <c r="AW202" s="15" t="s">
        <v>26</v>
      </c>
      <c r="AX202" s="15" t="s">
        <v>79</v>
      </c>
      <c r="AY202" s="180" t="s">
        <v>157</v>
      </c>
    </row>
    <row r="203" spans="1:65" s="2" customFormat="1" ht="37.9" customHeight="1" x14ac:dyDescent="0.2">
      <c r="A203" s="30"/>
      <c r="B203" s="147"/>
      <c r="C203" s="193" t="s">
        <v>198</v>
      </c>
      <c r="D203" s="193" t="s">
        <v>777</v>
      </c>
      <c r="E203" s="194" t="s">
        <v>2076</v>
      </c>
      <c r="F203" s="195" t="s">
        <v>8071</v>
      </c>
      <c r="G203" s="196" t="s">
        <v>168</v>
      </c>
      <c r="H203" s="197">
        <v>32.707000000000001</v>
      </c>
      <c r="I203" s="197"/>
      <c r="J203" s="197">
        <f>ROUND(I203*H203,3)</f>
        <v>0</v>
      </c>
      <c r="K203" s="198"/>
      <c r="L203" s="199"/>
      <c r="M203" s="200" t="s">
        <v>1</v>
      </c>
      <c r="N203" s="201" t="s">
        <v>37</v>
      </c>
      <c r="O203" s="156">
        <v>0</v>
      </c>
      <c r="P203" s="156">
        <f>O203*H203</f>
        <v>0</v>
      </c>
      <c r="Q203" s="156">
        <v>1.3899999999999999E-2</v>
      </c>
      <c r="R203" s="156">
        <f>Q203*H203</f>
        <v>0.45462729999999996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187</v>
      </c>
      <c r="AT203" s="158" t="s">
        <v>777</v>
      </c>
      <c r="AU203" s="158" t="s">
        <v>87</v>
      </c>
      <c r="AY203" s="18" t="s">
        <v>157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87</v>
      </c>
      <c r="BK203" s="160">
        <f>ROUND(I203*H203,3)</f>
        <v>0</v>
      </c>
      <c r="BL203" s="18" t="s">
        <v>162</v>
      </c>
      <c r="BM203" s="158" t="s">
        <v>7581</v>
      </c>
    </row>
    <row r="204" spans="1:65" s="14" customFormat="1" x14ac:dyDescent="0.2">
      <c r="B204" s="172"/>
      <c r="D204" s="166" t="s">
        <v>269</v>
      </c>
      <c r="E204" s="173" t="s">
        <v>1</v>
      </c>
      <c r="F204" s="174" t="s">
        <v>7582</v>
      </c>
      <c r="H204" s="175">
        <v>32.707000000000001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1:65" s="13" customFormat="1" x14ac:dyDescent="0.2">
      <c r="B205" s="165"/>
      <c r="D205" s="166" t="s">
        <v>269</v>
      </c>
      <c r="E205" s="167" t="s">
        <v>1</v>
      </c>
      <c r="F205" s="168" t="s">
        <v>2066</v>
      </c>
      <c r="H205" s="167" t="s">
        <v>1</v>
      </c>
      <c r="L205" s="165"/>
      <c r="M205" s="169"/>
      <c r="N205" s="170"/>
      <c r="O205" s="170"/>
      <c r="P205" s="170"/>
      <c r="Q205" s="170"/>
      <c r="R205" s="170"/>
      <c r="S205" s="170"/>
      <c r="T205" s="171"/>
      <c r="AT205" s="167" t="s">
        <v>269</v>
      </c>
      <c r="AU205" s="167" t="s">
        <v>87</v>
      </c>
      <c r="AV205" s="13" t="s">
        <v>79</v>
      </c>
      <c r="AW205" s="13" t="s">
        <v>26</v>
      </c>
      <c r="AX205" s="13" t="s">
        <v>71</v>
      </c>
      <c r="AY205" s="167" t="s">
        <v>157</v>
      </c>
    </row>
    <row r="206" spans="1:65" s="13" customFormat="1" x14ac:dyDescent="0.2">
      <c r="B206" s="165"/>
      <c r="D206" s="166" t="s">
        <v>269</v>
      </c>
      <c r="E206" s="167" t="s">
        <v>1</v>
      </c>
      <c r="F206" s="168" t="s">
        <v>7583</v>
      </c>
      <c r="H206" s="167" t="s">
        <v>1</v>
      </c>
      <c r="L206" s="165"/>
      <c r="M206" s="169"/>
      <c r="N206" s="170"/>
      <c r="O206" s="170"/>
      <c r="P206" s="170"/>
      <c r="Q206" s="170"/>
      <c r="R206" s="170"/>
      <c r="S206" s="170"/>
      <c r="T206" s="171"/>
      <c r="AT206" s="167" t="s">
        <v>269</v>
      </c>
      <c r="AU206" s="167" t="s">
        <v>87</v>
      </c>
      <c r="AV206" s="13" t="s">
        <v>79</v>
      </c>
      <c r="AW206" s="13" t="s">
        <v>26</v>
      </c>
      <c r="AX206" s="13" t="s">
        <v>71</v>
      </c>
      <c r="AY206" s="167" t="s">
        <v>157</v>
      </c>
    </row>
    <row r="207" spans="1:65" s="13" customFormat="1" ht="22.5" x14ac:dyDescent="0.2">
      <c r="B207" s="165"/>
      <c r="D207" s="166" t="s">
        <v>269</v>
      </c>
      <c r="E207" s="167" t="s">
        <v>1</v>
      </c>
      <c r="F207" s="168" t="s">
        <v>2079</v>
      </c>
      <c r="H207" s="167" t="s">
        <v>1</v>
      </c>
      <c r="L207" s="165"/>
      <c r="M207" s="169"/>
      <c r="N207" s="170"/>
      <c r="O207" s="170"/>
      <c r="P207" s="170"/>
      <c r="Q207" s="170"/>
      <c r="R207" s="170"/>
      <c r="S207" s="170"/>
      <c r="T207" s="171"/>
      <c r="AT207" s="167" t="s">
        <v>269</v>
      </c>
      <c r="AU207" s="167" t="s">
        <v>87</v>
      </c>
      <c r="AV207" s="13" t="s">
        <v>79</v>
      </c>
      <c r="AW207" s="13" t="s">
        <v>26</v>
      </c>
      <c r="AX207" s="13" t="s">
        <v>71</v>
      </c>
      <c r="AY207" s="167" t="s">
        <v>157</v>
      </c>
    </row>
    <row r="208" spans="1:65" s="13" customFormat="1" x14ac:dyDescent="0.2">
      <c r="B208" s="165"/>
      <c r="D208" s="166" t="s">
        <v>269</v>
      </c>
      <c r="E208" s="167" t="s">
        <v>1</v>
      </c>
      <c r="F208" s="168" t="s">
        <v>2069</v>
      </c>
      <c r="H208" s="167" t="s">
        <v>1</v>
      </c>
      <c r="L208" s="165"/>
      <c r="M208" s="169"/>
      <c r="N208" s="170"/>
      <c r="O208" s="170"/>
      <c r="P208" s="170"/>
      <c r="Q208" s="170"/>
      <c r="R208" s="170"/>
      <c r="S208" s="170"/>
      <c r="T208" s="171"/>
      <c r="AT208" s="167" t="s">
        <v>269</v>
      </c>
      <c r="AU208" s="167" t="s">
        <v>87</v>
      </c>
      <c r="AV208" s="13" t="s">
        <v>79</v>
      </c>
      <c r="AW208" s="13" t="s">
        <v>26</v>
      </c>
      <c r="AX208" s="13" t="s">
        <v>71</v>
      </c>
      <c r="AY208" s="167" t="s">
        <v>157</v>
      </c>
    </row>
    <row r="209" spans="1:65" s="13" customFormat="1" x14ac:dyDescent="0.2">
      <c r="B209" s="165"/>
      <c r="D209" s="166" t="s">
        <v>269</v>
      </c>
      <c r="E209" s="167" t="s">
        <v>1</v>
      </c>
      <c r="F209" s="168" t="s">
        <v>2070</v>
      </c>
      <c r="H209" s="167" t="s">
        <v>1</v>
      </c>
      <c r="L209" s="165"/>
      <c r="M209" s="169"/>
      <c r="N209" s="170"/>
      <c r="O209" s="170"/>
      <c r="P209" s="170"/>
      <c r="Q209" s="170"/>
      <c r="R209" s="170"/>
      <c r="S209" s="170"/>
      <c r="T209" s="171"/>
      <c r="AT209" s="167" t="s">
        <v>269</v>
      </c>
      <c r="AU209" s="167" t="s">
        <v>87</v>
      </c>
      <c r="AV209" s="13" t="s">
        <v>79</v>
      </c>
      <c r="AW209" s="13" t="s">
        <v>26</v>
      </c>
      <c r="AX209" s="13" t="s">
        <v>71</v>
      </c>
      <c r="AY209" s="167" t="s">
        <v>157</v>
      </c>
    </row>
    <row r="210" spans="1:65" s="13" customFormat="1" x14ac:dyDescent="0.2">
      <c r="B210" s="165"/>
      <c r="D210" s="166" t="s">
        <v>269</v>
      </c>
      <c r="E210" s="167" t="s">
        <v>1</v>
      </c>
      <c r="F210" s="168" t="s">
        <v>2071</v>
      </c>
      <c r="H210" s="167" t="s">
        <v>1</v>
      </c>
      <c r="L210" s="165"/>
      <c r="M210" s="169"/>
      <c r="N210" s="170"/>
      <c r="O210" s="170"/>
      <c r="P210" s="170"/>
      <c r="Q210" s="170"/>
      <c r="R210" s="170"/>
      <c r="S210" s="170"/>
      <c r="T210" s="171"/>
      <c r="AT210" s="167" t="s">
        <v>269</v>
      </c>
      <c r="AU210" s="167" t="s">
        <v>87</v>
      </c>
      <c r="AV210" s="13" t="s">
        <v>79</v>
      </c>
      <c r="AW210" s="13" t="s">
        <v>26</v>
      </c>
      <c r="AX210" s="13" t="s">
        <v>71</v>
      </c>
      <c r="AY210" s="167" t="s">
        <v>157</v>
      </c>
    </row>
    <row r="211" spans="1:65" s="13" customFormat="1" x14ac:dyDescent="0.2">
      <c r="B211" s="165"/>
      <c r="D211" s="166" t="s">
        <v>269</v>
      </c>
      <c r="E211" s="167" t="s">
        <v>1</v>
      </c>
      <c r="F211" s="168" t="s">
        <v>2073</v>
      </c>
      <c r="H211" s="167" t="s">
        <v>1</v>
      </c>
      <c r="L211" s="165"/>
      <c r="M211" s="169"/>
      <c r="N211" s="170"/>
      <c r="O211" s="170"/>
      <c r="P211" s="170"/>
      <c r="Q211" s="170"/>
      <c r="R211" s="170"/>
      <c r="S211" s="170"/>
      <c r="T211" s="171"/>
      <c r="AT211" s="167" t="s">
        <v>269</v>
      </c>
      <c r="AU211" s="167" t="s">
        <v>87</v>
      </c>
      <c r="AV211" s="13" t="s">
        <v>79</v>
      </c>
      <c r="AW211" s="13" t="s">
        <v>26</v>
      </c>
      <c r="AX211" s="13" t="s">
        <v>71</v>
      </c>
      <c r="AY211" s="167" t="s">
        <v>157</v>
      </c>
    </row>
    <row r="212" spans="1:65" s="13" customFormat="1" ht="22.5" x14ac:dyDescent="0.2">
      <c r="B212" s="165"/>
      <c r="D212" s="166" t="s">
        <v>269</v>
      </c>
      <c r="E212" s="167" t="s">
        <v>1</v>
      </c>
      <c r="F212" s="168" t="s">
        <v>2074</v>
      </c>
      <c r="H212" s="167" t="s">
        <v>1</v>
      </c>
      <c r="L212" s="165"/>
      <c r="M212" s="169"/>
      <c r="N212" s="170"/>
      <c r="O212" s="170"/>
      <c r="P212" s="170"/>
      <c r="Q212" s="170"/>
      <c r="R212" s="170"/>
      <c r="S212" s="170"/>
      <c r="T212" s="171"/>
      <c r="AT212" s="167" t="s">
        <v>269</v>
      </c>
      <c r="AU212" s="167" t="s">
        <v>87</v>
      </c>
      <c r="AV212" s="13" t="s">
        <v>79</v>
      </c>
      <c r="AW212" s="13" t="s">
        <v>26</v>
      </c>
      <c r="AX212" s="13" t="s">
        <v>71</v>
      </c>
      <c r="AY212" s="167" t="s">
        <v>157</v>
      </c>
    </row>
    <row r="213" spans="1:65" s="13" customFormat="1" x14ac:dyDescent="0.2">
      <c r="B213" s="165"/>
      <c r="D213" s="166" t="s">
        <v>269</v>
      </c>
      <c r="E213" s="167" t="s">
        <v>1</v>
      </c>
      <c r="F213" s="168" t="s">
        <v>1997</v>
      </c>
      <c r="H213" s="167" t="s">
        <v>1</v>
      </c>
      <c r="L213" s="165"/>
      <c r="M213" s="169"/>
      <c r="N213" s="170"/>
      <c r="O213" s="170"/>
      <c r="P213" s="170"/>
      <c r="Q213" s="170"/>
      <c r="R213" s="170"/>
      <c r="S213" s="170"/>
      <c r="T213" s="171"/>
      <c r="AT213" s="167" t="s">
        <v>269</v>
      </c>
      <c r="AU213" s="167" t="s">
        <v>87</v>
      </c>
      <c r="AV213" s="13" t="s">
        <v>79</v>
      </c>
      <c r="AW213" s="13" t="s">
        <v>26</v>
      </c>
      <c r="AX213" s="13" t="s">
        <v>71</v>
      </c>
      <c r="AY213" s="167" t="s">
        <v>157</v>
      </c>
    </row>
    <row r="214" spans="1:65" s="15" customFormat="1" x14ac:dyDescent="0.2">
      <c r="B214" s="179"/>
      <c r="D214" s="166" t="s">
        <v>269</v>
      </c>
      <c r="E214" s="180" t="s">
        <v>1</v>
      </c>
      <c r="F214" s="181" t="s">
        <v>272</v>
      </c>
      <c r="H214" s="182">
        <v>32.707000000000001</v>
      </c>
      <c r="L214" s="179"/>
      <c r="M214" s="183"/>
      <c r="N214" s="184"/>
      <c r="O214" s="184"/>
      <c r="P214" s="184"/>
      <c r="Q214" s="184"/>
      <c r="R214" s="184"/>
      <c r="S214" s="184"/>
      <c r="T214" s="185"/>
      <c r="AT214" s="180" t="s">
        <v>269</v>
      </c>
      <c r="AU214" s="180" t="s">
        <v>87</v>
      </c>
      <c r="AV214" s="15" t="s">
        <v>162</v>
      </c>
      <c r="AW214" s="15" t="s">
        <v>26</v>
      </c>
      <c r="AX214" s="15" t="s">
        <v>79</v>
      </c>
      <c r="AY214" s="180" t="s">
        <v>157</v>
      </c>
    </row>
    <row r="215" spans="1:65" s="2" customFormat="1" ht="24.2" customHeight="1" x14ac:dyDescent="0.2">
      <c r="A215" s="30"/>
      <c r="B215" s="147"/>
      <c r="C215" s="148" t="s">
        <v>202</v>
      </c>
      <c r="D215" s="148" t="s">
        <v>159</v>
      </c>
      <c r="E215" s="149" t="s">
        <v>7584</v>
      </c>
      <c r="F215" s="150" t="s">
        <v>7585</v>
      </c>
      <c r="G215" s="151" t="s">
        <v>161</v>
      </c>
      <c r="H215" s="152">
        <v>0.59299999999999997</v>
      </c>
      <c r="I215" s="152"/>
      <c r="J215" s="152">
        <f>ROUND(I215*H215,3)</f>
        <v>0</v>
      </c>
      <c r="K215" s="153"/>
      <c r="L215" s="31"/>
      <c r="M215" s="154" t="s">
        <v>1</v>
      </c>
      <c r="N215" s="155" t="s">
        <v>37</v>
      </c>
      <c r="O215" s="156">
        <v>2.5718299999999998</v>
      </c>
      <c r="P215" s="156">
        <f>O215*H215</f>
        <v>1.5250951899999998</v>
      </c>
      <c r="Q215" s="156">
        <v>2.2404799999999998</v>
      </c>
      <c r="R215" s="156">
        <f>Q215*H215</f>
        <v>1.3286046399999998</v>
      </c>
      <c r="S215" s="156">
        <v>0</v>
      </c>
      <c r="T215" s="157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162</v>
      </c>
      <c r="AT215" s="158" t="s">
        <v>159</v>
      </c>
      <c r="AU215" s="158" t="s">
        <v>87</v>
      </c>
      <c r="AY215" s="18" t="s">
        <v>157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8" t="s">
        <v>87</v>
      </c>
      <c r="BK215" s="160">
        <f>ROUND(I215*H215,3)</f>
        <v>0</v>
      </c>
      <c r="BL215" s="18" t="s">
        <v>162</v>
      </c>
      <c r="BM215" s="158" t="s">
        <v>7586</v>
      </c>
    </row>
    <row r="216" spans="1:65" s="13" customFormat="1" x14ac:dyDescent="0.2">
      <c r="B216" s="165"/>
      <c r="D216" s="166" t="s">
        <v>269</v>
      </c>
      <c r="E216" s="167" t="s">
        <v>1</v>
      </c>
      <c r="F216" s="168" t="s">
        <v>7587</v>
      </c>
      <c r="H216" s="167" t="s">
        <v>1</v>
      </c>
      <c r="L216" s="165"/>
      <c r="M216" s="169"/>
      <c r="N216" s="170"/>
      <c r="O216" s="170"/>
      <c r="P216" s="170"/>
      <c r="Q216" s="170"/>
      <c r="R216" s="170"/>
      <c r="S216" s="170"/>
      <c r="T216" s="171"/>
      <c r="AT216" s="167" t="s">
        <v>269</v>
      </c>
      <c r="AU216" s="167" t="s">
        <v>87</v>
      </c>
      <c r="AV216" s="13" t="s">
        <v>79</v>
      </c>
      <c r="AW216" s="13" t="s">
        <v>26</v>
      </c>
      <c r="AX216" s="13" t="s">
        <v>71</v>
      </c>
      <c r="AY216" s="167" t="s">
        <v>157</v>
      </c>
    </row>
    <row r="217" spans="1:65" s="14" customFormat="1" ht="22.5" x14ac:dyDescent="0.2">
      <c r="B217" s="172"/>
      <c r="D217" s="166" t="s">
        <v>269</v>
      </c>
      <c r="E217" s="173" t="s">
        <v>1</v>
      </c>
      <c r="F217" s="174" t="s">
        <v>7588</v>
      </c>
      <c r="H217" s="175">
        <v>0.59299999999999997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5" customFormat="1" x14ac:dyDescent="0.2">
      <c r="B218" s="179"/>
      <c r="D218" s="166" t="s">
        <v>269</v>
      </c>
      <c r="E218" s="180" t="s">
        <v>1</v>
      </c>
      <c r="F218" s="181" t="s">
        <v>272</v>
      </c>
      <c r="H218" s="182">
        <v>0.59299999999999997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269</v>
      </c>
      <c r="AU218" s="180" t="s">
        <v>87</v>
      </c>
      <c r="AV218" s="15" t="s">
        <v>162</v>
      </c>
      <c r="AW218" s="15" t="s">
        <v>26</v>
      </c>
      <c r="AX218" s="15" t="s">
        <v>79</v>
      </c>
      <c r="AY218" s="180" t="s">
        <v>157</v>
      </c>
    </row>
    <row r="219" spans="1:65" s="2" customFormat="1" ht="24.2" customHeight="1" x14ac:dyDescent="0.2">
      <c r="A219" s="30"/>
      <c r="B219" s="147"/>
      <c r="C219" s="148" t="s">
        <v>207</v>
      </c>
      <c r="D219" s="148" t="s">
        <v>159</v>
      </c>
      <c r="E219" s="149" t="s">
        <v>7589</v>
      </c>
      <c r="F219" s="150" t="s">
        <v>7590</v>
      </c>
      <c r="G219" s="151" t="s">
        <v>168</v>
      </c>
      <c r="H219" s="152">
        <v>22.591000000000001</v>
      </c>
      <c r="I219" s="152"/>
      <c r="J219" s="152">
        <f>ROUND(I219*H219,3)</f>
        <v>0</v>
      </c>
      <c r="K219" s="153"/>
      <c r="L219" s="31"/>
      <c r="M219" s="154" t="s">
        <v>1</v>
      </c>
      <c r="N219" s="155" t="s">
        <v>37</v>
      </c>
      <c r="O219" s="156">
        <v>3.5009999999999999E-2</v>
      </c>
      <c r="P219" s="156">
        <f>O219*H219</f>
        <v>0.79091091000000002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162</v>
      </c>
      <c r="AT219" s="158" t="s">
        <v>159</v>
      </c>
      <c r="AU219" s="158" t="s">
        <v>87</v>
      </c>
      <c r="AY219" s="18" t="s">
        <v>157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87</v>
      </c>
      <c r="BK219" s="160">
        <f>ROUND(I219*H219,3)</f>
        <v>0</v>
      </c>
      <c r="BL219" s="18" t="s">
        <v>162</v>
      </c>
      <c r="BM219" s="158" t="s">
        <v>7591</v>
      </c>
    </row>
    <row r="220" spans="1:65" s="14" customFormat="1" x14ac:dyDescent="0.2">
      <c r="B220" s="172"/>
      <c r="D220" s="166" t="s">
        <v>269</v>
      </c>
      <c r="E220" s="173" t="s">
        <v>1</v>
      </c>
      <c r="F220" s="174" t="s">
        <v>7592</v>
      </c>
      <c r="H220" s="175">
        <v>22.591000000000001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5" customFormat="1" x14ac:dyDescent="0.2">
      <c r="B221" s="179"/>
      <c r="D221" s="166" t="s">
        <v>269</v>
      </c>
      <c r="E221" s="180" t="s">
        <v>1</v>
      </c>
      <c r="F221" s="181" t="s">
        <v>272</v>
      </c>
      <c r="H221" s="182">
        <v>22.591000000000001</v>
      </c>
      <c r="L221" s="179"/>
      <c r="M221" s="183"/>
      <c r="N221" s="184"/>
      <c r="O221" s="184"/>
      <c r="P221" s="184"/>
      <c r="Q221" s="184"/>
      <c r="R221" s="184"/>
      <c r="S221" s="184"/>
      <c r="T221" s="185"/>
      <c r="AT221" s="180" t="s">
        <v>269</v>
      </c>
      <c r="AU221" s="180" t="s">
        <v>87</v>
      </c>
      <c r="AV221" s="15" t="s">
        <v>162</v>
      </c>
      <c r="AW221" s="15" t="s">
        <v>26</v>
      </c>
      <c r="AX221" s="15" t="s">
        <v>79</v>
      </c>
      <c r="AY221" s="180" t="s">
        <v>157</v>
      </c>
    </row>
    <row r="222" spans="1:65" s="2" customFormat="1" ht="39.75" customHeight="1" x14ac:dyDescent="0.2">
      <c r="A222" s="30"/>
      <c r="B222" s="147"/>
      <c r="C222" s="193" t="s">
        <v>211</v>
      </c>
      <c r="D222" s="193" t="s">
        <v>777</v>
      </c>
      <c r="E222" s="194" t="s">
        <v>7593</v>
      </c>
      <c r="F222" s="195" t="s">
        <v>8307</v>
      </c>
      <c r="G222" s="196" t="s">
        <v>757</v>
      </c>
      <c r="H222" s="197">
        <v>5</v>
      </c>
      <c r="I222" s="197"/>
      <c r="J222" s="197">
        <f>ROUND(I222*H222,3)</f>
        <v>0</v>
      </c>
      <c r="K222" s="198"/>
      <c r="L222" s="199"/>
      <c r="M222" s="200" t="s">
        <v>1</v>
      </c>
      <c r="N222" s="201" t="s">
        <v>37</v>
      </c>
      <c r="O222" s="156">
        <v>0</v>
      </c>
      <c r="P222" s="156">
        <f>O222*H222</f>
        <v>0</v>
      </c>
      <c r="Q222" s="156">
        <v>1E-3</v>
      </c>
      <c r="R222" s="156">
        <f>Q222*H222</f>
        <v>5.0000000000000001E-3</v>
      </c>
      <c r="S222" s="156">
        <v>0</v>
      </c>
      <c r="T222" s="15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187</v>
      </c>
      <c r="AT222" s="158" t="s">
        <v>777</v>
      </c>
      <c r="AU222" s="158" t="s">
        <v>87</v>
      </c>
      <c r="AY222" s="18" t="s">
        <v>157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8" t="s">
        <v>87</v>
      </c>
      <c r="BK222" s="160">
        <f>ROUND(I222*H222,3)</f>
        <v>0</v>
      </c>
      <c r="BL222" s="18" t="s">
        <v>162</v>
      </c>
      <c r="BM222" s="158" t="s">
        <v>7594</v>
      </c>
    </row>
    <row r="223" spans="1:65" s="2" customFormat="1" ht="24.2" customHeight="1" x14ac:dyDescent="0.2">
      <c r="A223" s="30"/>
      <c r="B223" s="147"/>
      <c r="C223" s="148" t="s">
        <v>215</v>
      </c>
      <c r="D223" s="148" t="s">
        <v>159</v>
      </c>
      <c r="E223" s="149" t="s">
        <v>7595</v>
      </c>
      <c r="F223" s="150" t="s">
        <v>7596</v>
      </c>
      <c r="G223" s="151" t="s">
        <v>168</v>
      </c>
      <c r="H223" s="152">
        <v>22.591000000000001</v>
      </c>
      <c r="I223" s="152"/>
      <c r="J223" s="152">
        <f>ROUND(I223*H223,3)</f>
        <v>0</v>
      </c>
      <c r="K223" s="153"/>
      <c r="L223" s="31"/>
      <c r="M223" s="154" t="s">
        <v>1</v>
      </c>
      <c r="N223" s="155" t="s">
        <v>37</v>
      </c>
      <c r="O223" s="156">
        <v>0.22173999999999999</v>
      </c>
      <c r="P223" s="156">
        <f>O223*H223</f>
        <v>5.0093283399999997</v>
      </c>
      <c r="Q223" s="156">
        <v>1.306E-2</v>
      </c>
      <c r="R223" s="156">
        <f>Q223*H223</f>
        <v>0.29503846</v>
      </c>
      <c r="S223" s="156">
        <v>0</v>
      </c>
      <c r="T223" s="15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162</v>
      </c>
      <c r="AT223" s="158" t="s">
        <v>159</v>
      </c>
      <c r="AU223" s="158" t="s">
        <v>87</v>
      </c>
      <c r="AY223" s="18" t="s">
        <v>157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8" t="s">
        <v>87</v>
      </c>
      <c r="BK223" s="160">
        <f>ROUND(I223*H223,3)</f>
        <v>0</v>
      </c>
      <c r="BL223" s="18" t="s">
        <v>162</v>
      </c>
      <c r="BM223" s="158" t="s">
        <v>7597</v>
      </c>
    </row>
    <row r="224" spans="1:65" s="12" customFormat="1" ht="22.9" customHeight="1" x14ac:dyDescent="0.2">
      <c r="B224" s="135"/>
      <c r="D224" s="136" t="s">
        <v>70</v>
      </c>
      <c r="E224" s="145" t="s">
        <v>178</v>
      </c>
      <c r="F224" s="145" t="s">
        <v>276</v>
      </c>
      <c r="J224" s="146">
        <f>BK224</f>
        <v>0</v>
      </c>
      <c r="L224" s="135"/>
      <c r="M224" s="139"/>
      <c r="N224" s="140"/>
      <c r="O224" s="140"/>
      <c r="P224" s="141">
        <f>SUM(P225:P300)</f>
        <v>1193.1664233000004</v>
      </c>
      <c r="Q224" s="140"/>
      <c r="R224" s="141">
        <f>SUM(R225:R300)</f>
        <v>25.671911000000001</v>
      </c>
      <c r="S224" s="140"/>
      <c r="T224" s="142">
        <f>SUM(T225:T300)</f>
        <v>10.706200000000001</v>
      </c>
      <c r="AR224" s="136" t="s">
        <v>79</v>
      </c>
      <c r="AT224" s="143" t="s">
        <v>70</v>
      </c>
      <c r="AU224" s="143" t="s">
        <v>79</v>
      </c>
      <c r="AY224" s="136" t="s">
        <v>157</v>
      </c>
      <c r="BK224" s="144">
        <f>SUM(BK225:BK300)</f>
        <v>0</v>
      </c>
    </row>
    <row r="225" spans="1:65" s="2" customFormat="1" ht="24.2" customHeight="1" x14ac:dyDescent="0.2">
      <c r="A225" s="30"/>
      <c r="B225" s="147"/>
      <c r="C225" s="148" t="s">
        <v>220</v>
      </c>
      <c r="D225" s="148" t="s">
        <v>159</v>
      </c>
      <c r="E225" s="149" t="s">
        <v>2265</v>
      </c>
      <c r="F225" s="150" t="s">
        <v>2266</v>
      </c>
      <c r="G225" s="151" t="s">
        <v>168</v>
      </c>
      <c r="H225" s="152">
        <v>1358.7</v>
      </c>
      <c r="I225" s="152"/>
      <c r="J225" s="152">
        <f>ROUND(I225*H225,3)</f>
        <v>0</v>
      </c>
      <c r="K225" s="153"/>
      <c r="L225" s="31"/>
      <c r="M225" s="154" t="s">
        <v>1</v>
      </c>
      <c r="N225" s="155" t="s">
        <v>37</v>
      </c>
      <c r="O225" s="156">
        <v>7.6999999999999999E-2</v>
      </c>
      <c r="P225" s="156">
        <f>O225*H225</f>
        <v>104.6199</v>
      </c>
      <c r="Q225" s="156">
        <v>1.653E-2</v>
      </c>
      <c r="R225" s="156">
        <f>Q225*H225</f>
        <v>22.459311</v>
      </c>
      <c r="S225" s="156">
        <v>0</v>
      </c>
      <c r="T225" s="157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162</v>
      </c>
      <c r="AT225" s="158" t="s">
        <v>159</v>
      </c>
      <c r="AU225" s="158" t="s">
        <v>87</v>
      </c>
      <c r="AY225" s="18" t="s">
        <v>157</v>
      </c>
      <c r="BE225" s="159">
        <f>IF(N225="základná",J225,0)</f>
        <v>0</v>
      </c>
      <c r="BF225" s="159">
        <f>IF(N225="znížená",J225,0)</f>
        <v>0</v>
      </c>
      <c r="BG225" s="159">
        <f>IF(N225="zákl. prenesená",J225,0)</f>
        <v>0</v>
      </c>
      <c r="BH225" s="159">
        <f>IF(N225="zníž. prenesená",J225,0)</f>
        <v>0</v>
      </c>
      <c r="BI225" s="159">
        <f>IF(N225="nulová",J225,0)</f>
        <v>0</v>
      </c>
      <c r="BJ225" s="18" t="s">
        <v>87</v>
      </c>
      <c r="BK225" s="160">
        <f>ROUND(I225*H225,3)</f>
        <v>0</v>
      </c>
      <c r="BL225" s="18" t="s">
        <v>162</v>
      </c>
      <c r="BM225" s="158" t="s">
        <v>7598</v>
      </c>
    </row>
    <row r="226" spans="1:65" s="13" customFormat="1" ht="22.5" x14ac:dyDescent="0.2">
      <c r="B226" s="165"/>
      <c r="D226" s="166" t="s">
        <v>269</v>
      </c>
      <c r="E226" s="167" t="s">
        <v>1</v>
      </c>
      <c r="F226" s="168" t="s">
        <v>7599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4" customFormat="1" x14ac:dyDescent="0.2">
      <c r="B227" s="172"/>
      <c r="D227" s="166" t="s">
        <v>269</v>
      </c>
      <c r="E227" s="173" t="s">
        <v>1</v>
      </c>
      <c r="F227" s="174" t="s">
        <v>7600</v>
      </c>
      <c r="H227" s="175">
        <v>1260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1:65" s="16" customFormat="1" x14ac:dyDescent="0.2">
      <c r="B228" s="186"/>
      <c r="D228" s="166" t="s">
        <v>269</v>
      </c>
      <c r="E228" s="187" t="s">
        <v>1</v>
      </c>
      <c r="F228" s="188" t="s">
        <v>319</v>
      </c>
      <c r="H228" s="189">
        <v>1260</v>
      </c>
      <c r="L228" s="186"/>
      <c r="M228" s="190"/>
      <c r="N228" s="191"/>
      <c r="O228" s="191"/>
      <c r="P228" s="191"/>
      <c r="Q228" s="191"/>
      <c r="R228" s="191"/>
      <c r="S228" s="191"/>
      <c r="T228" s="192"/>
      <c r="AT228" s="187" t="s">
        <v>269</v>
      </c>
      <c r="AU228" s="187" t="s">
        <v>87</v>
      </c>
      <c r="AV228" s="16" t="s">
        <v>92</v>
      </c>
      <c r="AW228" s="16" t="s">
        <v>26</v>
      </c>
      <c r="AX228" s="16" t="s">
        <v>71</v>
      </c>
      <c r="AY228" s="187" t="s">
        <v>157</v>
      </c>
    </row>
    <row r="229" spans="1:65" s="13" customFormat="1" x14ac:dyDescent="0.2">
      <c r="B229" s="165"/>
      <c r="D229" s="166" t="s">
        <v>269</v>
      </c>
      <c r="E229" s="167" t="s">
        <v>1</v>
      </c>
      <c r="F229" s="168" t="s">
        <v>7601</v>
      </c>
      <c r="H229" s="167" t="s">
        <v>1</v>
      </c>
      <c r="L229" s="165"/>
      <c r="M229" s="169"/>
      <c r="N229" s="170"/>
      <c r="O229" s="170"/>
      <c r="P229" s="170"/>
      <c r="Q229" s="170"/>
      <c r="R229" s="170"/>
      <c r="S229" s="170"/>
      <c r="T229" s="171"/>
      <c r="AT229" s="167" t="s">
        <v>269</v>
      </c>
      <c r="AU229" s="167" t="s">
        <v>87</v>
      </c>
      <c r="AV229" s="13" t="s">
        <v>79</v>
      </c>
      <c r="AW229" s="13" t="s">
        <v>26</v>
      </c>
      <c r="AX229" s="13" t="s">
        <v>71</v>
      </c>
      <c r="AY229" s="167" t="s">
        <v>157</v>
      </c>
    </row>
    <row r="230" spans="1:65" s="14" customFormat="1" x14ac:dyDescent="0.2">
      <c r="B230" s="172"/>
      <c r="D230" s="166" t="s">
        <v>269</v>
      </c>
      <c r="E230" s="173" t="s">
        <v>1</v>
      </c>
      <c r="F230" s="174" t="s">
        <v>7602</v>
      </c>
      <c r="H230" s="175">
        <v>98.7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6" customFormat="1" x14ac:dyDescent="0.2">
      <c r="B231" s="186"/>
      <c r="D231" s="166" t="s">
        <v>269</v>
      </c>
      <c r="E231" s="187" t="s">
        <v>1</v>
      </c>
      <c r="F231" s="188" t="s">
        <v>319</v>
      </c>
      <c r="H231" s="189">
        <v>98.7</v>
      </c>
      <c r="L231" s="186"/>
      <c r="M231" s="190"/>
      <c r="N231" s="191"/>
      <c r="O231" s="191"/>
      <c r="P231" s="191"/>
      <c r="Q231" s="191"/>
      <c r="R231" s="191"/>
      <c r="S231" s="191"/>
      <c r="T231" s="192"/>
      <c r="AT231" s="187" t="s">
        <v>269</v>
      </c>
      <c r="AU231" s="187" t="s">
        <v>87</v>
      </c>
      <c r="AV231" s="16" t="s">
        <v>92</v>
      </c>
      <c r="AW231" s="16" t="s">
        <v>26</v>
      </c>
      <c r="AX231" s="16" t="s">
        <v>71</v>
      </c>
      <c r="AY231" s="187" t="s">
        <v>157</v>
      </c>
    </row>
    <row r="232" spans="1:65" s="15" customFormat="1" x14ac:dyDescent="0.2">
      <c r="B232" s="179"/>
      <c r="D232" s="166" t="s">
        <v>269</v>
      </c>
      <c r="E232" s="180" t="s">
        <v>1</v>
      </c>
      <c r="F232" s="181" t="s">
        <v>272</v>
      </c>
      <c r="H232" s="182">
        <v>1358.7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269</v>
      </c>
      <c r="AU232" s="180" t="s">
        <v>87</v>
      </c>
      <c r="AV232" s="15" t="s">
        <v>162</v>
      </c>
      <c r="AW232" s="15" t="s">
        <v>26</v>
      </c>
      <c r="AX232" s="15" t="s">
        <v>79</v>
      </c>
      <c r="AY232" s="180" t="s">
        <v>157</v>
      </c>
    </row>
    <row r="233" spans="1:65" s="2" customFormat="1" ht="24.2" customHeight="1" x14ac:dyDescent="0.2">
      <c r="A233" s="30"/>
      <c r="B233" s="147"/>
      <c r="C233" s="148" t="s">
        <v>224</v>
      </c>
      <c r="D233" s="148" t="s">
        <v>159</v>
      </c>
      <c r="E233" s="149" t="s">
        <v>4859</v>
      </c>
      <c r="F233" s="150" t="s">
        <v>4860</v>
      </c>
      <c r="G233" s="151" t="s">
        <v>168</v>
      </c>
      <c r="H233" s="152">
        <v>1358.7</v>
      </c>
      <c r="I233" s="152"/>
      <c r="J233" s="152">
        <f>ROUND(I233*H233,3)</f>
        <v>0</v>
      </c>
      <c r="K233" s="153"/>
      <c r="L233" s="31"/>
      <c r="M233" s="154" t="s">
        <v>1</v>
      </c>
      <c r="N233" s="155" t="s">
        <v>37</v>
      </c>
      <c r="O233" s="156">
        <v>6.4000000000000001E-2</v>
      </c>
      <c r="P233" s="156">
        <f>O233*H233</f>
        <v>86.956800000000001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162</v>
      </c>
      <c r="AT233" s="158" t="s">
        <v>159</v>
      </c>
      <c r="AU233" s="158" t="s">
        <v>87</v>
      </c>
      <c r="AY233" s="18" t="s">
        <v>157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87</v>
      </c>
      <c r="BK233" s="160">
        <f>ROUND(I233*H233,3)</f>
        <v>0</v>
      </c>
      <c r="BL233" s="18" t="s">
        <v>162</v>
      </c>
      <c r="BM233" s="158" t="s">
        <v>7603</v>
      </c>
    </row>
    <row r="234" spans="1:65" s="2" customFormat="1" ht="37.9" customHeight="1" x14ac:dyDescent="0.2">
      <c r="A234" s="30"/>
      <c r="B234" s="147"/>
      <c r="C234" s="148" t="s">
        <v>228</v>
      </c>
      <c r="D234" s="148" t="s">
        <v>159</v>
      </c>
      <c r="E234" s="149" t="s">
        <v>2286</v>
      </c>
      <c r="F234" s="150" t="s">
        <v>2287</v>
      </c>
      <c r="G234" s="151" t="s">
        <v>168</v>
      </c>
      <c r="H234" s="152">
        <v>2717.4</v>
      </c>
      <c r="I234" s="152"/>
      <c r="J234" s="152">
        <f>ROUND(I234*H234,3)</f>
        <v>0</v>
      </c>
      <c r="K234" s="153"/>
      <c r="L234" s="31"/>
      <c r="M234" s="154" t="s">
        <v>1</v>
      </c>
      <c r="N234" s="155" t="s">
        <v>37</v>
      </c>
      <c r="O234" s="156">
        <v>2E-3</v>
      </c>
      <c r="P234" s="156">
        <f>O234*H234</f>
        <v>5.4348000000000001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162</v>
      </c>
      <c r="AT234" s="158" t="s">
        <v>159</v>
      </c>
      <c r="AU234" s="158" t="s">
        <v>87</v>
      </c>
      <c r="AY234" s="18" t="s">
        <v>157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8" t="s">
        <v>87</v>
      </c>
      <c r="BK234" s="160">
        <f>ROUND(I234*H234,3)</f>
        <v>0</v>
      </c>
      <c r="BL234" s="18" t="s">
        <v>162</v>
      </c>
      <c r="BM234" s="158" t="s">
        <v>7604</v>
      </c>
    </row>
    <row r="235" spans="1:65" s="14" customFormat="1" x14ac:dyDescent="0.2">
      <c r="B235" s="172"/>
      <c r="D235" s="166" t="s">
        <v>269</v>
      </c>
      <c r="E235" s="173" t="s">
        <v>1</v>
      </c>
      <c r="F235" s="174" t="s">
        <v>7605</v>
      </c>
      <c r="H235" s="175">
        <v>2717.4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5" customFormat="1" x14ac:dyDescent="0.2">
      <c r="B236" s="179"/>
      <c r="D236" s="166" t="s">
        <v>269</v>
      </c>
      <c r="E236" s="180" t="s">
        <v>1</v>
      </c>
      <c r="F236" s="181" t="s">
        <v>272</v>
      </c>
      <c r="H236" s="182">
        <v>2717.4</v>
      </c>
      <c r="L236" s="179"/>
      <c r="M236" s="183"/>
      <c r="N236" s="184"/>
      <c r="O236" s="184"/>
      <c r="P236" s="184"/>
      <c r="Q236" s="184"/>
      <c r="R236" s="184"/>
      <c r="S236" s="184"/>
      <c r="T236" s="185"/>
      <c r="AT236" s="180" t="s">
        <v>269</v>
      </c>
      <c r="AU236" s="180" t="s">
        <v>87</v>
      </c>
      <c r="AV236" s="15" t="s">
        <v>162</v>
      </c>
      <c r="AW236" s="15" t="s">
        <v>26</v>
      </c>
      <c r="AX236" s="15" t="s">
        <v>79</v>
      </c>
      <c r="AY236" s="180" t="s">
        <v>157</v>
      </c>
    </row>
    <row r="237" spans="1:65" s="2" customFormat="1" ht="24.2" customHeight="1" x14ac:dyDescent="0.2">
      <c r="A237" s="30"/>
      <c r="B237" s="147"/>
      <c r="C237" s="148" t="s">
        <v>234</v>
      </c>
      <c r="D237" s="148" t="s">
        <v>159</v>
      </c>
      <c r="E237" s="149" t="s">
        <v>7606</v>
      </c>
      <c r="F237" s="150" t="s">
        <v>7607</v>
      </c>
      <c r="G237" s="151" t="s">
        <v>168</v>
      </c>
      <c r="H237" s="152">
        <v>1860</v>
      </c>
      <c r="I237" s="152"/>
      <c r="J237" s="152">
        <f>ROUND(I237*H237,3)</f>
        <v>0</v>
      </c>
      <c r="K237" s="153"/>
      <c r="L237" s="31"/>
      <c r="M237" s="154" t="s">
        <v>1</v>
      </c>
      <c r="N237" s="155" t="s">
        <v>37</v>
      </c>
      <c r="O237" s="156">
        <v>2E-3</v>
      </c>
      <c r="P237" s="156">
        <f>O237*H237</f>
        <v>3.72</v>
      </c>
      <c r="Q237" s="156">
        <v>1.66E-3</v>
      </c>
      <c r="R237" s="156">
        <f>Q237*H237</f>
        <v>3.0876000000000001</v>
      </c>
      <c r="S237" s="156">
        <v>0</v>
      </c>
      <c r="T237" s="157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8" t="s">
        <v>162</v>
      </c>
      <c r="AT237" s="158" t="s">
        <v>159</v>
      </c>
      <c r="AU237" s="158" t="s">
        <v>87</v>
      </c>
      <c r="AY237" s="18" t="s">
        <v>157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8" t="s">
        <v>87</v>
      </c>
      <c r="BK237" s="160">
        <f>ROUND(I237*H237,3)</f>
        <v>0</v>
      </c>
      <c r="BL237" s="18" t="s">
        <v>162</v>
      </c>
      <c r="BM237" s="158" t="s">
        <v>7608</v>
      </c>
    </row>
    <row r="238" spans="1:65" s="13" customFormat="1" x14ac:dyDescent="0.2">
      <c r="B238" s="165"/>
      <c r="D238" s="166" t="s">
        <v>269</v>
      </c>
      <c r="E238" s="167" t="s">
        <v>1</v>
      </c>
      <c r="F238" s="168" t="s">
        <v>7609</v>
      </c>
      <c r="H238" s="167" t="s">
        <v>1</v>
      </c>
      <c r="L238" s="165"/>
      <c r="M238" s="169"/>
      <c r="N238" s="170"/>
      <c r="O238" s="170"/>
      <c r="P238" s="170"/>
      <c r="Q238" s="170"/>
      <c r="R238" s="170"/>
      <c r="S238" s="170"/>
      <c r="T238" s="171"/>
      <c r="AT238" s="167" t="s">
        <v>269</v>
      </c>
      <c r="AU238" s="167" t="s">
        <v>87</v>
      </c>
      <c r="AV238" s="13" t="s">
        <v>79</v>
      </c>
      <c r="AW238" s="13" t="s">
        <v>26</v>
      </c>
      <c r="AX238" s="13" t="s">
        <v>71</v>
      </c>
      <c r="AY238" s="167" t="s">
        <v>157</v>
      </c>
    </row>
    <row r="239" spans="1:65" s="14" customFormat="1" x14ac:dyDescent="0.2">
      <c r="B239" s="172"/>
      <c r="D239" s="166" t="s">
        <v>269</v>
      </c>
      <c r="E239" s="173" t="s">
        <v>1</v>
      </c>
      <c r="F239" s="174" t="s">
        <v>7610</v>
      </c>
      <c r="H239" s="175">
        <v>1860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5" customFormat="1" x14ac:dyDescent="0.2">
      <c r="B240" s="179"/>
      <c r="D240" s="166" t="s">
        <v>269</v>
      </c>
      <c r="E240" s="180" t="s">
        <v>1</v>
      </c>
      <c r="F240" s="181" t="s">
        <v>272</v>
      </c>
      <c r="H240" s="182">
        <v>1860</v>
      </c>
      <c r="L240" s="179"/>
      <c r="M240" s="183"/>
      <c r="N240" s="184"/>
      <c r="O240" s="184"/>
      <c r="P240" s="184"/>
      <c r="Q240" s="184"/>
      <c r="R240" s="184"/>
      <c r="S240" s="184"/>
      <c r="T240" s="185"/>
      <c r="AT240" s="180" t="s">
        <v>269</v>
      </c>
      <c r="AU240" s="180" t="s">
        <v>87</v>
      </c>
      <c r="AV240" s="15" t="s">
        <v>162</v>
      </c>
      <c r="AW240" s="15" t="s">
        <v>26</v>
      </c>
      <c r="AX240" s="15" t="s">
        <v>79</v>
      </c>
      <c r="AY240" s="180" t="s">
        <v>157</v>
      </c>
    </row>
    <row r="241" spans="1:65" s="2" customFormat="1" ht="14.45" customHeight="1" x14ac:dyDescent="0.2">
      <c r="A241" s="30"/>
      <c r="B241" s="147"/>
      <c r="C241" s="148" t="s">
        <v>7</v>
      </c>
      <c r="D241" s="148" t="s">
        <v>159</v>
      </c>
      <c r="E241" s="149" t="s">
        <v>7611</v>
      </c>
      <c r="F241" s="150" t="s">
        <v>7612</v>
      </c>
      <c r="G241" s="151" t="s">
        <v>168</v>
      </c>
      <c r="H241" s="152">
        <v>2500</v>
      </c>
      <c r="I241" s="152"/>
      <c r="J241" s="152">
        <f>ROUND(I241*H241,3)</f>
        <v>0</v>
      </c>
      <c r="K241" s="153"/>
      <c r="L241" s="31"/>
      <c r="M241" s="154" t="s">
        <v>1</v>
      </c>
      <c r="N241" s="155" t="s">
        <v>37</v>
      </c>
      <c r="O241" s="156">
        <v>0.37201000000000001</v>
      </c>
      <c r="P241" s="156">
        <f>O241*H241</f>
        <v>930.02499999999998</v>
      </c>
      <c r="Q241" s="156">
        <v>5.0000000000000002E-5</v>
      </c>
      <c r="R241" s="156">
        <f>Q241*H241</f>
        <v>0.125</v>
      </c>
      <c r="S241" s="156">
        <v>0</v>
      </c>
      <c r="T241" s="157">
        <f>S241*H241</f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8" t="s">
        <v>162</v>
      </c>
      <c r="AT241" s="158" t="s">
        <v>159</v>
      </c>
      <c r="AU241" s="158" t="s">
        <v>87</v>
      </c>
      <c r="AY241" s="18" t="s">
        <v>157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8" t="s">
        <v>87</v>
      </c>
      <c r="BK241" s="160">
        <f>ROUND(I241*H241,3)</f>
        <v>0</v>
      </c>
      <c r="BL241" s="18" t="s">
        <v>162</v>
      </c>
      <c r="BM241" s="158" t="s">
        <v>7613</v>
      </c>
    </row>
    <row r="242" spans="1:65" s="14" customFormat="1" x14ac:dyDescent="0.2">
      <c r="B242" s="172"/>
      <c r="D242" s="166" t="s">
        <v>269</v>
      </c>
      <c r="E242" s="173" t="s">
        <v>1</v>
      </c>
      <c r="F242" s="174" t="s">
        <v>7614</v>
      </c>
      <c r="H242" s="175">
        <v>2500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5" customFormat="1" x14ac:dyDescent="0.2">
      <c r="B243" s="179"/>
      <c r="D243" s="166" t="s">
        <v>269</v>
      </c>
      <c r="E243" s="180" t="s">
        <v>1</v>
      </c>
      <c r="F243" s="181" t="s">
        <v>272</v>
      </c>
      <c r="H243" s="182">
        <v>2500</v>
      </c>
      <c r="L243" s="179"/>
      <c r="M243" s="183"/>
      <c r="N243" s="184"/>
      <c r="O243" s="184"/>
      <c r="P243" s="184"/>
      <c r="Q243" s="184"/>
      <c r="R243" s="184"/>
      <c r="S243" s="184"/>
      <c r="T243" s="185"/>
      <c r="AT243" s="180" t="s">
        <v>269</v>
      </c>
      <c r="AU243" s="180" t="s">
        <v>87</v>
      </c>
      <c r="AV243" s="15" t="s">
        <v>162</v>
      </c>
      <c r="AW243" s="15" t="s">
        <v>26</v>
      </c>
      <c r="AX243" s="15" t="s">
        <v>79</v>
      </c>
      <c r="AY243" s="180" t="s">
        <v>157</v>
      </c>
    </row>
    <row r="244" spans="1:65" s="2" customFormat="1" ht="24.2" customHeight="1" x14ac:dyDescent="0.2">
      <c r="A244" s="30"/>
      <c r="B244" s="147"/>
      <c r="C244" s="148" t="s">
        <v>451</v>
      </c>
      <c r="D244" s="148" t="s">
        <v>159</v>
      </c>
      <c r="E244" s="149" t="s">
        <v>7127</v>
      </c>
      <c r="F244" s="150" t="s">
        <v>7128</v>
      </c>
      <c r="G244" s="151" t="s">
        <v>168</v>
      </c>
      <c r="H244" s="152">
        <v>32.707000000000001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4.4999999999999998E-2</v>
      </c>
      <c r="P244" s="156">
        <f>O244*H244</f>
        <v>1.4718149999999999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7615</v>
      </c>
    </row>
    <row r="245" spans="1:65" s="14" customFormat="1" x14ac:dyDescent="0.2">
      <c r="B245" s="172"/>
      <c r="D245" s="166" t="s">
        <v>269</v>
      </c>
      <c r="E245" s="173" t="s">
        <v>1</v>
      </c>
      <c r="F245" s="174" t="s">
        <v>7582</v>
      </c>
      <c r="H245" s="175">
        <v>32.707000000000001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1:65" s="13" customFormat="1" x14ac:dyDescent="0.2">
      <c r="B246" s="165"/>
      <c r="D246" s="166" t="s">
        <v>269</v>
      </c>
      <c r="E246" s="167" t="s">
        <v>1</v>
      </c>
      <c r="F246" s="168" t="s">
        <v>2066</v>
      </c>
      <c r="H246" s="167" t="s">
        <v>1</v>
      </c>
      <c r="L246" s="165"/>
      <c r="M246" s="169"/>
      <c r="N246" s="170"/>
      <c r="O246" s="170"/>
      <c r="P246" s="170"/>
      <c r="Q246" s="170"/>
      <c r="R246" s="170"/>
      <c r="S246" s="170"/>
      <c r="T246" s="171"/>
      <c r="AT246" s="167" t="s">
        <v>269</v>
      </c>
      <c r="AU246" s="167" t="s">
        <v>87</v>
      </c>
      <c r="AV246" s="13" t="s">
        <v>79</v>
      </c>
      <c r="AW246" s="13" t="s">
        <v>26</v>
      </c>
      <c r="AX246" s="13" t="s">
        <v>71</v>
      </c>
      <c r="AY246" s="167" t="s">
        <v>157</v>
      </c>
    </row>
    <row r="247" spans="1:65" s="13" customFormat="1" x14ac:dyDescent="0.2">
      <c r="B247" s="165"/>
      <c r="D247" s="166" t="s">
        <v>269</v>
      </c>
      <c r="E247" s="167" t="s">
        <v>1</v>
      </c>
      <c r="F247" s="168" t="s">
        <v>7583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1:65" s="13" customFormat="1" ht="22.5" x14ac:dyDescent="0.2">
      <c r="B248" s="165"/>
      <c r="D248" s="166" t="s">
        <v>269</v>
      </c>
      <c r="E248" s="167" t="s">
        <v>1</v>
      </c>
      <c r="F248" s="168" t="s">
        <v>2079</v>
      </c>
      <c r="H248" s="167" t="s">
        <v>1</v>
      </c>
      <c r="L248" s="165"/>
      <c r="M248" s="169"/>
      <c r="N248" s="170"/>
      <c r="O248" s="170"/>
      <c r="P248" s="170"/>
      <c r="Q248" s="170"/>
      <c r="R248" s="170"/>
      <c r="S248" s="170"/>
      <c r="T248" s="171"/>
      <c r="AT248" s="167" t="s">
        <v>269</v>
      </c>
      <c r="AU248" s="167" t="s">
        <v>87</v>
      </c>
      <c r="AV248" s="13" t="s">
        <v>79</v>
      </c>
      <c r="AW248" s="13" t="s">
        <v>26</v>
      </c>
      <c r="AX248" s="13" t="s">
        <v>71</v>
      </c>
      <c r="AY248" s="167" t="s">
        <v>157</v>
      </c>
    </row>
    <row r="249" spans="1:65" s="13" customFormat="1" x14ac:dyDescent="0.2">
      <c r="B249" s="165"/>
      <c r="D249" s="166" t="s">
        <v>269</v>
      </c>
      <c r="E249" s="167" t="s">
        <v>1</v>
      </c>
      <c r="F249" s="168" t="s">
        <v>2069</v>
      </c>
      <c r="H249" s="167" t="s">
        <v>1</v>
      </c>
      <c r="L249" s="165"/>
      <c r="M249" s="169"/>
      <c r="N249" s="170"/>
      <c r="O249" s="170"/>
      <c r="P249" s="170"/>
      <c r="Q249" s="170"/>
      <c r="R249" s="170"/>
      <c r="S249" s="170"/>
      <c r="T249" s="171"/>
      <c r="AT249" s="167" t="s">
        <v>269</v>
      </c>
      <c r="AU249" s="167" t="s">
        <v>87</v>
      </c>
      <c r="AV249" s="13" t="s">
        <v>79</v>
      </c>
      <c r="AW249" s="13" t="s">
        <v>26</v>
      </c>
      <c r="AX249" s="13" t="s">
        <v>71</v>
      </c>
      <c r="AY249" s="167" t="s">
        <v>157</v>
      </c>
    </row>
    <row r="250" spans="1:65" s="13" customFormat="1" x14ac:dyDescent="0.2">
      <c r="B250" s="165"/>
      <c r="D250" s="166" t="s">
        <v>269</v>
      </c>
      <c r="E250" s="167" t="s">
        <v>1</v>
      </c>
      <c r="F250" s="168" t="s">
        <v>2070</v>
      </c>
      <c r="H250" s="167" t="s">
        <v>1</v>
      </c>
      <c r="L250" s="165"/>
      <c r="M250" s="169"/>
      <c r="N250" s="170"/>
      <c r="O250" s="170"/>
      <c r="P250" s="170"/>
      <c r="Q250" s="170"/>
      <c r="R250" s="170"/>
      <c r="S250" s="170"/>
      <c r="T250" s="171"/>
      <c r="AT250" s="167" t="s">
        <v>269</v>
      </c>
      <c r="AU250" s="167" t="s">
        <v>87</v>
      </c>
      <c r="AV250" s="13" t="s">
        <v>79</v>
      </c>
      <c r="AW250" s="13" t="s">
        <v>26</v>
      </c>
      <c r="AX250" s="13" t="s">
        <v>71</v>
      </c>
      <c r="AY250" s="167" t="s">
        <v>157</v>
      </c>
    </row>
    <row r="251" spans="1:65" s="13" customFormat="1" x14ac:dyDescent="0.2">
      <c r="B251" s="165"/>
      <c r="D251" s="166" t="s">
        <v>269</v>
      </c>
      <c r="E251" s="167" t="s">
        <v>1</v>
      </c>
      <c r="F251" s="168" t="s">
        <v>2071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1:65" s="13" customFormat="1" x14ac:dyDescent="0.2">
      <c r="B252" s="165"/>
      <c r="D252" s="166" t="s">
        <v>269</v>
      </c>
      <c r="E252" s="167" t="s">
        <v>1</v>
      </c>
      <c r="F252" s="168" t="s">
        <v>2073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3" customFormat="1" ht="22.5" x14ac:dyDescent="0.2">
      <c r="B253" s="165"/>
      <c r="D253" s="166" t="s">
        <v>269</v>
      </c>
      <c r="E253" s="167" t="s">
        <v>1</v>
      </c>
      <c r="F253" s="168" t="s">
        <v>2074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3" customFormat="1" x14ac:dyDescent="0.2">
      <c r="B254" s="165"/>
      <c r="D254" s="166" t="s">
        <v>269</v>
      </c>
      <c r="E254" s="167" t="s">
        <v>1</v>
      </c>
      <c r="F254" s="168" t="s">
        <v>1997</v>
      </c>
      <c r="H254" s="167" t="s">
        <v>1</v>
      </c>
      <c r="L254" s="165"/>
      <c r="M254" s="169"/>
      <c r="N254" s="170"/>
      <c r="O254" s="170"/>
      <c r="P254" s="170"/>
      <c r="Q254" s="170"/>
      <c r="R254" s="170"/>
      <c r="S254" s="170"/>
      <c r="T254" s="171"/>
      <c r="AT254" s="167" t="s">
        <v>269</v>
      </c>
      <c r="AU254" s="167" t="s">
        <v>87</v>
      </c>
      <c r="AV254" s="13" t="s">
        <v>79</v>
      </c>
      <c r="AW254" s="13" t="s">
        <v>26</v>
      </c>
      <c r="AX254" s="13" t="s">
        <v>71</v>
      </c>
      <c r="AY254" s="167" t="s">
        <v>157</v>
      </c>
    </row>
    <row r="255" spans="1:65" s="15" customFormat="1" x14ac:dyDescent="0.2">
      <c r="B255" s="179"/>
      <c r="D255" s="166" t="s">
        <v>269</v>
      </c>
      <c r="E255" s="180" t="s">
        <v>1</v>
      </c>
      <c r="F255" s="181" t="s">
        <v>272</v>
      </c>
      <c r="H255" s="182">
        <v>32.707000000000001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37.9" customHeight="1" x14ac:dyDescent="0.2">
      <c r="A256" s="30"/>
      <c r="B256" s="147"/>
      <c r="C256" s="148" t="s">
        <v>453</v>
      </c>
      <c r="D256" s="148" t="s">
        <v>159</v>
      </c>
      <c r="E256" s="149" t="s">
        <v>277</v>
      </c>
      <c r="F256" s="150" t="s">
        <v>278</v>
      </c>
      <c r="G256" s="151" t="s">
        <v>168</v>
      </c>
      <c r="H256" s="152">
        <v>32.94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0.16400000000000001</v>
      </c>
      <c r="P256" s="156">
        <f>O256*H256</f>
        <v>5.4021600000000003</v>
      </c>
      <c r="Q256" s="156">
        <v>0</v>
      </c>
      <c r="R256" s="156">
        <f>Q256*H256</f>
        <v>0</v>
      </c>
      <c r="S256" s="156">
        <v>0.19600000000000001</v>
      </c>
      <c r="T256" s="157">
        <f>S256*H256</f>
        <v>6.4562400000000002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162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162</v>
      </c>
      <c r="BM256" s="158" t="s">
        <v>7616</v>
      </c>
    </row>
    <row r="257" spans="1:65" s="13" customFormat="1" x14ac:dyDescent="0.2">
      <c r="B257" s="165"/>
      <c r="D257" s="166" t="s">
        <v>269</v>
      </c>
      <c r="E257" s="167" t="s">
        <v>1</v>
      </c>
      <c r="F257" s="168" t="s">
        <v>1070</v>
      </c>
      <c r="H257" s="167" t="s">
        <v>1</v>
      </c>
      <c r="L257" s="165"/>
      <c r="M257" s="169"/>
      <c r="N257" s="170"/>
      <c r="O257" s="170"/>
      <c r="P257" s="170"/>
      <c r="Q257" s="170"/>
      <c r="R257" s="170"/>
      <c r="S257" s="170"/>
      <c r="T257" s="171"/>
      <c r="AT257" s="167" t="s">
        <v>269</v>
      </c>
      <c r="AU257" s="167" t="s">
        <v>87</v>
      </c>
      <c r="AV257" s="13" t="s">
        <v>79</v>
      </c>
      <c r="AW257" s="13" t="s">
        <v>26</v>
      </c>
      <c r="AX257" s="13" t="s">
        <v>71</v>
      </c>
      <c r="AY257" s="167" t="s">
        <v>157</v>
      </c>
    </row>
    <row r="258" spans="1:65" s="14" customFormat="1" x14ac:dyDescent="0.2">
      <c r="B258" s="172"/>
      <c r="D258" s="166" t="s">
        <v>269</v>
      </c>
      <c r="E258" s="173" t="s">
        <v>1</v>
      </c>
      <c r="F258" s="174" t="s">
        <v>7617</v>
      </c>
      <c r="H258" s="175">
        <v>19.38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 x14ac:dyDescent="0.2">
      <c r="B259" s="172"/>
      <c r="D259" s="166" t="s">
        <v>269</v>
      </c>
      <c r="E259" s="173" t="s">
        <v>1</v>
      </c>
      <c r="F259" s="174" t="s">
        <v>7618</v>
      </c>
      <c r="H259" s="175">
        <v>13.56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5" customFormat="1" x14ac:dyDescent="0.2">
      <c r="B260" s="179"/>
      <c r="D260" s="166" t="s">
        <v>269</v>
      </c>
      <c r="E260" s="180" t="s">
        <v>1</v>
      </c>
      <c r="F260" s="181" t="s">
        <v>272</v>
      </c>
      <c r="H260" s="182">
        <v>32.94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37.9" customHeight="1" x14ac:dyDescent="0.2">
      <c r="A261" s="30"/>
      <c r="B261" s="147"/>
      <c r="C261" s="148" t="s">
        <v>456</v>
      </c>
      <c r="D261" s="148" t="s">
        <v>159</v>
      </c>
      <c r="E261" s="149" t="s">
        <v>7619</v>
      </c>
      <c r="F261" s="150" t="s">
        <v>7620</v>
      </c>
      <c r="G261" s="151" t="s">
        <v>161</v>
      </c>
      <c r="H261" s="152">
        <v>0.155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11.736520000000001</v>
      </c>
      <c r="P261" s="156">
        <f>O261*H261</f>
        <v>1.8191606</v>
      </c>
      <c r="Q261" s="156">
        <v>0</v>
      </c>
      <c r="R261" s="156">
        <f>Q261*H261</f>
        <v>0</v>
      </c>
      <c r="S261" s="156">
        <v>2.2000000000000002</v>
      </c>
      <c r="T261" s="157">
        <f>S261*H261</f>
        <v>0.34100000000000003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162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162</v>
      </c>
      <c r="BM261" s="158" t="s">
        <v>7621</v>
      </c>
    </row>
    <row r="262" spans="1:65" s="13" customFormat="1" ht="22.5" x14ac:dyDescent="0.2">
      <c r="B262" s="165"/>
      <c r="D262" s="166" t="s">
        <v>269</v>
      </c>
      <c r="E262" s="167" t="s">
        <v>1</v>
      </c>
      <c r="F262" s="168" t="s">
        <v>7622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4" customFormat="1" x14ac:dyDescent="0.2">
      <c r="B263" s="172"/>
      <c r="D263" s="166" t="s">
        <v>269</v>
      </c>
      <c r="E263" s="173" t="s">
        <v>1</v>
      </c>
      <c r="F263" s="174" t="s">
        <v>7623</v>
      </c>
      <c r="H263" s="175">
        <v>0.155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 x14ac:dyDescent="0.2">
      <c r="B264" s="179"/>
      <c r="D264" s="166" t="s">
        <v>269</v>
      </c>
      <c r="E264" s="180" t="s">
        <v>1</v>
      </c>
      <c r="F264" s="181" t="s">
        <v>272</v>
      </c>
      <c r="H264" s="182">
        <v>0.155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24.2" customHeight="1" x14ac:dyDescent="0.2">
      <c r="A265" s="30"/>
      <c r="B265" s="147"/>
      <c r="C265" s="148" t="s">
        <v>460</v>
      </c>
      <c r="D265" s="148" t="s">
        <v>159</v>
      </c>
      <c r="E265" s="149" t="s">
        <v>5148</v>
      </c>
      <c r="F265" s="150" t="s">
        <v>5149</v>
      </c>
      <c r="G265" s="151" t="s">
        <v>168</v>
      </c>
      <c r="H265" s="152">
        <v>22.591000000000001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0.16600000000000001</v>
      </c>
      <c r="P265" s="156">
        <f>O265*H265</f>
        <v>3.7501060000000002</v>
      </c>
      <c r="Q265" s="156">
        <v>0</v>
      </c>
      <c r="R265" s="156">
        <f>Q265*H265</f>
        <v>0</v>
      </c>
      <c r="S265" s="156">
        <v>0.02</v>
      </c>
      <c r="T265" s="157">
        <f>S265*H265</f>
        <v>0.45182000000000005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7624</v>
      </c>
    </row>
    <row r="266" spans="1:65" s="13" customFormat="1" x14ac:dyDescent="0.2">
      <c r="B266" s="165"/>
      <c r="D266" s="166" t="s">
        <v>269</v>
      </c>
      <c r="E266" s="167" t="s">
        <v>1</v>
      </c>
      <c r="F266" s="168" t="s">
        <v>1070</v>
      </c>
      <c r="H266" s="167" t="s">
        <v>1</v>
      </c>
      <c r="L266" s="165"/>
      <c r="M266" s="169"/>
      <c r="N266" s="170"/>
      <c r="O266" s="170"/>
      <c r="P266" s="170"/>
      <c r="Q266" s="170"/>
      <c r="R266" s="170"/>
      <c r="S266" s="170"/>
      <c r="T266" s="171"/>
      <c r="AT266" s="167" t="s">
        <v>269</v>
      </c>
      <c r="AU266" s="167" t="s">
        <v>87</v>
      </c>
      <c r="AV266" s="13" t="s">
        <v>79</v>
      </c>
      <c r="AW266" s="13" t="s">
        <v>26</v>
      </c>
      <c r="AX266" s="13" t="s">
        <v>71</v>
      </c>
      <c r="AY266" s="167" t="s">
        <v>157</v>
      </c>
    </row>
    <row r="267" spans="1:65" s="14" customFormat="1" x14ac:dyDescent="0.2">
      <c r="B267" s="172"/>
      <c r="D267" s="166" t="s">
        <v>269</v>
      </c>
      <c r="E267" s="173" t="s">
        <v>1</v>
      </c>
      <c r="F267" s="174" t="s">
        <v>7625</v>
      </c>
      <c r="H267" s="175">
        <v>22.591000000000001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1:65" s="15" customFormat="1" x14ac:dyDescent="0.2">
      <c r="B268" s="179"/>
      <c r="D268" s="166" t="s">
        <v>269</v>
      </c>
      <c r="E268" s="180" t="s">
        <v>1</v>
      </c>
      <c r="F268" s="181" t="s">
        <v>272</v>
      </c>
      <c r="H268" s="182">
        <v>22.591000000000001</v>
      </c>
      <c r="L268" s="179"/>
      <c r="M268" s="183"/>
      <c r="N268" s="184"/>
      <c r="O268" s="184"/>
      <c r="P268" s="184"/>
      <c r="Q268" s="184"/>
      <c r="R268" s="184"/>
      <c r="S268" s="184"/>
      <c r="T268" s="185"/>
      <c r="AT268" s="180" t="s">
        <v>269</v>
      </c>
      <c r="AU268" s="180" t="s">
        <v>87</v>
      </c>
      <c r="AV268" s="15" t="s">
        <v>162</v>
      </c>
      <c r="AW268" s="15" t="s">
        <v>26</v>
      </c>
      <c r="AX268" s="15" t="s">
        <v>79</v>
      </c>
      <c r="AY268" s="180" t="s">
        <v>157</v>
      </c>
    </row>
    <row r="269" spans="1:65" s="2" customFormat="1" ht="24.2" customHeight="1" x14ac:dyDescent="0.2">
      <c r="A269" s="30"/>
      <c r="B269" s="147"/>
      <c r="C269" s="148" t="s">
        <v>464</v>
      </c>
      <c r="D269" s="148" t="s">
        <v>159</v>
      </c>
      <c r="E269" s="149" t="s">
        <v>5158</v>
      </c>
      <c r="F269" s="150" t="s">
        <v>7626</v>
      </c>
      <c r="G269" s="151" t="s">
        <v>205</v>
      </c>
      <c r="H269" s="152">
        <v>7</v>
      </c>
      <c r="I269" s="152"/>
      <c r="J269" s="152">
        <f>ROUND(I269*H269,3)</f>
        <v>0</v>
      </c>
      <c r="K269" s="153"/>
      <c r="L269" s="31"/>
      <c r="M269" s="154" t="s">
        <v>1</v>
      </c>
      <c r="N269" s="155" t="s">
        <v>37</v>
      </c>
      <c r="O269" s="156">
        <v>4.9000000000000002E-2</v>
      </c>
      <c r="P269" s="156">
        <f>O269*H269</f>
        <v>0.34300000000000003</v>
      </c>
      <c r="Q269" s="156">
        <v>0</v>
      </c>
      <c r="R269" s="156">
        <f>Q269*H269</f>
        <v>0</v>
      </c>
      <c r="S269" s="156">
        <v>2.4E-2</v>
      </c>
      <c r="T269" s="157">
        <f>S269*H269</f>
        <v>0.16800000000000001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58" t="s">
        <v>162</v>
      </c>
      <c r="AT269" s="158" t="s">
        <v>159</v>
      </c>
      <c r="AU269" s="158" t="s">
        <v>87</v>
      </c>
      <c r="AY269" s="18" t="s">
        <v>157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8" t="s">
        <v>87</v>
      </c>
      <c r="BK269" s="160">
        <f>ROUND(I269*H269,3)</f>
        <v>0</v>
      </c>
      <c r="BL269" s="18" t="s">
        <v>162</v>
      </c>
      <c r="BM269" s="158" t="s">
        <v>7627</v>
      </c>
    </row>
    <row r="270" spans="1:65" s="14" customFormat="1" x14ac:dyDescent="0.2">
      <c r="B270" s="172"/>
      <c r="D270" s="166" t="s">
        <v>269</v>
      </c>
      <c r="E270" s="173" t="s">
        <v>1</v>
      </c>
      <c r="F270" s="174" t="s">
        <v>7628</v>
      </c>
      <c r="H270" s="175">
        <v>7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5" customFormat="1" x14ac:dyDescent="0.2">
      <c r="B271" s="179"/>
      <c r="D271" s="166" t="s">
        <v>269</v>
      </c>
      <c r="E271" s="180" t="s">
        <v>1</v>
      </c>
      <c r="F271" s="181" t="s">
        <v>272</v>
      </c>
      <c r="H271" s="182">
        <v>7</v>
      </c>
      <c r="L271" s="179"/>
      <c r="M271" s="183"/>
      <c r="N271" s="184"/>
      <c r="O271" s="184"/>
      <c r="P271" s="184"/>
      <c r="Q271" s="184"/>
      <c r="R271" s="184"/>
      <c r="S271" s="184"/>
      <c r="T271" s="185"/>
      <c r="AT271" s="180" t="s">
        <v>269</v>
      </c>
      <c r="AU271" s="180" t="s">
        <v>87</v>
      </c>
      <c r="AV271" s="15" t="s">
        <v>162</v>
      </c>
      <c r="AW271" s="15" t="s">
        <v>26</v>
      </c>
      <c r="AX271" s="15" t="s">
        <v>79</v>
      </c>
      <c r="AY271" s="180" t="s">
        <v>157</v>
      </c>
    </row>
    <row r="272" spans="1:65" s="2" customFormat="1" ht="24.2" customHeight="1" x14ac:dyDescent="0.2">
      <c r="A272" s="30"/>
      <c r="B272" s="147"/>
      <c r="C272" s="148" t="s">
        <v>470</v>
      </c>
      <c r="D272" s="148" t="s">
        <v>159</v>
      </c>
      <c r="E272" s="149" t="s">
        <v>6250</v>
      </c>
      <c r="F272" s="150" t="s">
        <v>6251</v>
      </c>
      <c r="G272" s="151" t="s">
        <v>168</v>
      </c>
      <c r="H272" s="152">
        <v>2.16</v>
      </c>
      <c r="I272" s="152"/>
      <c r="J272" s="152">
        <f>ROUND(I272*H272,3)</f>
        <v>0</v>
      </c>
      <c r="K272" s="153"/>
      <c r="L272" s="31"/>
      <c r="M272" s="154" t="s">
        <v>1</v>
      </c>
      <c r="N272" s="155" t="s">
        <v>37</v>
      </c>
      <c r="O272" s="156">
        <v>0.46400000000000002</v>
      </c>
      <c r="P272" s="156">
        <f>O272*H272</f>
        <v>1.00224</v>
      </c>
      <c r="Q272" s="156">
        <v>0</v>
      </c>
      <c r="R272" s="156">
        <f>Q272*H272</f>
        <v>0</v>
      </c>
      <c r="S272" s="156">
        <v>5.3999999999999999E-2</v>
      </c>
      <c r="T272" s="157">
        <f>S272*H272</f>
        <v>0.11664000000000001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8" t="s">
        <v>162</v>
      </c>
      <c r="AT272" s="158" t="s">
        <v>159</v>
      </c>
      <c r="AU272" s="158" t="s">
        <v>87</v>
      </c>
      <c r="AY272" s="18" t="s">
        <v>157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8" t="s">
        <v>87</v>
      </c>
      <c r="BK272" s="160">
        <f>ROUND(I272*H272,3)</f>
        <v>0</v>
      </c>
      <c r="BL272" s="18" t="s">
        <v>162</v>
      </c>
      <c r="BM272" s="158" t="s">
        <v>7629</v>
      </c>
    </row>
    <row r="273" spans="1:65" s="13" customFormat="1" x14ac:dyDescent="0.2">
      <c r="B273" s="165"/>
      <c r="D273" s="166" t="s">
        <v>269</v>
      </c>
      <c r="E273" s="167" t="s">
        <v>1</v>
      </c>
      <c r="F273" s="168" t="s">
        <v>7630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4" customFormat="1" x14ac:dyDescent="0.2">
      <c r="B274" s="172"/>
      <c r="D274" s="166" t="s">
        <v>269</v>
      </c>
      <c r="E274" s="173" t="s">
        <v>1</v>
      </c>
      <c r="F274" s="174" t="s">
        <v>7631</v>
      </c>
      <c r="H274" s="175">
        <v>2.16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5" customFormat="1" x14ac:dyDescent="0.2">
      <c r="B275" s="179"/>
      <c r="D275" s="166" t="s">
        <v>269</v>
      </c>
      <c r="E275" s="180" t="s">
        <v>1</v>
      </c>
      <c r="F275" s="181" t="s">
        <v>272</v>
      </c>
      <c r="H275" s="182">
        <v>2.16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79</v>
      </c>
      <c r="AY275" s="180" t="s">
        <v>157</v>
      </c>
    </row>
    <row r="276" spans="1:65" s="2" customFormat="1" ht="24.2" customHeight="1" x14ac:dyDescent="0.2">
      <c r="A276" s="30"/>
      <c r="B276" s="147"/>
      <c r="C276" s="148" t="s">
        <v>475</v>
      </c>
      <c r="D276" s="148" t="s">
        <v>159</v>
      </c>
      <c r="E276" s="149" t="s">
        <v>7632</v>
      </c>
      <c r="F276" s="150" t="s">
        <v>7633</v>
      </c>
      <c r="G276" s="151" t="s">
        <v>196</v>
      </c>
      <c r="H276" s="152">
        <v>3.1</v>
      </c>
      <c r="I276" s="152"/>
      <c r="J276" s="152">
        <f>ROUND(I276*H276,3)</f>
        <v>0</v>
      </c>
      <c r="K276" s="153"/>
      <c r="L276" s="31"/>
      <c r="M276" s="154" t="s">
        <v>1</v>
      </c>
      <c r="N276" s="155" t="s">
        <v>37</v>
      </c>
      <c r="O276" s="156">
        <v>0.46981000000000001</v>
      </c>
      <c r="P276" s="156">
        <f>O276*H276</f>
        <v>1.4564110000000001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8" t="s">
        <v>162</v>
      </c>
      <c r="AT276" s="158" t="s">
        <v>159</v>
      </c>
      <c r="AU276" s="158" t="s">
        <v>87</v>
      </c>
      <c r="AY276" s="18" t="s">
        <v>157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8" t="s">
        <v>87</v>
      </c>
      <c r="BK276" s="160">
        <f>ROUND(I276*H276,3)</f>
        <v>0</v>
      </c>
      <c r="BL276" s="18" t="s">
        <v>162</v>
      </c>
      <c r="BM276" s="158" t="s">
        <v>7634</v>
      </c>
    </row>
    <row r="277" spans="1:65" s="13" customFormat="1" ht="22.5" x14ac:dyDescent="0.2">
      <c r="B277" s="165"/>
      <c r="D277" s="166" t="s">
        <v>269</v>
      </c>
      <c r="E277" s="167" t="s">
        <v>1</v>
      </c>
      <c r="F277" s="168" t="s">
        <v>7635</v>
      </c>
      <c r="H277" s="167" t="s">
        <v>1</v>
      </c>
      <c r="L277" s="165"/>
      <c r="M277" s="169"/>
      <c r="N277" s="170"/>
      <c r="O277" s="170"/>
      <c r="P277" s="170"/>
      <c r="Q277" s="170"/>
      <c r="R277" s="170"/>
      <c r="S277" s="170"/>
      <c r="T277" s="171"/>
      <c r="AT277" s="167" t="s">
        <v>269</v>
      </c>
      <c r="AU277" s="167" t="s">
        <v>87</v>
      </c>
      <c r="AV277" s="13" t="s">
        <v>79</v>
      </c>
      <c r="AW277" s="13" t="s">
        <v>26</v>
      </c>
      <c r="AX277" s="13" t="s">
        <v>71</v>
      </c>
      <c r="AY277" s="167" t="s">
        <v>157</v>
      </c>
    </row>
    <row r="278" spans="1:65" s="14" customFormat="1" x14ac:dyDescent="0.2">
      <c r="B278" s="172"/>
      <c r="D278" s="166" t="s">
        <v>269</v>
      </c>
      <c r="E278" s="173" t="s">
        <v>1</v>
      </c>
      <c r="F278" s="174" t="s">
        <v>7636</v>
      </c>
      <c r="H278" s="175">
        <v>3.1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5" customFormat="1" x14ac:dyDescent="0.2">
      <c r="B279" s="179"/>
      <c r="D279" s="166" t="s">
        <v>269</v>
      </c>
      <c r="E279" s="180" t="s">
        <v>1</v>
      </c>
      <c r="F279" s="181" t="s">
        <v>272</v>
      </c>
      <c r="H279" s="182">
        <v>3.1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24.2" customHeight="1" x14ac:dyDescent="0.2">
      <c r="A280" s="30"/>
      <c r="B280" s="147"/>
      <c r="C280" s="148" t="s">
        <v>484</v>
      </c>
      <c r="D280" s="148" t="s">
        <v>159</v>
      </c>
      <c r="E280" s="149" t="s">
        <v>7637</v>
      </c>
      <c r="F280" s="150" t="s">
        <v>7638</v>
      </c>
      <c r="G280" s="151" t="s">
        <v>168</v>
      </c>
      <c r="H280" s="152">
        <v>12.69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0.25383</v>
      </c>
      <c r="P280" s="156">
        <f>O280*H280</f>
        <v>3.2211026999999999</v>
      </c>
      <c r="Q280" s="156">
        <v>0</v>
      </c>
      <c r="R280" s="156">
        <f>Q280*H280</f>
        <v>0</v>
      </c>
      <c r="S280" s="156">
        <v>4.5999999999999999E-2</v>
      </c>
      <c r="T280" s="157">
        <f>S280*H280</f>
        <v>0.58373999999999993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7639</v>
      </c>
    </row>
    <row r="281" spans="1:65" s="13" customFormat="1" x14ac:dyDescent="0.2">
      <c r="B281" s="165"/>
      <c r="D281" s="166" t="s">
        <v>269</v>
      </c>
      <c r="E281" s="167" t="s">
        <v>1</v>
      </c>
      <c r="F281" s="168" t="s">
        <v>7640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3" customFormat="1" x14ac:dyDescent="0.2">
      <c r="B282" s="165"/>
      <c r="D282" s="166" t="s">
        <v>269</v>
      </c>
      <c r="E282" s="167" t="s">
        <v>1</v>
      </c>
      <c r="F282" s="168" t="s">
        <v>1070</v>
      </c>
      <c r="H282" s="167" t="s">
        <v>1</v>
      </c>
      <c r="L282" s="165"/>
      <c r="M282" s="169"/>
      <c r="N282" s="170"/>
      <c r="O282" s="170"/>
      <c r="P282" s="170"/>
      <c r="Q282" s="170"/>
      <c r="R282" s="170"/>
      <c r="S282" s="170"/>
      <c r="T282" s="171"/>
      <c r="AT282" s="167" t="s">
        <v>269</v>
      </c>
      <c r="AU282" s="167" t="s">
        <v>87</v>
      </c>
      <c r="AV282" s="13" t="s">
        <v>79</v>
      </c>
      <c r="AW282" s="13" t="s">
        <v>26</v>
      </c>
      <c r="AX282" s="13" t="s">
        <v>71</v>
      </c>
      <c r="AY282" s="167" t="s">
        <v>157</v>
      </c>
    </row>
    <row r="283" spans="1:65" s="14" customFormat="1" ht="22.5" x14ac:dyDescent="0.2">
      <c r="B283" s="172"/>
      <c r="D283" s="166" t="s">
        <v>269</v>
      </c>
      <c r="E283" s="173" t="s">
        <v>1</v>
      </c>
      <c r="F283" s="174" t="s">
        <v>7641</v>
      </c>
      <c r="H283" s="175">
        <v>6.77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ht="22.5" x14ac:dyDescent="0.2">
      <c r="B284" s="172"/>
      <c r="D284" s="166" t="s">
        <v>269</v>
      </c>
      <c r="E284" s="173" t="s">
        <v>1</v>
      </c>
      <c r="F284" s="174" t="s">
        <v>7642</v>
      </c>
      <c r="H284" s="175">
        <v>5.92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5" customFormat="1" x14ac:dyDescent="0.2">
      <c r="B285" s="179"/>
      <c r="D285" s="166" t="s">
        <v>269</v>
      </c>
      <c r="E285" s="180" t="s">
        <v>1</v>
      </c>
      <c r="F285" s="181" t="s">
        <v>272</v>
      </c>
      <c r="H285" s="182">
        <v>12.69</v>
      </c>
      <c r="L285" s="179"/>
      <c r="M285" s="183"/>
      <c r="N285" s="184"/>
      <c r="O285" s="184"/>
      <c r="P285" s="184"/>
      <c r="Q285" s="184"/>
      <c r="R285" s="184"/>
      <c r="S285" s="184"/>
      <c r="T285" s="185"/>
      <c r="AT285" s="180" t="s">
        <v>269</v>
      </c>
      <c r="AU285" s="180" t="s">
        <v>87</v>
      </c>
      <c r="AV285" s="15" t="s">
        <v>162</v>
      </c>
      <c r="AW285" s="15" t="s">
        <v>26</v>
      </c>
      <c r="AX285" s="15" t="s">
        <v>79</v>
      </c>
      <c r="AY285" s="180" t="s">
        <v>157</v>
      </c>
    </row>
    <row r="286" spans="1:65" s="2" customFormat="1" ht="37.9" customHeight="1" x14ac:dyDescent="0.2">
      <c r="A286" s="30"/>
      <c r="B286" s="147"/>
      <c r="C286" s="148" t="s">
        <v>489</v>
      </c>
      <c r="D286" s="148" t="s">
        <v>159</v>
      </c>
      <c r="E286" s="149" t="s">
        <v>7643</v>
      </c>
      <c r="F286" s="150" t="s">
        <v>7644</v>
      </c>
      <c r="G286" s="151" t="s">
        <v>168</v>
      </c>
      <c r="H286" s="152">
        <v>38.07</v>
      </c>
      <c r="I286" s="152"/>
      <c r="J286" s="152">
        <f>ROUND(I286*H286,3)</f>
        <v>0</v>
      </c>
      <c r="K286" s="153"/>
      <c r="L286" s="31"/>
      <c r="M286" s="154" t="s">
        <v>1</v>
      </c>
      <c r="N286" s="155" t="s">
        <v>37</v>
      </c>
      <c r="O286" s="156">
        <v>0.28399999999999997</v>
      </c>
      <c r="P286" s="156">
        <f>O286*H286</f>
        <v>10.811879999999999</v>
      </c>
      <c r="Q286" s="156">
        <v>0</v>
      </c>
      <c r="R286" s="156">
        <f>Q286*H286</f>
        <v>0</v>
      </c>
      <c r="S286" s="156">
        <v>6.8000000000000005E-2</v>
      </c>
      <c r="T286" s="157">
        <f>S286*H286</f>
        <v>2.5887600000000002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8" t="s">
        <v>162</v>
      </c>
      <c r="AT286" s="158" t="s">
        <v>159</v>
      </c>
      <c r="AU286" s="158" t="s">
        <v>87</v>
      </c>
      <c r="AY286" s="18" t="s">
        <v>157</v>
      </c>
      <c r="BE286" s="159">
        <f>IF(N286="základná",J286,0)</f>
        <v>0</v>
      </c>
      <c r="BF286" s="159">
        <f>IF(N286="znížená",J286,0)</f>
        <v>0</v>
      </c>
      <c r="BG286" s="159">
        <f>IF(N286="zákl. prenesená",J286,0)</f>
        <v>0</v>
      </c>
      <c r="BH286" s="159">
        <f>IF(N286="zníž. prenesená",J286,0)</f>
        <v>0</v>
      </c>
      <c r="BI286" s="159">
        <f>IF(N286="nulová",J286,0)</f>
        <v>0</v>
      </c>
      <c r="BJ286" s="18" t="s">
        <v>87</v>
      </c>
      <c r="BK286" s="160">
        <f>ROUND(I286*H286,3)</f>
        <v>0</v>
      </c>
      <c r="BL286" s="18" t="s">
        <v>162</v>
      </c>
      <c r="BM286" s="158" t="s">
        <v>7645</v>
      </c>
    </row>
    <row r="287" spans="1:65" s="13" customFormat="1" x14ac:dyDescent="0.2">
      <c r="B287" s="165"/>
      <c r="D287" s="166" t="s">
        <v>269</v>
      </c>
      <c r="E287" s="167" t="s">
        <v>1</v>
      </c>
      <c r="F287" s="168" t="s">
        <v>1070</v>
      </c>
      <c r="H287" s="167" t="s">
        <v>1</v>
      </c>
      <c r="L287" s="165"/>
      <c r="M287" s="169"/>
      <c r="N287" s="170"/>
      <c r="O287" s="170"/>
      <c r="P287" s="170"/>
      <c r="Q287" s="170"/>
      <c r="R287" s="170"/>
      <c r="S287" s="170"/>
      <c r="T287" s="171"/>
      <c r="AT287" s="167" t="s">
        <v>269</v>
      </c>
      <c r="AU287" s="167" t="s">
        <v>87</v>
      </c>
      <c r="AV287" s="13" t="s">
        <v>79</v>
      </c>
      <c r="AW287" s="13" t="s">
        <v>26</v>
      </c>
      <c r="AX287" s="13" t="s">
        <v>71</v>
      </c>
      <c r="AY287" s="167" t="s">
        <v>157</v>
      </c>
    </row>
    <row r="288" spans="1:65" s="14" customFormat="1" x14ac:dyDescent="0.2">
      <c r="B288" s="172"/>
      <c r="D288" s="166" t="s">
        <v>269</v>
      </c>
      <c r="E288" s="173" t="s">
        <v>1</v>
      </c>
      <c r="F288" s="174" t="s">
        <v>7646</v>
      </c>
      <c r="H288" s="175">
        <v>20.309999999999999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 x14ac:dyDescent="0.2">
      <c r="B289" s="172"/>
      <c r="D289" s="166" t="s">
        <v>269</v>
      </c>
      <c r="E289" s="173" t="s">
        <v>1</v>
      </c>
      <c r="F289" s="174" t="s">
        <v>7647</v>
      </c>
      <c r="H289" s="175">
        <v>17.760000000000002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5" customFormat="1" x14ac:dyDescent="0.2">
      <c r="B290" s="179"/>
      <c r="D290" s="166" t="s">
        <v>269</v>
      </c>
      <c r="E290" s="180" t="s">
        <v>1</v>
      </c>
      <c r="F290" s="181" t="s">
        <v>272</v>
      </c>
      <c r="H290" s="182">
        <v>38.07</v>
      </c>
      <c r="L290" s="179"/>
      <c r="M290" s="183"/>
      <c r="N290" s="184"/>
      <c r="O290" s="184"/>
      <c r="P290" s="184"/>
      <c r="Q290" s="184"/>
      <c r="R290" s="184"/>
      <c r="S290" s="184"/>
      <c r="T290" s="185"/>
      <c r="AT290" s="180" t="s">
        <v>269</v>
      </c>
      <c r="AU290" s="180" t="s">
        <v>87</v>
      </c>
      <c r="AV290" s="15" t="s">
        <v>162</v>
      </c>
      <c r="AW290" s="15" t="s">
        <v>26</v>
      </c>
      <c r="AX290" s="15" t="s">
        <v>79</v>
      </c>
      <c r="AY290" s="180" t="s">
        <v>157</v>
      </c>
    </row>
    <row r="291" spans="1:65" s="2" customFormat="1" ht="14.45" customHeight="1" x14ac:dyDescent="0.2">
      <c r="A291" s="30"/>
      <c r="B291" s="147"/>
      <c r="C291" s="148" t="s">
        <v>498</v>
      </c>
      <c r="D291" s="148" t="s">
        <v>159</v>
      </c>
      <c r="E291" s="149" t="s">
        <v>216</v>
      </c>
      <c r="F291" s="150" t="s">
        <v>443</v>
      </c>
      <c r="G291" s="151" t="s">
        <v>218</v>
      </c>
      <c r="H291" s="152">
        <v>15.504</v>
      </c>
      <c r="I291" s="152"/>
      <c r="J291" s="152">
        <f>ROUND(I291*H291,3)</f>
        <v>0</v>
      </c>
      <c r="K291" s="153"/>
      <c r="L291" s="31"/>
      <c r="M291" s="154" t="s">
        <v>1</v>
      </c>
      <c r="N291" s="155" t="s">
        <v>37</v>
      </c>
      <c r="O291" s="156">
        <v>0.59799999999999998</v>
      </c>
      <c r="P291" s="156">
        <f>O291*H291</f>
        <v>9.2713919999999987</v>
      </c>
      <c r="Q291" s="156">
        <v>0</v>
      </c>
      <c r="R291" s="156">
        <f>Q291*H291</f>
        <v>0</v>
      </c>
      <c r="S291" s="156">
        <v>0</v>
      </c>
      <c r="T291" s="157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162</v>
      </c>
      <c r="AT291" s="158" t="s">
        <v>159</v>
      </c>
      <c r="AU291" s="158" t="s">
        <v>87</v>
      </c>
      <c r="AY291" s="18" t="s">
        <v>157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87</v>
      </c>
      <c r="BK291" s="160">
        <f>ROUND(I291*H291,3)</f>
        <v>0</v>
      </c>
      <c r="BL291" s="18" t="s">
        <v>162</v>
      </c>
      <c r="BM291" s="158" t="s">
        <v>7648</v>
      </c>
    </row>
    <row r="292" spans="1:65" s="2" customFormat="1" ht="24.2" customHeight="1" x14ac:dyDescent="0.2">
      <c r="A292" s="30"/>
      <c r="B292" s="147"/>
      <c r="C292" s="148" t="s">
        <v>506</v>
      </c>
      <c r="D292" s="148" t="s">
        <v>159</v>
      </c>
      <c r="E292" s="149" t="s">
        <v>445</v>
      </c>
      <c r="F292" s="150" t="s">
        <v>446</v>
      </c>
      <c r="G292" s="151" t="s">
        <v>218</v>
      </c>
      <c r="H292" s="152">
        <v>108.52800000000001</v>
      </c>
      <c r="I292" s="152"/>
      <c r="J292" s="152">
        <f>ROUND(I292*H292,3)</f>
        <v>0</v>
      </c>
      <c r="K292" s="153"/>
      <c r="L292" s="31"/>
      <c r="M292" s="154" t="s">
        <v>1</v>
      </c>
      <c r="N292" s="155" t="s">
        <v>37</v>
      </c>
      <c r="O292" s="156">
        <v>7.0000000000000001E-3</v>
      </c>
      <c r="P292" s="156">
        <f>O292*H292</f>
        <v>0.75969600000000004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162</v>
      </c>
      <c r="AT292" s="158" t="s">
        <v>159</v>
      </c>
      <c r="AU292" s="158" t="s">
        <v>87</v>
      </c>
      <c r="AY292" s="18" t="s">
        <v>157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87</v>
      </c>
      <c r="BK292" s="160">
        <f>ROUND(I292*H292,3)</f>
        <v>0</v>
      </c>
      <c r="BL292" s="18" t="s">
        <v>162</v>
      </c>
      <c r="BM292" s="158" t="s">
        <v>7649</v>
      </c>
    </row>
    <row r="293" spans="1:65" s="14" customFormat="1" x14ac:dyDescent="0.2">
      <c r="B293" s="172"/>
      <c r="D293" s="166" t="s">
        <v>269</v>
      </c>
      <c r="E293" s="173" t="s">
        <v>1</v>
      </c>
      <c r="F293" s="174" t="s">
        <v>7650</v>
      </c>
      <c r="H293" s="175">
        <v>108.52800000000001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5" customFormat="1" x14ac:dyDescent="0.2">
      <c r="B294" s="179"/>
      <c r="D294" s="166" t="s">
        <v>269</v>
      </c>
      <c r="E294" s="180" t="s">
        <v>1</v>
      </c>
      <c r="F294" s="181" t="s">
        <v>272</v>
      </c>
      <c r="H294" s="182">
        <v>108.52800000000001</v>
      </c>
      <c r="L294" s="179"/>
      <c r="M294" s="183"/>
      <c r="N294" s="184"/>
      <c r="O294" s="184"/>
      <c r="P294" s="184"/>
      <c r="Q294" s="184"/>
      <c r="R294" s="184"/>
      <c r="S294" s="184"/>
      <c r="T294" s="185"/>
      <c r="AT294" s="180" t="s">
        <v>269</v>
      </c>
      <c r="AU294" s="180" t="s">
        <v>87</v>
      </c>
      <c r="AV294" s="15" t="s">
        <v>162</v>
      </c>
      <c r="AW294" s="15" t="s">
        <v>26</v>
      </c>
      <c r="AX294" s="15" t="s">
        <v>79</v>
      </c>
      <c r="AY294" s="180" t="s">
        <v>157</v>
      </c>
    </row>
    <row r="295" spans="1:65" s="2" customFormat="1" ht="24.2" customHeight="1" x14ac:dyDescent="0.2">
      <c r="A295" s="30"/>
      <c r="B295" s="147"/>
      <c r="C295" s="148" t="s">
        <v>511</v>
      </c>
      <c r="D295" s="148" t="s">
        <v>159</v>
      </c>
      <c r="E295" s="149" t="s">
        <v>221</v>
      </c>
      <c r="F295" s="150" t="s">
        <v>222</v>
      </c>
      <c r="G295" s="151" t="s">
        <v>218</v>
      </c>
      <c r="H295" s="152">
        <v>15.504</v>
      </c>
      <c r="I295" s="152"/>
      <c r="J295" s="152">
        <f>ROUND(I295*H295,3)</f>
        <v>0</v>
      </c>
      <c r="K295" s="153"/>
      <c r="L295" s="31"/>
      <c r="M295" s="154" t="s">
        <v>1</v>
      </c>
      <c r="N295" s="155" t="s">
        <v>37</v>
      </c>
      <c r="O295" s="156">
        <v>0.89</v>
      </c>
      <c r="P295" s="156">
        <f>O295*H295</f>
        <v>13.79856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162</v>
      </c>
      <c r="AT295" s="158" t="s">
        <v>159</v>
      </c>
      <c r="AU295" s="158" t="s">
        <v>87</v>
      </c>
      <c r="AY295" s="18" t="s">
        <v>157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8" t="s">
        <v>87</v>
      </c>
      <c r="BK295" s="160">
        <f>ROUND(I295*H295,3)</f>
        <v>0</v>
      </c>
      <c r="BL295" s="18" t="s">
        <v>162</v>
      </c>
      <c r="BM295" s="158" t="s">
        <v>7651</v>
      </c>
    </row>
    <row r="296" spans="1:65" s="2" customFormat="1" ht="24.2" customHeight="1" x14ac:dyDescent="0.2">
      <c r="A296" s="30"/>
      <c r="B296" s="147"/>
      <c r="C296" s="148" t="s">
        <v>518</v>
      </c>
      <c r="D296" s="148" t="s">
        <v>159</v>
      </c>
      <c r="E296" s="149" t="s">
        <v>225</v>
      </c>
      <c r="F296" s="150" t="s">
        <v>226</v>
      </c>
      <c r="G296" s="151" t="s">
        <v>218</v>
      </c>
      <c r="H296" s="152">
        <v>93.024000000000001</v>
      </c>
      <c r="I296" s="152"/>
      <c r="J296" s="152">
        <f>ROUND(I296*H296,3)</f>
        <v>0</v>
      </c>
      <c r="K296" s="153"/>
      <c r="L296" s="31"/>
      <c r="M296" s="154" t="s">
        <v>1</v>
      </c>
      <c r="N296" s="155" t="s">
        <v>37</v>
      </c>
      <c r="O296" s="156">
        <v>0.1</v>
      </c>
      <c r="P296" s="156">
        <f>O296*H296</f>
        <v>9.3024000000000004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87</v>
      </c>
      <c r="BK296" s="160">
        <f>ROUND(I296*H296,3)</f>
        <v>0</v>
      </c>
      <c r="BL296" s="18" t="s">
        <v>162</v>
      </c>
      <c r="BM296" s="158" t="s">
        <v>7652</v>
      </c>
    </row>
    <row r="297" spans="1:65" s="14" customFormat="1" x14ac:dyDescent="0.2">
      <c r="B297" s="172"/>
      <c r="D297" s="166" t="s">
        <v>269</v>
      </c>
      <c r="E297" s="173" t="s">
        <v>1</v>
      </c>
      <c r="F297" s="174" t="s">
        <v>7653</v>
      </c>
      <c r="H297" s="175">
        <v>93.024000000000001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5" customFormat="1" x14ac:dyDescent="0.2">
      <c r="B298" s="179"/>
      <c r="D298" s="166" t="s">
        <v>269</v>
      </c>
      <c r="E298" s="180" t="s">
        <v>1</v>
      </c>
      <c r="F298" s="181" t="s">
        <v>272</v>
      </c>
      <c r="H298" s="182">
        <v>93.024000000000001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79</v>
      </c>
      <c r="AY298" s="180" t="s">
        <v>157</v>
      </c>
    </row>
    <row r="299" spans="1:65" s="2" customFormat="1" ht="24.2" customHeight="1" x14ac:dyDescent="0.2">
      <c r="A299" s="30"/>
      <c r="B299" s="147"/>
      <c r="C299" s="148" t="s">
        <v>522</v>
      </c>
      <c r="D299" s="148" t="s">
        <v>159</v>
      </c>
      <c r="E299" s="149" t="s">
        <v>490</v>
      </c>
      <c r="F299" s="150" t="s">
        <v>491</v>
      </c>
      <c r="G299" s="151" t="s">
        <v>218</v>
      </c>
      <c r="H299" s="152">
        <v>15.504</v>
      </c>
      <c r="I299" s="152"/>
      <c r="J299" s="152">
        <f>ROUND(I299*H299,3)</f>
        <v>0</v>
      </c>
      <c r="K299" s="153"/>
      <c r="L299" s="31"/>
      <c r="M299" s="154" t="s">
        <v>1</v>
      </c>
      <c r="N299" s="155" t="s">
        <v>37</v>
      </c>
      <c r="O299" s="156">
        <v>0</v>
      </c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8" t="s">
        <v>87</v>
      </c>
      <c r="BK299" s="160">
        <f>ROUND(I299*H299,3)</f>
        <v>0</v>
      </c>
      <c r="BL299" s="18" t="s">
        <v>162</v>
      </c>
      <c r="BM299" s="158" t="s">
        <v>7654</v>
      </c>
    </row>
    <row r="300" spans="1:65" s="2" customFormat="1" ht="14.45" customHeight="1" x14ac:dyDescent="0.2">
      <c r="A300" s="30"/>
      <c r="B300" s="147"/>
      <c r="C300" s="148" t="s">
        <v>526</v>
      </c>
      <c r="D300" s="148" t="s">
        <v>159</v>
      </c>
      <c r="E300" s="149" t="s">
        <v>499</v>
      </c>
      <c r="F300" s="150" t="s">
        <v>500</v>
      </c>
      <c r="G300" s="151" t="s">
        <v>205</v>
      </c>
      <c r="H300" s="152">
        <v>5</v>
      </c>
      <c r="I300" s="152"/>
      <c r="J300" s="152">
        <f>ROUND(I300*H300,3)</f>
        <v>0</v>
      </c>
      <c r="K300" s="153"/>
      <c r="L300" s="31"/>
      <c r="M300" s="154" t="s">
        <v>1</v>
      </c>
      <c r="N300" s="155" t="s">
        <v>37</v>
      </c>
      <c r="O300" s="156">
        <v>0</v>
      </c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58" t="s">
        <v>162</v>
      </c>
      <c r="AT300" s="158" t="s">
        <v>159</v>
      </c>
      <c r="AU300" s="158" t="s">
        <v>87</v>
      </c>
      <c r="AY300" s="18" t="s">
        <v>157</v>
      </c>
      <c r="BE300" s="159">
        <f>IF(N300="základná",J300,0)</f>
        <v>0</v>
      </c>
      <c r="BF300" s="159">
        <f>IF(N300="znížená",J300,0)</f>
        <v>0</v>
      </c>
      <c r="BG300" s="159">
        <f>IF(N300="zákl. prenesená",J300,0)</f>
        <v>0</v>
      </c>
      <c r="BH300" s="159">
        <f>IF(N300="zníž. prenesená",J300,0)</f>
        <v>0</v>
      </c>
      <c r="BI300" s="159">
        <f>IF(N300="nulová",J300,0)</f>
        <v>0</v>
      </c>
      <c r="BJ300" s="18" t="s">
        <v>87</v>
      </c>
      <c r="BK300" s="160">
        <f>ROUND(I300*H300,3)</f>
        <v>0</v>
      </c>
      <c r="BL300" s="18" t="s">
        <v>162</v>
      </c>
      <c r="BM300" s="158" t="s">
        <v>7655</v>
      </c>
    </row>
    <row r="301" spans="1:65" s="12" customFormat="1" ht="22.9" customHeight="1" x14ac:dyDescent="0.2">
      <c r="B301" s="135"/>
      <c r="D301" s="136" t="s">
        <v>70</v>
      </c>
      <c r="E301" s="145" t="s">
        <v>232</v>
      </c>
      <c r="F301" s="145" t="s">
        <v>2394</v>
      </c>
      <c r="J301" s="146">
        <f>BK301</f>
        <v>0</v>
      </c>
      <c r="L301" s="135"/>
      <c r="M301" s="139"/>
      <c r="N301" s="140"/>
      <c r="O301" s="140"/>
      <c r="P301" s="141">
        <f>P302</f>
        <v>129.03657000000001</v>
      </c>
      <c r="Q301" s="140"/>
      <c r="R301" s="141">
        <f>R302</f>
        <v>0</v>
      </c>
      <c r="S301" s="140"/>
      <c r="T301" s="142">
        <f>T302</f>
        <v>0</v>
      </c>
      <c r="AR301" s="136" t="s">
        <v>79</v>
      </c>
      <c r="AT301" s="143" t="s">
        <v>70</v>
      </c>
      <c r="AU301" s="143" t="s">
        <v>79</v>
      </c>
      <c r="AY301" s="136" t="s">
        <v>157</v>
      </c>
      <c r="BK301" s="144">
        <f>BK302</f>
        <v>0</v>
      </c>
    </row>
    <row r="302" spans="1:65" s="2" customFormat="1" ht="24.2" customHeight="1" x14ac:dyDescent="0.2">
      <c r="A302" s="30"/>
      <c r="B302" s="147"/>
      <c r="C302" s="148" t="s">
        <v>530</v>
      </c>
      <c r="D302" s="148" t="s">
        <v>159</v>
      </c>
      <c r="E302" s="149" t="s">
        <v>4904</v>
      </c>
      <c r="F302" s="150" t="s">
        <v>4905</v>
      </c>
      <c r="G302" s="151" t="s">
        <v>218</v>
      </c>
      <c r="H302" s="152">
        <v>52.39</v>
      </c>
      <c r="I302" s="152"/>
      <c r="J302" s="152">
        <f>ROUND(I302*H302,3)</f>
        <v>0</v>
      </c>
      <c r="K302" s="153"/>
      <c r="L302" s="31"/>
      <c r="M302" s="154" t="s">
        <v>1</v>
      </c>
      <c r="N302" s="155" t="s">
        <v>37</v>
      </c>
      <c r="O302" s="156">
        <v>2.4630000000000001</v>
      </c>
      <c r="P302" s="156">
        <f>O302*H302</f>
        <v>129.03657000000001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8" t="s">
        <v>162</v>
      </c>
      <c r="AT302" s="158" t="s">
        <v>159</v>
      </c>
      <c r="AU302" s="158" t="s">
        <v>87</v>
      </c>
      <c r="AY302" s="18" t="s">
        <v>157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8" t="s">
        <v>87</v>
      </c>
      <c r="BK302" s="160">
        <f>ROUND(I302*H302,3)</f>
        <v>0</v>
      </c>
      <c r="BL302" s="18" t="s">
        <v>162</v>
      </c>
      <c r="BM302" s="158" t="s">
        <v>7656</v>
      </c>
    </row>
    <row r="303" spans="1:65" s="12" customFormat="1" ht="25.9" customHeight="1" x14ac:dyDescent="0.2">
      <c r="B303" s="135"/>
      <c r="D303" s="136" t="s">
        <v>70</v>
      </c>
      <c r="E303" s="137" t="s">
        <v>502</v>
      </c>
      <c r="F303" s="137" t="s">
        <v>503</v>
      </c>
      <c r="J303" s="138">
        <f>BK303</f>
        <v>0</v>
      </c>
      <c r="L303" s="135"/>
      <c r="M303" s="139"/>
      <c r="N303" s="140"/>
      <c r="O303" s="140"/>
      <c r="P303" s="141">
        <f>P304+P313+P332+P347+P357+P430+P466+P487+P497+P539</f>
        <v>3650.5119943</v>
      </c>
      <c r="Q303" s="140"/>
      <c r="R303" s="141">
        <f>R304+R313+R332+R347+R357+R430+R466+R487+R497+R539</f>
        <v>86.117957740000008</v>
      </c>
      <c r="S303" s="140"/>
      <c r="T303" s="142">
        <f>T304+T313+T332+T347+T357+T430+T466+T487+T497+T539</f>
        <v>4.7979191999999991</v>
      </c>
      <c r="AR303" s="136" t="s">
        <v>87</v>
      </c>
      <c r="AT303" s="143" t="s">
        <v>70</v>
      </c>
      <c r="AU303" s="143" t="s">
        <v>71</v>
      </c>
      <c r="AY303" s="136" t="s">
        <v>157</v>
      </c>
      <c r="BK303" s="144">
        <f>BK304+BK313+BK332+BK347+BK357+BK430+BK466+BK487+BK497+BK539</f>
        <v>0</v>
      </c>
    </row>
    <row r="304" spans="1:65" s="12" customFormat="1" ht="22.9" customHeight="1" x14ac:dyDescent="0.2">
      <c r="B304" s="135"/>
      <c r="D304" s="136" t="s">
        <v>70</v>
      </c>
      <c r="E304" s="145" t="s">
        <v>2514</v>
      </c>
      <c r="F304" s="145" t="s">
        <v>2515</v>
      </c>
      <c r="J304" s="146">
        <f>BK304</f>
        <v>0</v>
      </c>
      <c r="L304" s="135"/>
      <c r="M304" s="139"/>
      <c r="N304" s="140"/>
      <c r="O304" s="140"/>
      <c r="P304" s="141">
        <f>SUM(P305:P312)</f>
        <v>4.3320525000000005</v>
      </c>
      <c r="Q304" s="140"/>
      <c r="R304" s="141">
        <f>SUM(R305:R312)</f>
        <v>6.0777499999999998E-2</v>
      </c>
      <c r="S304" s="140"/>
      <c r="T304" s="142">
        <f>SUM(T305:T312)</f>
        <v>0</v>
      </c>
      <c r="AR304" s="136" t="s">
        <v>87</v>
      </c>
      <c r="AT304" s="143" t="s">
        <v>70</v>
      </c>
      <c r="AU304" s="143" t="s">
        <v>79</v>
      </c>
      <c r="AY304" s="136" t="s">
        <v>157</v>
      </c>
      <c r="BK304" s="144">
        <f>SUM(BK305:BK312)</f>
        <v>0</v>
      </c>
    </row>
    <row r="305" spans="1:65" s="2" customFormat="1" ht="24.2" customHeight="1" x14ac:dyDescent="0.2">
      <c r="A305" s="30"/>
      <c r="B305" s="147"/>
      <c r="C305" s="148" t="s">
        <v>536</v>
      </c>
      <c r="D305" s="148" t="s">
        <v>159</v>
      </c>
      <c r="E305" s="149" t="s">
        <v>2686</v>
      </c>
      <c r="F305" s="150" t="s">
        <v>2687</v>
      </c>
      <c r="G305" s="151" t="s">
        <v>196</v>
      </c>
      <c r="H305" s="152">
        <v>9.25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0.46833000000000002</v>
      </c>
      <c r="P305" s="156">
        <f>O305*H305</f>
        <v>4.3320525000000005</v>
      </c>
      <c r="Q305" s="156">
        <v>3.0000000000000001E-5</v>
      </c>
      <c r="R305" s="156">
        <f>Q305*H305</f>
        <v>2.7750000000000002E-4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220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220</v>
      </c>
      <c r="BM305" s="158" t="s">
        <v>7657</v>
      </c>
    </row>
    <row r="306" spans="1:65" s="13" customFormat="1" ht="22.5" x14ac:dyDescent="0.2">
      <c r="B306" s="165"/>
      <c r="D306" s="166" t="s">
        <v>269</v>
      </c>
      <c r="E306" s="167" t="s">
        <v>1</v>
      </c>
      <c r="F306" s="168" t="s">
        <v>7658</v>
      </c>
      <c r="H306" s="167" t="s">
        <v>1</v>
      </c>
      <c r="L306" s="165"/>
      <c r="M306" s="169"/>
      <c r="N306" s="170"/>
      <c r="O306" s="170"/>
      <c r="P306" s="170"/>
      <c r="Q306" s="170"/>
      <c r="R306" s="170"/>
      <c r="S306" s="170"/>
      <c r="T306" s="171"/>
      <c r="AT306" s="167" t="s">
        <v>269</v>
      </c>
      <c r="AU306" s="167" t="s">
        <v>87</v>
      </c>
      <c r="AV306" s="13" t="s">
        <v>79</v>
      </c>
      <c r="AW306" s="13" t="s">
        <v>26</v>
      </c>
      <c r="AX306" s="13" t="s">
        <v>71</v>
      </c>
      <c r="AY306" s="167" t="s">
        <v>157</v>
      </c>
    </row>
    <row r="307" spans="1:65" s="14" customFormat="1" x14ac:dyDescent="0.2">
      <c r="B307" s="172"/>
      <c r="D307" s="166" t="s">
        <v>269</v>
      </c>
      <c r="E307" s="173" t="s">
        <v>1</v>
      </c>
      <c r="F307" s="174" t="s">
        <v>7659</v>
      </c>
      <c r="H307" s="175">
        <v>9.25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5" customFormat="1" x14ac:dyDescent="0.2">
      <c r="B308" s="179"/>
      <c r="D308" s="166" t="s">
        <v>269</v>
      </c>
      <c r="E308" s="180" t="s">
        <v>1</v>
      </c>
      <c r="F308" s="181" t="s">
        <v>272</v>
      </c>
      <c r="H308" s="182">
        <v>9.25</v>
      </c>
      <c r="L308" s="179"/>
      <c r="M308" s="183"/>
      <c r="N308" s="184"/>
      <c r="O308" s="184"/>
      <c r="P308" s="184"/>
      <c r="Q308" s="184"/>
      <c r="R308" s="184"/>
      <c r="S308" s="184"/>
      <c r="T308" s="185"/>
      <c r="AT308" s="180" t="s">
        <v>269</v>
      </c>
      <c r="AU308" s="180" t="s">
        <v>87</v>
      </c>
      <c r="AV308" s="15" t="s">
        <v>162</v>
      </c>
      <c r="AW308" s="15" t="s">
        <v>26</v>
      </c>
      <c r="AX308" s="15" t="s">
        <v>79</v>
      </c>
      <c r="AY308" s="180" t="s">
        <v>157</v>
      </c>
    </row>
    <row r="309" spans="1:65" s="2" customFormat="1" ht="24.2" customHeight="1" x14ac:dyDescent="0.2">
      <c r="A309" s="30"/>
      <c r="B309" s="147"/>
      <c r="C309" s="193" t="s">
        <v>541</v>
      </c>
      <c r="D309" s="193" t="s">
        <v>777</v>
      </c>
      <c r="E309" s="194" t="s">
        <v>7660</v>
      </c>
      <c r="F309" s="195" t="s">
        <v>8308</v>
      </c>
      <c r="G309" s="196" t="s">
        <v>168</v>
      </c>
      <c r="H309" s="197">
        <v>6.25</v>
      </c>
      <c r="I309" s="197"/>
      <c r="J309" s="197">
        <f>ROUND(I309*H309,3)</f>
        <v>0</v>
      </c>
      <c r="K309" s="198"/>
      <c r="L309" s="199"/>
      <c r="M309" s="200" t="s">
        <v>1</v>
      </c>
      <c r="N309" s="201" t="s">
        <v>37</v>
      </c>
      <c r="O309" s="156">
        <v>0</v>
      </c>
      <c r="P309" s="156">
        <f>O309*H309</f>
        <v>0</v>
      </c>
      <c r="Q309" s="156">
        <v>9.6799999999999994E-3</v>
      </c>
      <c r="R309" s="156">
        <f>Q309*H309</f>
        <v>6.0499999999999998E-2</v>
      </c>
      <c r="S309" s="156">
        <v>0</v>
      </c>
      <c r="T309" s="157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58" t="s">
        <v>511</v>
      </c>
      <c r="AT309" s="158" t="s">
        <v>777</v>
      </c>
      <c r="AU309" s="158" t="s">
        <v>87</v>
      </c>
      <c r="AY309" s="18" t="s">
        <v>157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8" t="s">
        <v>87</v>
      </c>
      <c r="BK309" s="160">
        <f>ROUND(I309*H309,3)</f>
        <v>0</v>
      </c>
      <c r="BL309" s="18" t="s">
        <v>220</v>
      </c>
      <c r="BM309" s="158" t="s">
        <v>7661</v>
      </c>
    </row>
    <row r="310" spans="1:65" s="14" customFormat="1" x14ac:dyDescent="0.2">
      <c r="B310" s="172"/>
      <c r="D310" s="166" t="s">
        <v>269</v>
      </c>
      <c r="E310" s="173" t="s">
        <v>1</v>
      </c>
      <c r="F310" s="174" t="s">
        <v>7662</v>
      </c>
      <c r="H310" s="175">
        <v>6.25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5" customFormat="1" x14ac:dyDescent="0.2">
      <c r="B311" s="179"/>
      <c r="D311" s="166" t="s">
        <v>269</v>
      </c>
      <c r="E311" s="180" t="s">
        <v>1</v>
      </c>
      <c r="F311" s="181" t="s">
        <v>272</v>
      </c>
      <c r="H311" s="182">
        <v>6.25</v>
      </c>
      <c r="L311" s="179"/>
      <c r="M311" s="183"/>
      <c r="N311" s="184"/>
      <c r="O311" s="184"/>
      <c r="P311" s="184"/>
      <c r="Q311" s="184"/>
      <c r="R311" s="184"/>
      <c r="S311" s="184"/>
      <c r="T311" s="185"/>
      <c r="AT311" s="180" t="s">
        <v>269</v>
      </c>
      <c r="AU311" s="180" t="s">
        <v>87</v>
      </c>
      <c r="AV311" s="15" t="s">
        <v>162</v>
      </c>
      <c r="AW311" s="15" t="s">
        <v>26</v>
      </c>
      <c r="AX311" s="15" t="s">
        <v>79</v>
      </c>
      <c r="AY311" s="180" t="s">
        <v>157</v>
      </c>
    </row>
    <row r="312" spans="1:65" s="2" customFormat="1" ht="24.2" customHeight="1" x14ac:dyDescent="0.2">
      <c r="A312" s="30"/>
      <c r="B312" s="147"/>
      <c r="C312" s="148" t="s">
        <v>545</v>
      </c>
      <c r="D312" s="148" t="s">
        <v>159</v>
      </c>
      <c r="E312" s="149" t="s">
        <v>7663</v>
      </c>
      <c r="F312" s="150" t="s">
        <v>7664</v>
      </c>
      <c r="G312" s="151" t="s">
        <v>514</v>
      </c>
      <c r="H312" s="152">
        <v>2.75</v>
      </c>
      <c r="I312" s="152"/>
      <c r="J312" s="152">
        <f>ROUND(I312*H312,3)</f>
        <v>0</v>
      </c>
      <c r="K312" s="153"/>
      <c r="L312" s="31"/>
      <c r="M312" s="154" t="s">
        <v>1</v>
      </c>
      <c r="N312" s="155" t="s">
        <v>37</v>
      </c>
      <c r="O312" s="156">
        <v>0</v>
      </c>
      <c r="P312" s="156">
        <f>O312*H312</f>
        <v>0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8" t="s">
        <v>220</v>
      </c>
      <c r="AT312" s="158" t="s">
        <v>159</v>
      </c>
      <c r="AU312" s="158" t="s">
        <v>87</v>
      </c>
      <c r="AY312" s="18" t="s">
        <v>157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8" t="s">
        <v>87</v>
      </c>
      <c r="BK312" s="160">
        <f>ROUND(I312*H312,3)</f>
        <v>0</v>
      </c>
      <c r="BL312" s="18" t="s">
        <v>220</v>
      </c>
      <c r="BM312" s="158" t="s">
        <v>7665</v>
      </c>
    </row>
    <row r="313" spans="1:65" s="12" customFormat="1" ht="22.9" customHeight="1" x14ac:dyDescent="0.2">
      <c r="B313" s="135"/>
      <c r="D313" s="136" t="s">
        <v>70</v>
      </c>
      <c r="E313" s="145" t="s">
        <v>534</v>
      </c>
      <c r="F313" s="145" t="s">
        <v>535</v>
      </c>
      <c r="J313" s="146">
        <f>BK313</f>
        <v>0</v>
      </c>
      <c r="L313" s="135"/>
      <c r="M313" s="139"/>
      <c r="N313" s="140"/>
      <c r="O313" s="140"/>
      <c r="P313" s="141">
        <f>SUM(P314:P331)</f>
        <v>27.085009999999997</v>
      </c>
      <c r="Q313" s="140"/>
      <c r="R313" s="141">
        <f>SUM(R314:R331)</f>
        <v>0.27426000000000006</v>
      </c>
      <c r="S313" s="140"/>
      <c r="T313" s="142">
        <f>SUM(T314:T331)</f>
        <v>0.18113000000000001</v>
      </c>
      <c r="AR313" s="136" t="s">
        <v>87</v>
      </c>
      <c r="AT313" s="143" t="s">
        <v>70</v>
      </c>
      <c r="AU313" s="143" t="s">
        <v>79</v>
      </c>
      <c r="AY313" s="136" t="s">
        <v>157</v>
      </c>
      <c r="BK313" s="144">
        <f>SUM(BK314:BK331)</f>
        <v>0</v>
      </c>
    </row>
    <row r="314" spans="1:65" s="2" customFormat="1" ht="24.2" customHeight="1" x14ac:dyDescent="0.2">
      <c r="A314" s="30"/>
      <c r="B314" s="147"/>
      <c r="C314" s="148" t="s">
        <v>549</v>
      </c>
      <c r="D314" s="148" t="s">
        <v>159</v>
      </c>
      <c r="E314" s="149" t="s">
        <v>537</v>
      </c>
      <c r="F314" s="150" t="s">
        <v>538</v>
      </c>
      <c r="G314" s="151" t="s">
        <v>539</v>
      </c>
      <c r="H314" s="152">
        <v>7</v>
      </c>
      <c r="I314" s="152"/>
      <c r="J314" s="152">
        <f t="shared" ref="J314:J331" si="0">ROUND(I314*H314,3)</f>
        <v>0</v>
      </c>
      <c r="K314" s="153"/>
      <c r="L314" s="31"/>
      <c r="M314" s="154" t="s">
        <v>1</v>
      </c>
      <c r="N314" s="155" t="s">
        <v>37</v>
      </c>
      <c r="O314" s="156">
        <v>0.51800000000000002</v>
      </c>
      <c r="P314" s="156">
        <f t="shared" ref="P314:P331" si="1">O314*H314</f>
        <v>3.6260000000000003</v>
      </c>
      <c r="Q314" s="156">
        <v>0</v>
      </c>
      <c r="R314" s="156">
        <f t="shared" ref="R314:R331" si="2">Q314*H314</f>
        <v>0</v>
      </c>
      <c r="S314" s="156">
        <v>1.933E-2</v>
      </c>
      <c r="T314" s="157">
        <f t="shared" ref="T314:T331" si="3">S314*H314</f>
        <v>0.13530999999999999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220</v>
      </c>
      <c r="AT314" s="158" t="s">
        <v>159</v>
      </c>
      <c r="AU314" s="158" t="s">
        <v>87</v>
      </c>
      <c r="AY314" s="18" t="s">
        <v>157</v>
      </c>
      <c r="BE314" s="159">
        <f t="shared" ref="BE314:BE331" si="4">IF(N314="základná",J314,0)</f>
        <v>0</v>
      </c>
      <c r="BF314" s="159">
        <f t="shared" ref="BF314:BF331" si="5">IF(N314="znížená",J314,0)</f>
        <v>0</v>
      </c>
      <c r="BG314" s="159">
        <f t="shared" ref="BG314:BG331" si="6">IF(N314="zákl. prenesená",J314,0)</f>
        <v>0</v>
      </c>
      <c r="BH314" s="159">
        <f t="shared" ref="BH314:BH331" si="7">IF(N314="zníž. prenesená",J314,0)</f>
        <v>0</v>
      </c>
      <c r="BI314" s="159">
        <f t="shared" ref="BI314:BI331" si="8">IF(N314="nulová",J314,0)</f>
        <v>0</v>
      </c>
      <c r="BJ314" s="18" t="s">
        <v>87</v>
      </c>
      <c r="BK314" s="160">
        <f t="shared" ref="BK314:BK331" si="9">ROUND(I314*H314,3)</f>
        <v>0</v>
      </c>
      <c r="BL314" s="18" t="s">
        <v>220</v>
      </c>
      <c r="BM314" s="158" t="s">
        <v>7666</v>
      </c>
    </row>
    <row r="315" spans="1:65" s="2" customFormat="1" ht="24.2" customHeight="1" x14ac:dyDescent="0.2">
      <c r="A315" s="30"/>
      <c r="B315" s="147"/>
      <c r="C315" s="148" t="s">
        <v>553</v>
      </c>
      <c r="D315" s="148" t="s">
        <v>159</v>
      </c>
      <c r="E315" s="149" t="s">
        <v>7667</v>
      </c>
      <c r="F315" s="150" t="s">
        <v>7668</v>
      </c>
      <c r="G315" s="151" t="s">
        <v>539</v>
      </c>
      <c r="H315" s="152">
        <v>7</v>
      </c>
      <c r="I315" s="152"/>
      <c r="J315" s="152">
        <f t="shared" si="0"/>
        <v>0</v>
      </c>
      <c r="K315" s="153"/>
      <c r="L315" s="31"/>
      <c r="M315" s="154" t="s">
        <v>1</v>
      </c>
      <c r="N315" s="155" t="s">
        <v>37</v>
      </c>
      <c r="O315" s="156">
        <v>1.2739799999999999</v>
      </c>
      <c r="P315" s="156">
        <f t="shared" si="1"/>
        <v>8.9178599999999992</v>
      </c>
      <c r="Q315" s="156">
        <v>2.7E-4</v>
      </c>
      <c r="R315" s="156">
        <f t="shared" si="2"/>
        <v>1.89E-3</v>
      </c>
      <c r="S315" s="156">
        <v>0</v>
      </c>
      <c r="T315" s="157">
        <f t="shared" si="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8" t="s">
        <v>220</v>
      </c>
      <c r="AT315" s="158" t="s">
        <v>159</v>
      </c>
      <c r="AU315" s="158" t="s">
        <v>87</v>
      </c>
      <c r="AY315" s="18" t="s">
        <v>157</v>
      </c>
      <c r="BE315" s="159">
        <f t="shared" si="4"/>
        <v>0</v>
      </c>
      <c r="BF315" s="159">
        <f t="shared" si="5"/>
        <v>0</v>
      </c>
      <c r="BG315" s="159">
        <f t="shared" si="6"/>
        <v>0</v>
      </c>
      <c r="BH315" s="159">
        <f t="shared" si="7"/>
        <v>0</v>
      </c>
      <c r="BI315" s="159">
        <f t="shared" si="8"/>
        <v>0</v>
      </c>
      <c r="BJ315" s="18" t="s">
        <v>87</v>
      </c>
      <c r="BK315" s="160">
        <f t="shared" si="9"/>
        <v>0</v>
      </c>
      <c r="BL315" s="18" t="s">
        <v>220</v>
      </c>
      <c r="BM315" s="158" t="s">
        <v>7669</v>
      </c>
    </row>
    <row r="316" spans="1:65" s="2" customFormat="1" ht="24.2" customHeight="1" x14ac:dyDescent="0.2">
      <c r="A316" s="30"/>
      <c r="B316" s="147"/>
      <c r="C316" s="193" t="s">
        <v>557</v>
      </c>
      <c r="D316" s="193" t="s">
        <v>777</v>
      </c>
      <c r="E316" s="194" t="s">
        <v>7670</v>
      </c>
      <c r="F316" s="195" t="s">
        <v>7671</v>
      </c>
      <c r="G316" s="196" t="s">
        <v>205</v>
      </c>
      <c r="H316" s="197">
        <v>7</v>
      </c>
      <c r="I316" s="197"/>
      <c r="J316" s="197">
        <f t="shared" si="0"/>
        <v>0</v>
      </c>
      <c r="K316" s="198"/>
      <c r="L316" s="199"/>
      <c r="M316" s="200" t="s">
        <v>1</v>
      </c>
      <c r="N316" s="201" t="s">
        <v>37</v>
      </c>
      <c r="O316" s="156">
        <v>0</v>
      </c>
      <c r="P316" s="156">
        <f t="shared" si="1"/>
        <v>0</v>
      </c>
      <c r="Q316" s="156">
        <v>3.4599999999999999E-2</v>
      </c>
      <c r="R316" s="156">
        <f t="shared" si="2"/>
        <v>0.2422</v>
      </c>
      <c r="S316" s="156">
        <v>0</v>
      </c>
      <c r="T316" s="157">
        <f t="shared" si="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58" t="s">
        <v>511</v>
      </c>
      <c r="AT316" s="158" t="s">
        <v>777</v>
      </c>
      <c r="AU316" s="158" t="s">
        <v>87</v>
      </c>
      <c r="AY316" s="18" t="s">
        <v>157</v>
      </c>
      <c r="BE316" s="159">
        <f t="shared" si="4"/>
        <v>0</v>
      </c>
      <c r="BF316" s="159">
        <f t="shared" si="5"/>
        <v>0</v>
      </c>
      <c r="BG316" s="159">
        <f t="shared" si="6"/>
        <v>0</v>
      </c>
      <c r="BH316" s="159">
        <f t="shared" si="7"/>
        <v>0</v>
      </c>
      <c r="BI316" s="159">
        <f t="shared" si="8"/>
        <v>0</v>
      </c>
      <c r="BJ316" s="18" t="s">
        <v>87</v>
      </c>
      <c r="BK316" s="160">
        <f t="shared" si="9"/>
        <v>0</v>
      </c>
      <c r="BL316" s="18" t="s">
        <v>220</v>
      </c>
      <c r="BM316" s="158" t="s">
        <v>7672</v>
      </c>
    </row>
    <row r="317" spans="1:65" s="2" customFormat="1" ht="24.2" customHeight="1" x14ac:dyDescent="0.2">
      <c r="A317" s="30"/>
      <c r="B317" s="147"/>
      <c r="C317" s="193" t="s">
        <v>561</v>
      </c>
      <c r="D317" s="193" t="s">
        <v>777</v>
      </c>
      <c r="E317" s="194" t="s">
        <v>7673</v>
      </c>
      <c r="F317" s="195" t="s">
        <v>7674</v>
      </c>
      <c r="G317" s="196" t="s">
        <v>205</v>
      </c>
      <c r="H317" s="197">
        <v>2</v>
      </c>
      <c r="I317" s="197"/>
      <c r="J317" s="197">
        <f t="shared" si="0"/>
        <v>0</v>
      </c>
      <c r="K317" s="198"/>
      <c r="L317" s="199"/>
      <c r="M317" s="200" t="s">
        <v>1</v>
      </c>
      <c r="N317" s="201" t="s">
        <v>37</v>
      </c>
      <c r="O317" s="156">
        <v>0</v>
      </c>
      <c r="P317" s="156">
        <f t="shared" si="1"/>
        <v>0</v>
      </c>
      <c r="Q317" s="156">
        <v>1.8E-3</v>
      </c>
      <c r="R317" s="156">
        <f t="shared" si="2"/>
        <v>3.5999999999999999E-3</v>
      </c>
      <c r="S317" s="156">
        <v>0</v>
      </c>
      <c r="T317" s="157">
        <f t="shared" si="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511</v>
      </c>
      <c r="AT317" s="158" t="s">
        <v>777</v>
      </c>
      <c r="AU317" s="158" t="s">
        <v>87</v>
      </c>
      <c r="AY317" s="18" t="s">
        <v>157</v>
      </c>
      <c r="BE317" s="159">
        <f t="shared" si="4"/>
        <v>0</v>
      </c>
      <c r="BF317" s="159">
        <f t="shared" si="5"/>
        <v>0</v>
      </c>
      <c r="BG317" s="159">
        <f t="shared" si="6"/>
        <v>0</v>
      </c>
      <c r="BH317" s="159">
        <f t="shared" si="7"/>
        <v>0</v>
      </c>
      <c r="BI317" s="159">
        <f t="shared" si="8"/>
        <v>0</v>
      </c>
      <c r="BJ317" s="18" t="s">
        <v>87</v>
      </c>
      <c r="BK317" s="160">
        <f t="shared" si="9"/>
        <v>0</v>
      </c>
      <c r="BL317" s="18" t="s">
        <v>220</v>
      </c>
      <c r="BM317" s="158" t="s">
        <v>7675</v>
      </c>
    </row>
    <row r="318" spans="1:65" s="2" customFormat="1" ht="24.2" customHeight="1" x14ac:dyDescent="0.2">
      <c r="A318" s="30"/>
      <c r="B318" s="147"/>
      <c r="C318" s="148" t="s">
        <v>565</v>
      </c>
      <c r="D318" s="148" t="s">
        <v>159</v>
      </c>
      <c r="E318" s="149" t="s">
        <v>546</v>
      </c>
      <c r="F318" s="150" t="s">
        <v>547</v>
      </c>
      <c r="G318" s="151" t="s">
        <v>539</v>
      </c>
      <c r="H318" s="152">
        <v>2</v>
      </c>
      <c r="I318" s="152"/>
      <c r="J318" s="152">
        <f t="shared" si="0"/>
        <v>0</v>
      </c>
      <c r="K318" s="153"/>
      <c r="L318" s="31"/>
      <c r="M318" s="154" t="s">
        <v>1</v>
      </c>
      <c r="N318" s="155" t="s">
        <v>37</v>
      </c>
      <c r="O318" s="156">
        <v>0.34200000000000003</v>
      </c>
      <c r="P318" s="156">
        <f t="shared" si="1"/>
        <v>0.68400000000000005</v>
      </c>
      <c r="Q318" s="156">
        <v>0</v>
      </c>
      <c r="R318" s="156">
        <f t="shared" si="2"/>
        <v>0</v>
      </c>
      <c r="S318" s="156">
        <v>1.9460000000000002E-2</v>
      </c>
      <c r="T318" s="157">
        <f t="shared" si="3"/>
        <v>3.8920000000000003E-2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8" t="s">
        <v>220</v>
      </c>
      <c r="AT318" s="158" t="s">
        <v>159</v>
      </c>
      <c r="AU318" s="158" t="s">
        <v>87</v>
      </c>
      <c r="AY318" s="18" t="s">
        <v>157</v>
      </c>
      <c r="BE318" s="159">
        <f t="shared" si="4"/>
        <v>0</v>
      </c>
      <c r="BF318" s="159">
        <f t="shared" si="5"/>
        <v>0</v>
      </c>
      <c r="BG318" s="159">
        <f t="shared" si="6"/>
        <v>0</v>
      </c>
      <c r="BH318" s="159">
        <f t="shared" si="7"/>
        <v>0</v>
      </c>
      <c r="BI318" s="159">
        <f t="shared" si="8"/>
        <v>0</v>
      </c>
      <c r="BJ318" s="18" t="s">
        <v>87</v>
      </c>
      <c r="BK318" s="160">
        <f t="shared" si="9"/>
        <v>0</v>
      </c>
      <c r="BL318" s="18" t="s">
        <v>220</v>
      </c>
      <c r="BM318" s="158" t="s">
        <v>7676</v>
      </c>
    </row>
    <row r="319" spans="1:65" s="2" customFormat="1" ht="24.2" customHeight="1" x14ac:dyDescent="0.2">
      <c r="A319" s="30"/>
      <c r="B319" s="147"/>
      <c r="C319" s="148" t="s">
        <v>569</v>
      </c>
      <c r="D319" s="148" t="s">
        <v>159</v>
      </c>
      <c r="E319" s="149" t="s">
        <v>7677</v>
      </c>
      <c r="F319" s="150" t="s">
        <v>7678</v>
      </c>
      <c r="G319" s="151" t="s">
        <v>205</v>
      </c>
      <c r="H319" s="152">
        <v>2</v>
      </c>
      <c r="I319" s="152"/>
      <c r="J319" s="152">
        <f t="shared" si="0"/>
        <v>0</v>
      </c>
      <c r="K319" s="153"/>
      <c r="L319" s="31"/>
      <c r="M319" s="154" t="s">
        <v>1</v>
      </c>
      <c r="N319" s="155" t="s">
        <v>37</v>
      </c>
      <c r="O319" s="156">
        <v>1.4998499999999999</v>
      </c>
      <c r="P319" s="156">
        <f t="shared" si="1"/>
        <v>2.9996999999999998</v>
      </c>
      <c r="Q319" s="156">
        <v>2.7E-4</v>
      </c>
      <c r="R319" s="156">
        <f t="shared" si="2"/>
        <v>5.4000000000000001E-4</v>
      </c>
      <c r="S319" s="156">
        <v>0</v>
      </c>
      <c r="T319" s="157">
        <f t="shared" si="3"/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220</v>
      </c>
      <c r="AT319" s="158" t="s">
        <v>159</v>
      </c>
      <c r="AU319" s="158" t="s">
        <v>87</v>
      </c>
      <c r="AY319" s="18" t="s">
        <v>157</v>
      </c>
      <c r="BE319" s="159">
        <f t="shared" si="4"/>
        <v>0</v>
      </c>
      <c r="BF319" s="159">
        <f t="shared" si="5"/>
        <v>0</v>
      </c>
      <c r="BG319" s="159">
        <f t="shared" si="6"/>
        <v>0</v>
      </c>
      <c r="BH319" s="159">
        <f t="shared" si="7"/>
        <v>0</v>
      </c>
      <c r="BI319" s="159">
        <f t="shared" si="8"/>
        <v>0</v>
      </c>
      <c r="BJ319" s="18" t="s">
        <v>87</v>
      </c>
      <c r="BK319" s="160">
        <f t="shared" si="9"/>
        <v>0</v>
      </c>
      <c r="BL319" s="18" t="s">
        <v>220</v>
      </c>
      <c r="BM319" s="158" t="s">
        <v>7679</v>
      </c>
    </row>
    <row r="320" spans="1:65" s="2" customFormat="1" ht="24.2" customHeight="1" x14ac:dyDescent="0.2">
      <c r="A320" s="30"/>
      <c r="B320" s="147"/>
      <c r="C320" s="193" t="s">
        <v>573</v>
      </c>
      <c r="D320" s="193" t="s">
        <v>777</v>
      </c>
      <c r="E320" s="194" t="s">
        <v>7680</v>
      </c>
      <c r="F320" s="195" t="s">
        <v>7681</v>
      </c>
      <c r="G320" s="196" t="s">
        <v>205</v>
      </c>
      <c r="H320" s="197">
        <v>2</v>
      </c>
      <c r="I320" s="197"/>
      <c r="J320" s="197">
        <f t="shared" si="0"/>
        <v>0</v>
      </c>
      <c r="K320" s="198"/>
      <c r="L320" s="199"/>
      <c r="M320" s="200" t="s">
        <v>1</v>
      </c>
      <c r="N320" s="201" t="s">
        <v>37</v>
      </c>
      <c r="O320" s="156">
        <v>0</v>
      </c>
      <c r="P320" s="156">
        <f t="shared" si="1"/>
        <v>0</v>
      </c>
      <c r="Q320" s="156">
        <v>6.4999999999999997E-3</v>
      </c>
      <c r="R320" s="156">
        <f t="shared" si="2"/>
        <v>1.2999999999999999E-2</v>
      </c>
      <c r="S320" s="156">
        <v>0</v>
      </c>
      <c r="T320" s="157">
        <f t="shared" si="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511</v>
      </c>
      <c r="AT320" s="158" t="s">
        <v>777</v>
      </c>
      <c r="AU320" s="158" t="s">
        <v>87</v>
      </c>
      <c r="AY320" s="18" t="s">
        <v>157</v>
      </c>
      <c r="BE320" s="159">
        <f t="shared" si="4"/>
        <v>0</v>
      </c>
      <c r="BF320" s="159">
        <f t="shared" si="5"/>
        <v>0</v>
      </c>
      <c r="BG320" s="159">
        <f t="shared" si="6"/>
        <v>0</v>
      </c>
      <c r="BH320" s="159">
        <f t="shared" si="7"/>
        <v>0</v>
      </c>
      <c r="BI320" s="159">
        <f t="shared" si="8"/>
        <v>0</v>
      </c>
      <c r="BJ320" s="18" t="s">
        <v>87</v>
      </c>
      <c r="BK320" s="160">
        <f t="shared" si="9"/>
        <v>0</v>
      </c>
      <c r="BL320" s="18" t="s">
        <v>220</v>
      </c>
      <c r="BM320" s="158" t="s">
        <v>7682</v>
      </c>
    </row>
    <row r="321" spans="1:65" s="2" customFormat="1" ht="24.2" customHeight="1" x14ac:dyDescent="0.2">
      <c r="A321" s="30"/>
      <c r="B321" s="147"/>
      <c r="C321" s="148" t="s">
        <v>579</v>
      </c>
      <c r="D321" s="148" t="s">
        <v>159</v>
      </c>
      <c r="E321" s="149" t="s">
        <v>7683</v>
      </c>
      <c r="F321" s="150" t="s">
        <v>7684</v>
      </c>
      <c r="G321" s="151" t="s">
        <v>218</v>
      </c>
      <c r="H321" s="152">
        <v>2</v>
      </c>
      <c r="I321" s="152"/>
      <c r="J321" s="152">
        <f t="shared" si="0"/>
        <v>0</v>
      </c>
      <c r="K321" s="153"/>
      <c r="L321" s="31"/>
      <c r="M321" s="154" t="s">
        <v>1</v>
      </c>
      <c r="N321" s="155" t="s">
        <v>37</v>
      </c>
      <c r="O321" s="156">
        <v>3.786</v>
      </c>
      <c r="P321" s="156">
        <f t="shared" si="1"/>
        <v>7.5720000000000001</v>
      </c>
      <c r="Q321" s="156">
        <v>0</v>
      </c>
      <c r="R321" s="156">
        <f t="shared" si="2"/>
        <v>0</v>
      </c>
      <c r="S321" s="156">
        <v>0</v>
      </c>
      <c r="T321" s="157">
        <f t="shared" si="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58" t="s">
        <v>220</v>
      </c>
      <c r="AT321" s="158" t="s">
        <v>159</v>
      </c>
      <c r="AU321" s="158" t="s">
        <v>87</v>
      </c>
      <c r="AY321" s="18" t="s">
        <v>157</v>
      </c>
      <c r="BE321" s="159">
        <f t="shared" si="4"/>
        <v>0</v>
      </c>
      <c r="BF321" s="159">
        <f t="shared" si="5"/>
        <v>0</v>
      </c>
      <c r="BG321" s="159">
        <f t="shared" si="6"/>
        <v>0</v>
      </c>
      <c r="BH321" s="159">
        <f t="shared" si="7"/>
        <v>0</v>
      </c>
      <c r="BI321" s="159">
        <f t="shared" si="8"/>
        <v>0</v>
      </c>
      <c r="BJ321" s="18" t="s">
        <v>87</v>
      </c>
      <c r="BK321" s="160">
        <f t="shared" si="9"/>
        <v>0</v>
      </c>
      <c r="BL321" s="18" t="s">
        <v>220</v>
      </c>
      <c r="BM321" s="158" t="s">
        <v>7685</v>
      </c>
    </row>
    <row r="322" spans="1:65" s="2" customFormat="1" ht="14.45" customHeight="1" x14ac:dyDescent="0.2">
      <c r="A322" s="30"/>
      <c r="B322" s="147"/>
      <c r="C322" s="148" t="s">
        <v>583</v>
      </c>
      <c r="D322" s="148" t="s">
        <v>159</v>
      </c>
      <c r="E322" s="149" t="s">
        <v>7686</v>
      </c>
      <c r="F322" s="150" t="s">
        <v>6014</v>
      </c>
      <c r="G322" s="151" t="s">
        <v>539</v>
      </c>
      <c r="H322" s="152">
        <v>7</v>
      </c>
      <c r="I322" s="152"/>
      <c r="J322" s="152">
        <f t="shared" si="0"/>
        <v>0</v>
      </c>
      <c r="K322" s="153"/>
      <c r="L322" s="31"/>
      <c r="M322" s="154" t="s">
        <v>1</v>
      </c>
      <c r="N322" s="155" t="s">
        <v>37</v>
      </c>
      <c r="O322" s="156">
        <v>0.21567</v>
      </c>
      <c r="P322" s="156">
        <f t="shared" si="1"/>
        <v>1.50969</v>
      </c>
      <c r="Q322" s="156">
        <v>2.7999999999999998E-4</v>
      </c>
      <c r="R322" s="156">
        <f t="shared" si="2"/>
        <v>1.9599999999999999E-3</v>
      </c>
      <c r="S322" s="156">
        <v>0</v>
      </c>
      <c r="T322" s="157">
        <f t="shared" si="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8" t="s">
        <v>220</v>
      </c>
      <c r="AT322" s="158" t="s">
        <v>159</v>
      </c>
      <c r="AU322" s="158" t="s">
        <v>87</v>
      </c>
      <c r="AY322" s="18" t="s">
        <v>157</v>
      </c>
      <c r="BE322" s="159">
        <f t="shared" si="4"/>
        <v>0</v>
      </c>
      <c r="BF322" s="159">
        <f t="shared" si="5"/>
        <v>0</v>
      </c>
      <c r="BG322" s="159">
        <f t="shared" si="6"/>
        <v>0</v>
      </c>
      <c r="BH322" s="159">
        <f t="shared" si="7"/>
        <v>0</v>
      </c>
      <c r="BI322" s="159">
        <f t="shared" si="8"/>
        <v>0</v>
      </c>
      <c r="BJ322" s="18" t="s">
        <v>87</v>
      </c>
      <c r="BK322" s="160">
        <f t="shared" si="9"/>
        <v>0</v>
      </c>
      <c r="BL322" s="18" t="s">
        <v>220</v>
      </c>
      <c r="BM322" s="158" t="s">
        <v>7687</v>
      </c>
    </row>
    <row r="323" spans="1:65" s="2" customFormat="1" ht="14.45" customHeight="1" x14ac:dyDescent="0.2">
      <c r="A323" s="30"/>
      <c r="B323" s="147"/>
      <c r="C323" s="193" t="s">
        <v>587</v>
      </c>
      <c r="D323" s="193" t="s">
        <v>777</v>
      </c>
      <c r="E323" s="194" t="s">
        <v>7688</v>
      </c>
      <c r="F323" s="195" t="s">
        <v>7689</v>
      </c>
      <c r="G323" s="196" t="s">
        <v>205</v>
      </c>
      <c r="H323" s="197">
        <v>7</v>
      </c>
      <c r="I323" s="197"/>
      <c r="J323" s="197">
        <f t="shared" si="0"/>
        <v>0</v>
      </c>
      <c r="K323" s="198"/>
      <c r="L323" s="199"/>
      <c r="M323" s="200" t="s">
        <v>1</v>
      </c>
      <c r="N323" s="201" t="s">
        <v>37</v>
      </c>
      <c r="O323" s="156">
        <v>0</v>
      </c>
      <c r="P323" s="156">
        <f t="shared" si="1"/>
        <v>0</v>
      </c>
      <c r="Q323" s="156">
        <v>3.1E-4</v>
      </c>
      <c r="R323" s="156">
        <f t="shared" si="2"/>
        <v>2.1700000000000001E-3</v>
      </c>
      <c r="S323" s="156">
        <v>0</v>
      </c>
      <c r="T323" s="157">
        <f t="shared" si="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8" t="s">
        <v>511</v>
      </c>
      <c r="AT323" s="158" t="s">
        <v>777</v>
      </c>
      <c r="AU323" s="158" t="s">
        <v>87</v>
      </c>
      <c r="AY323" s="18" t="s">
        <v>157</v>
      </c>
      <c r="BE323" s="159">
        <f t="shared" si="4"/>
        <v>0</v>
      </c>
      <c r="BF323" s="159">
        <f t="shared" si="5"/>
        <v>0</v>
      </c>
      <c r="BG323" s="159">
        <f t="shared" si="6"/>
        <v>0</v>
      </c>
      <c r="BH323" s="159">
        <f t="shared" si="7"/>
        <v>0</v>
      </c>
      <c r="BI323" s="159">
        <f t="shared" si="8"/>
        <v>0</v>
      </c>
      <c r="BJ323" s="18" t="s">
        <v>87</v>
      </c>
      <c r="BK323" s="160">
        <f t="shared" si="9"/>
        <v>0</v>
      </c>
      <c r="BL323" s="18" t="s">
        <v>220</v>
      </c>
      <c r="BM323" s="158" t="s">
        <v>7690</v>
      </c>
    </row>
    <row r="324" spans="1:65" s="2" customFormat="1" ht="24.2" customHeight="1" x14ac:dyDescent="0.2">
      <c r="A324" s="30"/>
      <c r="B324" s="147"/>
      <c r="C324" s="193" t="s">
        <v>593</v>
      </c>
      <c r="D324" s="193" t="s">
        <v>777</v>
      </c>
      <c r="E324" s="194" t="s">
        <v>7691</v>
      </c>
      <c r="F324" s="195" t="s">
        <v>7692</v>
      </c>
      <c r="G324" s="196" t="s">
        <v>205</v>
      </c>
      <c r="H324" s="197">
        <v>7</v>
      </c>
      <c r="I324" s="197"/>
      <c r="J324" s="197">
        <f t="shared" si="0"/>
        <v>0</v>
      </c>
      <c r="K324" s="198"/>
      <c r="L324" s="199"/>
      <c r="M324" s="200" t="s">
        <v>1</v>
      </c>
      <c r="N324" s="201" t="s">
        <v>37</v>
      </c>
      <c r="O324" s="156">
        <v>0</v>
      </c>
      <c r="P324" s="156">
        <f t="shared" si="1"/>
        <v>0</v>
      </c>
      <c r="Q324" s="156">
        <v>7.7999999999999999E-4</v>
      </c>
      <c r="R324" s="156">
        <f t="shared" si="2"/>
        <v>5.4599999999999996E-3</v>
      </c>
      <c r="S324" s="156">
        <v>0</v>
      </c>
      <c r="T324" s="157">
        <f t="shared" si="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58" t="s">
        <v>511</v>
      </c>
      <c r="AT324" s="158" t="s">
        <v>777</v>
      </c>
      <c r="AU324" s="158" t="s">
        <v>87</v>
      </c>
      <c r="AY324" s="18" t="s">
        <v>157</v>
      </c>
      <c r="BE324" s="159">
        <f t="shared" si="4"/>
        <v>0</v>
      </c>
      <c r="BF324" s="159">
        <f t="shared" si="5"/>
        <v>0</v>
      </c>
      <c r="BG324" s="159">
        <f t="shared" si="6"/>
        <v>0</v>
      </c>
      <c r="BH324" s="159">
        <f t="shared" si="7"/>
        <v>0</v>
      </c>
      <c r="BI324" s="159">
        <f t="shared" si="8"/>
        <v>0</v>
      </c>
      <c r="BJ324" s="18" t="s">
        <v>87</v>
      </c>
      <c r="BK324" s="160">
        <f t="shared" si="9"/>
        <v>0</v>
      </c>
      <c r="BL324" s="18" t="s">
        <v>220</v>
      </c>
      <c r="BM324" s="158" t="s">
        <v>7693</v>
      </c>
    </row>
    <row r="325" spans="1:65" s="2" customFormat="1" ht="24.2" customHeight="1" x14ac:dyDescent="0.2">
      <c r="A325" s="30"/>
      <c r="B325" s="147"/>
      <c r="C325" s="148" t="s">
        <v>597</v>
      </c>
      <c r="D325" s="148" t="s">
        <v>159</v>
      </c>
      <c r="E325" s="149" t="s">
        <v>558</v>
      </c>
      <c r="F325" s="150" t="s">
        <v>559</v>
      </c>
      <c r="G325" s="151" t="s">
        <v>539</v>
      </c>
      <c r="H325" s="152">
        <v>2</v>
      </c>
      <c r="I325" s="152"/>
      <c r="J325" s="152">
        <f t="shared" si="0"/>
        <v>0</v>
      </c>
      <c r="K325" s="153"/>
      <c r="L325" s="31"/>
      <c r="M325" s="154" t="s">
        <v>1</v>
      </c>
      <c r="N325" s="155" t="s">
        <v>37</v>
      </c>
      <c r="O325" s="156">
        <v>0.25</v>
      </c>
      <c r="P325" s="156">
        <f t="shared" si="1"/>
        <v>0.5</v>
      </c>
      <c r="Q325" s="156">
        <v>0</v>
      </c>
      <c r="R325" s="156">
        <f t="shared" si="2"/>
        <v>0</v>
      </c>
      <c r="S325" s="156">
        <v>2.5999999999999999E-3</v>
      </c>
      <c r="T325" s="157">
        <f t="shared" si="3"/>
        <v>5.1999999999999998E-3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58" t="s">
        <v>220</v>
      </c>
      <c r="AT325" s="158" t="s">
        <v>159</v>
      </c>
      <c r="AU325" s="158" t="s">
        <v>87</v>
      </c>
      <c r="AY325" s="18" t="s">
        <v>157</v>
      </c>
      <c r="BE325" s="159">
        <f t="shared" si="4"/>
        <v>0</v>
      </c>
      <c r="BF325" s="159">
        <f t="shared" si="5"/>
        <v>0</v>
      </c>
      <c r="BG325" s="159">
        <f t="shared" si="6"/>
        <v>0</v>
      </c>
      <c r="BH325" s="159">
        <f t="shared" si="7"/>
        <v>0</v>
      </c>
      <c r="BI325" s="159">
        <f t="shared" si="8"/>
        <v>0</v>
      </c>
      <c r="BJ325" s="18" t="s">
        <v>87</v>
      </c>
      <c r="BK325" s="160">
        <f t="shared" si="9"/>
        <v>0</v>
      </c>
      <c r="BL325" s="18" t="s">
        <v>220</v>
      </c>
      <c r="BM325" s="158" t="s">
        <v>7694</v>
      </c>
    </row>
    <row r="326" spans="1:65" s="2" customFormat="1" ht="24.2" customHeight="1" x14ac:dyDescent="0.2">
      <c r="A326" s="30"/>
      <c r="B326" s="147"/>
      <c r="C326" s="148" t="s">
        <v>601</v>
      </c>
      <c r="D326" s="148" t="s">
        <v>159</v>
      </c>
      <c r="E326" s="149" t="s">
        <v>7695</v>
      </c>
      <c r="F326" s="150" t="s">
        <v>7696</v>
      </c>
      <c r="G326" s="151" t="s">
        <v>205</v>
      </c>
      <c r="H326" s="152">
        <v>2</v>
      </c>
      <c r="I326" s="152"/>
      <c r="J326" s="152">
        <f t="shared" si="0"/>
        <v>0</v>
      </c>
      <c r="K326" s="153"/>
      <c r="L326" s="31"/>
      <c r="M326" s="154" t="s">
        <v>1</v>
      </c>
      <c r="N326" s="155" t="s">
        <v>37</v>
      </c>
      <c r="O326" s="156">
        <v>0.39272000000000001</v>
      </c>
      <c r="P326" s="156">
        <f t="shared" si="1"/>
        <v>0.78544000000000003</v>
      </c>
      <c r="Q326" s="156">
        <v>0</v>
      </c>
      <c r="R326" s="156">
        <f t="shared" si="2"/>
        <v>0</v>
      </c>
      <c r="S326" s="156">
        <v>0</v>
      </c>
      <c r="T326" s="157">
        <f t="shared" si="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220</v>
      </c>
      <c r="AT326" s="158" t="s">
        <v>159</v>
      </c>
      <c r="AU326" s="158" t="s">
        <v>87</v>
      </c>
      <c r="AY326" s="18" t="s">
        <v>157</v>
      </c>
      <c r="BE326" s="159">
        <f t="shared" si="4"/>
        <v>0</v>
      </c>
      <c r="BF326" s="159">
        <f t="shared" si="5"/>
        <v>0</v>
      </c>
      <c r="BG326" s="159">
        <f t="shared" si="6"/>
        <v>0</v>
      </c>
      <c r="BH326" s="159">
        <f t="shared" si="7"/>
        <v>0</v>
      </c>
      <c r="BI326" s="159">
        <f t="shared" si="8"/>
        <v>0</v>
      </c>
      <c r="BJ326" s="18" t="s">
        <v>87</v>
      </c>
      <c r="BK326" s="160">
        <f t="shared" si="9"/>
        <v>0</v>
      </c>
      <c r="BL326" s="18" t="s">
        <v>220</v>
      </c>
      <c r="BM326" s="158" t="s">
        <v>7697</v>
      </c>
    </row>
    <row r="327" spans="1:65" s="2" customFormat="1" ht="36" x14ac:dyDescent="0.2">
      <c r="A327" s="30"/>
      <c r="B327" s="147"/>
      <c r="C327" s="193" t="s">
        <v>607</v>
      </c>
      <c r="D327" s="193" t="s">
        <v>777</v>
      </c>
      <c r="E327" s="194" t="s">
        <v>6021</v>
      </c>
      <c r="F327" s="195" t="s">
        <v>8309</v>
      </c>
      <c r="G327" s="196" t="s">
        <v>205</v>
      </c>
      <c r="H327" s="197">
        <v>2</v>
      </c>
      <c r="I327" s="197"/>
      <c r="J327" s="197">
        <f t="shared" si="0"/>
        <v>0</v>
      </c>
      <c r="K327" s="198"/>
      <c r="L327" s="199"/>
      <c r="M327" s="200" t="s">
        <v>1</v>
      </c>
      <c r="N327" s="201" t="s">
        <v>37</v>
      </c>
      <c r="O327" s="156">
        <v>0</v>
      </c>
      <c r="P327" s="156">
        <f t="shared" si="1"/>
        <v>0</v>
      </c>
      <c r="Q327" s="156">
        <v>1.49E-3</v>
      </c>
      <c r="R327" s="156">
        <f t="shared" si="2"/>
        <v>2.98E-3</v>
      </c>
      <c r="S327" s="156">
        <v>0</v>
      </c>
      <c r="T327" s="157">
        <f t="shared" si="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58" t="s">
        <v>511</v>
      </c>
      <c r="AT327" s="158" t="s">
        <v>777</v>
      </c>
      <c r="AU327" s="158" t="s">
        <v>87</v>
      </c>
      <c r="AY327" s="18" t="s">
        <v>157</v>
      </c>
      <c r="BE327" s="159">
        <f t="shared" si="4"/>
        <v>0</v>
      </c>
      <c r="BF327" s="159">
        <f t="shared" si="5"/>
        <v>0</v>
      </c>
      <c r="BG327" s="159">
        <f t="shared" si="6"/>
        <v>0</v>
      </c>
      <c r="BH327" s="159">
        <f t="shared" si="7"/>
        <v>0</v>
      </c>
      <c r="BI327" s="159">
        <f t="shared" si="8"/>
        <v>0</v>
      </c>
      <c r="BJ327" s="18" t="s">
        <v>87</v>
      </c>
      <c r="BK327" s="160">
        <f t="shared" si="9"/>
        <v>0</v>
      </c>
      <c r="BL327" s="18" t="s">
        <v>220</v>
      </c>
      <c r="BM327" s="158" t="s">
        <v>7698</v>
      </c>
    </row>
    <row r="328" spans="1:65" s="2" customFormat="1" ht="37.9" customHeight="1" x14ac:dyDescent="0.2">
      <c r="A328" s="30"/>
      <c r="B328" s="147"/>
      <c r="C328" s="148" t="s">
        <v>613</v>
      </c>
      <c r="D328" s="148" t="s">
        <v>159</v>
      </c>
      <c r="E328" s="149" t="s">
        <v>562</v>
      </c>
      <c r="F328" s="150" t="s">
        <v>563</v>
      </c>
      <c r="G328" s="151" t="s">
        <v>205</v>
      </c>
      <c r="H328" s="152">
        <v>2</v>
      </c>
      <c r="I328" s="152"/>
      <c r="J328" s="152">
        <f t="shared" si="0"/>
        <v>0</v>
      </c>
      <c r="K328" s="153"/>
      <c r="L328" s="31"/>
      <c r="M328" s="154" t="s">
        <v>1</v>
      </c>
      <c r="N328" s="155" t="s">
        <v>37</v>
      </c>
      <c r="O328" s="156">
        <v>8.8999999999999996E-2</v>
      </c>
      <c r="P328" s="156">
        <f t="shared" si="1"/>
        <v>0.17799999999999999</v>
      </c>
      <c r="Q328" s="156">
        <v>0</v>
      </c>
      <c r="R328" s="156">
        <f t="shared" si="2"/>
        <v>0</v>
      </c>
      <c r="S328" s="156">
        <v>8.4999999999999995E-4</v>
      </c>
      <c r="T328" s="157">
        <f t="shared" si="3"/>
        <v>1.6999999999999999E-3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58" t="s">
        <v>220</v>
      </c>
      <c r="AT328" s="158" t="s">
        <v>159</v>
      </c>
      <c r="AU328" s="158" t="s">
        <v>87</v>
      </c>
      <c r="AY328" s="18" t="s">
        <v>157</v>
      </c>
      <c r="BE328" s="159">
        <f t="shared" si="4"/>
        <v>0</v>
      </c>
      <c r="BF328" s="159">
        <f t="shared" si="5"/>
        <v>0</v>
      </c>
      <c r="BG328" s="159">
        <f t="shared" si="6"/>
        <v>0</v>
      </c>
      <c r="BH328" s="159">
        <f t="shared" si="7"/>
        <v>0</v>
      </c>
      <c r="BI328" s="159">
        <f t="shared" si="8"/>
        <v>0</v>
      </c>
      <c r="BJ328" s="18" t="s">
        <v>87</v>
      </c>
      <c r="BK328" s="160">
        <f t="shared" si="9"/>
        <v>0</v>
      </c>
      <c r="BL328" s="18" t="s">
        <v>220</v>
      </c>
      <c r="BM328" s="158" t="s">
        <v>7699</v>
      </c>
    </row>
    <row r="329" spans="1:65" s="2" customFormat="1" ht="24.2" customHeight="1" x14ac:dyDescent="0.2">
      <c r="A329" s="30"/>
      <c r="B329" s="147"/>
      <c r="C329" s="148" t="s">
        <v>620</v>
      </c>
      <c r="D329" s="148" t="s">
        <v>159</v>
      </c>
      <c r="E329" s="149" t="s">
        <v>7700</v>
      </c>
      <c r="F329" s="150" t="s">
        <v>6043</v>
      </c>
      <c r="G329" s="151" t="s">
        <v>205</v>
      </c>
      <c r="H329" s="152">
        <v>2</v>
      </c>
      <c r="I329" s="152"/>
      <c r="J329" s="152">
        <f t="shared" si="0"/>
        <v>0</v>
      </c>
      <c r="K329" s="153"/>
      <c r="L329" s="31"/>
      <c r="M329" s="154" t="s">
        <v>1</v>
      </c>
      <c r="N329" s="155" t="s">
        <v>37</v>
      </c>
      <c r="O329" s="156">
        <v>0.15615999999999999</v>
      </c>
      <c r="P329" s="156">
        <f t="shared" si="1"/>
        <v>0.31231999999999999</v>
      </c>
      <c r="Q329" s="156">
        <v>0</v>
      </c>
      <c r="R329" s="156">
        <f t="shared" si="2"/>
        <v>0</v>
      </c>
      <c r="S329" s="156">
        <v>0</v>
      </c>
      <c r="T329" s="157">
        <f t="shared" si="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58" t="s">
        <v>220</v>
      </c>
      <c r="AT329" s="158" t="s">
        <v>159</v>
      </c>
      <c r="AU329" s="158" t="s">
        <v>87</v>
      </c>
      <c r="AY329" s="18" t="s">
        <v>157</v>
      </c>
      <c r="BE329" s="159">
        <f t="shared" si="4"/>
        <v>0</v>
      </c>
      <c r="BF329" s="159">
        <f t="shared" si="5"/>
        <v>0</v>
      </c>
      <c r="BG329" s="159">
        <f t="shared" si="6"/>
        <v>0</v>
      </c>
      <c r="BH329" s="159">
        <f t="shared" si="7"/>
        <v>0</v>
      </c>
      <c r="BI329" s="159">
        <f t="shared" si="8"/>
        <v>0</v>
      </c>
      <c r="BJ329" s="18" t="s">
        <v>87</v>
      </c>
      <c r="BK329" s="160">
        <f t="shared" si="9"/>
        <v>0</v>
      </c>
      <c r="BL329" s="18" t="s">
        <v>220</v>
      </c>
      <c r="BM329" s="158" t="s">
        <v>7701</v>
      </c>
    </row>
    <row r="330" spans="1:65" s="2" customFormat="1" ht="24.2" customHeight="1" x14ac:dyDescent="0.2">
      <c r="A330" s="30"/>
      <c r="B330" s="147"/>
      <c r="C330" s="193" t="s">
        <v>626</v>
      </c>
      <c r="D330" s="193" t="s">
        <v>777</v>
      </c>
      <c r="E330" s="194" t="s">
        <v>7702</v>
      </c>
      <c r="F330" s="195" t="s">
        <v>7703</v>
      </c>
      <c r="G330" s="196" t="s">
        <v>205</v>
      </c>
      <c r="H330" s="197">
        <v>2</v>
      </c>
      <c r="I330" s="197"/>
      <c r="J330" s="197">
        <f t="shared" si="0"/>
        <v>0</v>
      </c>
      <c r="K330" s="198"/>
      <c r="L330" s="199"/>
      <c r="M330" s="200" t="s">
        <v>1</v>
      </c>
      <c r="N330" s="201" t="s">
        <v>37</v>
      </c>
      <c r="O330" s="156">
        <v>0</v>
      </c>
      <c r="P330" s="156">
        <f t="shared" si="1"/>
        <v>0</v>
      </c>
      <c r="Q330" s="156">
        <v>2.3000000000000001E-4</v>
      </c>
      <c r="R330" s="156">
        <f t="shared" si="2"/>
        <v>4.6000000000000001E-4</v>
      </c>
      <c r="S330" s="156">
        <v>0</v>
      </c>
      <c r="T330" s="157">
        <f t="shared" si="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8" t="s">
        <v>511</v>
      </c>
      <c r="AT330" s="158" t="s">
        <v>777</v>
      </c>
      <c r="AU330" s="158" t="s">
        <v>87</v>
      </c>
      <c r="AY330" s="18" t="s">
        <v>157</v>
      </c>
      <c r="BE330" s="159">
        <f t="shared" si="4"/>
        <v>0</v>
      </c>
      <c r="BF330" s="159">
        <f t="shared" si="5"/>
        <v>0</v>
      </c>
      <c r="BG330" s="159">
        <f t="shared" si="6"/>
        <v>0</v>
      </c>
      <c r="BH330" s="159">
        <f t="shared" si="7"/>
        <v>0</v>
      </c>
      <c r="BI330" s="159">
        <f t="shared" si="8"/>
        <v>0</v>
      </c>
      <c r="BJ330" s="18" t="s">
        <v>87</v>
      </c>
      <c r="BK330" s="160">
        <f t="shared" si="9"/>
        <v>0</v>
      </c>
      <c r="BL330" s="18" t="s">
        <v>220</v>
      </c>
      <c r="BM330" s="158" t="s">
        <v>7704</v>
      </c>
    </row>
    <row r="331" spans="1:65" s="2" customFormat="1" ht="24.2" customHeight="1" x14ac:dyDescent="0.2">
      <c r="A331" s="30"/>
      <c r="B331" s="147"/>
      <c r="C331" s="148" t="s">
        <v>632</v>
      </c>
      <c r="D331" s="148" t="s">
        <v>159</v>
      </c>
      <c r="E331" s="149" t="s">
        <v>7705</v>
      </c>
      <c r="F331" s="150" t="s">
        <v>6059</v>
      </c>
      <c r="G331" s="151" t="s">
        <v>514</v>
      </c>
      <c r="H331" s="152">
        <v>0.3</v>
      </c>
      <c r="I331" s="152"/>
      <c r="J331" s="152">
        <f t="shared" si="0"/>
        <v>0</v>
      </c>
      <c r="K331" s="153"/>
      <c r="L331" s="31"/>
      <c r="M331" s="154" t="s">
        <v>1</v>
      </c>
      <c r="N331" s="155" t="s">
        <v>37</v>
      </c>
      <c r="O331" s="156">
        <v>0</v>
      </c>
      <c r="P331" s="156">
        <f t="shared" si="1"/>
        <v>0</v>
      </c>
      <c r="Q331" s="156">
        <v>0</v>
      </c>
      <c r="R331" s="156">
        <f t="shared" si="2"/>
        <v>0</v>
      </c>
      <c r="S331" s="156">
        <v>0</v>
      </c>
      <c r="T331" s="157">
        <f t="shared" si="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8" t="s">
        <v>220</v>
      </c>
      <c r="AT331" s="158" t="s">
        <v>159</v>
      </c>
      <c r="AU331" s="158" t="s">
        <v>87</v>
      </c>
      <c r="AY331" s="18" t="s">
        <v>157</v>
      </c>
      <c r="BE331" s="159">
        <f t="shared" si="4"/>
        <v>0</v>
      </c>
      <c r="BF331" s="159">
        <f t="shared" si="5"/>
        <v>0</v>
      </c>
      <c r="BG331" s="159">
        <f t="shared" si="6"/>
        <v>0</v>
      </c>
      <c r="BH331" s="159">
        <f t="shared" si="7"/>
        <v>0</v>
      </c>
      <c r="BI331" s="159">
        <f t="shared" si="8"/>
        <v>0</v>
      </c>
      <c r="BJ331" s="18" t="s">
        <v>87</v>
      </c>
      <c r="BK331" s="160">
        <f t="shared" si="9"/>
        <v>0</v>
      </c>
      <c r="BL331" s="18" t="s">
        <v>220</v>
      </c>
      <c r="BM331" s="158" t="s">
        <v>7706</v>
      </c>
    </row>
    <row r="332" spans="1:65" s="12" customFormat="1" ht="22.9" customHeight="1" x14ac:dyDescent="0.2">
      <c r="B332" s="135"/>
      <c r="D332" s="136" t="s">
        <v>70</v>
      </c>
      <c r="E332" s="145" t="s">
        <v>630</v>
      </c>
      <c r="F332" s="145" t="s">
        <v>631</v>
      </c>
      <c r="J332" s="146">
        <f>BK332</f>
        <v>0</v>
      </c>
      <c r="L332" s="135"/>
      <c r="M332" s="139"/>
      <c r="N332" s="140"/>
      <c r="O332" s="140"/>
      <c r="P332" s="141">
        <f>SUM(P333:P346)</f>
        <v>189.57358200000002</v>
      </c>
      <c r="Q332" s="140"/>
      <c r="R332" s="141">
        <f>SUM(R333:R346)</f>
        <v>2.1169066000000001</v>
      </c>
      <c r="S332" s="140"/>
      <c r="T332" s="142">
        <f>SUM(T333:T346)</f>
        <v>0</v>
      </c>
      <c r="AR332" s="136" t="s">
        <v>87</v>
      </c>
      <c r="AT332" s="143" t="s">
        <v>70</v>
      </c>
      <c r="AU332" s="143" t="s">
        <v>79</v>
      </c>
      <c r="AY332" s="136" t="s">
        <v>157</v>
      </c>
      <c r="BK332" s="144">
        <f>SUM(BK333:BK346)</f>
        <v>0</v>
      </c>
    </row>
    <row r="333" spans="1:65" s="2" customFormat="1" ht="47.25" customHeight="1" x14ac:dyDescent="0.2">
      <c r="A333" s="30"/>
      <c r="B333" s="147"/>
      <c r="C333" s="148" t="s">
        <v>645</v>
      </c>
      <c r="D333" s="148" t="s">
        <v>159</v>
      </c>
      <c r="E333" s="149" t="s">
        <v>7707</v>
      </c>
      <c r="F333" s="150" t="s">
        <v>8310</v>
      </c>
      <c r="G333" s="151" t="s">
        <v>168</v>
      </c>
      <c r="H333" s="152">
        <v>35.408000000000001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0.86899999999999999</v>
      </c>
      <c r="P333" s="156">
        <f>O333*H333</f>
        <v>30.769552000000001</v>
      </c>
      <c r="Q333" s="156">
        <v>1.2489999999999999E-2</v>
      </c>
      <c r="R333" s="156">
        <f>Q333*H333</f>
        <v>0.44224592000000001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220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220</v>
      </c>
      <c r="BM333" s="158" t="s">
        <v>7708</v>
      </c>
    </row>
    <row r="334" spans="1:65" s="13" customFormat="1" x14ac:dyDescent="0.2">
      <c r="B334" s="165"/>
      <c r="D334" s="166" t="s">
        <v>269</v>
      </c>
      <c r="E334" s="167" t="s">
        <v>1</v>
      </c>
      <c r="F334" s="168" t="s">
        <v>7709</v>
      </c>
      <c r="H334" s="167" t="s">
        <v>1</v>
      </c>
      <c r="L334" s="165"/>
      <c r="M334" s="169"/>
      <c r="N334" s="170"/>
      <c r="O334" s="170"/>
      <c r="P334" s="170"/>
      <c r="Q334" s="170"/>
      <c r="R334" s="170"/>
      <c r="S334" s="170"/>
      <c r="T334" s="171"/>
      <c r="AT334" s="167" t="s">
        <v>269</v>
      </c>
      <c r="AU334" s="167" t="s">
        <v>87</v>
      </c>
      <c r="AV334" s="13" t="s">
        <v>79</v>
      </c>
      <c r="AW334" s="13" t="s">
        <v>26</v>
      </c>
      <c r="AX334" s="13" t="s">
        <v>71</v>
      </c>
      <c r="AY334" s="167" t="s">
        <v>157</v>
      </c>
    </row>
    <row r="335" spans="1:65" s="14" customFormat="1" ht="33.75" x14ac:dyDescent="0.2">
      <c r="B335" s="172"/>
      <c r="D335" s="166" t="s">
        <v>269</v>
      </c>
      <c r="E335" s="173" t="s">
        <v>1</v>
      </c>
      <c r="F335" s="174" t="s">
        <v>7710</v>
      </c>
      <c r="H335" s="175">
        <v>35.408000000000001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1:65" s="15" customFormat="1" x14ac:dyDescent="0.2">
      <c r="B336" s="179"/>
      <c r="D336" s="166" t="s">
        <v>269</v>
      </c>
      <c r="E336" s="180" t="s">
        <v>1</v>
      </c>
      <c r="F336" s="181" t="s">
        <v>272</v>
      </c>
      <c r="H336" s="182">
        <v>35.408000000000001</v>
      </c>
      <c r="L336" s="179"/>
      <c r="M336" s="183"/>
      <c r="N336" s="184"/>
      <c r="O336" s="184"/>
      <c r="P336" s="184"/>
      <c r="Q336" s="184"/>
      <c r="R336" s="184"/>
      <c r="S336" s="184"/>
      <c r="T336" s="185"/>
      <c r="AT336" s="180" t="s">
        <v>269</v>
      </c>
      <c r="AU336" s="180" t="s">
        <v>87</v>
      </c>
      <c r="AV336" s="15" t="s">
        <v>162</v>
      </c>
      <c r="AW336" s="15" t="s">
        <v>26</v>
      </c>
      <c r="AX336" s="15" t="s">
        <v>79</v>
      </c>
      <c r="AY336" s="180" t="s">
        <v>157</v>
      </c>
    </row>
    <row r="337" spans="1:65" s="2" customFormat="1" ht="37.9" customHeight="1" x14ac:dyDescent="0.2">
      <c r="A337" s="30"/>
      <c r="B337" s="147"/>
      <c r="C337" s="148" t="s">
        <v>654</v>
      </c>
      <c r="D337" s="148" t="s">
        <v>159</v>
      </c>
      <c r="E337" s="149" t="s">
        <v>3134</v>
      </c>
      <c r="F337" s="150" t="s">
        <v>8311</v>
      </c>
      <c r="G337" s="151" t="s">
        <v>168</v>
      </c>
      <c r="H337" s="152">
        <v>206.239</v>
      </c>
      <c r="I337" s="152"/>
      <c r="J337" s="152">
        <f>ROUND(I337*H337,3)</f>
        <v>0</v>
      </c>
      <c r="K337" s="153"/>
      <c r="L337" s="31"/>
      <c r="M337" s="154" t="s">
        <v>1</v>
      </c>
      <c r="N337" s="155" t="s">
        <v>37</v>
      </c>
      <c r="O337" s="156">
        <v>0.77</v>
      </c>
      <c r="P337" s="156">
        <f>O337*H337</f>
        <v>158.80403000000001</v>
      </c>
      <c r="Q337" s="156">
        <v>8.1200000000000005E-3</v>
      </c>
      <c r="R337" s="156">
        <f>Q337*H337</f>
        <v>1.6746606800000001</v>
      </c>
      <c r="S337" s="156">
        <v>0</v>
      </c>
      <c r="T337" s="157">
        <f>S337*H337</f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58" t="s">
        <v>220</v>
      </c>
      <c r="AT337" s="158" t="s">
        <v>159</v>
      </c>
      <c r="AU337" s="158" t="s">
        <v>87</v>
      </c>
      <c r="AY337" s="18" t="s">
        <v>157</v>
      </c>
      <c r="BE337" s="159">
        <f>IF(N337="základná",J337,0)</f>
        <v>0</v>
      </c>
      <c r="BF337" s="159">
        <f>IF(N337="znížená",J337,0)</f>
        <v>0</v>
      </c>
      <c r="BG337" s="159">
        <f>IF(N337="zákl. prenesená",J337,0)</f>
        <v>0</v>
      </c>
      <c r="BH337" s="159">
        <f>IF(N337="zníž. prenesená",J337,0)</f>
        <v>0</v>
      </c>
      <c r="BI337" s="159">
        <f>IF(N337="nulová",J337,0)</f>
        <v>0</v>
      </c>
      <c r="BJ337" s="18" t="s">
        <v>87</v>
      </c>
      <c r="BK337" s="160">
        <f>ROUND(I337*H337,3)</f>
        <v>0</v>
      </c>
      <c r="BL337" s="18" t="s">
        <v>220</v>
      </c>
      <c r="BM337" s="158" t="s">
        <v>7711</v>
      </c>
    </row>
    <row r="338" spans="1:65" s="13" customFormat="1" x14ac:dyDescent="0.2">
      <c r="B338" s="165"/>
      <c r="D338" s="166" t="s">
        <v>269</v>
      </c>
      <c r="E338" s="167" t="s">
        <v>1</v>
      </c>
      <c r="F338" s="168" t="s">
        <v>1070</v>
      </c>
      <c r="H338" s="167" t="s">
        <v>1</v>
      </c>
      <c r="L338" s="165"/>
      <c r="M338" s="169"/>
      <c r="N338" s="170"/>
      <c r="O338" s="170"/>
      <c r="P338" s="170"/>
      <c r="Q338" s="170"/>
      <c r="R338" s="170"/>
      <c r="S338" s="170"/>
      <c r="T338" s="171"/>
      <c r="AT338" s="167" t="s">
        <v>269</v>
      </c>
      <c r="AU338" s="167" t="s">
        <v>87</v>
      </c>
      <c r="AV338" s="13" t="s">
        <v>79</v>
      </c>
      <c r="AW338" s="13" t="s">
        <v>26</v>
      </c>
      <c r="AX338" s="13" t="s">
        <v>71</v>
      </c>
      <c r="AY338" s="167" t="s">
        <v>157</v>
      </c>
    </row>
    <row r="339" spans="1:65" s="14" customFormat="1" x14ac:dyDescent="0.2">
      <c r="B339" s="172"/>
      <c r="D339" s="166" t="s">
        <v>269</v>
      </c>
      <c r="E339" s="173" t="s">
        <v>1</v>
      </c>
      <c r="F339" s="174" t="s">
        <v>7712</v>
      </c>
      <c r="H339" s="175">
        <v>22.411000000000001</v>
      </c>
      <c r="L339" s="172"/>
      <c r="M339" s="176"/>
      <c r="N339" s="177"/>
      <c r="O339" s="177"/>
      <c r="P339" s="177"/>
      <c r="Q339" s="177"/>
      <c r="R339" s="177"/>
      <c r="S339" s="177"/>
      <c r="T339" s="178"/>
      <c r="AT339" s="173" t="s">
        <v>269</v>
      </c>
      <c r="AU339" s="173" t="s">
        <v>87</v>
      </c>
      <c r="AV339" s="14" t="s">
        <v>87</v>
      </c>
      <c r="AW339" s="14" t="s">
        <v>26</v>
      </c>
      <c r="AX339" s="14" t="s">
        <v>71</v>
      </c>
      <c r="AY339" s="173" t="s">
        <v>157</v>
      </c>
    </row>
    <row r="340" spans="1:65" s="14" customFormat="1" x14ac:dyDescent="0.2">
      <c r="B340" s="172"/>
      <c r="D340" s="166" t="s">
        <v>269</v>
      </c>
      <c r="E340" s="173" t="s">
        <v>1</v>
      </c>
      <c r="F340" s="174" t="s">
        <v>7713</v>
      </c>
      <c r="H340" s="175">
        <v>69.545000000000002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4" customFormat="1" x14ac:dyDescent="0.2">
      <c r="B341" s="172"/>
      <c r="D341" s="166" t="s">
        <v>269</v>
      </c>
      <c r="E341" s="173" t="s">
        <v>1</v>
      </c>
      <c r="F341" s="174" t="s">
        <v>7714</v>
      </c>
      <c r="H341" s="175">
        <v>37.353000000000002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1:65" s="14" customFormat="1" x14ac:dyDescent="0.2">
      <c r="B342" s="172"/>
      <c r="D342" s="166" t="s">
        <v>269</v>
      </c>
      <c r="E342" s="173" t="s">
        <v>1</v>
      </c>
      <c r="F342" s="174" t="s">
        <v>7715</v>
      </c>
      <c r="H342" s="175">
        <v>34.83</v>
      </c>
      <c r="L342" s="172"/>
      <c r="M342" s="176"/>
      <c r="N342" s="177"/>
      <c r="O342" s="177"/>
      <c r="P342" s="177"/>
      <c r="Q342" s="177"/>
      <c r="R342" s="177"/>
      <c r="S342" s="177"/>
      <c r="T342" s="178"/>
      <c r="AT342" s="173" t="s">
        <v>269</v>
      </c>
      <c r="AU342" s="173" t="s">
        <v>87</v>
      </c>
      <c r="AV342" s="14" t="s">
        <v>87</v>
      </c>
      <c r="AW342" s="14" t="s">
        <v>26</v>
      </c>
      <c r="AX342" s="14" t="s">
        <v>71</v>
      </c>
      <c r="AY342" s="173" t="s">
        <v>157</v>
      </c>
    </row>
    <row r="343" spans="1:65" s="14" customFormat="1" x14ac:dyDescent="0.2">
      <c r="B343" s="172"/>
      <c r="D343" s="166" t="s">
        <v>269</v>
      </c>
      <c r="E343" s="173" t="s">
        <v>1</v>
      </c>
      <c r="F343" s="174" t="s">
        <v>7716</v>
      </c>
      <c r="H343" s="175">
        <v>34.35</v>
      </c>
      <c r="L343" s="172"/>
      <c r="M343" s="176"/>
      <c r="N343" s="177"/>
      <c r="O343" s="177"/>
      <c r="P343" s="177"/>
      <c r="Q343" s="177"/>
      <c r="R343" s="177"/>
      <c r="S343" s="177"/>
      <c r="T343" s="178"/>
      <c r="AT343" s="173" t="s">
        <v>269</v>
      </c>
      <c r="AU343" s="173" t="s">
        <v>87</v>
      </c>
      <c r="AV343" s="14" t="s">
        <v>87</v>
      </c>
      <c r="AW343" s="14" t="s">
        <v>26</v>
      </c>
      <c r="AX343" s="14" t="s">
        <v>71</v>
      </c>
      <c r="AY343" s="173" t="s">
        <v>157</v>
      </c>
    </row>
    <row r="344" spans="1:65" s="14" customFormat="1" x14ac:dyDescent="0.2">
      <c r="B344" s="172"/>
      <c r="D344" s="166" t="s">
        <v>269</v>
      </c>
      <c r="E344" s="173" t="s">
        <v>1</v>
      </c>
      <c r="F344" s="174" t="s">
        <v>7717</v>
      </c>
      <c r="H344" s="175">
        <v>7.75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5" customFormat="1" x14ac:dyDescent="0.2">
      <c r="B345" s="179"/>
      <c r="D345" s="166" t="s">
        <v>269</v>
      </c>
      <c r="E345" s="180" t="s">
        <v>1</v>
      </c>
      <c r="F345" s="181" t="s">
        <v>272</v>
      </c>
      <c r="H345" s="182">
        <v>206.239</v>
      </c>
      <c r="L345" s="179"/>
      <c r="M345" s="183"/>
      <c r="N345" s="184"/>
      <c r="O345" s="184"/>
      <c r="P345" s="184"/>
      <c r="Q345" s="184"/>
      <c r="R345" s="184"/>
      <c r="S345" s="184"/>
      <c r="T345" s="185"/>
      <c r="AT345" s="180" t="s">
        <v>269</v>
      </c>
      <c r="AU345" s="180" t="s">
        <v>87</v>
      </c>
      <c r="AV345" s="15" t="s">
        <v>162</v>
      </c>
      <c r="AW345" s="15" t="s">
        <v>26</v>
      </c>
      <c r="AX345" s="15" t="s">
        <v>79</v>
      </c>
      <c r="AY345" s="180" t="s">
        <v>157</v>
      </c>
    </row>
    <row r="346" spans="1:65" s="2" customFormat="1" ht="24.2" customHeight="1" x14ac:dyDescent="0.2">
      <c r="A346" s="30"/>
      <c r="B346" s="147"/>
      <c r="C346" s="148" t="s">
        <v>663</v>
      </c>
      <c r="D346" s="148" t="s">
        <v>159</v>
      </c>
      <c r="E346" s="149" t="s">
        <v>3156</v>
      </c>
      <c r="F346" s="150" t="s">
        <v>3157</v>
      </c>
      <c r="G346" s="151" t="s">
        <v>514</v>
      </c>
      <c r="H346" s="152">
        <v>1.2</v>
      </c>
      <c r="I346" s="152"/>
      <c r="J346" s="152">
        <f>ROUND(I346*H346,3)</f>
        <v>0</v>
      </c>
      <c r="K346" s="153"/>
      <c r="L346" s="31"/>
      <c r="M346" s="154" t="s">
        <v>1</v>
      </c>
      <c r="N346" s="155" t="s">
        <v>37</v>
      </c>
      <c r="O346" s="156">
        <v>0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58" t="s">
        <v>220</v>
      </c>
      <c r="AT346" s="158" t="s">
        <v>159</v>
      </c>
      <c r="AU346" s="158" t="s">
        <v>87</v>
      </c>
      <c r="AY346" s="18" t="s">
        <v>157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8" t="s">
        <v>87</v>
      </c>
      <c r="BK346" s="160">
        <f>ROUND(I346*H346,3)</f>
        <v>0</v>
      </c>
      <c r="BL346" s="18" t="s">
        <v>220</v>
      </c>
      <c r="BM346" s="158" t="s">
        <v>7718</v>
      </c>
    </row>
    <row r="347" spans="1:65" s="12" customFormat="1" ht="22.9" customHeight="1" x14ac:dyDescent="0.2">
      <c r="B347" s="135"/>
      <c r="D347" s="136" t="s">
        <v>70</v>
      </c>
      <c r="E347" s="145" t="s">
        <v>667</v>
      </c>
      <c r="F347" s="145" t="s">
        <v>668</v>
      </c>
      <c r="J347" s="146">
        <f>BK347</f>
        <v>0</v>
      </c>
      <c r="L347" s="135"/>
      <c r="M347" s="139"/>
      <c r="N347" s="140"/>
      <c r="O347" s="140"/>
      <c r="P347" s="141">
        <f>SUM(P348:P356)</f>
        <v>11.2255225</v>
      </c>
      <c r="Q347" s="140"/>
      <c r="R347" s="141">
        <f>SUM(R348:R356)</f>
        <v>1.78525E-2</v>
      </c>
      <c r="S347" s="140"/>
      <c r="T347" s="142">
        <f>SUM(T348:T356)</f>
        <v>2.1274999999999999E-2</v>
      </c>
      <c r="AR347" s="136" t="s">
        <v>87</v>
      </c>
      <c r="AT347" s="143" t="s">
        <v>70</v>
      </c>
      <c r="AU347" s="143" t="s">
        <v>79</v>
      </c>
      <c r="AY347" s="136" t="s">
        <v>157</v>
      </c>
      <c r="BK347" s="144">
        <f>SUM(BK348:BK356)</f>
        <v>0</v>
      </c>
    </row>
    <row r="348" spans="1:65" s="2" customFormat="1" ht="24.2" customHeight="1" x14ac:dyDescent="0.2">
      <c r="A348" s="30"/>
      <c r="B348" s="147"/>
      <c r="C348" s="148" t="s">
        <v>669</v>
      </c>
      <c r="D348" s="148" t="s">
        <v>159</v>
      </c>
      <c r="E348" s="149" t="s">
        <v>3279</v>
      </c>
      <c r="F348" s="150" t="s">
        <v>7719</v>
      </c>
      <c r="G348" s="151" t="s">
        <v>196</v>
      </c>
      <c r="H348" s="152">
        <v>9.25</v>
      </c>
      <c r="I348" s="152"/>
      <c r="J348" s="152">
        <f>ROUND(I348*H348,3)</f>
        <v>0</v>
      </c>
      <c r="K348" s="153"/>
      <c r="L348" s="31"/>
      <c r="M348" s="154" t="s">
        <v>1</v>
      </c>
      <c r="N348" s="155" t="s">
        <v>37</v>
      </c>
      <c r="O348" s="156">
        <v>1.12757</v>
      </c>
      <c r="P348" s="156">
        <f>O348*H348</f>
        <v>10.4300225</v>
      </c>
      <c r="Q348" s="156">
        <v>1.9300000000000001E-3</v>
      </c>
      <c r="R348" s="156">
        <f>Q348*H348</f>
        <v>1.78525E-2</v>
      </c>
      <c r="S348" s="156">
        <v>0</v>
      </c>
      <c r="T348" s="15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8" t="s">
        <v>220</v>
      </c>
      <c r="AT348" s="158" t="s">
        <v>159</v>
      </c>
      <c r="AU348" s="158" t="s">
        <v>87</v>
      </c>
      <c r="AY348" s="18" t="s">
        <v>157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8" t="s">
        <v>87</v>
      </c>
      <c r="BK348" s="160">
        <f>ROUND(I348*H348,3)</f>
        <v>0</v>
      </c>
      <c r="BL348" s="18" t="s">
        <v>220</v>
      </c>
      <c r="BM348" s="158" t="s">
        <v>7720</v>
      </c>
    </row>
    <row r="349" spans="1:65" s="13" customFormat="1" x14ac:dyDescent="0.2">
      <c r="B349" s="165"/>
      <c r="D349" s="166" t="s">
        <v>269</v>
      </c>
      <c r="E349" s="167" t="s">
        <v>1</v>
      </c>
      <c r="F349" s="168" t="s">
        <v>7721</v>
      </c>
      <c r="H349" s="167" t="s">
        <v>1</v>
      </c>
      <c r="L349" s="165"/>
      <c r="M349" s="169"/>
      <c r="N349" s="170"/>
      <c r="O349" s="170"/>
      <c r="P349" s="170"/>
      <c r="Q349" s="170"/>
      <c r="R349" s="170"/>
      <c r="S349" s="170"/>
      <c r="T349" s="171"/>
      <c r="AT349" s="167" t="s">
        <v>269</v>
      </c>
      <c r="AU349" s="167" t="s">
        <v>87</v>
      </c>
      <c r="AV349" s="13" t="s">
        <v>79</v>
      </c>
      <c r="AW349" s="13" t="s">
        <v>26</v>
      </c>
      <c r="AX349" s="13" t="s">
        <v>71</v>
      </c>
      <c r="AY349" s="167" t="s">
        <v>157</v>
      </c>
    </row>
    <row r="350" spans="1:65" s="14" customFormat="1" x14ac:dyDescent="0.2">
      <c r="B350" s="172"/>
      <c r="D350" s="166" t="s">
        <v>269</v>
      </c>
      <c r="E350" s="173" t="s">
        <v>1</v>
      </c>
      <c r="F350" s="174" t="s">
        <v>7659</v>
      </c>
      <c r="H350" s="175">
        <v>9.25</v>
      </c>
      <c r="L350" s="172"/>
      <c r="M350" s="176"/>
      <c r="N350" s="177"/>
      <c r="O350" s="177"/>
      <c r="P350" s="177"/>
      <c r="Q350" s="177"/>
      <c r="R350" s="177"/>
      <c r="S350" s="177"/>
      <c r="T350" s="178"/>
      <c r="AT350" s="173" t="s">
        <v>269</v>
      </c>
      <c r="AU350" s="173" t="s">
        <v>87</v>
      </c>
      <c r="AV350" s="14" t="s">
        <v>87</v>
      </c>
      <c r="AW350" s="14" t="s">
        <v>26</v>
      </c>
      <c r="AX350" s="14" t="s">
        <v>71</v>
      </c>
      <c r="AY350" s="173" t="s">
        <v>157</v>
      </c>
    </row>
    <row r="351" spans="1:65" s="15" customFormat="1" x14ac:dyDescent="0.2">
      <c r="B351" s="179"/>
      <c r="D351" s="166" t="s">
        <v>269</v>
      </c>
      <c r="E351" s="180" t="s">
        <v>1</v>
      </c>
      <c r="F351" s="181" t="s">
        <v>272</v>
      </c>
      <c r="H351" s="182">
        <v>9.25</v>
      </c>
      <c r="L351" s="179"/>
      <c r="M351" s="183"/>
      <c r="N351" s="184"/>
      <c r="O351" s="184"/>
      <c r="P351" s="184"/>
      <c r="Q351" s="184"/>
      <c r="R351" s="184"/>
      <c r="S351" s="184"/>
      <c r="T351" s="185"/>
      <c r="AT351" s="180" t="s">
        <v>269</v>
      </c>
      <c r="AU351" s="180" t="s">
        <v>87</v>
      </c>
      <c r="AV351" s="15" t="s">
        <v>162</v>
      </c>
      <c r="AW351" s="15" t="s">
        <v>26</v>
      </c>
      <c r="AX351" s="15" t="s">
        <v>79</v>
      </c>
      <c r="AY351" s="180" t="s">
        <v>157</v>
      </c>
    </row>
    <row r="352" spans="1:65" s="2" customFormat="1" ht="24.2" customHeight="1" x14ac:dyDescent="0.2">
      <c r="A352" s="30"/>
      <c r="B352" s="147"/>
      <c r="C352" s="148" t="s">
        <v>674</v>
      </c>
      <c r="D352" s="148" t="s">
        <v>159</v>
      </c>
      <c r="E352" s="149" t="s">
        <v>4946</v>
      </c>
      <c r="F352" s="150" t="s">
        <v>4947</v>
      </c>
      <c r="G352" s="151" t="s">
        <v>196</v>
      </c>
      <c r="H352" s="152">
        <v>9.25</v>
      </c>
      <c r="I352" s="152"/>
      <c r="J352" s="152">
        <f>ROUND(I352*H352,3)</f>
        <v>0</v>
      </c>
      <c r="K352" s="153"/>
      <c r="L352" s="31"/>
      <c r="M352" s="154" t="s">
        <v>1</v>
      </c>
      <c r="N352" s="155" t="s">
        <v>37</v>
      </c>
      <c r="O352" s="156">
        <v>8.5999999999999993E-2</v>
      </c>
      <c r="P352" s="156">
        <f>O352*H352</f>
        <v>0.79549999999999998</v>
      </c>
      <c r="Q352" s="156">
        <v>0</v>
      </c>
      <c r="R352" s="156">
        <f>Q352*H352</f>
        <v>0</v>
      </c>
      <c r="S352" s="156">
        <v>2.3E-3</v>
      </c>
      <c r="T352" s="157">
        <f>S352*H352</f>
        <v>2.1274999999999999E-2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58" t="s">
        <v>220</v>
      </c>
      <c r="AT352" s="158" t="s">
        <v>159</v>
      </c>
      <c r="AU352" s="158" t="s">
        <v>87</v>
      </c>
      <c r="AY352" s="18" t="s">
        <v>157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8" t="s">
        <v>87</v>
      </c>
      <c r="BK352" s="160">
        <f>ROUND(I352*H352,3)</f>
        <v>0</v>
      </c>
      <c r="BL352" s="18" t="s">
        <v>220</v>
      </c>
      <c r="BM352" s="158" t="s">
        <v>7722</v>
      </c>
    </row>
    <row r="353" spans="1:65" s="13" customFormat="1" x14ac:dyDescent="0.2">
      <c r="B353" s="165"/>
      <c r="D353" s="166" t="s">
        <v>269</v>
      </c>
      <c r="E353" s="167" t="s">
        <v>1</v>
      </c>
      <c r="F353" s="168" t="s">
        <v>7723</v>
      </c>
      <c r="H353" s="167" t="s">
        <v>1</v>
      </c>
      <c r="L353" s="165"/>
      <c r="M353" s="169"/>
      <c r="N353" s="170"/>
      <c r="O353" s="170"/>
      <c r="P353" s="170"/>
      <c r="Q353" s="170"/>
      <c r="R353" s="170"/>
      <c r="S353" s="170"/>
      <c r="T353" s="171"/>
      <c r="AT353" s="167" t="s">
        <v>269</v>
      </c>
      <c r="AU353" s="167" t="s">
        <v>87</v>
      </c>
      <c r="AV353" s="13" t="s">
        <v>79</v>
      </c>
      <c r="AW353" s="13" t="s">
        <v>26</v>
      </c>
      <c r="AX353" s="13" t="s">
        <v>71</v>
      </c>
      <c r="AY353" s="167" t="s">
        <v>157</v>
      </c>
    </row>
    <row r="354" spans="1:65" s="14" customFormat="1" x14ac:dyDescent="0.2">
      <c r="B354" s="172"/>
      <c r="D354" s="166" t="s">
        <v>269</v>
      </c>
      <c r="E354" s="173" t="s">
        <v>1</v>
      </c>
      <c r="F354" s="174" t="s">
        <v>7659</v>
      </c>
      <c r="H354" s="175">
        <v>9.25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5" customFormat="1" x14ac:dyDescent="0.2">
      <c r="B355" s="179"/>
      <c r="D355" s="166" t="s">
        <v>269</v>
      </c>
      <c r="E355" s="180" t="s">
        <v>1</v>
      </c>
      <c r="F355" s="181" t="s">
        <v>272</v>
      </c>
      <c r="H355" s="182">
        <v>9.25</v>
      </c>
      <c r="L355" s="179"/>
      <c r="M355" s="183"/>
      <c r="N355" s="184"/>
      <c r="O355" s="184"/>
      <c r="P355" s="184"/>
      <c r="Q355" s="184"/>
      <c r="R355" s="184"/>
      <c r="S355" s="184"/>
      <c r="T355" s="185"/>
      <c r="AT355" s="180" t="s">
        <v>269</v>
      </c>
      <c r="AU355" s="180" t="s">
        <v>87</v>
      </c>
      <c r="AV355" s="15" t="s">
        <v>162</v>
      </c>
      <c r="AW355" s="15" t="s">
        <v>26</v>
      </c>
      <c r="AX355" s="15" t="s">
        <v>79</v>
      </c>
      <c r="AY355" s="180" t="s">
        <v>157</v>
      </c>
    </row>
    <row r="356" spans="1:65" s="2" customFormat="1" ht="24.2" customHeight="1" x14ac:dyDescent="0.2">
      <c r="A356" s="30"/>
      <c r="B356" s="147"/>
      <c r="C356" s="148" t="s">
        <v>678</v>
      </c>
      <c r="D356" s="148" t="s">
        <v>159</v>
      </c>
      <c r="E356" s="149" t="s">
        <v>5252</v>
      </c>
      <c r="F356" s="150" t="s">
        <v>5253</v>
      </c>
      <c r="G356" s="151" t="s">
        <v>514</v>
      </c>
      <c r="H356" s="152">
        <v>1.19</v>
      </c>
      <c r="I356" s="152"/>
      <c r="J356" s="152">
        <f>ROUND(I356*H356,3)</f>
        <v>0</v>
      </c>
      <c r="K356" s="153"/>
      <c r="L356" s="31"/>
      <c r="M356" s="154" t="s">
        <v>1</v>
      </c>
      <c r="N356" s="155" t="s">
        <v>37</v>
      </c>
      <c r="O356" s="156">
        <v>0</v>
      </c>
      <c r="P356" s="156">
        <f>O356*H356</f>
        <v>0</v>
      </c>
      <c r="Q356" s="156">
        <v>0</v>
      </c>
      <c r="R356" s="156">
        <f>Q356*H356</f>
        <v>0</v>
      </c>
      <c r="S356" s="156">
        <v>0</v>
      </c>
      <c r="T356" s="157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58" t="s">
        <v>220</v>
      </c>
      <c r="AT356" s="158" t="s">
        <v>159</v>
      </c>
      <c r="AU356" s="158" t="s">
        <v>87</v>
      </c>
      <c r="AY356" s="18" t="s">
        <v>157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8" t="s">
        <v>87</v>
      </c>
      <c r="BK356" s="160">
        <f>ROUND(I356*H356,3)</f>
        <v>0</v>
      </c>
      <c r="BL356" s="18" t="s">
        <v>220</v>
      </c>
      <c r="BM356" s="158" t="s">
        <v>7724</v>
      </c>
    </row>
    <row r="357" spans="1:65" s="12" customFormat="1" ht="22.9" customHeight="1" x14ac:dyDescent="0.2">
      <c r="B357" s="135"/>
      <c r="D357" s="136" t="s">
        <v>70</v>
      </c>
      <c r="E357" s="145" t="s">
        <v>708</v>
      </c>
      <c r="F357" s="145" t="s">
        <v>709</v>
      </c>
      <c r="J357" s="146">
        <f>BK357</f>
        <v>0</v>
      </c>
      <c r="L357" s="135"/>
      <c r="M357" s="139"/>
      <c r="N357" s="140"/>
      <c r="O357" s="140"/>
      <c r="P357" s="141">
        <f>SUM(P358:P429)</f>
        <v>274.16427059999995</v>
      </c>
      <c r="Q357" s="140"/>
      <c r="R357" s="141">
        <f>SUM(R358:R429)</f>
        <v>65.705591340000012</v>
      </c>
      <c r="S357" s="140"/>
      <c r="T357" s="142">
        <f>SUM(T358:T429)</f>
        <v>4.4955141999999997</v>
      </c>
      <c r="AR357" s="136" t="s">
        <v>87</v>
      </c>
      <c r="AT357" s="143" t="s">
        <v>70</v>
      </c>
      <c r="AU357" s="143" t="s">
        <v>79</v>
      </c>
      <c r="AY357" s="136" t="s">
        <v>157</v>
      </c>
      <c r="BK357" s="144">
        <f>SUM(BK358:BK429)</f>
        <v>0</v>
      </c>
    </row>
    <row r="358" spans="1:65" s="2" customFormat="1" ht="14.45" customHeight="1" x14ac:dyDescent="0.2">
      <c r="A358" s="30"/>
      <c r="B358" s="147"/>
      <c r="C358" s="148" t="s">
        <v>682</v>
      </c>
      <c r="D358" s="148" t="s">
        <v>159</v>
      </c>
      <c r="E358" s="149" t="s">
        <v>7725</v>
      </c>
      <c r="F358" s="150" t="s">
        <v>7726</v>
      </c>
      <c r="G358" s="151" t="s">
        <v>196</v>
      </c>
      <c r="H358" s="152">
        <v>46.3</v>
      </c>
      <c r="I358" s="152"/>
      <c r="J358" s="152">
        <f>ROUND(I358*H358,3)</f>
        <v>0</v>
      </c>
      <c r="K358" s="153"/>
      <c r="L358" s="31"/>
      <c r="M358" s="154" t="s">
        <v>1</v>
      </c>
      <c r="N358" s="155" t="s">
        <v>37</v>
      </c>
      <c r="O358" s="156">
        <v>0.17</v>
      </c>
      <c r="P358" s="156">
        <f>O358*H358</f>
        <v>7.8710000000000004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58" t="s">
        <v>220</v>
      </c>
      <c r="AT358" s="158" t="s">
        <v>159</v>
      </c>
      <c r="AU358" s="158" t="s">
        <v>87</v>
      </c>
      <c r="AY358" s="18" t="s">
        <v>157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8" t="s">
        <v>87</v>
      </c>
      <c r="BK358" s="160">
        <f>ROUND(I358*H358,3)</f>
        <v>0</v>
      </c>
      <c r="BL358" s="18" t="s">
        <v>220</v>
      </c>
      <c r="BM358" s="158" t="s">
        <v>7727</v>
      </c>
    </row>
    <row r="359" spans="1:65" s="2" customFormat="1" ht="14.45" customHeight="1" x14ac:dyDescent="0.2">
      <c r="A359" s="30"/>
      <c r="B359" s="147"/>
      <c r="C359" s="148" t="s">
        <v>688</v>
      </c>
      <c r="D359" s="148" t="s">
        <v>159</v>
      </c>
      <c r="E359" s="149" t="s">
        <v>7728</v>
      </c>
      <c r="F359" s="150" t="s">
        <v>7729</v>
      </c>
      <c r="G359" s="151" t="s">
        <v>196</v>
      </c>
      <c r="H359" s="152">
        <v>46.3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0.16600000000000001</v>
      </c>
      <c r="P359" s="156">
        <f>O359*H359</f>
        <v>7.6857999999999995</v>
      </c>
      <c r="Q359" s="156">
        <v>0</v>
      </c>
      <c r="R359" s="156">
        <f>Q359*H359</f>
        <v>0</v>
      </c>
      <c r="S359" s="156">
        <v>0</v>
      </c>
      <c r="T359" s="15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7730</v>
      </c>
    </row>
    <row r="360" spans="1:65" s="13" customFormat="1" x14ac:dyDescent="0.2">
      <c r="B360" s="165"/>
      <c r="D360" s="166" t="s">
        <v>269</v>
      </c>
      <c r="E360" s="167" t="s">
        <v>1</v>
      </c>
      <c r="F360" s="168" t="s">
        <v>7731</v>
      </c>
      <c r="H360" s="167" t="s">
        <v>1</v>
      </c>
      <c r="L360" s="165"/>
      <c r="M360" s="169"/>
      <c r="N360" s="170"/>
      <c r="O360" s="170"/>
      <c r="P360" s="170"/>
      <c r="Q360" s="170"/>
      <c r="R360" s="170"/>
      <c r="S360" s="170"/>
      <c r="T360" s="171"/>
      <c r="AT360" s="167" t="s">
        <v>269</v>
      </c>
      <c r="AU360" s="167" t="s">
        <v>87</v>
      </c>
      <c r="AV360" s="13" t="s">
        <v>79</v>
      </c>
      <c r="AW360" s="13" t="s">
        <v>26</v>
      </c>
      <c r="AX360" s="13" t="s">
        <v>71</v>
      </c>
      <c r="AY360" s="167" t="s">
        <v>157</v>
      </c>
    </row>
    <row r="361" spans="1:65" s="14" customFormat="1" x14ac:dyDescent="0.2">
      <c r="B361" s="172"/>
      <c r="D361" s="166" t="s">
        <v>269</v>
      </c>
      <c r="E361" s="173" t="s">
        <v>1</v>
      </c>
      <c r="F361" s="174" t="s">
        <v>7732</v>
      </c>
      <c r="H361" s="175">
        <v>46.3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1:65" s="15" customFormat="1" x14ac:dyDescent="0.2">
      <c r="B362" s="179"/>
      <c r="D362" s="166" t="s">
        <v>269</v>
      </c>
      <c r="E362" s="180" t="s">
        <v>1</v>
      </c>
      <c r="F362" s="181" t="s">
        <v>272</v>
      </c>
      <c r="H362" s="182">
        <v>46.3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14.45" customHeight="1" x14ac:dyDescent="0.2">
      <c r="A363" s="30"/>
      <c r="B363" s="147"/>
      <c r="C363" s="193" t="s">
        <v>694</v>
      </c>
      <c r="D363" s="193" t="s">
        <v>777</v>
      </c>
      <c r="E363" s="194" t="s">
        <v>7733</v>
      </c>
      <c r="F363" s="195" t="s">
        <v>7734</v>
      </c>
      <c r="G363" s="196" t="s">
        <v>196</v>
      </c>
      <c r="H363" s="197">
        <v>48</v>
      </c>
      <c r="I363" s="197"/>
      <c r="J363" s="197">
        <f>ROUND(I363*H363,3)</f>
        <v>0</v>
      </c>
      <c r="K363" s="198"/>
      <c r="L363" s="199"/>
      <c r="M363" s="200" t="s">
        <v>1</v>
      </c>
      <c r="N363" s="201" t="s">
        <v>37</v>
      </c>
      <c r="O363" s="156">
        <v>0</v>
      </c>
      <c r="P363" s="156">
        <f>O363*H363</f>
        <v>0</v>
      </c>
      <c r="Q363" s="156">
        <v>1E-3</v>
      </c>
      <c r="R363" s="156">
        <f>Q363*H363</f>
        <v>4.8000000000000001E-2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511</v>
      </c>
      <c r="AT363" s="158" t="s">
        <v>777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220</v>
      </c>
      <c r="BM363" s="158" t="s">
        <v>7735</v>
      </c>
    </row>
    <row r="364" spans="1:65" s="2" customFormat="1" ht="37.9" customHeight="1" x14ac:dyDescent="0.2">
      <c r="A364" s="30"/>
      <c r="B364" s="147"/>
      <c r="C364" s="148" t="s">
        <v>699</v>
      </c>
      <c r="D364" s="148" t="s">
        <v>159</v>
      </c>
      <c r="E364" s="149" t="s">
        <v>7736</v>
      </c>
      <c r="F364" s="150" t="s">
        <v>7737</v>
      </c>
      <c r="G364" s="151" t="s">
        <v>168</v>
      </c>
      <c r="H364" s="152">
        <v>90.346999999999994</v>
      </c>
      <c r="I364" s="152"/>
      <c r="J364" s="152">
        <f>ROUND(I364*H364,3)</f>
        <v>0</v>
      </c>
      <c r="K364" s="153"/>
      <c r="L364" s="31"/>
      <c r="M364" s="154" t="s">
        <v>1</v>
      </c>
      <c r="N364" s="155" t="s">
        <v>37</v>
      </c>
      <c r="O364" s="156">
        <v>0.61399999999999999</v>
      </c>
      <c r="P364" s="156">
        <f>O364*H364</f>
        <v>55.473057999999995</v>
      </c>
      <c r="Q364" s="156">
        <v>2.0000000000000002E-5</v>
      </c>
      <c r="R364" s="156">
        <f>Q364*H364</f>
        <v>1.8069399999999999E-3</v>
      </c>
      <c r="S364" s="156">
        <v>0</v>
      </c>
      <c r="T364" s="157">
        <f>S364*H364</f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220</v>
      </c>
      <c r="AT364" s="158" t="s">
        <v>159</v>
      </c>
      <c r="AU364" s="158" t="s">
        <v>87</v>
      </c>
      <c r="AY364" s="18" t="s">
        <v>157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8" t="s">
        <v>87</v>
      </c>
      <c r="BK364" s="160">
        <f>ROUND(I364*H364,3)</f>
        <v>0</v>
      </c>
      <c r="BL364" s="18" t="s">
        <v>220</v>
      </c>
      <c r="BM364" s="158" t="s">
        <v>7738</v>
      </c>
    </row>
    <row r="365" spans="1:65" s="13" customFormat="1" x14ac:dyDescent="0.2">
      <c r="B365" s="165"/>
      <c r="D365" s="166" t="s">
        <v>269</v>
      </c>
      <c r="E365" s="167" t="s">
        <v>1</v>
      </c>
      <c r="F365" s="168" t="s">
        <v>7739</v>
      </c>
      <c r="H365" s="167" t="s">
        <v>1</v>
      </c>
      <c r="L365" s="165"/>
      <c r="M365" s="169"/>
      <c r="N365" s="170"/>
      <c r="O365" s="170"/>
      <c r="P365" s="170"/>
      <c r="Q365" s="170"/>
      <c r="R365" s="170"/>
      <c r="S365" s="170"/>
      <c r="T365" s="171"/>
      <c r="AT365" s="167" t="s">
        <v>269</v>
      </c>
      <c r="AU365" s="167" t="s">
        <v>87</v>
      </c>
      <c r="AV365" s="13" t="s">
        <v>79</v>
      </c>
      <c r="AW365" s="13" t="s">
        <v>26</v>
      </c>
      <c r="AX365" s="13" t="s">
        <v>71</v>
      </c>
      <c r="AY365" s="167" t="s">
        <v>157</v>
      </c>
    </row>
    <row r="366" spans="1:65" s="14" customFormat="1" x14ac:dyDescent="0.2">
      <c r="B366" s="172"/>
      <c r="D366" s="166" t="s">
        <v>269</v>
      </c>
      <c r="E366" s="173" t="s">
        <v>1</v>
      </c>
      <c r="F366" s="174" t="s">
        <v>7740</v>
      </c>
      <c r="H366" s="175">
        <v>150.70500000000001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4" customFormat="1" x14ac:dyDescent="0.2">
      <c r="B367" s="172"/>
      <c r="D367" s="166" t="s">
        <v>269</v>
      </c>
      <c r="E367" s="173" t="s">
        <v>1</v>
      </c>
      <c r="F367" s="174" t="s">
        <v>7741</v>
      </c>
      <c r="H367" s="175">
        <v>142.1</v>
      </c>
      <c r="L367" s="172"/>
      <c r="M367" s="176"/>
      <c r="N367" s="177"/>
      <c r="O367" s="177"/>
      <c r="P367" s="177"/>
      <c r="Q367" s="177"/>
      <c r="R367" s="177"/>
      <c r="S367" s="177"/>
      <c r="T367" s="178"/>
      <c r="AT367" s="173" t="s">
        <v>269</v>
      </c>
      <c r="AU367" s="173" t="s">
        <v>87</v>
      </c>
      <c r="AV367" s="14" t="s">
        <v>87</v>
      </c>
      <c r="AW367" s="14" t="s">
        <v>26</v>
      </c>
      <c r="AX367" s="14" t="s">
        <v>71</v>
      </c>
      <c r="AY367" s="173" t="s">
        <v>157</v>
      </c>
    </row>
    <row r="368" spans="1:65" s="14" customFormat="1" x14ac:dyDescent="0.2">
      <c r="B368" s="172"/>
      <c r="D368" s="166" t="s">
        <v>269</v>
      </c>
      <c r="E368" s="173" t="s">
        <v>1</v>
      </c>
      <c r="F368" s="174" t="s">
        <v>7742</v>
      </c>
      <c r="H368" s="175">
        <v>8.35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6" customFormat="1" x14ac:dyDescent="0.2">
      <c r="B369" s="186"/>
      <c r="D369" s="166" t="s">
        <v>269</v>
      </c>
      <c r="E369" s="187" t="s">
        <v>1</v>
      </c>
      <c r="F369" s="188" t="s">
        <v>319</v>
      </c>
      <c r="H369" s="189">
        <v>301.15499999999997</v>
      </c>
      <c r="L369" s="186"/>
      <c r="M369" s="190"/>
      <c r="N369" s="191"/>
      <c r="O369" s="191"/>
      <c r="P369" s="191"/>
      <c r="Q369" s="191"/>
      <c r="R369" s="191"/>
      <c r="S369" s="191"/>
      <c r="T369" s="192"/>
      <c r="AT369" s="187" t="s">
        <v>269</v>
      </c>
      <c r="AU369" s="187" t="s">
        <v>87</v>
      </c>
      <c r="AV369" s="16" t="s">
        <v>92</v>
      </c>
      <c r="AW369" s="16" t="s">
        <v>26</v>
      </c>
      <c r="AX369" s="16" t="s">
        <v>71</v>
      </c>
      <c r="AY369" s="187" t="s">
        <v>157</v>
      </c>
    </row>
    <row r="370" spans="1:65" s="14" customFormat="1" x14ac:dyDescent="0.2">
      <c r="B370" s="172"/>
      <c r="D370" s="166" t="s">
        <v>269</v>
      </c>
      <c r="E370" s="173" t="s">
        <v>1</v>
      </c>
      <c r="F370" s="174" t="s">
        <v>7743</v>
      </c>
      <c r="H370" s="175">
        <v>90.346999999999994</v>
      </c>
      <c r="L370" s="172"/>
      <c r="M370" s="176"/>
      <c r="N370" s="177"/>
      <c r="O370" s="177"/>
      <c r="P370" s="177"/>
      <c r="Q370" s="177"/>
      <c r="R370" s="177"/>
      <c r="S370" s="177"/>
      <c r="T370" s="178"/>
      <c r="AT370" s="173" t="s">
        <v>269</v>
      </c>
      <c r="AU370" s="173" t="s">
        <v>87</v>
      </c>
      <c r="AV370" s="14" t="s">
        <v>87</v>
      </c>
      <c r="AW370" s="14" t="s">
        <v>26</v>
      </c>
      <c r="AX370" s="14" t="s">
        <v>71</v>
      </c>
      <c r="AY370" s="173" t="s">
        <v>157</v>
      </c>
    </row>
    <row r="371" spans="1:65" s="16" customFormat="1" x14ac:dyDescent="0.2">
      <c r="B371" s="186"/>
      <c r="D371" s="166" t="s">
        <v>269</v>
      </c>
      <c r="E371" s="187" t="s">
        <v>1</v>
      </c>
      <c r="F371" s="188" t="s">
        <v>319</v>
      </c>
      <c r="H371" s="189">
        <v>90.346999999999994</v>
      </c>
      <c r="L371" s="186"/>
      <c r="M371" s="190"/>
      <c r="N371" s="191"/>
      <c r="O371" s="191"/>
      <c r="P371" s="191"/>
      <c r="Q371" s="191"/>
      <c r="R371" s="191"/>
      <c r="S371" s="191"/>
      <c r="T371" s="192"/>
      <c r="AT371" s="187" t="s">
        <v>269</v>
      </c>
      <c r="AU371" s="187" t="s">
        <v>87</v>
      </c>
      <c r="AV371" s="16" t="s">
        <v>92</v>
      </c>
      <c r="AW371" s="16" t="s">
        <v>26</v>
      </c>
      <c r="AX371" s="16" t="s">
        <v>79</v>
      </c>
      <c r="AY371" s="187" t="s">
        <v>157</v>
      </c>
    </row>
    <row r="372" spans="1:65" s="2" customFormat="1" ht="24.2" customHeight="1" x14ac:dyDescent="0.2">
      <c r="A372" s="30"/>
      <c r="B372" s="147"/>
      <c r="C372" s="193" t="s">
        <v>704</v>
      </c>
      <c r="D372" s="193" t="s">
        <v>777</v>
      </c>
      <c r="E372" s="194" t="s">
        <v>7744</v>
      </c>
      <c r="F372" s="195" t="s">
        <v>7745</v>
      </c>
      <c r="G372" s="196" t="s">
        <v>168</v>
      </c>
      <c r="H372" s="197">
        <v>99.382000000000005</v>
      </c>
      <c r="I372" s="197"/>
      <c r="J372" s="197">
        <f>ROUND(I372*H372,3)</f>
        <v>0</v>
      </c>
      <c r="K372" s="198"/>
      <c r="L372" s="199"/>
      <c r="M372" s="200" t="s">
        <v>1</v>
      </c>
      <c r="N372" s="201" t="s">
        <v>37</v>
      </c>
      <c r="O372" s="156">
        <v>0</v>
      </c>
      <c r="P372" s="156">
        <f>O372*H372</f>
        <v>0</v>
      </c>
      <c r="Q372" s="156">
        <v>9.7999999999999997E-3</v>
      </c>
      <c r="R372" s="156">
        <f>Q372*H372</f>
        <v>0.97394360000000002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511</v>
      </c>
      <c r="AT372" s="158" t="s">
        <v>777</v>
      </c>
      <c r="AU372" s="158" t="s">
        <v>87</v>
      </c>
      <c r="AY372" s="18" t="s">
        <v>157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87</v>
      </c>
      <c r="BK372" s="160">
        <f>ROUND(I372*H372,3)</f>
        <v>0</v>
      </c>
      <c r="BL372" s="18" t="s">
        <v>220</v>
      </c>
      <c r="BM372" s="158" t="s">
        <v>7746</v>
      </c>
    </row>
    <row r="373" spans="1:65" s="14" customFormat="1" x14ac:dyDescent="0.2">
      <c r="B373" s="172"/>
      <c r="D373" s="166" t="s">
        <v>269</v>
      </c>
      <c r="E373" s="173" t="s">
        <v>1</v>
      </c>
      <c r="F373" s="174" t="s">
        <v>7747</v>
      </c>
      <c r="H373" s="175">
        <v>90.346999999999994</v>
      </c>
      <c r="L373" s="172"/>
      <c r="M373" s="176"/>
      <c r="N373" s="177"/>
      <c r="O373" s="177"/>
      <c r="P373" s="177"/>
      <c r="Q373" s="177"/>
      <c r="R373" s="177"/>
      <c r="S373" s="177"/>
      <c r="T373" s="178"/>
      <c r="AT373" s="173" t="s">
        <v>269</v>
      </c>
      <c r="AU373" s="173" t="s">
        <v>87</v>
      </c>
      <c r="AV373" s="14" t="s">
        <v>87</v>
      </c>
      <c r="AW373" s="14" t="s">
        <v>26</v>
      </c>
      <c r="AX373" s="14" t="s">
        <v>71</v>
      </c>
      <c r="AY373" s="173" t="s">
        <v>157</v>
      </c>
    </row>
    <row r="374" spans="1:65" s="14" customFormat="1" x14ac:dyDescent="0.2">
      <c r="B374" s="172"/>
      <c r="D374" s="166" t="s">
        <v>269</v>
      </c>
      <c r="E374" s="173" t="s">
        <v>1</v>
      </c>
      <c r="F374" s="174" t="s">
        <v>7748</v>
      </c>
      <c r="H374" s="175">
        <v>9.0350000000000001</v>
      </c>
      <c r="L374" s="172"/>
      <c r="M374" s="176"/>
      <c r="N374" s="177"/>
      <c r="O374" s="177"/>
      <c r="P374" s="177"/>
      <c r="Q374" s="177"/>
      <c r="R374" s="177"/>
      <c r="S374" s="177"/>
      <c r="T374" s="178"/>
      <c r="AT374" s="173" t="s">
        <v>269</v>
      </c>
      <c r="AU374" s="173" t="s">
        <v>87</v>
      </c>
      <c r="AV374" s="14" t="s">
        <v>87</v>
      </c>
      <c r="AW374" s="14" t="s">
        <v>26</v>
      </c>
      <c r="AX374" s="14" t="s">
        <v>71</v>
      </c>
      <c r="AY374" s="173" t="s">
        <v>157</v>
      </c>
    </row>
    <row r="375" spans="1:65" s="15" customFormat="1" x14ac:dyDescent="0.2">
      <c r="B375" s="179"/>
      <c r="D375" s="166" t="s">
        <v>269</v>
      </c>
      <c r="E375" s="180" t="s">
        <v>1</v>
      </c>
      <c r="F375" s="181" t="s">
        <v>272</v>
      </c>
      <c r="H375" s="182">
        <v>99.382000000000005</v>
      </c>
      <c r="L375" s="179"/>
      <c r="M375" s="183"/>
      <c r="N375" s="184"/>
      <c r="O375" s="184"/>
      <c r="P375" s="184"/>
      <c r="Q375" s="184"/>
      <c r="R375" s="184"/>
      <c r="S375" s="184"/>
      <c r="T375" s="185"/>
      <c r="AT375" s="180" t="s">
        <v>269</v>
      </c>
      <c r="AU375" s="180" t="s">
        <v>87</v>
      </c>
      <c r="AV375" s="15" t="s">
        <v>162</v>
      </c>
      <c r="AW375" s="15" t="s">
        <v>26</v>
      </c>
      <c r="AX375" s="15" t="s">
        <v>79</v>
      </c>
      <c r="AY375" s="180" t="s">
        <v>157</v>
      </c>
    </row>
    <row r="376" spans="1:65" s="2" customFormat="1" ht="24.2" customHeight="1" x14ac:dyDescent="0.2">
      <c r="A376" s="30"/>
      <c r="B376" s="147"/>
      <c r="C376" s="148" t="s">
        <v>710</v>
      </c>
      <c r="D376" s="148" t="s">
        <v>159</v>
      </c>
      <c r="E376" s="149" t="s">
        <v>7749</v>
      </c>
      <c r="F376" s="150" t="s">
        <v>7750</v>
      </c>
      <c r="G376" s="151" t="s">
        <v>168</v>
      </c>
      <c r="H376" s="152">
        <v>37.04</v>
      </c>
      <c r="I376" s="152"/>
      <c r="J376" s="152">
        <f>ROUND(I376*H376,3)</f>
        <v>0</v>
      </c>
      <c r="K376" s="153"/>
      <c r="L376" s="31"/>
      <c r="M376" s="154" t="s">
        <v>1</v>
      </c>
      <c r="N376" s="155" t="s">
        <v>37</v>
      </c>
      <c r="O376" s="156">
        <v>0.26100000000000001</v>
      </c>
      <c r="P376" s="156">
        <f>O376*H376</f>
        <v>9.6674400000000009</v>
      </c>
      <c r="Q376" s="156">
        <v>0</v>
      </c>
      <c r="R376" s="156">
        <f>Q376*H376</f>
        <v>0</v>
      </c>
      <c r="S376" s="156">
        <v>2.4649999999999998E-2</v>
      </c>
      <c r="T376" s="157">
        <f>S376*H376</f>
        <v>0.91303599999999996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58" t="s">
        <v>220</v>
      </c>
      <c r="AT376" s="158" t="s">
        <v>159</v>
      </c>
      <c r="AU376" s="158" t="s">
        <v>87</v>
      </c>
      <c r="AY376" s="18" t="s">
        <v>157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8" t="s">
        <v>87</v>
      </c>
      <c r="BK376" s="160">
        <f>ROUND(I376*H376,3)</f>
        <v>0</v>
      </c>
      <c r="BL376" s="18" t="s">
        <v>220</v>
      </c>
      <c r="BM376" s="158" t="s">
        <v>7751</v>
      </c>
    </row>
    <row r="377" spans="1:65" s="13" customFormat="1" x14ac:dyDescent="0.2">
      <c r="B377" s="165"/>
      <c r="D377" s="166" t="s">
        <v>269</v>
      </c>
      <c r="E377" s="167" t="s">
        <v>1</v>
      </c>
      <c r="F377" s="168" t="s">
        <v>7752</v>
      </c>
      <c r="H377" s="167" t="s">
        <v>1</v>
      </c>
      <c r="L377" s="165"/>
      <c r="M377" s="169"/>
      <c r="N377" s="170"/>
      <c r="O377" s="170"/>
      <c r="P377" s="170"/>
      <c r="Q377" s="170"/>
      <c r="R377" s="170"/>
      <c r="S377" s="170"/>
      <c r="T377" s="171"/>
      <c r="AT377" s="167" t="s">
        <v>269</v>
      </c>
      <c r="AU377" s="167" t="s">
        <v>87</v>
      </c>
      <c r="AV377" s="13" t="s">
        <v>79</v>
      </c>
      <c r="AW377" s="13" t="s">
        <v>26</v>
      </c>
      <c r="AX377" s="13" t="s">
        <v>71</v>
      </c>
      <c r="AY377" s="167" t="s">
        <v>157</v>
      </c>
    </row>
    <row r="378" spans="1:65" s="14" customFormat="1" x14ac:dyDescent="0.2">
      <c r="B378" s="172"/>
      <c r="D378" s="166" t="s">
        <v>269</v>
      </c>
      <c r="E378" s="173" t="s">
        <v>1</v>
      </c>
      <c r="F378" s="174" t="s">
        <v>7753</v>
      </c>
      <c r="H378" s="175">
        <v>37.04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5" customFormat="1" x14ac:dyDescent="0.2">
      <c r="B379" s="179"/>
      <c r="D379" s="166" t="s">
        <v>269</v>
      </c>
      <c r="E379" s="180" t="s">
        <v>1</v>
      </c>
      <c r="F379" s="181" t="s">
        <v>272</v>
      </c>
      <c r="H379" s="182">
        <v>37.04</v>
      </c>
      <c r="L379" s="179"/>
      <c r="M379" s="183"/>
      <c r="N379" s="184"/>
      <c r="O379" s="184"/>
      <c r="P379" s="184"/>
      <c r="Q379" s="184"/>
      <c r="R379" s="184"/>
      <c r="S379" s="184"/>
      <c r="T379" s="185"/>
      <c r="AT379" s="180" t="s">
        <v>269</v>
      </c>
      <c r="AU379" s="180" t="s">
        <v>87</v>
      </c>
      <c r="AV379" s="15" t="s">
        <v>162</v>
      </c>
      <c r="AW379" s="15" t="s">
        <v>26</v>
      </c>
      <c r="AX379" s="15" t="s">
        <v>79</v>
      </c>
      <c r="AY379" s="180" t="s">
        <v>157</v>
      </c>
    </row>
    <row r="380" spans="1:65" s="2" customFormat="1" ht="24.2" customHeight="1" x14ac:dyDescent="0.2">
      <c r="A380" s="30"/>
      <c r="B380" s="147"/>
      <c r="C380" s="148" t="s">
        <v>720</v>
      </c>
      <c r="D380" s="148" t="s">
        <v>159</v>
      </c>
      <c r="E380" s="149" t="s">
        <v>7749</v>
      </c>
      <c r="F380" s="150" t="s">
        <v>7750</v>
      </c>
      <c r="G380" s="151" t="s">
        <v>168</v>
      </c>
      <c r="H380" s="152">
        <v>25.24</v>
      </c>
      <c r="I380" s="152"/>
      <c r="J380" s="152">
        <f>ROUND(I380*H380,3)</f>
        <v>0</v>
      </c>
      <c r="K380" s="153"/>
      <c r="L380" s="31"/>
      <c r="M380" s="154" t="s">
        <v>1</v>
      </c>
      <c r="N380" s="155" t="s">
        <v>37</v>
      </c>
      <c r="O380" s="156">
        <v>0.26100000000000001</v>
      </c>
      <c r="P380" s="156">
        <f>O380*H380</f>
        <v>6.5876399999999995</v>
      </c>
      <c r="Q380" s="156">
        <v>0</v>
      </c>
      <c r="R380" s="156">
        <f>Q380*H380</f>
        <v>0</v>
      </c>
      <c r="S380" s="156">
        <v>2.4649999999999998E-2</v>
      </c>
      <c r="T380" s="157">
        <f>S380*H380</f>
        <v>0.62216599999999989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58" t="s">
        <v>220</v>
      </c>
      <c r="AT380" s="158" t="s">
        <v>159</v>
      </c>
      <c r="AU380" s="158" t="s">
        <v>87</v>
      </c>
      <c r="AY380" s="18" t="s">
        <v>157</v>
      </c>
      <c r="BE380" s="159">
        <f>IF(N380="základná",J380,0)</f>
        <v>0</v>
      </c>
      <c r="BF380" s="159">
        <f>IF(N380="znížená",J380,0)</f>
        <v>0</v>
      </c>
      <c r="BG380" s="159">
        <f>IF(N380="zákl. prenesená",J380,0)</f>
        <v>0</v>
      </c>
      <c r="BH380" s="159">
        <f>IF(N380="zníž. prenesená",J380,0)</f>
        <v>0</v>
      </c>
      <c r="BI380" s="159">
        <f>IF(N380="nulová",J380,0)</f>
        <v>0</v>
      </c>
      <c r="BJ380" s="18" t="s">
        <v>87</v>
      </c>
      <c r="BK380" s="160">
        <f>ROUND(I380*H380,3)</f>
        <v>0</v>
      </c>
      <c r="BL380" s="18" t="s">
        <v>220</v>
      </c>
      <c r="BM380" s="158" t="s">
        <v>7754</v>
      </c>
    </row>
    <row r="381" spans="1:65" s="14" customFormat="1" x14ac:dyDescent="0.2">
      <c r="B381" s="172"/>
      <c r="D381" s="166" t="s">
        <v>269</v>
      </c>
      <c r="E381" s="173" t="s">
        <v>1</v>
      </c>
      <c r="F381" s="174" t="s">
        <v>7755</v>
      </c>
      <c r="H381" s="175">
        <v>25.24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5" customFormat="1" x14ac:dyDescent="0.2">
      <c r="B382" s="179"/>
      <c r="D382" s="166" t="s">
        <v>269</v>
      </c>
      <c r="E382" s="180" t="s">
        <v>1</v>
      </c>
      <c r="F382" s="181" t="s">
        <v>272</v>
      </c>
      <c r="H382" s="182">
        <v>25.24</v>
      </c>
      <c r="L382" s="179"/>
      <c r="M382" s="183"/>
      <c r="N382" s="184"/>
      <c r="O382" s="184"/>
      <c r="P382" s="184"/>
      <c r="Q382" s="184"/>
      <c r="R382" s="184"/>
      <c r="S382" s="184"/>
      <c r="T382" s="185"/>
      <c r="AT382" s="180" t="s">
        <v>269</v>
      </c>
      <c r="AU382" s="180" t="s">
        <v>87</v>
      </c>
      <c r="AV382" s="15" t="s">
        <v>162</v>
      </c>
      <c r="AW382" s="15" t="s">
        <v>26</v>
      </c>
      <c r="AX382" s="15" t="s">
        <v>79</v>
      </c>
      <c r="AY382" s="180" t="s">
        <v>157</v>
      </c>
    </row>
    <row r="383" spans="1:65" s="2" customFormat="1" ht="24.2" customHeight="1" x14ac:dyDescent="0.2">
      <c r="A383" s="30"/>
      <c r="B383" s="147"/>
      <c r="C383" s="148" t="s">
        <v>724</v>
      </c>
      <c r="D383" s="148" t="s">
        <v>159</v>
      </c>
      <c r="E383" s="149" t="s">
        <v>7756</v>
      </c>
      <c r="F383" s="150" t="s">
        <v>7757</v>
      </c>
      <c r="G383" s="151" t="s">
        <v>168</v>
      </c>
      <c r="H383" s="152">
        <v>25.24</v>
      </c>
      <c r="I383" s="152"/>
      <c r="J383" s="152">
        <f>ROUND(I383*H383,3)</f>
        <v>0</v>
      </c>
      <c r="K383" s="153"/>
      <c r="L383" s="31"/>
      <c r="M383" s="154" t="s">
        <v>1</v>
      </c>
      <c r="N383" s="155" t="s">
        <v>37</v>
      </c>
      <c r="O383" s="156">
        <v>0.218</v>
      </c>
      <c r="P383" s="156">
        <f>O383*H383</f>
        <v>5.5023199999999992</v>
      </c>
      <c r="Q383" s="156">
        <v>0</v>
      </c>
      <c r="R383" s="156">
        <f>Q383*H383</f>
        <v>0</v>
      </c>
      <c r="S383" s="156">
        <v>2.4649999999999998E-2</v>
      </c>
      <c r="T383" s="157">
        <f>S383*H383</f>
        <v>0.62216599999999989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8" t="s">
        <v>220</v>
      </c>
      <c r="AT383" s="158" t="s">
        <v>159</v>
      </c>
      <c r="AU383" s="158" t="s">
        <v>87</v>
      </c>
      <c r="AY383" s="18" t="s">
        <v>157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8" t="s">
        <v>87</v>
      </c>
      <c r="BK383" s="160">
        <f>ROUND(I383*H383,3)</f>
        <v>0</v>
      </c>
      <c r="BL383" s="18" t="s">
        <v>220</v>
      </c>
      <c r="BM383" s="158" t="s">
        <v>7758</v>
      </c>
    </row>
    <row r="384" spans="1:65" s="13" customFormat="1" x14ac:dyDescent="0.2">
      <c r="B384" s="165"/>
      <c r="D384" s="166" t="s">
        <v>269</v>
      </c>
      <c r="E384" s="167" t="s">
        <v>1</v>
      </c>
      <c r="F384" s="168" t="s">
        <v>7759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1:65" s="14" customFormat="1" x14ac:dyDescent="0.2">
      <c r="B385" s="172"/>
      <c r="D385" s="166" t="s">
        <v>269</v>
      </c>
      <c r="E385" s="173" t="s">
        <v>1</v>
      </c>
      <c r="F385" s="174" t="s">
        <v>7755</v>
      </c>
      <c r="H385" s="175">
        <v>25.24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5" customFormat="1" x14ac:dyDescent="0.2">
      <c r="B386" s="179"/>
      <c r="D386" s="166" t="s">
        <v>269</v>
      </c>
      <c r="E386" s="180" t="s">
        <v>1</v>
      </c>
      <c r="F386" s="181" t="s">
        <v>272</v>
      </c>
      <c r="H386" s="182">
        <v>25.24</v>
      </c>
      <c r="L386" s="179"/>
      <c r="M386" s="183"/>
      <c r="N386" s="184"/>
      <c r="O386" s="184"/>
      <c r="P386" s="184"/>
      <c r="Q386" s="184"/>
      <c r="R386" s="184"/>
      <c r="S386" s="184"/>
      <c r="T386" s="185"/>
      <c r="AT386" s="180" t="s">
        <v>269</v>
      </c>
      <c r="AU386" s="180" t="s">
        <v>87</v>
      </c>
      <c r="AV386" s="15" t="s">
        <v>162</v>
      </c>
      <c r="AW386" s="15" t="s">
        <v>26</v>
      </c>
      <c r="AX386" s="15" t="s">
        <v>79</v>
      </c>
      <c r="AY386" s="180" t="s">
        <v>157</v>
      </c>
    </row>
    <row r="387" spans="1:65" s="2" customFormat="1" ht="24.2" customHeight="1" x14ac:dyDescent="0.2">
      <c r="A387" s="30"/>
      <c r="B387" s="147"/>
      <c r="C387" s="148" t="s">
        <v>735</v>
      </c>
      <c r="D387" s="148" t="s">
        <v>159</v>
      </c>
      <c r="E387" s="149" t="s">
        <v>711</v>
      </c>
      <c r="F387" s="150" t="s">
        <v>712</v>
      </c>
      <c r="G387" s="151" t="s">
        <v>168</v>
      </c>
      <c r="H387" s="152">
        <v>123.19</v>
      </c>
      <c r="I387" s="152"/>
      <c r="J387" s="152">
        <f>ROUND(I387*H387,3)</f>
        <v>0</v>
      </c>
      <c r="K387" s="153"/>
      <c r="L387" s="31"/>
      <c r="M387" s="154" t="s">
        <v>1</v>
      </c>
      <c r="N387" s="155" t="s">
        <v>37</v>
      </c>
      <c r="O387" s="156">
        <v>0.38500000000000001</v>
      </c>
      <c r="P387" s="156">
        <f>O387*H387</f>
        <v>47.428150000000002</v>
      </c>
      <c r="Q387" s="156">
        <v>0</v>
      </c>
      <c r="R387" s="156">
        <f>Q387*H387</f>
        <v>0</v>
      </c>
      <c r="S387" s="156">
        <v>1.098E-2</v>
      </c>
      <c r="T387" s="157">
        <f>S387*H387</f>
        <v>1.3526262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220</v>
      </c>
      <c r="AT387" s="158" t="s">
        <v>159</v>
      </c>
      <c r="AU387" s="158" t="s">
        <v>87</v>
      </c>
      <c r="AY387" s="18" t="s">
        <v>157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8" t="s">
        <v>87</v>
      </c>
      <c r="BK387" s="160">
        <f>ROUND(I387*H387,3)</f>
        <v>0</v>
      </c>
      <c r="BL387" s="18" t="s">
        <v>220</v>
      </c>
      <c r="BM387" s="158" t="s">
        <v>7760</v>
      </c>
    </row>
    <row r="388" spans="1:65" s="13" customFormat="1" x14ac:dyDescent="0.2">
      <c r="B388" s="165"/>
      <c r="D388" s="166" t="s">
        <v>269</v>
      </c>
      <c r="E388" s="167" t="s">
        <v>1</v>
      </c>
      <c r="F388" s="168" t="s">
        <v>7761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1:65" s="14" customFormat="1" x14ac:dyDescent="0.2">
      <c r="B389" s="172"/>
      <c r="D389" s="166" t="s">
        <v>269</v>
      </c>
      <c r="E389" s="173" t="s">
        <v>1</v>
      </c>
      <c r="F389" s="174" t="s">
        <v>7762</v>
      </c>
      <c r="H389" s="175">
        <v>32.843000000000004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1:65" s="16" customFormat="1" x14ac:dyDescent="0.2">
      <c r="B390" s="186"/>
      <c r="D390" s="166" t="s">
        <v>269</v>
      </c>
      <c r="E390" s="187" t="s">
        <v>1</v>
      </c>
      <c r="F390" s="188" t="s">
        <v>319</v>
      </c>
      <c r="H390" s="189">
        <v>32.843000000000004</v>
      </c>
      <c r="L390" s="186"/>
      <c r="M390" s="190"/>
      <c r="N390" s="191"/>
      <c r="O390" s="191"/>
      <c r="P390" s="191"/>
      <c r="Q390" s="191"/>
      <c r="R390" s="191"/>
      <c r="S390" s="191"/>
      <c r="T390" s="192"/>
      <c r="AT390" s="187" t="s">
        <v>269</v>
      </c>
      <c r="AU390" s="187" t="s">
        <v>87</v>
      </c>
      <c r="AV390" s="16" t="s">
        <v>92</v>
      </c>
      <c r="AW390" s="16" t="s">
        <v>26</v>
      </c>
      <c r="AX390" s="16" t="s">
        <v>71</v>
      </c>
      <c r="AY390" s="187" t="s">
        <v>157</v>
      </c>
    </row>
    <row r="391" spans="1:65" s="13" customFormat="1" ht="22.5" x14ac:dyDescent="0.2">
      <c r="B391" s="165"/>
      <c r="D391" s="166" t="s">
        <v>269</v>
      </c>
      <c r="E391" s="167" t="s">
        <v>1</v>
      </c>
      <c r="F391" s="168" t="s">
        <v>7763</v>
      </c>
      <c r="H391" s="167" t="s">
        <v>1</v>
      </c>
      <c r="L391" s="165"/>
      <c r="M391" s="169"/>
      <c r="N391" s="170"/>
      <c r="O391" s="170"/>
      <c r="P391" s="170"/>
      <c r="Q391" s="170"/>
      <c r="R391" s="170"/>
      <c r="S391" s="170"/>
      <c r="T391" s="171"/>
      <c r="AT391" s="167" t="s">
        <v>269</v>
      </c>
      <c r="AU391" s="167" t="s">
        <v>87</v>
      </c>
      <c r="AV391" s="13" t="s">
        <v>79</v>
      </c>
      <c r="AW391" s="13" t="s">
        <v>26</v>
      </c>
      <c r="AX391" s="13" t="s">
        <v>71</v>
      </c>
      <c r="AY391" s="167" t="s">
        <v>157</v>
      </c>
    </row>
    <row r="392" spans="1:65" s="14" customFormat="1" x14ac:dyDescent="0.2">
      <c r="B392" s="172"/>
      <c r="D392" s="166" t="s">
        <v>269</v>
      </c>
      <c r="E392" s="173" t="s">
        <v>1</v>
      </c>
      <c r="F392" s="174" t="s">
        <v>7740</v>
      </c>
      <c r="H392" s="175">
        <v>150.70500000000001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1:65" s="14" customFormat="1" x14ac:dyDescent="0.2">
      <c r="B393" s="172"/>
      <c r="D393" s="166" t="s">
        <v>269</v>
      </c>
      <c r="E393" s="173" t="s">
        <v>1</v>
      </c>
      <c r="F393" s="174" t="s">
        <v>7741</v>
      </c>
      <c r="H393" s="175">
        <v>142.1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4" customFormat="1" x14ac:dyDescent="0.2">
      <c r="B394" s="172"/>
      <c r="D394" s="166" t="s">
        <v>269</v>
      </c>
      <c r="E394" s="173" t="s">
        <v>1</v>
      </c>
      <c r="F394" s="174" t="s">
        <v>7742</v>
      </c>
      <c r="H394" s="175">
        <v>8.35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1:65" s="16" customFormat="1" x14ac:dyDescent="0.2">
      <c r="B395" s="186"/>
      <c r="D395" s="166" t="s">
        <v>269</v>
      </c>
      <c r="E395" s="187" t="s">
        <v>1</v>
      </c>
      <c r="F395" s="188" t="s">
        <v>319</v>
      </c>
      <c r="H395" s="189">
        <v>301.15499999999997</v>
      </c>
      <c r="L395" s="186"/>
      <c r="M395" s="190"/>
      <c r="N395" s="191"/>
      <c r="O395" s="191"/>
      <c r="P395" s="191"/>
      <c r="Q395" s="191"/>
      <c r="R395" s="191"/>
      <c r="S395" s="191"/>
      <c r="T395" s="192"/>
      <c r="AT395" s="187" t="s">
        <v>269</v>
      </c>
      <c r="AU395" s="187" t="s">
        <v>87</v>
      </c>
      <c r="AV395" s="16" t="s">
        <v>92</v>
      </c>
      <c r="AW395" s="16" t="s">
        <v>26</v>
      </c>
      <c r="AX395" s="16" t="s">
        <v>71</v>
      </c>
      <c r="AY395" s="187" t="s">
        <v>157</v>
      </c>
    </row>
    <row r="396" spans="1:65" s="14" customFormat="1" x14ac:dyDescent="0.2">
      <c r="B396" s="172"/>
      <c r="D396" s="166" t="s">
        <v>269</v>
      </c>
      <c r="E396" s="173" t="s">
        <v>1</v>
      </c>
      <c r="F396" s="174" t="s">
        <v>7743</v>
      </c>
      <c r="H396" s="175">
        <v>90.346999999999994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6" customFormat="1" x14ac:dyDescent="0.2">
      <c r="B397" s="186"/>
      <c r="D397" s="166" t="s">
        <v>269</v>
      </c>
      <c r="E397" s="187" t="s">
        <v>1</v>
      </c>
      <c r="F397" s="188" t="s">
        <v>319</v>
      </c>
      <c r="H397" s="189">
        <v>90.346999999999994</v>
      </c>
      <c r="L397" s="186"/>
      <c r="M397" s="190"/>
      <c r="N397" s="191"/>
      <c r="O397" s="191"/>
      <c r="P397" s="191"/>
      <c r="Q397" s="191"/>
      <c r="R397" s="191"/>
      <c r="S397" s="191"/>
      <c r="T397" s="192"/>
      <c r="AT397" s="187" t="s">
        <v>269</v>
      </c>
      <c r="AU397" s="187" t="s">
        <v>87</v>
      </c>
      <c r="AV397" s="16" t="s">
        <v>92</v>
      </c>
      <c r="AW397" s="16" t="s">
        <v>26</v>
      </c>
      <c r="AX397" s="16" t="s">
        <v>71</v>
      </c>
      <c r="AY397" s="187" t="s">
        <v>157</v>
      </c>
    </row>
    <row r="398" spans="1:65" s="14" customFormat="1" x14ac:dyDescent="0.2">
      <c r="B398" s="172"/>
      <c r="D398" s="166" t="s">
        <v>269</v>
      </c>
      <c r="E398" s="173" t="s">
        <v>1</v>
      </c>
      <c r="F398" s="174" t="s">
        <v>7764</v>
      </c>
      <c r="H398" s="175">
        <v>123.19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1:65" s="16" customFormat="1" x14ac:dyDescent="0.2">
      <c r="B399" s="186"/>
      <c r="D399" s="166" t="s">
        <v>269</v>
      </c>
      <c r="E399" s="187" t="s">
        <v>1</v>
      </c>
      <c r="F399" s="188" t="s">
        <v>319</v>
      </c>
      <c r="H399" s="189">
        <v>123.19</v>
      </c>
      <c r="L399" s="186"/>
      <c r="M399" s="190"/>
      <c r="N399" s="191"/>
      <c r="O399" s="191"/>
      <c r="P399" s="191"/>
      <c r="Q399" s="191"/>
      <c r="R399" s="191"/>
      <c r="S399" s="191"/>
      <c r="T399" s="192"/>
      <c r="AT399" s="187" t="s">
        <v>269</v>
      </c>
      <c r="AU399" s="187" t="s">
        <v>87</v>
      </c>
      <c r="AV399" s="16" t="s">
        <v>92</v>
      </c>
      <c r="AW399" s="16" t="s">
        <v>26</v>
      </c>
      <c r="AX399" s="16" t="s">
        <v>79</v>
      </c>
      <c r="AY399" s="187" t="s">
        <v>157</v>
      </c>
    </row>
    <row r="400" spans="1:65" s="2" customFormat="1" ht="24.2" customHeight="1" x14ac:dyDescent="0.2">
      <c r="A400" s="30"/>
      <c r="B400" s="147"/>
      <c r="C400" s="148" t="s">
        <v>739</v>
      </c>
      <c r="D400" s="148" t="s">
        <v>159</v>
      </c>
      <c r="E400" s="149" t="s">
        <v>721</v>
      </c>
      <c r="F400" s="150" t="s">
        <v>722</v>
      </c>
      <c r="G400" s="151" t="s">
        <v>168</v>
      </c>
      <c r="H400" s="152">
        <v>123.19</v>
      </c>
      <c r="I400" s="152"/>
      <c r="J400" s="152">
        <f>ROUND(I400*H400,3)</f>
        <v>0</v>
      </c>
      <c r="K400" s="153"/>
      <c r="L400" s="31"/>
      <c r="M400" s="154" t="s">
        <v>1</v>
      </c>
      <c r="N400" s="155" t="s">
        <v>37</v>
      </c>
      <c r="O400" s="156">
        <v>6.9000000000000006E-2</v>
      </c>
      <c r="P400" s="156">
        <f>O400*H400</f>
        <v>8.5001100000000012</v>
      </c>
      <c r="Q400" s="156">
        <v>0</v>
      </c>
      <c r="R400" s="156">
        <f>Q400*H400</f>
        <v>0</v>
      </c>
      <c r="S400" s="156">
        <v>8.0000000000000002E-3</v>
      </c>
      <c r="T400" s="157">
        <f>S400*H400</f>
        <v>0.98551999999999995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58" t="s">
        <v>220</v>
      </c>
      <c r="AT400" s="158" t="s">
        <v>159</v>
      </c>
      <c r="AU400" s="158" t="s">
        <v>87</v>
      </c>
      <c r="AY400" s="18" t="s">
        <v>157</v>
      </c>
      <c r="BE400" s="159">
        <f>IF(N400="základná",J400,0)</f>
        <v>0</v>
      </c>
      <c r="BF400" s="159">
        <f>IF(N400="znížená",J400,0)</f>
        <v>0</v>
      </c>
      <c r="BG400" s="159">
        <f>IF(N400="zákl. prenesená",J400,0)</f>
        <v>0</v>
      </c>
      <c r="BH400" s="159">
        <f>IF(N400="zníž. prenesená",J400,0)</f>
        <v>0</v>
      </c>
      <c r="BI400" s="159">
        <f>IF(N400="nulová",J400,0)</f>
        <v>0</v>
      </c>
      <c r="BJ400" s="18" t="s">
        <v>87</v>
      </c>
      <c r="BK400" s="160">
        <f>ROUND(I400*H400,3)</f>
        <v>0</v>
      </c>
      <c r="BL400" s="18" t="s">
        <v>220</v>
      </c>
      <c r="BM400" s="158" t="s">
        <v>7765</v>
      </c>
    </row>
    <row r="401" spans="1:65" s="2" customFormat="1" ht="24.2" customHeight="1" x14ac:dyDescent="0.2">
      <c r="A401" s="30"/>
      <c r="B401" s="147"/>
      <c r="C401" s="148" t="s">
        <v>745</v>
      </c>
      <c r="D401" s="148" t="s">
        <v>159</v>
      </c>
      <c r="E401" s="149" t="s">
        <v>7766</v>
      </c>
      <c r="F401" s="150" t="s">
        <v>7767</v>
      </c>
      <c r="G401" s="151" t="s">
        <v>168</v>
      </c>
      <c r="H401" s="152">
        <v>37.04</v>
      </c>
      <c r="I401" s="152"/>
      <c r="J401" s="152">
        <f>ROUND(I401*H401,3)</f>
        <v>0</v>
      </c>
      <c r="K401" s="153"/>
      <c r="L401" s="31"/>
      <c r="M401" s="154" t="s">
        <v>1</v>
      </c>
      <c r="N401" s="155" t="s">
        <v>37</v>
      </c>
      <c r="O401" s="156">
        <v>0.64068999999999998</v>
      </c>
      <c r="P401" s="156">
        <f>O401*H401</f>
        <v>23.7311576</v>
      </c>
      <c r="Q401" s="156">
        <v>2.0000000000000002E-5</v>
      </c>
      <c r="R401" s="156">
        <f>Q401*H401</f>
        <v>7.4080000000000001E-4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220</v>
      </c>
      <c r="AT401" s="158" t="s">
        <v>159</v>
      </c>
      <c r="AU401" s="158" t="s">
        <v>87</v>
      </c>
      <c r="AY401" s="18" t="s">
        <v>157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87</v>
      </c>
      <c r="BK401" s="160">
        <f>ROUND(I401*H401,3)</f>
        <v>0</v>
      </c>
      <c r="BL401" s="18" t="s">
        <v>220</v>
      </c>
      <c r="BM401" s="158" t="s">
        <v>7768</v>
      </c>
    </row>
    <row r="402" spans="1:65" s="13" customFormat="1" x14ac:dyDescent="0.2">
      <c r="B402" s="165"/>
      <c r="D402" s="166" t="s">
        <v>269</v>
      </c>
      <c r="E402" s="167" t="s">
        <v>1</v>
      </c>
      <c r="F402" s="168" t="s">
        <v>7769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1:65" s="14" customFormat="1" x14ac:dyDescent="0.2">
      <c r="B403" s="172"/>
      <c r="D403" s="166" t="s">
        <v>269</v>
      </c>
      <c r="E403" s="173" t="s">
        <v>1</v>
      </c>
      <c r="F403" s="174" t="s">
        <v>7753</v>
      </c>
      <c r="H403" s="175">
        <v>37.04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5" customFormat="1" x14ac:dyDescent="0.2">
      <c r="B404" s="179"/>
      <c r="D404" s="166" t="s">
        <v>269</v>
      </c>
      <c r="E404" s="180" t="s">
        <v>1</v>
      </c>
      <c r="F404" s="181" t="s">
        <v>272</v>
      </c>
      <c r="H404" s="182">
        <v>37.04</v>
      </c>
      <c r="L404" s="179"/>
      <c r="M404" s="183"/>
      <c r="N404" s="184"/>
      <c r="O404" s="184"/>
      <c r="P404" s="184"/>
      <c r="Q404" s="184"/>
      <c r="R404" s="184"/>
      <c r="S404" s="184"/>
      <c r="T404" s="185"/>
      <c r="AT404" s="180" t="s">
        <v>269</v>
      </c>
      <c r="AU404" s="180" t="s">
        <v>87</v>
      </c>
      <c r="AV404" s="15" t="s">
        <v>162</v>
      </c>
      <c r="AW404" s="15" t="s">
        <v>26</v>
      </c>
      <c r="AX404" s="15" t="s">
        <v>79</v>
      </c>
      <c r="AY404" s="180" t="s">
        <v>157</v>
      </c>
    </row>
    <row r="405" spans="1:65" s="2" customFormat="1" ht="37.9" customHeight="1" x14ac:dyDescent="0.2">
      <c r="A405" s="30"/>
      <c r="B405" s="147"/>
      <c r="C405" s="193" t="s">
        <v>750</v>
      </c>
      <c r="D405" s="193" t="s">
        <v>777</v>
      </c>
      <c r="E405" s="194" t="s">
        <v>7770</v>
      </c>
      <c r="F405" s="195" t="s">
        <v>7771</v>
      </c>
      <c r="G405" s="196" t="s">
        <v>196</v>
      </c>
      <c r="H405" s="197">
        <v>195</v>
      </c>
      <c r="I405" s="197"/>
      <c r="J405" s="197">
        <f>ROUND(I405*H405,3)</f>
        <v>0</v>
      </c>
      <c r="K405" s="198"/>
      <c r="L405" s="199"/>
      <c r="M405" s="200" t="s">
        <v>1</v>
      </c>
      <c r="N405" s="201" t="s">
        <v>37</v>
      </c>
      <c r="O405" s="156">
        <v>0</v>
      </c>
      <c r="P405" s="156">
        <f>O405*H405</f>
        <v>0</v>
      </c>
      <c r="Q405" s="156">
        <v>3.3999999999999998E-3</v>
      </c>
      <c r="R405" s="156">
        <f>Q405*H405</f>
        <v>0.66299999999999992</v>
      </c>
      <c r="S405" s="156">
        <v>0</v>
      </c>
      <c r="T405" s="157">
        <f>S405*H405</f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58" t="s">
        <v>511</v>
      </c>
      <c r="AT405" s="158" t="s">
        <v>777</v>
      </c>
      <c r="AU405" s="158" t="s">
        <v>87</v>
      </c>
      <c r="AY405" s="18" t="s">
        <v>157</v>
      </c>
      <c r="BE405" s="159">
        <f>IF(N405="základná",J405,0)</f>
        <v>0</v>
      </c>
      <c r="BF405" s="159">
        <f>IF(N405="znížená",J405,0)</f>
        <v>0</v>
      </c>
      <c r="BG405" s="159">
        <f>IF(N405="zákl. prenesená",J405,0)</f>
        <v>0</v>
      </c>
      <c r="BH405" s="159">
        <f>IF(N405="zníž. prenesená",J405,0)</f>
        <v>0</v>
      </c>
      <c r="BI405" s="159">
        <f>IF(N405="nulová",J405,0)</f>
        <v>0</v>
      </c>
      <c r="BJ405" s="18" t="s">
        <v>87</v>
      </c>
      <c r="BK405" s="160">
        <f>ROUND(I405*H405,3)</f>
        <v>0</v>
      </c>
      <c r="BL405" s="18" t="s">
        <v>220</v>
      </c>
      <c r="BM405" s="158" t="s">
        <v>7772</v>
      </c>
    </row>
    <row r="406" spans="1:65" s="2" customFormat="1" ht="27.75" customHeight="1" x14ac:dyDescent="0.2">
      <c r="A406" s="30"/>
      <c r="B406" s="147"/>
      <c r="C406" s="148" t="s">
        <v>754</v>
      </c>
      <c r="D406" s="148" t="s">
        <v>159</v>
      </c>
      <c r="E406" s="149" t="s">
        <v>7773</v>
      </c>
      <c r="F406" s="150" t="s">
        <v>7774</v>
      </c>
      <c r="G406" s="151" t="s">
        <v>196</v>
      </c>
      <c r="H406" s="152">
        <v>310</v>
      </c>
      <c r="I406" s="152"/>
      <c r="J406" s="152">
        <f>ROUND(I406*H406,3)</f>
        <v>0</v>
      </c>
      <c r="K406" s="153"/>
      <c r="L406" s="31"/>
      <c r="M406" s="154" t="s">
        <v>1</v>
      </c>
      <c r="N406" s="155" t="s">
        <v>37</v>
      </c>
      <c r="O406" s="156">
        <v>0.22900000000000001</v>
      </c>
      <c r="P406" s="156">
        <f>O406*H406</f>
        <v>70.990000000000009</v>
      </c>
      <c r="Q406" s="156">
        <v>6.0000000000000002E-5</v>
      </c>
      <c r="R406" s="156">
        <f>Q406*H406</f>
        <v>1.8600000000000002E-2</v>
      </c>
      <c r="S406" s="156">
        <v>0</v>
      </c>
      <c r="T406" s="157">
        <f>S406*H406</f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58" t="s">
        <v>220</v>
      </c>
      <c r="AT406" s="158" t="s">
        <v>159</v>
      </c>
      <c r="AU406" s="158" t="s">
        <v>87</v>
      </c>
      <c r="AY406" s="18" t="s">
        <v>157</v>
      </c>
      <c r="BE406" s="159">
        <f>IF(N406="základná",J406,0)</f>
        <v>0</v>
      </c>
      <c r="BF406" s="159">
        <f>IF(N406="znížená",J406,0)</f>
        <v>0</v>
      </c>
      <c r="BG406" s="159">
        <f>IF(N406="zákl. prenesená",J406,0)</f>
        <v>0</v>
      </c>
      <c r="BH406" s="159">
        <f>IF(N406="zníž. prenesená",J406,0)</f>
        <v>0</v>
      </c>
      <c r="BI406" s="159">
        <f>IF(N406="nulová",J406,0)</f>
        <v>0</v>
      </c>
      <c r="BJ406" s="18" t="s">
        <v>87</v>
      </c>
      <c r="BK406" s="160">
        <f>ROUND(I406*H406,3)</f>
        <v>0</v>
      </c>
      <c r="BL406" s="18" t="s">
        <v>220</v>
      </c>
      <c r="BM406" s="158" t="s">
        <v>7775</v>
      </c>
    </row>
    <row r="407" spans="1:65" s="14" customFormat="1" x14ac:dyDescent="0.2">
      <c r="B407" s="172"/>
      <c r="D407" s="166" t="s">
        <v>269</v>
      </c>
      <c r="E407" s="173" t="s">
        <v>1</v>
      </c>
      <c r="F407" s="174" t="s">
        <v>7776</v>
      </c>
      <c r="H407" s="175">
        <v>310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5" customFormat="1" x14ac:dyDescent="0.2">
      <c r="B408" s="179"/>
      <c r="D408" s="166" t="s">
        <v>269</v>
      </c>
      <c r="E408" s="180" t="s">
        <v>1</v>
      </c>
      <c r="F408" s="181" t="s">
        <v>272</v>
      </c>
      <c r="H408" s="182">
        <v>310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79</v>
      </c>
      <c r="AY408" s="180" t="s">
        <v>157</v>
      </c>
    </row>
    <row r="409" spans="1:65" s="2" customFormat="1" ht="24.2" customHeight="1" x14ac:dyDescent="0.2">
      <c r="A409" s="30"/>
      <c r="B409" s="147"/>
      <c r="C409" s="193" t="s">
        <v>762</v>
      </c>
      <c r="D409" s="193" t="s">
        <v>777</v>
      </c>
      <c r="E409" s="194" t="s">
        <v>7777</v>
      </c>
      <c r="F409" s="195" t="s">
        <v>7778</v>
      </c>
      <c r="G409" s="196" t="s">
        <v>161</v>
      </c>
      <c r="H409" s="197">
        <v>1.135</v>
      </c>
      <c r="I409" s="197"/>
      <c r="J409" s="197">
        <f>ROUND(I409*H409,3)</f>
        <v>0</v>
      </c>
      <c r="K409" s="198"/>
      <c r="L409" s="199"/>
      <c r="M409" s="200" t="s">
        <v>1</v>
      </c>
      <c r="N409" s="201" t="s">
        <v>37</v>
      </c>
      <c r="O409" s="156">
        <v>0</v>
      </c>
      <c r="P409" s="156">
        <f>O409*H409</f>
        <v>0</v>
      </c>
      <c r="Q409" s="156">
        <v>0.5</v>
      </c>
      <c r="R409" s="156">
        <f>Q409*H409</f>
        <v>0.5675</v>
      </c>
      <c r="S409" s="156">
        <v>0</v>
      </c>
      <c r="T409" s="157">
        <f>S409*H409</f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511</v>
      </c>
      <c r="AT409" s="158" t="s">
        <v>777</v>
      </c>
      <c r="AU409" s="158" t="s">
        <v>87</v>
      </c>
      <c r="AY409" s="18" t="s">
        <v>157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87</v>
      </c>
      <c r="BK409" s="160">
        <f>ROUND(I409*H409,3)</f>
        <v>0</v>
      </c>
      <c r="BL409" s="18" t="s">
        <v>220</v>
      </c>
      <c r="BM409" s="158" t="s">
        <v>7779</v>
      </c>
    </row>
    <row r="410" spans="1:65" s="14" customFormat="1" x14ac:dyDescent="0.2">
      <c r="B410" s="172"/>
      <c r="D410" s="166" t="s">
        <v>269</v>
      </c>
      <c r="E410" s="173" t="s">
        <v>1</v>
      </c>
      <c r="F410" s="174" t="s">
        <v>7780</v>
      </c>
      <c r="H410" s="175">
        <v>0.99199999999999999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1:65" s="16" customFormat="1" x14ac:dyDescent="0.2">
      <c r="B411" s="186"/>
      <c r="D411" s="166" t="s">
        <v>269</v>
      </c>
      <c r="E411" s="187" t="s">
        <v>1</v>
      </c>
      <c r="F411" s="188" t="s">
        <v>319</v>
      </c>
      <c r="H411" s="189">
        <v>0.99199999999999999</v>
      </c>
      <c r="L411" s="186"/>
      <c r="M411" s="190"/>
      <c r="N411" s="191"/>
      <c r="O411" s="191"/>
      <c r="P411" s="191"/>
      <c r="Q411" s="191"/>
      <c r="R411" s="191"/>
      <c r="S411" s="191"/>
      <c r="T411" s="192"/>
      <c r="AT411" s="187" t="s">
        <v>269</v>
      </c>
      <c r="AU411" s="187" t="s">
        <v>87</v>
      </c>
      <c r="AV411" s="16" t="s">
        <v>92</v>
      </c>
      <c r="AW411" s="16" t="s">
        <v>26</v>
      </c>
      <c r="AX411" s="16" t="s">
        <v>71</v>
      </c>
      <c r="AY411" s="187" t="s">
        <v>157</v>
      </c>
    </row>
    <row r="412" spans="1:65" s="14" customFormat="1" x14ac:dyDescent="0.2">
      <c r="B412" s="172"/>
      <c r="D412" s="166" t="s">
        <v>269</v>
      </c>
      <c r="E412" s="173" t="s">
        <v>1</v>
      </c>
      <c r="F412" s="174" t="s">
        <v>7781</v>
      </c>
      <c r="H412" s="175">
        <v>9.9000000000000005E-2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1:65" s="16" customFormat="1" x14ac:dyDescent="0.2">
      <c r="B413" s="186"/>
      <c r="D413" s="166" t="s">
        <v>269</v>
      </c>
      <c r="E413" s="187" t="s">
        <v>1</v>
      </c>
      <c r="F413" s="188" t="s">
        <v>319</v>
      </c>
      <c r="H413" s="189">
        <v>9.9000000000000005E-2</v>
      </c>
      <c r="L413" s="186"/>
      <c r="M413" s="190"/>
      <c r="N413" s="191"/>
      <c r="O413" s="191"/>
      <c r="P413" s="191"/>
      <c r="Q413" s="191"/>
      <c r="R413" s="191"/>
      <c r="S413" s="191"/>
      <c r="T413" s="192"/>
      <c r="AT413" s="187" t="s">
        <v>269</v>
      </c>
      <c r="AU413" s="187" t="s">
        <v>87</v>
      </c>
      <c r="AV413" s="16" t="s">
        <v>92</v>
      </c>
      <c r="AW413" s="16" t="s">
        <v>26</v>
      </c>
      <c r="AX413" s="16" t="s">
        <v>71</v>
      </c>
      <c r="AY413" s="187" t="s">
        <v>157</v>
      </c>
    </row>
    <row r="414" spans="1:65" s="15" customFormat="1" x14ac:dyDescent="0.2">
      <c r="B414" s="179"/>
      <c r="D414" s="166" t="s">
        <v>269</v>
      </c>
      <c r="E414" s="180" t="s">
        <v>1</v>
      </c>
      <c r="F414" s="181" t="s">
        <v>272</v>
      </c>
      <c r="H414" s="182">
        <v>1.091</v>
      </c>
      <c r="L414" s="179"/>
      <c r="M414" s="183"/>
      <c r="N414" s="184"/>
      <c r="O414" s="184"/>
      <c r="P414" s="184"/>
      <c r="Q414" s="184"/>
      <c r="R414" s="184"/>
      <c r="S414" s="184"/>
      <c r="T414" s="185"/>
      <c r="AT414" s="180" t="s">
        <v>269</v>
      </c>
      <c r="AU414" s="180" t="s">
        <v>87</v>
      </c>
      <c r="AV414" s="15" t="s">
        <v>162</v>
      </c>
      <c r="AW414" s="15" t="s">
        <v>26</v>
      </c>
      <c r="AX414" s="15" t="s">
        <v>79</v>
      </c>
      <c r="AY414" s="180" t="s">
        <v>157</v>
      </c>
    </row>
    <row r="415" spans="1:65" s="14" customFormat="1" x14ac:dyDescent="0.2">
      <c r="B415" s="172"/>
      <c r="D415" s="166" t="s">
        <v>269</v>
      </c>
      <c r="F415" s="174" t="s">
        <v>7782</v>
      </c>
      <c r="H415" s="175">
        <v>1.135</v>
      </c>
      <c r="L415" s="172"/>
      <c r="M415" s="176"/>
      <c r="N415" s="177"/>
      <c r="O415" s="177"/>
      <c r="P415" s="177"/>
      <c r="Q415" s="177"/>
      <c r="R415" s="177"/>
      <c r="S415" s="177"/>
      <c r="T415" s="178"/>
      <c r="AT415" s="173" t="s">
        <v>269</v>
      </c>
      <c r="AU415" s="173" t="s">
        <v>87</v>
      </c>
      <c r="AV415" s="14" t="s">
        <v>87</v>
      </c>
      <c r="AW415" s="14" t="s">
        <v>3</v>
      </c>
      <c r="AX415" s="14" t="s">
        <v>79</v>
      </c>
      <c r="AY415" s="173" t="s">
        <v>157</v>
      </c>
    </row>
    <row r="416" spans="1:65" s="2" customFormat="1" ht="24.2" customHeight="1" x14ac:dyDescent="0.2">
      <c r="A416" s="30"/>
      <c r="B416" s="147"/>
      <c r="C416" s="148" t="s">
        <v>768</v>
      </c>
      <c r="D416" s="148" t="s">
        <v>159</v>
      </c>
      <c r="E416" s="149" t="s">
        <v>7783</v>
      </c>
      <c r="F416" s="150" t="s">
        <v>7784</v>
      </c>
      <c r="G416" s="151" t="s">
        <v>196</v>
      </c>
      <c r="H416" s="152">
        <v>103.035</v>
      </c>
      <c r="I416" s="152"/>
      <c r="J416" s="152">
        <f>ROUND(I416*H416,3)</f>
        <v>0</v>
      </c>
      <c r="K416" s="153"/>
      <c r="L416" s="31"/>
      <c r="M416" s="154" t="s">
        <v>1</v>
      </c>
      <c r="N416" s="155" t="s">
        <v>37</v>
      </c>
      <c r="O416" s="156">
        <v>0.215</v>
      </c>
      <c r="P416" s="156">
        <f>O416*H416</f>
        <v>22.152525000000001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8" t="s">
        <v>87</v>
      </c>
      <c r="BK416" s="160">
        <f>ROUND(I416*H416,3)</f>
        <v>0</v>
      </c>
      <c r="BL416" s="18" t="s">
        <v>220</v>
      </c>
      <c r="BM416" s="158" t="s">
        <v>7785</v>
      </c>
    </row>
    <row r="417" spans="1:65" s="13" customFormat="1" x14ac:dyDescent="0.2">
      <c r="B417" s="165"/>
      <c r="D417" s="166" t="s">
        <v>269</v>
      </c>
      <c r="E417" s="167" t="s">
        <v>1</v>
      </c>
      <c r="F417" s="168" t="s">
        <v>7786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4" customFormat="1" x14ac:dyDescent="0.2">
      <c r="B418" s="172"/>
      <c r="D418" s="166" t="s">
        <v>269</v>
      </c>
      <c r="E418" s="173" t="s">
        <v>1</v>
      </c>
      <c r="F418" s="174" t="s">
        <v>7787</v>
      </c>
      <c r="H418" s="175">
        <v>50.234999999999999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4" customFormat="1" x14ac:dyDescent="0.2">
      <c r="B419" s="172"/>
      <c r="D419" s="166" t="s">
        <v>269</v>
      </c>
      <c r="E419" s="173" t="s">
        <v>1</v>
      </c>
      <c r="F419" s="174" t="s">
        <v>7788</v>
      </c>
      <c r="H419" s="175">
        <v>21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4" customFormat="1" x14ac:dyDescent="0.2">
      <c r="B420" s="172"/>
      <c r="D420" s="166" t="s">
        <v>269</v>
      </c>
      <c r="E420" s="173" t="s">
        <v>1</v>
      </c>
      <c r="F420" s="174" t="s">
        <v>7789</v>
      </c>
      <c r="H420" s="175">
        <v>31.8</v>
      </c>
      <c r="L420" s="172"/>
      <c r="M420" s="176"/>
      <c r="N420" s="177"/>
      <c r="O420" s="177"/>
      <c r="P420" s="177"/>
      <c r="Q420" s="177"/>
      <c r="R420" s="177"/>
      <c r="S420" s="177"/>
      <c r="T420" s="178"/>
      <c r="AT420" s="173" t="s">
        <v>269</v>
      </c>
      <c r="AU420" s="173" t="s">
        <v>87</v>
      </c>
      <c r="AV420" s="14" t="s">
        <v>87</v>
      </c>
      <c r="AW420" s="14" t="s">
        <v>26</v>
      </c>
      <c r="AX420" s="14" t="s">
        <v>71</v>
      </c>
      <c r="AY420" s="173" t="s">
        <v>157</v>
      </c>
    </row>
    <row r="421" spans="1:65" s="15" customFormat="1" x14ac:dyDescent="0.2">
      <c r="B421" s="179"/>
      <c r="D421" s="166" t="s">
        <v>269</v>
      </c>
      <c r="E421" s="180" t="s">
        <v>1</v>
      </c>
      <c r="F421" s="181" t="s">
        <v>272</v>
      </c>
      <c r="H421" s="182">
        <v>103.035</v>
      </c>
      <c r="L421" s="179"/>
      <c r="M421" s="183"/>
      <c r="N421" s="184"/>
      <c r="O421" s="184"/>
      <c r="P421" s="184"/>
      <c r="Q421" s="184"/>
      <c r="R421" s="184"/>
      <c r="S421" s="184"/>
      <c r="T421" s="185"/>
      <c r="AT421" s="180" t="s">
        <v>269</v>
      </c>
      <c r="AU421" s="180" t="s">
        <v>87</v>
      </c>
      <c r="AV421" s="15" t="s">
        <v>162</v>
      </c>
      <c r="AW421" s="15" t="s">
        <v>26</v>
      </c>
      <c r="AX421" s="15" t="s">
        <v>79</v>
      </c>
      <c r="AY421" s="180" t="s">
        <v>157</v>
      </c>
    </row>
    <row r="422" spans="1:65" s="2" customFormat="1" ht="23.25" customHeight="1" x14ac:dyDescent="0.2">
      <c r="A422" s="30"/>
      <c r="B422" s="147"/>
      <c r="C422" s="193" t="s">
        <v>773</v>
      </c>
      <c r="D422" s="193" t="s">
        <v>777</v>
      </c>
      <c r="E422" s="194" t="s">
        <v>7790</v>
      </c>
      <c r="F422" s="195" t="s">
        <v>7791</v>
      </c>
      <c r="G422" s="196" t="s">
        <v>196</v>
      </c>
      <c r="H422" s="197">
        <v>115</v>
      </c>
      <c r="I422" s="197"/>
      <c r="J422" s="197">
        <f>ROUND(I422*H422,3)</f>
        <v>0</v>
      </c>
      <c r="K422" s="198"/>
      <c r="L422" s="199"/>
      <c r="M422" s="200" t="s">
        <v>1</v>
      </c>
      <c r="N422" s="201" t="s">
        <v>37</v>
      </c>
      <c r="O422" s="156">
        <v>0</v>
      </c>
      <c r="P422" s="156">
        <f>O422*H422</f>
        <v>0</v>
      </c>
      <c r="Q422" s="156">
        <v>0.55000000000000004</v>
      </c>
      <c r="R422" s="156">
        <f>Q422*H422</f>
        <v>63.250000000000007</v>
      </c>
      <c r="S422" s="156">
        <v>0</v>
      </c>
      <c r="T422" s="157">
        <f>S422*H422</f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58" t="s">
        <v>511</v>
      </c>
      <c r="AT422" s="158" t="s">
        <v>777</v>
      </c>
      <c r="AU422" s="158" t="s">
        <v>87</v>
      </c>
      <c r="AY422" s="18" t="s">
        <v>157</v>
      </c>
      <c r="BE422" s="159">
        <f>IF(N422="základná",J422,0)</f>
        <v>0</v>
      </c>
      <c r="BF422" s="159">
        <f>IF(N422="znížená",J422,0)</f>
        <v>0</v>
      </c>
      <c r="BG422" s="159">
        <f>IF(N422="zákl. prenesená",J422,0)</f>
        <v>0</v>
      </c>
      <c r="BH422" s="159">
        <f>IF(N422="zníž. prenesená",J422,0)</f>
        <v>0</v>
      </c>
      <c r="BI422" s="159">
        <f>IF(N422="nulová",J422,0)</f>
        <v>0</v>
      </c>
      <c r="BJ422" s="18" t="s">
        <v>87</v>
      </c>
      <c r="BK422" s="160">
        <f>ROUND(I422*H422,3)</f>
        <v>0</v>
      </c>
      <c r="BL422" s="18" t="s">
        <v>220</v>
      </c>
      <c r="BM422" s="158" t="s">
        <v>7792</v>
      </c>
    </row>
    <row r="423" spans="1:65" s="2" customFormat="1" ht="24.2" customHeight="1" x14ac:dyDescent="0.2">
      <c r="A423" s="30"/>
      <c r="B423" s="147"/>
      <c r="C423" s="148" t="s">
        <v>781</v>
      </c>
      <c r="D423" s="148" t="s">
        <v>159</v>
      </c>
      <c r="E423" s="149" t="s">
        <v>3341</v>
      </c>
      <c r="F423" s="150" t="s">
        <v>3342</v>
      </c>
      <c r="G423" s="151" t="s">
        <v>205</v>
      </c>
      <c r="H423" s="152">
        <v>7</v>
      </c>
      <c r="I423" s="152"/>
      <c r="J423" s="152">
        <f>ROUND(I423*H423,3)</f>
        <v>0</v>
      </c>
      <c r="K423" s="153"/>
      <c r="L423" s="31"/>
      <c r="M423" s="154" t="s">
        <v>1</v>
      </c>
      <c r="N423" s="155" t="s">
        <v>37</v>
      </c>
      <c r="O423" s="156">
        <v>1.2250099999999999</v>
      </c>
      <c r="P423" s="156">
        <f>O423*H423</f>
        <v>8.5750700000000002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8" t="s">
        <v>220</v>
      </c>
      <c r="AT423" s="158" t="s">
        <v>159</v>
      </c>
      <c r="AU423" s="158" t="s">
        <v>87</v>
      </c>
      <c r="AY423" s="18" t="s">
        <v>157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8" t="s">
        <v>87</v>
      </c>
      <c r="BK423" s="160">
        <f>ROUND(I423*H423,3)</f>
        <v>0</v>
      </c>
      <c r="BL423" s="18" t="s">
        <v>220</v>
      </c>
      <c r="BM423" s="158" t="s">
        <v>7793</v>
      </c>
    </row>
    <row r="424" spans="1:65" s="14" customFormat="1" x14ac:dyDescent="0.2">
      <c r="B424" s="172"/>
      <c r="D424" s="166" t="s">
        <v>269</v>
      </c>
      <c r="E424" s="173" t="s">
        <v>1</v>
      </c>
      <c r="F424" s="174" t="s">
        <v>7794</v>
      </c>
      <c r="H424" s="175">
        <v>4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4" customFormat="1" x14ac:dyDescent="0.2">
      <c r="B425" s="172"/>
      <c r="D425" s="166" t="s">
        <v>269</v>
      </c>
      <c r="E425" s="173" t="s">
        <v>1</v>
      </c>
      <c r="F425" s="174" t="s">
        <v>7795</v>
      </c>
      <c r="H425" s="175">
        <v>3</v>
      </c>
      <c r="L425" s="172"/>
      <c r="M425" s="176"/>
      <c r="N425" s="177"/>
      <c r="O425" s="177"/>
      <c r="P425" s="177"/>
      <c r="Q425" s="177"/>
      <c r="R425" s="177"/>
      <c r="S425" s="177"/>
      <c r="T425" s="178"/>
      <c r="AT425" s="173" t="s">
        <v>269</v>
      </c>
      <c r="AU425" s="173" t="s">
        <v>87</v>
      </c>
      <c r="AV425" s="14" t="s">
        <v>87</v>
      </c>
      <c r="AW425" s="14" t="s">
        <v>26</v>
      </c>
      <c r="AX425" s="14" t="s">
        <v>71</v>
      </c>
      <c r="AY425" s="173" t="s">
        <v>157</v>
      </c>
    </row>
    <row r="426" spans="1:65" s="15" customFormat="1" x14ac:dyDescent="0.2">
      <c r="B426" s="179"/>
      <c r="D426" s="166" t="s">
        <v>269</v>
      </c>
      <c r="E426" s="180" t="s">
        <v>1</v>
      </c>
      <c r="F426" s="181" t="s">
        <v>272</v>
      </c>
      <c r="H426" s="182">
        <v>7</v>
      </c>
      <c r="L426" s="179"/>
      <c r="M426" s="183"/>
      <c r="N426" s="184"/>
      <c r="O426" s="184"/>
      <c r="P426" s="184"/>
      <c r="Q426" s="184"/>
      <c r="R426" s="184"/>
      <c r="S426" s="184"/>
      <c r="T426" s="185"/>
      <c r="AT426" s="180" t="s">
        <v>269</v>
      </c>
      <c r="AU426" s="180" t="s">
        <v>87</v>
      </c>
      <c r="AV426" s="15" t="s">
        <v>162</v>
      </c>
      <c r="AW426" s="15" t="s">
        <v>26</v>
      </c>
      <c r="AX426" s="15" t="s">
        <v>79</v>
      </c>
      <c r="AY426" s="180" t="s">
        <v>157</v>
      </c>
    </row>
    <row r="427" spans="1:65" s="2" customFormat="1" ht="37.9" customHeight="1" x14ac:dyDescent="0.2">
      <c r="A427" s="30"/>
      <c r="B427" s="147"/>
      <c r="C427" s="193" t="s">
        <v>790</v>
      </c>
      <c r="D427" s="193" t="s">
        <v>777</v>
      </c>
      <c r="E427" s="194" t="s">
        <v>3363</v>
      </c>
      <c r="F427" s="195" t="s">
        <v>7796</v>
      </c>
      <c r="G427" s="196" t="s">
        <v>205</v>
      </c>
      <c r="H427" s="197">
        <v>7</v>
      </c>
      <c r="I427" s="197"/>
      <c r="J427" s="197">
        <f>ROUND(I427*H427,3)</f>
        <v>0</v>
      </c>
      <c r="K427" s="198"/>
      <c r="L427" s="199"/>
      <c r="M427" s="200" t="s">
        <v>1</v>
      </c>
      <c r="N427" s="201" t="s">
        <v>37</v>
      </c>
      <c r="O427" s="156">
        <v>0</v>
      </c>
      <c r="P427" s="156">
        <f>O427*H427</f>
        <v>0</v>
      </c>
      <c r="Q427" s="156">
        <v>2.5000000000000001E-2</v>
      </c>
      <c r="R427" s="156">
        <f>Q427*H427</f>
        <v>0.17500000000000002</v>
      </c>
      <c r="S427" s="156">
        <v>0</v>
      </c>
      <c r="T427" s="157">
        <f>S427*H427</f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8" t="s">
        <v>511</v>
      </c>
      <c r="AT427" s="158" t="s">
        <v>777</v>
      </c>
      <c r="AU427" s="158" t="s">
        <v>87</v>
      </c>
      <c r="AY427" s="18" t="s">
        <v>157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8" t="s">
        <v>87</v>
      </c>
      <c r="BK427" s="160">
        <f>ROUND(I427*H427,3)</f>
        <v>0</v>
      </c>
      <c r="BL427" s="18" t="s">
        <v>220</v>
      </c>
      <c r="BM427" s="158" t="s">
        <v>7797</v>
      </c>
    </row>
    <row r="428" spans="1:65" s="2" customFormat="1" ht="34.5" customHeight="1" x14ac:dyDescent="0.2">
      <c r="A428" s="30"/>
      <c r="B428" s="147"/>
      <c r="C428" s="193" t="s">
        <v>796</v>
      </c>
      <c r="D428" s="193" t="s">
        <v>777</v>
      </c>
      <c r="E428" s="194" t="s">
        <v>3360</v>
      </c>
      <c r="F428" s="195" t="s">
        <v>8152</v>
      </c>
      <c r="G428" s="196" t="s">
        <v>205</v>
      </c>
      <c r="H428" s="197">
        <v>7</v>
      </c>
      <c r="I428" s="197"/>
      <c r="J428" s="197">
        <f>ROUND(I428*H428,3)</f>
        <v>0</v>
      </c>
      <c r="K428" s="198"/>
      <c r="L428" s="199"/>
      <c r="M428" s="200" t="s">
        <v>1</v>
      </c>
      <c r="N428" s="201" t="s">
        <v>37</v>
      </c>
      <c r="O428" s="156">
        <v>0</v>
      </c>
      <c r="P428" s="156">
        <f>O428*H428</f>
        <v>0</v>
      </c>
      <c r="Q428" s="156">
        <v>1E-3</v>
      </c>
      <c r="R428" s="156">
        <f>Q428*H428</f>
        <v>7.0000000000000001E-3</v>
      </c>
      <c r="S428" s="156">
        <v>0</v>
      </c>
      <c r="T428" s="157">
        <f>S428*H428</f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58" t="s">
        <v>511</v>
      </c>
      <c r="AT428" s="158" t="s">
        <v>777</v>
      </c>
      <c r="AU428" s="158" t="s">
        <v>87</v>
      </c>
      <c r="AY428" s="18" t="s">
        <v>157</v>
      </c>
      <c r="BE428" s="159">
        <f>IF(N428="základná",J428,0)</f>
        <v>0</v>
      </c>
      <c r="BF428" s="159">
        <f>IF(N428="znížená",J428,0)</f>
        <v>0</v>
      </c>
      <c r="BG428" s="159">
        <f>IF(N428="zákl. prenesená",J428,0)</f>
        <v>0</v>
      </c>
      <c r="BH428" s="159">
        <f>IF(N428="zníž. prenesená",J428,0)</f>
        <v>0</v>
      </c>
      <c r="BI428" s="159">
        <f>IF(N428="nulová",J428,0)</f>
        <v>0</v>
      </c>
      <c r="BJ428" s="18" t="s">
        <v>87</v>
      </c>
      <c r="BK428" s="160">
        <f>ROUND(I428*H428,3)</f>
        <v>0</v>
      </c>
      <c r="BL428" s="18" t="s">
        <v>220</v>
      </c>
      <c r="BM428" s="158" t="s">
        <v>7798</v>
      </c>
    </row>
    <row r="429" spans="1:65" s="2" customFormat="1" ht="24.2" customHeight="1" x14ac:dyDescent="0.2">
      <c r="A429" s="30"/>
      <c r="B429" s="147"/>
      <c r="C429" s="148" t="s">
        <v>802</v>
      </c>
      <c r="D429" s="148" t="s">
        <v>159</v>
      </c>
      <c r="E429" s="149" t="s">
        <v>6526</v>
      </c>
      <c r="F429" s="150" t="s">
        <v>6527</v>
      </c>
      <c r="G429" s="151" t="s">
        <v>514</v>
      </c>
      <c r="H429" s="152">
        <v>0.8</v>
      </c>
      <c r="I429" s="152"/>
      <c r="J429" s="152">
        <f>ROUND(I429*H429,3)</f>
        <v>0</v>
      </c>
      <c r="K429" s="153"/>
      <c r="L429" s="31"/>
      <c r="M429" s="154" t="s">
        <v>1</v>
      </c>
      <c r="N429" s="155" t="s">
        <v>37</v>
      </c>
      <c r="O429" s="156">
        <v>0</v>
      </c>
      <c r="P429" s="156">
        <f>O429*H429</f>
        <v>0</v>
      </c>
      <c r="Q429" s="156">
        <v>0</v>
      </c>
      <c r="R429" s="156">
        <f>Q429*H429</f>
        <v>0</v>
      </c>
      <c r="S429" s="156">
        <v>0</v>
      </c>
      <c r="T429" s="157">
        <f>S429*H429</f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58" t="s">
        <v>220</v>
      </c>
      <c r="AT429" s="158" t="s">
        <v>159</v>
      </c>
      <c r="AU429" s="158" t="s">
        <v>87</v>
      </c>
      <c r="AY429" s="18" t="s">
        <v>157</v>
      </c>
      <c r="BE429" s="159">
        <f>IF(N429="základná",J429,0)</f>
        <v>0</v>
      </c>
      <c r="BF429" s="159">
        <f>IF(N429="znížená",J429,0)</f>
        <v>0</v>
      </c>
      <c r="BG429" s="159">
        <f>IF(N429="zákl. prenesená",J429,0)</f>
        <v>0</v>
      </c>
      <c r="BH429" s="159">
        <f>IF(N429="zníž. prenesená",J429,0)</f>
        <v>0</v>
      </c>
      <c r="BI429" s="159">
        <f>IF(N429="nulová",J429,0)</f>
        <v>0</v>
      </c>
      <c r="BJ429" s="18" t="s">
        <v>87</v>
      </c>
      <c r="BK429" s="160">
        <f>ROUND(I429*H429,3)</f>
        <v>0</v>
      </c>
      <c r="BL429" s="18" t="s">
        <v>220</v>
      </c>
      <c r="BM429" s="158" t="s">
        <v>7799</v>
      </c>
    </row>
    <row r="430" spans="1:65" s="12" customFormat="1" ht="22.9" customHeight="1" x14ac:dyDescent="0.2">
      <c r="B430" s="135"/>
      <c r="D430" s="136" t="s">
        <v>70</v>
      </c>
      <c r="E430" s="145" t="s">
        <v>743</v>
      </c>
      <c r="F430" s="145" t="s">
        <v>3497</v>
      </c>
      <c r="J430" s="146">
        <f>BK430</f>
        <v>0</v>
      </c>
      <c r="L430" s="135"/>
      <c r="M430" s="139"/>
      <c r="N430" s="140"/>
      <c r="O430" s="140"/>
      <c r="P430" s="141">
        <f>SUM(P431:P465)</f>
        <v>110.81226799999999</v>
      </c>
      <c r="Q430" s="140"/>
      <c r="R430" s="141">
        <f>SUM(R431:R465)</f>
        <v>12.904585130000003</v>
      </c>
      <c r="S430" s="140"/>
      <c r="T430" s="142">
        <f>SUM(T431:T465)</f>
        <v>0.1</v>
      </c>
      <c r="AR430" s="136" t="s">
        <v>87</v>
      </c>
      <c r="AT430" s="143" t="s">
        <v>70</v>
      </c>
      <c r="AU430" s="143" t="s">
        <v>79</v>
      </c>
      <c r="AY430" s="136" t="s">
        <v>157</v>
      </c>
      <c r="BK430" s="144">
        <f>SUM(BK431:BK465)</f>
        <v>0</v>
      </c>
    </row>
    <row r="431" spans="1:65" s="2" customFormat="1" ht="24.2" customHeight="1" x14ac:dyDescent="0.2">
      <c r="A431" s="30"/>
      <c r="B431" s="147"/>
      <c r="C431" s="148" t="s">
        <v>808</v>
      </c>
      <c r="D431" s="148" t="s">
        <v>159</v>
      </c>
      <c r="E431" s="149" t="s">
        <v>3557</v>
      </c>
      <c r="F431" s="150" t="s">
        <v>3558</v>
      </c>
      <c r="G431" s="151" t="s">
        <v>168</v>
      </c>
      <c r="H431" s="152">
        <v>28.3</v>
      </c>
      <c r="I431" s="152"/>
      <c r="J431" s="152">
        <f>ROUND(I431*H431,3)</f>
        <v>0</v>
      </c>
      <c r="K431" s="153"/>
      <c r="L431" s="31"/>
      <c r="M431" s="154" t="s">
        <v>1</v>
      </c>
      <c r="N431" s="155" t="s">
        <v>37</v>
      </c>
      <c r="O431" s="156">
        <v>1.085</v>
      </c>
      <c r="P431" s="156">
        <f>O431*H431</f>
        <v>30.705500000000001</v>
      </c>
      <c r="Q431" s="156">
        <v>5.0000000000000002E-5</v>
      </c>
      <c r="R431" s="156">
        <f>Q431*H431</f>
        <v>1.415E-3</v>
      </c>
      <c r="S431" s="156">
        <v>0</v>
      </c>
      <c r="T431" s="15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8" t="s">
        <v>220</v>
      </c>
      <c r="AT431" s="158" t="s">
        <v>159</v>
      </c>
      <c r="AU431" s="158" t="s">
        <v>87</v>
      </c>
      <c r="AY431" s="18" t="s">
        <v>157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8" t="s">
        <v>87</v>
      </c>
      <c r="BK431" s="160">
        <f>ROUND(I431*H431,3)</f>
        <v>0</v>
      </c>
      <c r="BL431" s="18" t="s">
        <v>220</v>
      </c>
      <c r="BM431" s="158" t="s">
        <v>7800</v>
      </c>
    </row>
    <row r="432" spans="1:65" s="13" customFormat="1" x14ac:dyDescent="0.2">
      <c r="B432" s="165"/>
      <c r="D432" s="166" t="s">
        <v>269</v>
      </c>
      <c r="E432" s="167" t="s">
        <v>1</v>
      </c>
      <c r="F432" s="168" t="s">
        <v>7801</v>
      </c>
      <c r="H432" s="167" t="s">
        <v>1</v>
      </c>
      <c r="L432" s="165"/>
      <c r="M432" s="169"/>
      <c r="N432" s="170"/>
      <c r="O432" s="170"/>
      <c r="P432" s="170"/>
      <c r="Q432" s="170"/>
      <c r="R432" s="170"/>
      <c r="S432" s="170"/>
      <c r="T432" s="171"/>
      <c r="AT432" s="167" t="s">
        <v>269</v>
      </c>
      <c r="AU432" s="167" t="s">
        <v>87</v>
      </c>
      <c r="AV432" s="13" t="s">
        <v>79</v>
      </c>
      <c r="AW432" s="13" t="s">
        <v>26</v>
      </c>
      <c r="AX432" s="13" t="s">
        <v>71</v>
      </c>
      <c r="AY432" s="167" t="s">
        <v>157</v>
      </c>
    </row>
    <row r="433" spans="1:65" s="13" customFormat="1" x14ac:dyDescent="0.2">
      <c r="B433" s="165"/>
      <c r="D433" s="166" t="s">
        <v>269</v>
      </c>
      <c r="E433" s="167" t="s">
        <v>1</v>
      </c>
      <c r="F433" s="168" t="s">
        <v>1070</v>
      </c>
      <c r="H433" s="167" t="s">
        <v>1</v>
      </c>
      <c r="L433" s="165"/>
      <c r="M433" s="169"/>
      <c r="N433" s="170"/>
      <c r="O433" s="170"/>
      <c r="P433" s="170"/>
      <c r="Q433" s="170"/>
      <c r="R433" s="170"/>
      <c r="S433" s="170"/>
      <c r="T433" s="171"/>
      <c r="AT433" s="167" t="s">
        <v>269</v>
      </c>
      <c r="AU433" s="167" t="s">
        <v>87</v>
      </c>
      <c r="AV433" s="13" t="s">
        <v>79</v>
      </c>
      <c r="AW433" s="13" t="s">
        <v>26</v>
      </c>
      <c r="AX433" s="13" t="s">
        <v>71</v>
      </c>
      <c r="AY433" s="167" t="s">
        <v>157</v>
      </c>
    </row>
    <row r="434" spans="1:65" s="14" customFormat="1" x14ac:dyDescent="0.2">
      <c r="B434" s="172"/>
      <c r="D434" s="166" t="s">
        <v>269</v>
      </c>
      <c r="E434" s="173" t="s">
        <v>1</v>
      </c>
      <c r="F434" s="174" t="s">
        <v>7802</v>
      </c>
      <c r="H434" s="175">
        <v>16.5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1:65" s="14" customFormat="1" x14ac:dyDescent="0.2">
      <c r="B435" s="172"/>
      <c r="D435" s="166" t="s">
        <v>269</v>
      </c>
      <c r="E435" s="173" t="s">
        <v>1</v>
      </c>
      <c r="F435" s="174" t="s">
        <v>7803</v>
      </c>
      <c r="H435" s="175">
        <v>11.8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1:65" s="15" customFormat="1" x14ac:dyDescent="0.2">
      <c r="B436" s="179"/>
      <c r="D436" s="166" t="s">
        <v>269</v>
      </c>
      <c r="E436" s="180" t="s">
        <v>1</v>
      </c>
      <c r="F436" s="181" t="s">
        <v>272</v>
      </c>
      <c r="H436" s="182">
        <v>28.3</v>
      </c>
      <c r="L436" s="179"/>
      <c r="M436" s="183"/>
      <c r="N436" s="184"/>
      <c r="O436" s="184"/>
      <c r="P436" s="184"/>
      <c r="Q436" s="184"/>
      <c r="R436" s="184"/>
      <c r="S436" s="184"/>
      <c r="T436" s="185"/>
      <c r="AT436" s="180" t="s">
        <v>269</v>
      </c>
      <c r="AU436" s="180" t="s">
        <v>87</v>
      </c>
      <c r="AV436" s="15" t="s">
        <v>162</v>
      </c>
      <c r="AW436" s="15" t="s">
        <v>26</v>
      </c>
      <c r="AX436" s="15" t="s">
        <v>79</v>
      </c>
      <c r="AY436" s="180" t="s">
        <v>157</v>
      </c>
    </row>
    <row r="437" spans="1:65" s="2" customFormat="1" ht="24.2" customHeight="1" x14ac:dyDescent="0.2">
      <c r="A437" s="30"/>
      <c r="B437" s="147"/>
      <c r="C437" s="193" t="s">
        <v>817</v>
      </c>
      <c r="D437" s="193" t="s">
        <v>777</v>
      </c>
      <c r="E437" s="194" t="s">
        <v>3571</v>
      </c>
      <c r="F437" s="195" t="s">
        <v>3572</v>
      </c>
      <c r="G437" s="196" t="s">
        <v>168</v>
      </c>
      <c r="H437" s="197">
        <v>28.3</v>
      </c>
      <c r="I437" s="197"/>
      <c r="J437" s="197">
        <f>ROUND(I437*H437,3)</f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>O437*H437</f>
        <v>0</v>
      </c>
      <c r="Q437" s="156">
        <v>8.5000000000000006E-3</v>
      </c>
      <c r="R437" s="156">
        <f>Q437*H437</f>
        <v>0.24055000000000001</v>
      </c>
      <c r="S437" s="156">
        <v>0</v>
      </c>
      <c r="T437" s="15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8" t="s">
        <v>87</v>
      </c>
      <c r="BK437" s="160">
        <f>ROUND(I437*H437,3)</f>
        <v>0</v>
      </c>
      <c r="BL437" s="18" t="s">
        <v>220</v>
      </c>
      <c r="BM437" s="158" t="s">
        <v>7804</v>
      </c>
    </row>
    <row r="438" spans="1:65" s="14" customFormat="1" ht="22.5" x14ac:dyDescent="0.2">
      <c r="B438" s="172"/>
      <c r="D438" s="166" t="s">
        <v>269</v>
      </c>
      <c r="E438" s="173" t="s">
        <v>1</v>
      </c>
      <c r="F438" s="174" t="s">
        <v>7805</v>
      </c>
      <c r="H438" s="175">
        <v>28.3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1:65" s="13" customFormat="1" ht="33.75" x14ac:dyDescent="0.2">
      <c r="B439" s="165"/>
      <c r="D439" s="166" t="s">
        <v>269</v>
      </c>
      <c r="E439" s="167" t="s">
        <v>1</v>
      </c>
      <c r="F439" s="168" t="s">
        <v>3575</v>
      </c>
      <c r="H439" s="167" t="s">
        <v>1</v>
      </c>
      <c r="L439" s="165"/>
      <c r="M439" s="169"/>
      <c r="N439" s="170"/>
      <c r="O439" s="170"/>
      <c r="P439" s="170"/>
      <c r="Q439" s="170"/>
      <c r="R439" s="170"/>
      <c r="S439" s="170"/>
      <c r="T439" s="171"/>
      <c r="AT439" s="167" t="s">
        <v>269</v>
      </c>
      <c r="AU439" s="167" t="s">
        <v>87</v>
      </c>
      <c r="AV439" s="13" t="s">
        <v>79</v>
      </c>
      <c r="AW439" s="13" t="s">
        <v>26</v>
      </c>
      <c r="AX439" s="13" t="s">
        <v>71</v>
      </c>
      <c r="AY439" s="167" t="s">
        <v>157</v>
      </c>
    </row>
    <row r="440" spans="1:65" s="13" customFormat="1" ht="22.5" x14ac:dyDescent="0.2">
      <c r="B440" s="165"/>
      <c r="D440" s="166" t="s">
        <v>269</v>
      </c>
      <c r="E440" s="167" t="s">
        <v>1</v>
      </c>
      <c r="F440" s="168" t="s">
        <v>3576</v>
      </c>
      <c r="H440" s="167" t="s">
        <v>1</v>
      </c>
      <c r="L440" s="165"/>
      <c r="M440" s="169"/>
      <c r="N440" s="170"/>
      <c r="O440" s="170"/>
      <c r="P440" s="170"/>
      <c r="Q440" s="170"/>
      <c r="R440" s="170"/>
      <c r="S440" s="170"/>
      <c r="T440" s="171"/>
      <c r="AT440" s="167" t="s">
        <v>269</v>
      </c>
      <c r="AU440" s="167" t="s">
        <v>87</v>
      </c>
      <c r="AV440" s="13" t="s">
        <v>79</v>
      </c>
      <c r="AW440" s="13" t="s">
        <v>26</v>
      </c>
      <c r="AX440" s="13" t="s">
        <v>71</v>
      </c>
      <c r="AY440" s="167" t="s">
        <v>157</v>
      </c>
    </row>
    <row r="441" spans="1:65" s="13" customFormat="1" ht="22.5" x14ac:dyDescent="0.2">
      <c r="B441" s="165"/>
      <c r="D441" s="166" t="s">
        <v>269</v>
      </c>
      <c r="E441" s="167" t="s">
        <v>1</v>
      </c>
      <c r="F441" s="168" t="s">
        <v>3577</v>
      </c>
      <c r="H441" s="167" t="s">
        <v>1</v>
      </c>
      <c r="L441" s="165"/>
      <c r="M441" s="169"/>
      <c r="N441" s="170"/>
      <c r="O441" s="170"/>
      <c r="P441" s="170"/>
      <c r="Q441" s="170"/>
      <c r="R441" s="170"/>
      <c r="S441" s="170"/>
      <c r="T441" s="171"/>
      <c r="AT441" s="167" t="s">
        <v>269</v>
      </c>
      <c r="AU441" s="167" t="s">
        <v>87</v>
      </c>
      <c r="AV441" s="13" t="s">
        <v>79</v>
      </c>
      <c r="AW441" s="13" t="s">
        <v>26</v>
      </c>
      <c r="AX441" s="13" t="s">
        <v>71</v>
      </c>
      <c r="AY441" s="167" t="s">
        <v>157</v>
      </c>
    </row>
    <row r="442" spans="1:65" s="15" customFormat="1" x14ac:dyDescent="0.2">
      <c r="B442" s="179"/>
      <c r="D442" s="166" t="s">
        <v>269</v>
      </c>
      <c r="E442" s="180" t="s">
        <v>1</v>
      </c>
      <c r="F442" s="181" t="s">
        <v>272</v>
      </c>
      <c r="H442" s="182">
        <v>28.3</v>
      </c>
      <c r="L442" s="179"/>
      <c r="M442" s="183"/>
      <c r="N442" s="184"/>
      <c r="O442" s="184"/>
      <c r="P442" s="184"/>
      <c r="Q442" s="184"/>
      <c r="R442" s="184"/>
      <c r="S442" s="184"/>
      <c r="T442" s="185"/>
      <c r="AT442" s="180" t="s">
        <v>269</v>
      </c>
      <c r="AU442" s="180" t="s">
        <v>87</v>
      </c>
      <c r="AV442" s="15" t="s">
        <v>162</v>
      </c>
      <c r="AW442" s="15" t="s">
        <v>26</v>
      </c>
      <c r="AX442" s="15" t="s">
        <v>79</v>
      </c>
      <c r="AY442" s="180" t="s">
        <v>157</v>
      </c>
    </row>
    <row r="443" spans="1:65" s="2" customFormat="1" ht="24.2" customHeight="1" x14ac:dyDescent="0.2">
      <c r="A443" s="30"/>
      <c r="B443" s="147"/>
      <c r="C443" s="148" t="s">
        <v>1782</v>
      </c>
      <c r="D443" s="148" t="s">
        <v>159</v>
      </c>
      <c r="E443" s="149" t="s">
        <v>3703</v>
      </c>
      <c r="F443" s="150" t="s">
        <v>3704</v>
      </c>
      <c r="G443" s="151" t="s">
        <v>757</v>
      </c>
      <c r="H443" s="152">
        <v>1905.2639999999999</v>
      </c>
      <c r="I443" s="152"/>
      <c r="J443" s="152">
        <f>ROUND(I443*H443,3)</f>
        <v>0</v>
      </c>
      <c r="K443" s="153"/>
      <c r="L443" s="31"/>
      <c r="M443" s="154" t="s">
        <v>1</v>
      </c>
      <c r="N443" s="155" t="s">
        <v>37</v>
      </c>
      <c r="O443" s="156">
        <v>3.6999999999999998E-2</v>
      </c>
      <c r="P443" s="156">
        <f>O443*H443</f>
        <v>70.494767999999993</v>
      </c>
      <c r="Q443" s="156">
        <v>6.0000000000000002E-5</v>
      </c>
      <c r="R443" s="156">
        <f>Q443*H443</f>
        <v>0.11431584</v>
      </c>
      <c r="S443" s="156">
        <v>0</v>
      </c>
      <c r="T443" s="157">
        <f>S443*H443</f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220</v>
      </c>
      <c r="AT443" s="158" t="s">
        <v>159</v>
      </c>
      <c r="AU443" s="158" t="s">
        <v>87</v>
      </c>
      <c r="AY443" s="18" t="s">
        <v>157</v>
      </c>
      <c r="BE443" s="159">
        <f>IF(N443="základná",J443,0)</f>
        <v>0</v>
      </c>
      <c r="BF443" s="159">
        <f>IF(N443="znížená",J443,0)</f>
        <v>0</v>
      </c>
      <c r="BG443" s="159">
        <f>IF(N443="zákl. prenesená",J443,0)</f>
        <v>0</v>
      </c>
      <c r="BH443" s="159">
        <f>IF(N443="zníž. prenesená",J443,0)</f>
        <v>0</v>
      </c>
      <c r="BI443" s="159">
        <f>IF(N443="nulová",J443,0)</f>
        <v>0</v>
      </c>
      <c r="BJ443" s="18" t="s">
        <v>87</v>
      </c>
      <c r="BK443" s="160">
        <f>ROUND(I443*H443,3)</f>
        <v>0</v>
      </c>
      <c r="BL443" s="18" t="s">
        <v>220</v>
      </c>
      <c r="BM443" s="158" t="s">
        <v>7806</v>
      </c>
    </row>
    <row r="444" spans="1:65" s="13" customFormat="1" x14ac:dyDescent="0.2">
      <c r="B444" s="165"/>
      <c r="D444" s="166" t="s">
        <v>269</v>
      </c>
      <c r="E444" s="167" t="s">
        <v>1</v>
      </c>
      <c r="F444" s="168" t="s">
        <v>7807</v>
      </c>
      <c r="H444" s="167" t="s">
        <v>1</v>
      </c>
      <c r="L444" s="165"/>
      <c r="M444" s="169"/>
      <c r="N444" s="170"/>
      <c r="O444" s="170"/>
      <c r="P444" s="170"/>
      <c r="Q444" s="170"/>
      <c r="R444" s="170"/>
      <c r="S444" s="170"/>
      <c r="T444" s="171"/>
      <c r="AT444" s="167" t="s">
        <v>269</v>
      </c>
      <c r="AU444" s="167" t="s">
        <v>87</v>
      </c>
      <c r="AV444" s="13" t="s">
        <v>79</v>
      </c>
      <c r="AW444" s="13" t="s">
        <v>26</v>
      </c>
      <c r="AX444" s="13" t="s">
        <v>71</v>
      </c>
      <c r="AY444" s="167" t="s">
        <v>157</v>
      </c>
    </row>
    <row r="445" spans="1:65" s="14" customFormat="1" x14ac:dyDescent="0.2">
      <c r="B445" s="172"/>
      <c r="D445" s="166" t="s">
        <v>269</v>
      </c>
      <c r="E445" s="173" t="s">
        <v>1</v>
      </c>
      <c r="F445" s="174" t="s">
        <v>7808</v>
      </c>
      <c r="H445" s="175">
        <v>1905.2639999999999</v>
      </c>
      <c r="L445" s="172"/>
      <c r="M445" s="176"/>
      <c r="N445" s="177"/>
      <c r="O445" s="177"/>
      <c r="P445" s="177"/>
      <c r="Q445" s="177"/>
      <c r="R445" s="177"/>
      <c r="S445" s="177"/>
      <c r="T445" s="178"/>
      <c r="AT445" s="173" t="s">
        <v>269</v>
      </c>
      <c r="AU445" s="173" t="s">
        <v>87</v>
      </c>
      <c r="AV445" s="14" t="s">
        <v>87</v>
      </c>
      <c r="AW445" s="14" t="s">
        <v>26</v>
      </c>
      <c r="AX445" s="14" t="s">
        <v>71</v>
      </c>
      <c r="AY445" s="173" t="s">
        <v>157</v>
      </c>
    </row>
    <row r="446" spans="1:65" s="13" customFormat="1" x14ac:dyDescent="0.2">
      <c r="B446" s="165"/>
      <c r="D446" s="166" t="s">
        <v>269</v>
      </c>
      <c r="E446" s="167" t="s">
        <v>1</v>
      </c>
      <c r="F446" s="168" t="s">
        <v>3527</v>
      </c>
      <c r="H446" s="167" t="s">
        <v>1</v>
      </c>
      <c r="L446" s="165"/>
      <c r="M446" s="169"/>
      <c r="N446" s="170"/>
      <c r="O446" s="170"/>
      <c r="P446" s="170"/>
      <c r="Q446" s="170"/>
      <c r="R446" s="170"/>
      <c r="S446" s="170"/>
      <c r="T446" s="171"/>
      <c r="AT446" s="167" t="s">
        <v>269</v>
      </c>
      <c r="AU446" s="167" t="s">
        <v>87</v>
      </c>
      <c r="AV446" s="13" t="s">
        <v>79</v>
      </c>
      <c r="AW446" s="13" t="s">
        <v>26</v>
      </c>
      <c r="AX446" s="13" t="s">
        <v>71</v>
      </c>
      <c r="AY446" s="167" t="s">
        <v>157</v>
      </c>
    </row>
    <row r="447" spans="1:65" s="13" customFormat="1" x14ac:dyDescent="0.2">
      <c r="B447" s="165"/>
      <c r="D447" s="166" t="s">
        <v>269</v>
      </c>
      <c r="E447" s="167" t="s">
        <v>1</v>
      </c>
      <c r="F447" s="168" t="s">
        <v>3506</v>
      </c>
      <c r="H447" s="167" t="s">
        <v>1</v>
      </c>
      <c r="L447" s="165"/>
      <c r="M447" s="169"/>
      <c r="N447" s="170"/>
      <c r="O447" s="170"/>
      <c r="P447" s="170"/>
      <c r="Q447" s="170"/>
      <c r="R447" s="170"/>
      <c r="S447" s="170"/>
      <c r="T447" s="171"/>
      <c r="AT447" s="167" t="s">
        <v>269</v>
      </c>
      <c r="AU447" s="167" t="s">
        <v>87</v>
      </c>
      <c r="AV447" s="13" t="s">
        <v>79</v>
      </c>
      <c r="AW447" s="13" t="s">
        <v>26</v>
      </c>
      <c r="AX447" s="13" t="s">
        <v>71</v>
      </c>
      <c r="AY447" s="167" t="s">
        <v>157</v>
      </c>
    </row>
    <row r="448" spans="1:65" s="13" customFormat="1" x14ac:dyDescent="0.2">
      <c r="B448" s="165"/>
      <c r="D448" s="166" t="s">
        <v>269</v>
      </c>
      <c r="E448" s="167" t="s">
        <v>1</v>
      </c>
      <c r="F448" s="168" t="s">
        <v>3507</v>
      </c>
      <c r="H448" s="167" t="s">
        <v>1</v>
      </c>
      <c r="L448" s="165"/>
      <c r="M448" s="169"/>
      <c r="N448" s="170"/>
      <c r="O448" s="170"/>
      <c r="P448" s="170"/>
      <c r="Q448" s="170"/>
      <c r="R448" s="170"/>
      <c r="S448" s="170"/>
      <c r="T448" s="171"/>
      <c r="AT448" s="167" t="s">
        <v>269</v>
      </c>
      <c r="AU448" s="167" t="s">
        <v>87</v>
      </c>
      <c r="AV448" s="13" t="s">
        <v>79</v>
      </c>
      <c r="AW448" s="13" t="s">
        <v>26</v>
      </c>
      <c r="AX448" s="13" t="s">
        <v>71</v>
      </c>
      <c r="AY448" s="167" t="s">
        <v>157</v>
      </c>
    </row>
    <row r="449" spans="1:65" s="15" customFormat="1" x14ac:dyDescent="0.2">
      <c r="B449" s="179"/>
      <c r="D449" s="166" t="s">
        <v>269</v>
      </c>
      <c r="E449" s="180" t="s">
        <v>1</v>
      </c>
      <c r="F449" s="181" t="s">
        <v>272</v>
      </c>
      <c r="H449" s="182">
        <v>1905.2639999999999</v>
      </c>
      <c r="L449" s="179"/>
      <c r="M449" s="183"/>
      <c r="N449" s="184"/>
      <c r="O449" s="184"/>
      <c r="P449" s="184"/>
      <c r="Q449" s="184"/>
      <c r="R449" s="184"/>
      <c r="S449" s="184"/>
      <c r="T449" s="185"/>
      <c r="AT449" s="180" t="s">
        <v>269</v>
      </c>
      <c r="AU449" s="180" t="s">
        <v>87</v>
      </c>
      <c r="AV449" s="15" t="s">
        <v>162</v>
      </c>
      <c r="AW449" s="15" t="s">
        <v>26</v>
      </c>
      <c r="AX449" s="15" t="s">
        <v>79</v>
      </c>
      <c r="AY449" s="180" t="s">
        <v>157</v>
      </c>
    </row>
    <row r="450" spans="1:65" s="2" customFormat="1" ht="37.9" customHeight="1" x14ac:dyDescent="0.2">
      <c r="A450" s="30"/>
      <c r="B450" s="147"/>
      <c r="C450" s="193" t="s">
        <v>1787</v>
      </c>
      <c r="D450" s="193" t="s">
        <v>777</v>
      </c>
      <c r="E450" s="194" t="s">
        <v>3715</v>
      </c>
      <c r="F450" s="195" t="s">
        <v>7809</v>
      </c>
      <c r="G450" s="196" t="s">
        <v>757</v>
      </c>
      <c r="H450" s="197">
        <v>2000.527</v>
      </c>
      <c r="I450" s="197"/>
      <c r="J450" s="197">
        <f>ROUND(I450*H450,3)</f>
        <v>0</v>
      </c>
      <c r="K450" s="198"/>
      <c r="L450" s="199"/>
      <c r="M450" s="200" t="s">
        <v>1</v>
      </c>
      <c r="N450" s="201" t="s">
        <v>37</v>
      </c>
      <c r="O450" s="156">
        <v>0</v>
      </c>
      <c r="P450" s="156">
        <f>O450*H450</f>
        <v>0</v>
      </c>
      <c r="Q450" s="156">
        <v>6.2700000000000004E-3</v>
      </c>
      <c r="R450" s="156">
        <f>Q450*H450</f>
        <v>12.543304290000002</v>
      </c>
      <c r="S450" s="156">
        <v>0</v>
      </c>
      <c r="T450" s="157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58" t="s">
        <v>511</v>
      </c>
      <c r="AT450" s="158" t="s">
        <v>777</v>
      </c>
      <c r="AU450" s="158" t="s">
        <v>87</v>
      </c>
      <c r="AY450" s="18" t="s">
        <v>157</v>
      </c>
      <c r="BE450" s="159">
        <f>IF(N450="základná",J450,0)</f>
        <v>0</v>
      </c>
      <c r="BF450" s="159">
        <f>IF(N450="znížená",J450,0)</f>
        <v>0</v>
      </c>
      <c r="BG450" s="159">
        <f>IF(N450="zákl. prenesená",J450,0)</f>
        <v>0</v>
      </c>
      <c r="BH450" s="159">
        <f>IF(N450="zníž. prenesená",J450,0)</f>
        <v>0</v>
      </c>
      <c r="BI450" s="159">
        <f>IF(N450="nulová",J450,0)</f>
        <v>0</v>
      </c>
      <c r="BJ450" s="18" t="s">
        <v>87</v>
      </c>
      <c r="BK450" s="160">
        <f>ROUND(I450*H450,3)</f>
        <v>0</v>
      </c>
      <c r="BL450" s="18" t="s">
        <v>220</v>
      </c>
      <c r="BM450" s="158" t="s">
        <v>7810</v>
      </c>
    </row>
    <row r="451" spans="1:65" s="13" customFormat="1" x14ac:dyDescent="0.2">
      <c r="B451" s="165"/>
      <c r="D451" s="166" t="s">
        <v>269</v>
      </c>
      <c r="E451" s="167" t="s">
        <v>1</v>
      </c>
      <c r="F451" s="168" t="s">
        <v>7807</v>
      </c>
      <c r="H451" s="167" t="s">
        <v>1</v>
      </c>
      <c r="L451" s="165"/>
      <c r="M451" s="169"/>
      <c r="N451" s="170"/>
      <c r="O451" s="170"/>
      <c r="P451" s="170"/>
      <c r="Q451" s="170"/>
      <c r="R451" s="170"/>
      <c r="S451" s="170"/>
      <c r="T451" s="171"/>
      <c r="AT451" s="167" t="s">
        <v>269</v>
      </c>
      <c r="AU451" s="167" t="s">
        <v>87</v>
      </c>
      <c r="AV451" s="13" t="s">
        <v>79</v>
      </c>
      <c r="AW451" s="13" t="s">
        <v>26</v>
      </c>
      <c r="AX451" s="13" t="s">
        <v>71</v>
      </c>
      <c r="AY451" s="167" t="s">
        <v>157</v>
      </c>
    </row>
    <row r="452" spans="1:65" s="14" customFormat="1" x14ac:dyDescent="0.2">
      <c r="B452" s="172"/>
      <c r="D452" s="166" t="s">
        <v>269</v>
      </c>
      <c r="E452" s="173" t="s">
        <v>1</v>
      </c>
      <c r="F452" s="174" t="s">
        <v>7811</v>
      </c>
      <c r="H452" s="175">
        <v>1905.2639999999999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6" customFormat="1" x14ac:dyDescent="0.2">
      <c r="B453" s="186"/>
      <c r="D453" s="166" t="s">
        <v>269</v>
      </c>
      <c r="E453" s="187" t="s">
        <v>1</v>
      </c>
      <c r="F453" s="188" t="s">
        <v>319</v>
      </c>
      <c r="H453" s="189">
        <v>1905.2639999999999</v>
      </c>
      <c r="L453" s="186"/>
      <c r="M453" s="190"/>
      <c r="N453" s="191"/>
      <c r="O453" s="191"/>
      <c r="P453" s="191"/>
      <c r="Q453" s="191"/>
      <c r="R453" s="191"/>
      <c r="S453" s="191"/>
      <c r="T453" s="192"/>
      <c r="AT453" s="187" t="s">
        <v>269</v>
      </c>
      <c r="AU453" s="187" t="s">
        <v>87</v>
      </c>
      <c r="AV453" s="16" t="s">
        <v>92</v>
      </c>
      <c r="AW453" s="16" t="s">
        <v>26</v>
      </c>
      <c r="AX453" s="16" t="s">
        <v>71</v>
      </c>
      <c r="AY453" s="187" t="s">
        <v>157</v>
      </c>
    </row>
    <row r="454" spans="1:65" s="14" customFormat="1" x14ac:dyDescent="0.2">
      <c r="B454" s="172"/>
      <c r="D454" s="166" t="s">
        <v>269</v>
      </c>
      <c r="E454" s="173" t="s">
        <v>1</v>
      </c>
      <c r="F454" s="174" t="s">
        <v>7812</v>
      </c>
      <c r="H454" s="175">
        <v>95.263000000000005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6" customFormat="1" x14ac:dyDescent="0.2">
      <c r="B455" s="186"/>
      <c r="D455" s="166" t="s">
        <v>269</v>
      </c>
      <c r="E455" s="187" t="s">
        <v>1</v>
      </c>
      <c r="F455" s="188" t="s">
        <v>319</v>
      </c>
      <c r="H455" s="189">
        <v>95.263000000000005</v>
      </c>
      <c r="L455" s="186"/>
      <c r="M455" s="190"/>
      <c r="N455" s="191"/>
      <c r="O455" s="191"/>
      <c r="P455" s="191"/>
      <c r="Q455" s="191"/>
      <c r="R455" s="191"/>
      <c r="S455" s="191"/>
      <c r="T455" s="192"/>
      <c r="AT455" s="187" t="s">
        <v>269</v>
      </c>
      <c r="AU455" s="187" t="s">
        <v>87</v>
      </c>
      <c r="AV455" s="16" t="s">
        <v>92</v>
      </c>
      <c r="AW455" s="16" t="s">
        <v>26</v>
      </c>
      <c r="AX455" s="16" t="s">
        <v>71</v>
      </c>
      <c r="AY455" s="187" t="s">
        <v>157</v>
      </c>
    </row>
    <row r="456" spans="1:65" s="13" customFormat="1" ht="22.5" x14ac:dyDescent="0.2">
      <c r="B456" s="165"/>
      <c r="D456" s="166" t="s">
        <v>269</v>
      </c>
      <c r="E456" s="167" t="s">
        <v>1</v>
      </c>
      <c r="F456" s="168" t="s">
        <v>3540</v>
      </c>
      <c r="H456" s="167" t="s">
        <v>1</v>
      </c>
      <c r="L456" s="165"/>
      <c r="M456" s="169"/>
      <c r="N456" s="170"/>
      <c r="O456" s="170"/>
      <c r="P456" s="170"/>
      <c r="Q456" s="170"/>
      <c r="R456" s="170"/>
      <c r="S456" s="170"/>
      <c r="T456" s="171"/>
      <c r="AT456" s="167" t="s">
        <v>269</v>
      </c>
      <c r="AU456" s="167" t="s">
        <v>87</v>
      </c>
      <c r="AV456" s="13" t="s">
        <v>79</v>
      </c>
      <c r="AW456" s="13" t="s">
        <v>26</v>
      </c>
      <c r="AX456" s="13" t="s">
        <v>71</v>
      </c>
      <c r="AY456" s="167" t="s">
        <v>157</v>
      </c>
    </row>
    <row r="457" spans="1:65" s="13" customFormat="1" x14ac:dyDescent="0.2">
      <c r="B457" s="165"/>
      <c r="D457" s="166" t="s">
        <v>269</v>
      </c>
      <c r="E457" s="167" t="s">
        <v>1</v>
      </c>
      <c r="F457" s="168" t="s">
        <v>3538</v>
      </c>
      <c r="H457" s="167" t="s">
        <v>1</v>
      </c>
      <c r="L457" s="165"/>
      <c r="M457" s="169"/>
      <c r="N457" s="170"/>
      <c r="O457" s="170"/>
      <c r="P457" s="170"/>
      <c r="Q457" s="170"/>
      <c r="R457" s="170"/>
      <c r="S457" s="170"/>
      <c r="T457" s="171"/>
      <c r="AT457" s="167" t="s">
        <v>269</v>
      </c>
      <c r="AU457" s="167" t="s">
        <v>87</v>
      </c>
      <c r="AV457" s="13" t="s">
        <v>79</v>
      </c>
      <c r="AW457" s="13" t="s">
        <v>26</v>
      </c>
      <c r="AX457" s="13" t="s">
        <v>71</v>
      </c>
      <c r="AY457" s="167" t="s">
        <v>157</v>
      </c>
    </row>
    <row r="458" spans="1:65" s="13" customFormat="1" x14ac:dyDescent="0.2">
      <c r="B458" s="165"/>
      <c r="D458" s="166" t="s">
        <v>269</v>
      </c>
      <c r="E458" s="167" t="s">
        <v>1</v>
      </c>
      <c r="F458" s="168" t="s">
        <v>3539</v>
      </c>
      <c r="H458" s="167" t="s">
        <v>1</v>
      </c>
      <c r="L458" s="165"/>
      <c r="M458" s="169"/>
      <c r="N458" s="170"/>
      <c r="O458" s="170"/>
      <c r="P458" s="170"/>
      <c r="Q458" s="170"/>
      <c r="R458" s="170"/>
      <c r="S458" s="170"/>
      <c r="T458" s="171"/>
      <c r="AT458" s="167" t="s">
        <v>269</v>
      </c>
      <c r="AU458" s="167" t="s">
        <v>87</v>
      </c>
      <c r="AV458" s="13" t="s">
        <v>79</v>
      </c>
      <c r="AW458" s="13" t="s">
        <v>26</v>
      </c>
      <c r="AX458" s="13" t="s">
        <v>71</v>
      </c>
      <c r="AY458" s="167" t="s">
        <v>157</v>
      </c>
    </row>
    <row r="459" spans="1:65" s="13" customFormat="1" x14ac:dyDescent="0.2">
      <c r="B459" s="165"/>
      <c r="D459" s="166" t="s">
        <v>269</v>
      </c>
      <c r="E459" s="167" t="s">
        <v>1</v>
      </c>
      <c r="F459" s="168" t="s">
        <v>1997</v>
      </c>
      <c r="H459" s="167" t="s">
        <v>1</v>
      </c>
      <c r="L459" s="165"/>
      <c r="M459" s="169"/>
      <c r="N459" s="170"/>
      <c r="O459" s="170"/>
      <c r="P459" s="170"/>
      <c r="Q459" s="170"/>
      <c r="R459" s="170"/>
      <c r="S459" s="170"/>
      <c r="T459" s="171"/>
      <c r="AT459" s="167" t="s">
        <v>269</v>
      </c>
      <c r="AU459" s="167" t="s">
        <v>87</v>
      </c>
      <c r="AV459" s="13" t="s">
        <v>79</v>
      </c>
      <c r="AW459" s="13" t="s">
        <v>26</v>
      </c>
      <c r="AX459" s="13" t="s">
        <v>71</v>
      </c>
      <c r="AY459" s="167" t="s">
        <v>157</v>
      </c>
    </row>
    <row r="460" spans="1:65" s="15" customFormat="1" x14ac:dyDescent="0.2">
      <c r="B460" s="179"/>
      <c r="D460" s="166" t="s">
        <v>269</v>
      </c>
      <c r="E460" s="180" t="s">
        <v>1</v>
      </c>
      <c r="F460" s="181" t="s">
        <v>272</v>
      </c>
      <c r="H460" s="182">
        <v>2000.527</v>
      </c>
      <c r="L460" s="179"/>
      <c r="M460" s="183"/>
      <c r="N460" s="184"/>
      <c r="O460" s="184"/>
      <c r="P460" s="184"/>
      <c r="Q460" s="184"/>
      <c r="R460" s="184"/>
      <c r="S460" s="184"/>
      <c r="T460" s="185"/>
      <c r="AT460" s="180" t="s">
        <v>269</v>
      </c>
      <c r="AU460" s="180" t="s">
        <v>87</v>
      </c>
      <c r="AV460" s="15" t="s">
        <v>162</v>
      </c>
      <c r="AW460" s="15" t="s">
        <v>26</v>
      </c>
      <c r="AX460" s="15" t="s">
        <v>79</v>
      </c>
      <c r="AY460" s="180" t="s">
        <v>157</v>
      </c>
    </row>
    <row r="461" spans="1:65" s="2" customFormat="1" ht="24.2" customHeight="1" x14ac:dyDescent="0.2">
      <c r="A461" s="30"/>
      <c r="B461" s="147"/>
      <c r="C461" s="148" t="s">
        <v>1794</v>
      </c>
      <c r="D461" s="148" t="s">
        <v>159</v>
      </c>
      <c r="E461" s="149" t="s">
        <v>755</v>
      </c>
      <c r="F461" s="150" t="s">
        <v>756</v>
      </c>
      <c r="G461" s="151" t="s">
        <v>757</v>
      </c>
      <c r="H461" s="152">
        <v>100</v>
      </c>
      <c r="I461" s="152"/>
      <c r="J461" s="152">
        <f>ROUND(I461*H461,3)</f>
        <v>0</v>
      </c>
      <c r="K461" s="153"/>
      <c r="L461" s="31"/>
      <c r="M461" s="154" t="s">
        <v>1</v>
      </c>
      <c r="N461" s="155" t="s">
        <v>37</v>
      </c>
      <c r="O461" s="156">
        <v>9.6119999999999997E-2</v>
      </c>
      <c r="P461" s="156">
        <f>O461*H461</f>
        <v>9.6120000000000001</v>
      </c>
      <c r="Q461" s="156">
        <v>5.0000000000000002E-5</v>
      </c>
      <c r="R461" s="156">
        <f>Q461*H461</f>
        <v>5.0000000000000001E-3</v>
      </c>
      <c r="S461" s="156">
        <v>1E-3</v>
      </c>
      <c r="T461" s="157">
        <f>S461*H461</f>
        <v>0.1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58" t="s">
        <v>220</v>
      </c>
      <c r="AT461" s="158" t="s">
        <v>159</v>
      </c>
      <c r="AU461" s="158" t="s">
        <v>87</v>
      </c>
      <c r="AY461" s="18" t="s">
        <v>157</v>
      </c>
      <c r="BE461" s="159">
        <f>IF(N461="základná",J461,0)</f>
        <v>0</v>
      </c>
      <c r="BF461" s="159">
        <f>IF(N461="znížená",J461,0)</f>
        <v>0</v>
      </c>
      <c r="BG461" s="159">
        <f>IF(N461="zákl. prenesená",J461,0)</f>
        <v>0</v>
      </c>
      <c r="BH461" s="159">
        <f>IF(N461="zníž. prenesená",J461,0)</f>
        <v>0</v>
      </c>
      <c r="BI461" s="159">
        <f>IF(N461="nulová",J461,0)</f>
        <v>0</v>
      </c>
      <c r="BJ461" s="18" t="s">
        <v>87</v>
      </c>
      <c r="BK461" s="160">
        <f>ROUND(I461*H461,3)</f>
        <v>0</v>
      </c>
      <c r="BL461" s="18" t="s">
        <v>220</v>
      </c>
      <c r="BM461" s="158" t="s">
        <v>7813</v>
      </c>
    </row>
    <row r="462" spans="1:65" s="13" customFormat="1" x14ac:dyDescent="0.2">
      <c r="B462" s="165"/>
      <c r="D462" s="166" t="s">
        <v>269</v>
      </c>
      <c r="E462" s="167" t="s">
        <v>1</v>
      </c>
      <c r="F462" s="168" t="s">
        <v>7814</v>
      </c>
      <c r="H462" s="167" t="s">
        <v>1</v>
      </c>
      <c r="L462" s="165"/>
      <c r="M462" s="169"/>
      <c r="N462" s="170"/>
      <c r="O462" s="170"/>
      <c r="P462" s="170"/>
      <c r="Q462" s="170"/>
      <c r="R462" s="170"/>
      <c r="S462" s="170"/>
      <c r="T462" s="171"/>
      <c r="AT462" s="167" t="s">
        <v>269</v>
      </c>
      <c r="AU462" s="167" t="s">
        <v>87</v>
      </c>
      <c r="AV462" s="13" t="s">
        <v>79</v>
      </c>
      <c r="AW462" s="13" t="s">
        <v>26</v>
      </c>
      <c r="AX462" s="13" t="s">
        <v>71</v>
      </c>
      <c r="AY462" s="167" t="s">
        <v>157</v>
      </c>
    </row>
    <row r="463" spans="1:65" s="14" customFormat="1" x14ac:dyDescent="0.2">
      <c r="B463" s="172"/>
      <c r="D463" s="166" t="s">
        <v>269</v>
      </c>
      <c r="E463" s="173" t="s">
        <v>1</v>
      </c>
      <c r="F463" s="174" t="s">
        <v>7815</v>
      </c>
      <c r="H463" s="175">
        <v>100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5" customFormat="1" x14ac:dyDescent="0.2">
      <c r="B464" s="179"/>
      <c r="D464" s="166" t="s">
        <v>269</v>
      </c>
      <c r="E464" s="180" t="s">
        <v>1</v>
      </c>
      <c r="F464" s="181" t="s">
        <v>272</v>
      </c>
      <c r="H464" s="182">
        <v>100</v>
      </c>
      <c r="L464" s="179"/>
      <c r="M464" s="183"/>
      <c r="N464" s="184"/>
      <c r="O464" s="184"/>
      <c r="P464" s="184"/>
      <c r="Q464" s="184"/>
      <c r="R464" s="184"/>
      <c r="S464" s="184"/>
      <c r="T464" s="185"/>
      <c r="AT464" s="180" t="s">
        <v>269</v>
      </c>
      <c r="AU464" s="180" t="s">
        <v>87</v>
      </c>
      <c r="AV464" s="15" t="s">
        <v>162</v>
      </c>
      <c r="AW464" s="15" t="s">
        <v>26</v>
      </c>
      <c r="AX464" s="15" t="s">
        <v>79</v>
      </c>
      <c r="AY464" s="180" t="s">
        <v>157</v>
      </c>
    </row>
    <row r="465" spans="1:65" s="2" customFormat="1" ht="24.2" customHeight="1" x14ac:dyDescent="0.2">
      <c r="A465" s="30"/>
      <c r="B465" s="147"/>
      <c r="C465" s="148" t="s">
        <v>1800</v>
      </c>
      <c r="D465" s="148" t="s">
        <v>159</v>
      </c>
      <c r="E465" s="149" t="s">
        <v>6667</v>
      </c>
      <c r="F465" s="150" t="s">
        <v>6668</v>
      </c>
      <c r="G465" s="151" t="s">
        <v>514</v>
      </c>
      <c r="H465" s="152">
        <v>1.1000000000000001</v>
      </c>
      <c r="I465" s="152"/>
      <c r="J465" s="152">
        <f>ROUND(I465*H465,3)</f>
        <v>0</v>
      </c>
      <c r="K465" s="153"/>
      <c r="L465" s="31"/>
      <c r="M465" s="154" t="s">
        <v>1</v>
      </c>
      <c r="N465" s="155" t="s">
        <v>37</v>
      </c>
      <c r="O465" s="156">
        <v>0</v>
      </c>
      <c r="P465" s="156">
        <f>O465*H465</f>
        <v>0</v>
      </c>
      <c r="Q465" s="156">
        <v>0</v>
      </c>
      <c r="R465" s="156">
        <f>Q465*H465</f>
        <v>0</v>
      </c>
      <c r="S465" s="156">
        <v>0</v>
      </c>
      <c r="T465" s="157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58" t="s">
        <v>220</v>
      </c>
      <c r="AT465" s="158" t="s">
        <v>159</v>
      </c>
      <c r="AU465" s="158" t="s">
        <v>87</v>
      </c>
      <c r="AY465" s="18" t="s">
        <v>157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8" t="s">
        <v>87</v>
      </c>
      <c r="BK465" s="160">
        <f>ROUND(I465*H465,3)</f>
        <v>0</v>
      </c>
      <c r="BL465" s="18" t="s">
        <v>220</v>
      </c>
      <c r="BM465" s="158" t="s">
        <v>7816</v>
      </c>
    </row>
    <row r="466" spans="1:65" s="12" customFormat="1" ht="22.9" customHeight="1" x14ac:dyDescent="0.2">
      <c r="B466" s="135"/>
      <c r="D466" s="136" t="s">
        <v>70</v>
      </c>
      <c r="E466" s="145" t="s">
        <v>4050</v>
      </c>
      <c r="F466" s="145" t="s">
        <v>4051</v>
      </c>
      <c r="J466" s="146">
        <f>BK466</f>
        <v>0</v>
      </c>
      <c r="L466" s="135"/>
      <c r="M466" s="139"/>
      <c r="N466" s="140"/>
      <c r="O466" s="140"/>
      <c r="P466" s="141">
        <f>SUM(P467:P486)</f>
        <v>20.495684000000001</v>
      </c>
      <c r="Q466" s="140"/>
      <c r="R466" s="141">
        <f>SUM(R467:R486)</f>
        <v>0.71153739999999988</v>
      </c>
      <c r="S466" s="140"/>
      <c r="T466" s="142">
        <f>SUM(T467:T486)</f>
        <v>0</v>
      </c>
      <c r="AR466" s="136" t="s">
        <v>87</v>
      </c>
      <c r="AT466" s="143" t="s">
        <v>70</v>
      </c>
      <c r="AU466" s="143" t="s">
        <v>79</v>
      </c>
      <c r="AY466" s="136" t="s">
        <v>157</v>
      </c>
      <c r="BK466" s="144">
        <f>SUM(BK467:BK486)</f>
        <v>0</v>
      </c>
    </row>
    <row r="467" spans="1:65" s="2" customFormat="1" ht="24.2" customHeight="1" x14ac:dyDescent="0.2">
      <c r="A467" s="30"/>
      <c r="B467" s="147"/>
      <c r="C467" s="148" t="s">
        <v>1804</v>
      </c>
      <c r="D467" s="148" t="s">
        <v>159</v>
      </c>
      <c r="E467" s="149" t="s">
        <v>4053</v>
      </c>
      <c r="F467" s="150" t="s">
        <v>4054</v>
      </c>
      <c r="G467" s="151" t="s">
        <v>196</v>
      </c>
      <c r="H467" s="152">
        <v>6.15</v>
      </c>
      <c r="I467" s="152"/>
      <c r="J467" s="152">
        <f>ROUND(I467*H467,3)</f>
        <v>0</v>
      </c>
      <c r="K467" s="153"/>
      <c r="L467" s="31"/>
      <c r="M467" s="154" t="s">
        <v>1</v>
      </c>
      <c r="N467" s="155" t="s">
        <v>37</v>
      </c>
      <c r="O467" s="156">
        <v>0.15712000000000001</v>
      </c>
      <c r="P467" s="156">
        <f>O467*H467</f>
        <v>0.96628800000000015</v>
      </c>
      <c r="Q467" s="156">
        <v>2.96E-3</v>
      </c>
      <c r="R467" s="156">
        <f>Q467*H467</f>
        <v>1.8204000000000001E-2</v>
      </c>
      <c r="S467" s="156">
        <v>0</v>
      </c>
      <c r="T467" s="157">
        <f>S467*H467</f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58" t="s">
        <v>220</v>
      </c>
      <c r="AT467" s="158" t="s">
        <v>159</v>
      </c>
      <c r="AU467" s="158" t="s">
        <v>87</v>
      </c>
      <c r="AY467" s="18" t="s">
        <v>157</v>
      </c>
      <c r="BE467" s="159">
        <f>IF(N467="základná",J467,0)</f>
        <v>0</v>
      </c>
      <c r="BF467" s="159">
        <f>IF(N467="znížená",J467,0)</f>
        <v>0</v>
      </c>
      <c r="BG467" s="159">
        <f>IF(N467="zákl. prenesená",J467,0)</f>
        <v>0</v>
      </c>
      <c r="BH467" s="159">
        <f>IF(N467="zníž. prenesená",J467,0)</f>
        <v>0</v>
      </c>
      <c r="BI467" s="159">
        <f>IF(N467="nulová",J467,0)</f>
        <v>0</v>
      </c>
      <c r="BJ467" s="18" t="s">
        <v>87</v>
      </c>
      <c r="BK467" s="160">
        <f>ROUND(I467*H467,3)</f>
        <v>0</v>
      </c>
      <c r="BL467" s="18" t="s">
        <v>220</v>
      </c>
      <c r="BM467" s="158" t="s">
        <v>7817</v>
      </c>
    </row>
    <row r="468" spans="1:65" s="13" customFormat="1" x14ac:dyDescent="0.2">
      <c r="B468" s="165"/>
      <c r="D468" s="166" t="s">
        <v>269</v>
      </c>
      <c r="E468" s="167" t="s">
        <v>1</v>
      </c>
      <c r="F468" s="168" t="s">
        <v>7818</v>
      </c>
      <c r="H468" s="167" t="s">
        <v>1</v>
      </c>
      <c r="L468" s="165"/>
      <c r="M468" s="169"/>
      <c r="N468" s="170"/>
      <c r="O468" s="170"/>
      <c r="P468" s="170"/>
      <c r="Q468" s="170"/>
      <c r="R468" s="170"/>
      <c r="S468" s="170"/>
      <c r="T468" s="171"/>
      <c r="AT468" s="167" t="s">
        <v>269</v>
      </c>
      <c r="AU468" s="167" t="s">
        <v>87</v>
      </c>
      <c r="AV468" s="13" t="s">
        <v>79</v>
      </c>
      <c r="AW468" s="13" t="s">
        <v>26</v>
      </c>
      <c r="AX468" s="13" t="s">
        <v>71</v>
      </c>
      <c r="AY468" s="167" t="s">
        <v>157</v>
      </c>
    </row>
    <row r="469" spans="1:65" s="14" customFormat="1" x14ac:dyDescent="0.2">
      <c r="B469" s="172"/>
      <c r="D469" s="166" t="s">
        <v>269</v>
      </c>
      <c r="E469" s="173" t="s">
        <v>1</v>
      </c>
      <c r="F469" s="174" t="s">
        <v>7819</v>
      </c>
      <c r="H469" s="175">
        <v>6.15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1:65" s="15" customFormat="1" x14ac:dyDescent="0.2">
      <c r="B470" s="179"/>
      <c r="D470" s="166" t="s">
        <v>269</v>
      </c>
      <c r="E470" s="180" t="s">
        <v>1</v>
      </c>
      <c r="F470" s="181" t="s">
        <v>272</v>
      </c>
      <c r="H470" s="182">
        <v>6.15</v>
      </c>
      <c r="L470" s="179"/>
      <c r="M470" s="183"/>
      <c r="N470" s="184"/>
      <c r="O470" s="184"/>
      <c r="P470" s="184"/>
      <c r="Q470" s="184"/>
      <c r="R470" s="184"/>
      <c r="S470" s="184"/>
      <c r="T470" s="185"/>
      <c r="AT470" s="180" t="s">
        <v>269</v>
      </c>
      <c r="AU470" s="180" t="s">
        <v>87</v>
      </c>
      <c r="AV470" s="15" t="s">
        <v>162</v>
      </c>
      <c r="AW470" s="15" t="s">
        <v>26</v>
      </c>
      <c r="AX470" s="15" t="s">
        <v>79</v>
      </c>
      <c r="AY470" s="180" t="s">
        <v>157</v>
      </c>
    </row>
    <row r="471" spans="1:65" s="2" customFormat="1" ht="24.2" customHeight="1" x14ac:dyDescent="0.2">
      <c r="A471" s="30"/>
      <c r="B471" s="147"/>
      <c r="C471" s="193" t="s">
        <v>1809</v>
      </c>
      <c r="D471" s="193" t="s">
        <v>777</v>
      </c>
      <c r="E471" s="194" t="s">
        <v>4061</v>
      </c>
      <c r="F471" s="195" t="s">
        <v>4062</v>
      </c>
      <c r="G471" s="196" t="s">
        <v>168</v>
      </c>
      <c r="H471" s="197">
        <v>0.48399999999999999</v>
      </c>
      <c r="I471" s="197"/>
      <c r="J471" s="197">
        <f>ROUND(I471*H471,3)</f>
        <v>0</v>
      </c>
      <c r="K471" s="198"/>
      <c r="L471" s="199"/>
      <c r="M471" s="200" t="s">
        <v>1</v>
      </c>
      <c r="N471" s="201" t="s">
        <v>37</v>
      </c>
      <c r="O471" s="156">
        <v>0</v>
      </c>
      <c r="P471" s="156">
        <f>O471*H471</f>
        <v>0</v>
      </c>
      <c r="Q471" s="156">
        <v>1.9199999999999998E-2</v>
      </c>
      <c r="R471" s="156">
        <f>Q471*H471</f>
        <v>9.2927999999999986E-3</v>
      </c>
      <c r="S471" s="156">
        <v>0</v>
      </c>
      <c r="T471" s="157">
        <f>S471*H471</f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511</v>
      </c>
      <c r="AT471" s="158" t="s">
        <v>777</v>
      </c>
      <c r="AU471" s="158" t="s">
        <v>87</v>
      </c>
      <c r="AY471" s="18" t="s">
        <v>157</v>
      </c>
      <c r="BE471" s="159">
        <f>IF(N471="základná",J471,0)</f>
        <v>0</v>
      </c>
      <c r="BF471" s="159">
        <f>IF(N471="znížená",J471,0)</f>
        <v>0</v>
      </c>
      <c r="BG471" s="159">
        <f>IF(N471="zákl. prenesená",J471,0)</f>
        <v>0</v>
      </c>
      <c r="BH471" s="159">
        <f>IF(N471="zníž. prenesená",J471,0)</f>
        <v>0</v>
      </c>
      <c r="BI471" s="159">
        <f>IF(N471="nulová",J471,0)</f>
        <v>0</v>
      </c>
      <c r="BJ471" s="18" t="s">
        <v>87</v>
      </c>
      <c r="BK471" s="160">
        <f>ROUND(I471*H471,3)</f>
        <v>0</v>
      </c>
      <c r="BL471" s="18" t="s">
        <v>220</v>
      </c>
      <c r="BM471" s="158" t="s">
        <v>7820</v>
      </c>
    </row>
    <row r="472" spans="1:65" s="14" customFormat="1" x14ac:dyDescent="0.2">
      <c r="B472" s="172"/>
      <c r="D472" s="166" t="s">
        <v>269</v>
      </c>
      <c r="E472" s="173" t="s">
        <v>1</v>
      </c>
      <c r="F472" s="174" t="s">
        <v>7821</v>
      </c>
      <c r="H472" s="175">
        <v>0.48399999999999999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1:65" s="15" customFormat="1" x14ac:dyDescent="0.2">
      <c r="B473" s="179"/>
      <c r="D473" s="166" t="s">
        <v>269</v>
      </c>
      <c r="E473" s="180" t="s">
        <v>1</v>
      </c>
      <c r="F473" s="181" t="s">
        <v>272</v>
      </c>
      <c r="H473" s="182">
        <v>0.48399999999999999</v>
      </c>
      <c r="L473" s="179"/>
      <c r="M473" s="183"/>
      <c r="N473" s="184"/>
      <c r="O473" s="184"/>
      <c r="P473" s="184"/>
      <c r="Q473" s="184"/>
      <c r="R473" s="184"/>
      <c r="S473" s="184"/>
      <c r="T473" s="185"/>
      <c r="AT473" s="180" t="s">
        <v>269</v>
      </c>
      <c r="AU473" s="180" t="s">
        <v>87</v>
      </c>
      <c r="AV473" s="15" t="s">
        <v>162</v>
      </c>
      <c r="AW473" s="15" t="s">
        <v>26</v>
      </c>
      <c r="AX473" s="15" t="s">
        <v>79</v>
      </c>
      <c r="AY473" s="180" t="s">
        <v>157</v>
      </c>
    </row>
    <row r="474" spans="1:65" s="2" customFormat="1" ht="24.2" customHeight="1" x14ac:dyDescent="0.2">
      <c r="A474" s="30"/>
      <c r="B474" s="147"/>
      <c r="C474" s="148" t="s">
        <v>1812</v>
      </c>
      <c r="D474" s="148" t="s">
        <v>159</v>
      </c>
      <c r="E474" s="149" t="s">
        <v>4076</v>
      </c>
      <c r="F474" s="150" t="s">
        <v>4077</v>
      </c>
      <c r="G474" s="151" t="s">
        <v>168</v>
      </c>
      <c r="H474" s="152">
        <v>26.716000000000001</v>
      </c>
      <c r="I474" s="152"/>
      <c r="J474" s="152">
        <f>ROUND(I474*H474,3)</f>
        <v>0</v>
      </c>
      <c r="K474" s="153"/>
      <c r="L474" s="31"/>
      <c r="M474" s="154" t="s">
        <v>1</v>
      </c>
      <c r="N474" s="155" t="s">
        <v>37</v>
      </c>
      <c r="O474" s="156">
        <v>0.73099999999999998</v>
      </c>
      <c r="P474" s="156">
        <f>O474*H474</f>
        <v>19.529396000000002</v>
      </c>
      <c r="Q474" s="156">
        <v>3.8500000000000001E-3</v>
      </c>
      <c r="R474" s="156">
        <f>Q474*H474</f>
        <v>0.10285660000000001</v>
      </c>
      <c r="S474" s="156">
        <v>0</v>
      </c>
      <c r="T474" s="157">
        <f>S474*H474</f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220</v>
      </c>
      <c r="AT474" s="158" t="s">
        <v>159</v>
      </c>
      <c r="AU474" s="158" t="s">
        <v>87</v>
      </c>
      <c r="AY474" s="18" t="s">
        <v>157</v>
      </c>
      <c r="BE474" s="159">
        <f>IF(N474="základná",J474,0)</f>
        <v>0</v>
      </c>
      <c r="BF474" s="159">
        <f>IF(N474="znížená",J474,0)</f>
        <v>0</v>
      </c>
      <c r="BG474" s="159">
        <f>IF(N474="zákl. prenesená",J474,0)</f>
        <v>0</v>
      </c>
      <c r="BH474" s="159">
        <f>IF(N474="zníž. prenesená",J474,0)</f>
        <v>0</v>
      </c>
      <c r="BI474" s="159">
        <f>IF(N474="nulová",J474,0)</f>
        <v>0</v>
      </c>
      <c r="BJ474" s="18" t="s">
        <v>87</v>
      </c>
      <c r="BK474" s="160">
        <f>ROUND(I474*H474,3)</f>
        <v>0</v>
      </c>
      <c r="BL474" s="18" t="s">
        <v>220</v>
      </c>
      <c r="BM474" s="158" t="s">
        <v>7822</v>
      </c>
    </row>
    <row r="475" spans="1:65" s="13" customFormat="1" x14ac:dyDescent="0.2">
      <c r="B475" s="165"/>
      <c r="D475" s="166" t="s">
        <v>269</v>
      </c>
      <c r="E475" s="167" t="s">
        <v>1</v>
      </c>
      <c r="F475" s="168" t="s">
        <v>1070</v>
      </c>
      <c r="H475" s="167" t="s">
        <v>1</v>
      </c>
      <c r="L475" s="165"/>
      <c r="M475" s="169"/>
      <c r="N475" s="170"/>
      <c r="O475" s="170"/>
      <c r="P475" s="170"/>
      <c r="Q475" s="170"/>
      <c r="R475" s="170"/>
      <c r="S475" s="170"/>
      <c r="T475" s="171"/>
      <c r="AT475" s="167" t="s">
        <v>269</v>
      </c>
      <c r="AU475" s="167" t="s">
        <v>87</v>
      </c>
      <c r="AV475" s="13" t="s">
        <v>79</v>
      </c>
      <c r="AW475" s="13" t="s">
        <v>26</v>
      </c>
      <c r="AX475" s="13" t="s">
        <v>71</v>
      </c>
      <c r="AY475" s="167" t="s">
        <v>157</v>
      </c>
    </row>
    <row r="476" spans="1:65" s="14" customFormat="1" x14ac:dyDescent="0.2">
      <c r="B476" s="172"/>
      <c r="D476" s="166" t="s">
        <v>269</v>
      </c>
      <c r="E476" s="173" t="s">
        <v>1</v>
      </c>
      <c r="F476" s="174" t="s">
        <v>7625</v>
      </c>
      <c r="H476" s="175">
        <v>22.591000000000001</v>
      </c>
      <c r="L476" s="172"/>
      <c r="M476" s="176"/>
      <c r="N476" s="177"/>
      <c r="O476" s="177"/>
      <c r="P476" s="177"/>
      <c r="Q476" s="177"/>
      <c r="R476" s="177"/>
      <c r="S476" s="177"/>
      <c r="T476" s="178"/>
      <c r="AT476" s="173" t="s">
        <v>269</v>
      </c>
      <c r="AU476" s="173" t="s">
        <v>87</v>
      </c>
      <c r="AV476" s="14" t="s">
        <v>87</v>
      </c>
      <c r="AW476" s="14" t="s">
        <v>26</v>
      </c>
      <c r="AX476" s="14" t="s">
        <v>71</v>
      </c>
      <c r="AY476" s="173" t="s">
        <v>157</v>
      </c>
    </row>
    <row r="477" spans="1:65" s="16" customFormat="1" x14ac:dyDescent="0.2">
      <c r="B477" s="186"/>
      <c r="D477" s="166" t="s">
        <v>269</v>
      </c>
      <c r="E477" s="187" t="s">
        <v>1</v>
      </c>
      <c r="F477" s="188" t="s">
        <v>319</v>
      </c>
      <c r="H477" s="189">
        <v>22.591000000000001</v>
      </c>
      <c r="L477" s="186"/>
      <c r="M477" s="190"/>
      <c r="N477" s="191"/>
      <c r="O477" s="191"/>
      <c r="P477" s="191"/>
      <c r="Q477" s="191"/>
      <c r="R477" s="191"/>
      <c r="S477" s="191"/>
      <c r="T477" s="192"/>
      <c r="AT477" s="187" t="s">
        <v>269</v>
      </c>
      <c r="AU477" s="187" t="s">
        <v>87</v>
      </c>
      <c r="AV477" s="16" t="s">
        <v>92</v>
      </c>
      <c r="AW477" s="16" t="s">
        <v>26</v>
      </c>
      <c r="AX477" s="16" t="s">
        <v>71</v>
      </c>
      <c r="AY477" s="187" t="s">
        <v>157</v>
      </c>
    </row>
    <row r="478" spans="1:65" s="13" customFormat="1" x14ac:dyDescent="0.2">
      <c r="B478" s="165"/>
      <c r="D478" s="166" t="s">
        <v>269</v>
      </c>
      <c r="E478" s="167" t="s">
        <v>1</v>
      </c>
      <c r="F478" s="168" t="s">
        <v>7823</v>
      </c>
      <c r="H478" s="167" t="s">
        <v>1</v>
      </c>
      <c r="L478" s="165"/>
      <c r="M478" s="169"/>
      <c r="N478" s="170"/>
      <c r="O478" s="170"/>
      <c r="P478" s="170"/>
      <c r="Q478" s="170"/>
      <c r="R478" s="170"/>
      <c r="S478" s="170"/>
      <c r="T478" s="171"/>
      <c r="AT478" s="167" t="s">
        <v>269</v>
      </c>
      <c r="AU478" s="167" t="s">
        <v>87</v>
      </c>
      <c r="AV478" s="13" t="s">
        <v>79</v>
      </c>
      <c r="AW478" s="13" t="s">
        <v>26</v>
      </c>
      <c r="AX478" s="13" t="s">
        <v>71</v>
      </c>
      <c r="AY478" s="167" t="s">
        <v>157</v>
      </c>
    </row>
    <row r="479" spans="1:65" s="14" customFormat="1" x14ac:dyDescent="0.2">
      <c r="B479" s="172"/>
      <c r="D479" s="166" t="s">
        <v>269</v>
      </c>
      <c r="E479" s="173" t="s">
        <v>1</v>
      </c>
      <c r="F479" s="174" t="s">
        <v>7824</v>
      </c>
      <c r="H479" s="175">
        <v>4.125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1:65" s="16" customFormat="1" x14ac:dyDescent="0.2">
      <c r="B480" s="186"/>
      <c r="D480" s="166" t="s">
        <v>269</v>
      </c>
      <c r="E480" s="187" t="s">
        <v>1</v>
      </c>
      <c r="F480" s="188" t="s">
        <v>319</v>
      </c>
      <c r="H480" s="189">
        <v>4.125</v>
      </c>
      <c r="L480" s="186"/>
      <c r="M480" s="190"/>
      <c r="N480" s="191"/>
      <c r="O480" s="191"/>
      <c r="P480" s="191"/>
      <c r="Q480" s="191"/>
      <c r="R480" s="191"/>
      <c r="S480" s="191"/>
      <c r="T480" s="192"/>
      <c r="AT480" s="187" t="s">
        <v>269</v>
      </c>
      <c r="AU480" s="187" t="s">
        <v>87</v>
      </c>
      <c r="AV480" s="16" t="s">
        <v>92</v>
      </c>
      <c r="AW480" s="16" t="s">
        <v>26</v>
      </c>
      <c r="AX480" s="16" t="s">
        <v>71</v>
      </c>
      <c r="AY480" s="187" t="s">
        <v>157</v>
      </c>
    </row>
    <row r="481" spans="1:65" s="15" customFormat="1" x14ac:dyDescent="0.2">
      <c r="B481" s="179"/>
      <c r="D481" s="166" t="s">
        <v>269</v>
      </c>
      <c r="E481" s="180" t="s">
        <v>1</v>
      </c>
      <c r="F481" s="181" t="s">
        <v>272</v>
      </c>
      <c r="H481" s="182">
        <v>26.716000000000001</v>
      </c>
      <c r="L481" s="179"/>
      <c r="M481" s="183"/>
      <c r="N481" s="184"/>
      <c r="O481" s="184"/>
      <c r="P481" s="184"/>
      <c r="Q481" s="184"/>
      <c r="R481" s="184"/>
      <c r="S481" s="184"/>
      <c r="T481" s="185"/>
      <c r="AT481" s="180" t="s">
        <v>269</v>
      </c>
      <c r="AU481" s="180" t="s">
        <v>87</v>
      </c>
      <c r="AV481" s="15" t="s">
        <v>162</v>
      </c>
      <c r="AW481" s="15" t="s">
        <v>26</v>
      </c>
      <c r="AX481" s="15" t="s">
        <v>79</v>
      </c>
      <c r="AY481" s="180" t="s">
        <v>157</v>
      </c>
    </row>
    <row r="482" spans="1:65" s="2" customFormat="1" ht="24.2" customHeight="1" x14ac:dyDescent="0.2">
      <c r="A482" s="30"/>
      <c r="B482" s="147"/>
      <c r="C482" s="193" t="s">
        <v>1818</v>
      </c>
      <c r="D482" s="193" t="s">
        <v>777</v>
      </c>
      <c r="E482" s="194" t="s">
        <v>4061</v>
      </c>
      <c r="F482" s="195" t="s">
        <v>4062</v>
      </c>
      <c r="G482" s="196" t="s">
        <v>168</v>
      </c>
      <c r="H482" s="197">
        <v>30.27</v>
      </c>
      <c r="I482" s="197"/>
      <c r="J482" s="197">
        <f>ROUND(I482*H482,3)</f>
        <v>0</v>
      </c>
      <c r="K482" s="198"/>
      <c r="L482" s="199"/>
      <c r="M482" s="200" t="s">
        <v>1</v>
      </c>
      <c r="N482" s="201" t="s">
        <v>37</v>
      </c>
      <c r="O482" s="156">
        <v>0</v>
      </c>
      <c r="P482" s="156">
        <f>O482*H482</f>
        <v>0</v>
      </c>
      <c r="Q482" s="156">
        <v>1.9199999999999998E-2</v>
      </c>
      <c r="R482" s="156">
        <f>Q482*H482</f>
        <v>0.58118399999999992</v>
      </c>
      <c r="S482" s="156">
        <v>0</v>
      </c>
      <c r="T482" s="157">
        <f>S482*H482</f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58" t="s">
        <v>511</v>
      </c>
      <c r="AT482" s="158" t="s">
        <v>777</v>
      </c>
      <c r="AU482" s="158" t="s">
        <v>87</v>
      </c>
      <c r="AY482" s="18" t="s">
        <v>157</v>
      </c>
      <c r="BE482" s="159">
        <f>IF(N482="základná",J482,0)</f>
        <v>0</v>
      </c>
      <c r="BF482" s="159">
        <f>IF(N482="znížená",J482,0)</f>
        <v>0</v>
      </c>
      <c r="BG482" s="159">
        <f>IF(N482="zákl. prenesená",J482,0)</f>
        <v>0</v>
      </c>
      <c r="BH482" s="159">
        <f>IF(N482="zníž. prenesená",J482,0)</f>
        <v>0</v>
      </c>
      <c r="BI482" s="159">
        <f>IF(N482="nulová",J482,0)</f>
        <v>0</v>
      </c>
      <c r="BJ482" s="18" t="s">
        <v>87</v>
      </c>
      <c r="BK482" s="160">
        <f>ROUND(I482*H482,3)</f>
        <v>0</v>
      </c>
      <c r="BL482" s="18" t="s">
        <v>220</v>
      </c>
      <c r="BM482" s="158" t="s">
        <v>7825</v>
      </c>
    </row>
    <row r="483" spans="1:65" s="14" customFormat="1" x14ac:dyDescent="0.2">
      <c r="B483" s="172"/>
      <c r="D483" s="166" t="s">
        <v>269</v>
      </c>
      <c r="E483" s="173" t="s">
        <v>1</v>
      </c>
      <c r="F483" s="174" t="s">
        <v>7826</v>
      </c>
      <c r="H483" s="175">
        <v>29.388000000000002</v>
      </c>
      <c r="L483" s="172"/>
      <c r="M483" s="176"/>
      <c r="N483" s="177"/>
      <c r="O483" s="177"/>
      <c r="P483" s="177"/>
      <c r="Q483" s="177"/>
      <c r="R483" s="177"/>
      <c r="S483" s="177"/>
      <c r="T483" s="178"/>
      <c r="AT483" s="173" t="s">
        <v>269</v>
      </c>
      <c r="AU483" s="173" t="s">
        <v>87</v>
      </c>
      <c r="AV483" s="14" t="s">
        <v>87</v>
      </c>
      <c r="AW483" s="14" t="s">
        <v>26</v>
      </c>
      <c r="AX483" s="14" t="s">
        <v>71</v>
      </c>
      <c r="AY483" s="173" t="s">
        <v>157</v>
      </c>
    </row>
    <row r="484" spans="1:65" s="15" customFormat="1" x14ac:dyDescent="0.2">
      <c r="B484" s="179"/>
      <c r="D484" s="166" t="s">
        <v>269</v>
      </c>
      <c r="E484" s="180" t="s">
        <v>1</v>
      </c>
      <c r="F484" s="181" t="s">
        <v>272</v>
      </c>
      <c r="H484" s="182">
        <v>29.388000000000002</v>
      </c>
      <c r="L484" s="179"/>
      <c r="M484" s="183"/>
      <c r="N484" s="184"/>
      <c r="O484" s="184"/>
      <c r="P484" s="184"/>
      <c r="Q484" s="184"/>
      <c r="R484" s="184"/>
      <c r="S484" s="184"/>
      <c r="T484" s="185"/>
      <c r="AT484" s="180" t="s">
        <v>269</v>
      </c>
      <c r="AU484" s="180" t="s">
        <v>87</v>
      </c>
      <c r="AV484" s="15" t="s">
        <v>162</v>
      </c>
      <c r="AW484" s="15" t="s">
        <v>26</v>
      </c>
      <c r="AX484" s="15" t="s">
        <v>79</v>
      </c>
      <c r="AY484" s="180" t="s">
        <v>157</v>
      </c>
    </row>
    <row r="485" spans="1:65" s="14" customFormat="1" x14ac:dyDescent="0.2">
      <c r="B485" s="172"/>
      <c r="D485" s="166" t="s">
        <v>269</v>
      </c>
      <c r="F485" s="174" t="s">
        <v>7827</v>
      </c>
      <c r="H485" s="175">
        <v>30.27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3</v>
      </c>
      <c r="AX485" s="14" t="s">
        <v>79</v>
      </c>
      <c r="AY485" s="173" t="s">
        <v>157</v>
      </c>
    </row>
    <row r="486" spans="1:65" s="2" customFormat="1" ht="24.2" customHeight="1" x14ac:dyDescent="0.2">
      <c r="A486" s="30"/>
      <c r="B486" s="147"/>
      <c r="C486" s="148" t="s">
        <v>1916</v>
      </c>
      <c r="D486" s="148" t="s">
        <v>159</v>
      </c>
      <c r="E486" s="149" t="s">
        <v>7828</v>
      </c>
      <c r="F486" s="150" t="s">
        <v>7829</v>
      </c>
      <c r="G486" s="151" t="s">
        <v>514</v>
      </c>
      <c r="H486" s="152">
        <v>3.9</v>
      </c>
      <c r="I486" s="152"/>
      <c r="J486" s="152">
        <f>ROUND(I486*H486,3)</f>
        <v>0</v>
      </c>
      <c r="K486" s="153"/>
      <c r="L486" s="31"/>
      <c r="M486" s="154" t="s">
        <v>1</v>
      </c>
      <c r="N486" s="155" t="s">
        <v>37</v>
      </c>
      <c r="O486" s="156">
        <v>0</v>
      </c>
      <c r="P486" s="156">
        <f>O486*H486</f>
        <v>0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220</v>
      </c>
      <c r="AT486" s="158" t="s">
        <v>159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220</v>
      </c>
      <c r="BM486" s="158" t="s">
        <v>7830</v>
      </c>
    </row>
    <row r="487" spans="1:65" s="12" customFormat="1" ht="22.9" customHeight="1" x14ac:dyDescent="0.2">
      <c r="B487" s="135"/>
      <c r="D487" s="136" t="s">
        <v>70</v>
      </c>
      <c r="E487" s="145" t="s">
        <v>4223</v>
      </c>
      <c r="F487" s="145" t="s">
        <v>4224</v>
      </c>
      <c r="J487" s="146">
        <f>BK487</f>
        <v>0</v>
      </c>
      <c r="L487" s="135"/>
      <c r="M487" s="139"/>
      <c r="N487" s="140"/>
      <c r="O487" s="140"/>
      <c r="P487" s="141">
        <f>SUM(P488:P496)</f>
        <v>46.749960000000002</v>
      </c>
      <c r="Q487" s="140"/>
      <c r="R487" s="141">
        <f>SUM(R488:R496)</f>
        <v>0.77317359000000008</v>
      </c>
      <c r="S487" s="140"/>
      <c r="T487" s="142">
        <f>SUM(T488:T496)</f>
        <v>0</v>
      </c>
      <c r="AR487" s="136" t="s">
        <v>87</v>
      </c>
      <c r="AT487" s="143" t="s">
        <v>70</v>
      </c>
      <c r="AU487" s="143" t="s">
        <v>79</v>
      </c>
      <c r="AY487" s="136" t="s">
        <v>157</v>
      </c>
      <c r="BK487" s="144">
        <f>SUM(BK488:BK496)</f>
        <v>0</v>
      </c>
    </row>
    <row r="488" spans="1:65" s="2" customFormat="1" ht="24.2" customHeight="1" x14ac:dyDescent="0.2">
      <c r="A488" s="30"/>
      <c r="B488" s="147"/>
      <c r="C488" s="148" t="s">
        <v>1941</v>
      </c>
      <c r="D488" s="148" t="s">
        <v>159</v>
      </c>
      <c r="E488" s="149" t="s">
        <v>4226</v>
      </c>
      <c r="F488" s="150" t="s">
        <v>4227</v>
      </c>
      <c r="G488" s="151" t="s">
        <v>168</v>
      </c>
      <c r="H488" s="152">
        <v>50.76</v>
      </c>
      <c r="I488" s="152"/>
      <c r="J488" s="152">
        <f>ROUND(I488*H488,3)</f>
        <v>0</v>
      </c>
      <c r="K488" s="153"/>
      <c r="L488" s="31"/>
      <c r="M488" s="154" t="s">
        <v>1</v>
      </c>
      <c r="N488" s="155" t="s">
        <v>37</v>
      </c>
      <c r="O488" s="156">
        <v>0.92100000000000004</v>
      </c>
      <c r="P488" s="156">
        <f>O488*H488</f>
        <v>46.749960000000002</v>
      </c>
      <c r="Q488" s="156">
        <v>3.15E-3</v>
      </c>
      <c r="R488" s="156">
        <f>Q488*H488</f>
        <v>0.15989400000000001</v>
      </c>
      <c r="S488" s="156">
        <v>0</v>
      </c>
      <c r="T488" s="157">
        <f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58" t="s">
        <v>220</v>
      </c>
      <c r="AT488" s="158" t="s">
        <v>159</v>
      </c>
      <c r="AU488" s="158" t="s">
        <v>87</v>
      </c>
      <c r="AY488" s="18" t="s">
        <v>157</v>
      </c>
      <c r="BE488" s="159">
        <f>IF(N488="základná",J488,0)</f>
        <v>0</v>
      </c>
      <c r="BF488" s="159">
        <f>IF(N488="znížená",J488,0)</f>
        <v>0</v>
      </c>
      <c r="BG488" s="159">
        <f>IF(N488="zákl. prenesená",J488,0)</f>
        <v>0</v>
      </c>
      <c r="BH488" s="159">
        <f>IF(N488="zníž. prenesená",J488,0)</f>
        <v>0</v>
      </c>
      <c r="BI488" s="159">
        <f>IF(N488="nulová",J488,0)</f>
        <v>0</v>
      </c>
      <c r="BJ488" s="18" t="s">
        <v>87</v>
      </c>
      <c r="BK488" s="160">
        <f>ROUND(I488*H488,3)</f>
        <v>0</v>
      </c>
      <c r="BL488" s="18" t="s">
        <v>220</v>
      </c>
      <c r="BM488" s="158" t="s">
        <v>7831</v>
      </c>
    </row>
    <row r="489" spans="1:65" s="13" customFormat="1" x14ac:dyDescent="0.2">
      <c r="B489" s="165"/>
      <c r="D489" s="166" t="s">
        <v>269</v>
      </c>
      <c r="E489" s="167" t="s">
        <v>1</v>
      </c>
      <c r="F489" s="168" t="s">
        <v>1070</v>
      </c>
      <c r="H489" s="167" t="s">
        <v>1</v>
      </c>
      <c r="L489" s="165"/>
      <c r="M489" s="169"/>
      <c r="N489" s="170"/>
      <c r="O489" s="170"/>
      <c r="P489" s="170"/>
      <c r="Q489" s="170"/>
      <c r="R489" s="170"/>
      <c r="S489" s="170"/>
      <c r="T489" s="171"/>
      <c r="AT489" s="167" t="s">
        <v>269</v>
      </c>
      <c r="AU489" s="167" t="s">
        <v>87</v>
      </c>
      <c r="AV489" s="13" t="s">
        <v>79</v>
      </c>
      <c r="AW489" s="13" t="s">
        <v>26</v>
      </c>
      <c r="AX489" s="13" t="s">
        <v>71</v>
      </c>
      <c r="AY489" s="167" t="s">
        <v>157</v>
      </c>
    </row>
    <row r="490" spans="1:65" s="14" customFormat="1" x14ac:dyDescent="0.2">
      <c r="B490" s="172"/>
      <c r="D490" s="166" t="s">
        <v>269</v>
      </c>
      <c r="E490" s="173" t="s">
        <v>1</v>
      </c>
      <c r="F490" s="174" t="s">
        <v>7561</v>
      </c>
      <c r="H490" s="175">
        <v>27.08</v>
      </c>
      <c r="L490" s="172"/>
      <c r="M490" s="176"/>
      <c r="N490" s="177"/>
      <c r="O490" s="177"/>
      <c r="P490" s="177"/>
      <c r="Q490" s="177"/>
      <c r="R490" s="177"/>
      <c r="S490" s="177"/>
      <c r="T490" s="178"/>
      <c r="AT490" s="173" t="s">
        <v>269</v>
      </c>
      <c r="AU490" s="173" t="s">
        <v>87</v>
      </c>
      <c r="AV490" s="14" t="s">
        <v>87</v>
      </c>
      <c r="AW490" s="14" t="s">
        <v>26</v>
      </c>
      <c r="AX490" s="14" t="s">
        <v>71</v>
      </c>
      <c r="AY490" s="173" t="s">
        <v>157</v>
      </c>
    </row>
    <row r="491" spans="1:65" s="14" customFormat="1" x14ac:dyDescent="0.2">
      <c r="B491" s="172"/>
      <c r="D491" s="166" t="s">
        <v>269</v>
      </c>
      <c r="E491" s="173" t="s">
        <v>1</v>
      </c>
      <c r="F491" s="174" t="s">
        <v>7562</v>
      </c>
      <c r="H491" s="175">
        <v>23.68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5" customFormat="1" x14ac:dyDescent="0.2">
      <c r="B492" s="179"/>
      <c r="D492" s="166" t="s">
        <v>269</v>
      </c>
      <c r="E492" s="180" t="s">
        <v>1</v>
      </c>
      <c r="F492" s="181" t="s">
        <v>272</v>
      </c>
      <c r="H492" s="182">
        <v>50.76</v>
      </c>
      <c r="L492" s="179"/>
      <c r="M492" s="183"/>
      <c r="N492" s="184"/>
      <c r="O492" s="184"/>
      <c r="P492" s="184"/>
      <c r="Q492" s="184"/>
      <c r="R492" s="184"/>
      <c r="S492" s="184"/>
      <c r="T492" s="185"/>
      <c r="AT492" s="180" t="s">
        <v>269</v>
      </c>
      <c r="AU492" s="180" t="s">
        <v>87</v>
      </c>
      <c r="AV492" s="15" t="s">
        <v>162</v>
      </c>
      <c r="AW492" s="15" t="s">
        <v>26</v>
      </c>
      <c r="AX492" s="15" t="s">
        <v>79</v>
      </c>
      <c r="AY492" s="180" t="s">
        <v>157</v>
      </c>
    </row>
    <row r="493" spans="1:65" s="2" customFormat="1" ht="14.45" customHeight="1" x14ac:dyDescent="0.2">
      <c r="A493" s="30"/>
      <c r="B493" s="147"/>
      <c r="C493" s="193" t="s">
        <v>1967</v>
      </c>
      <c r="D493" s="193" t="s">
        <v>777</v>
      </c>
      <c r="E493" s="194" t="s">
        <v>4264</v>
      </c>
      <c r="F493" s="195" t="s">
        <v>4265</v>
      </c>
      <c r="G493" s="196" t="s">
        <v>168</v>
      </c>
      <c r="H493" s="197">
        <v>52.283000000000001</v>
      </c>
      <c r="I493" s="197"/>
      <c r="J493" s="197">
        <f>ROUND(I493*H493,3)</f>
        <v>0</v>
      </c>
      <c r="K493" s="198"/>
      <c r="L493" s="199"/>
      <c r="M493" s="200" t="s">
        <v>1</v>
      </c>
      <c r="N493" s="201" t="s">
        <v>37</v>
      </c>
      <c r="O493" s="156">
        <v>0</v>
      </c>
      <c r="P493" s="156">
        <f>O493*H493</f>
        <v>0</v>
      </c>
      <c r="Q493" s="156">
        <v>1.1730000000000001E-2</v>
      </c>
      <c r="R493" s="156">
        <f>Q493*H493</f>
        <v>0.6132795900000001</v>
      </c>
      <c r="S493" s="156">
        <v>0</v>
      </c>
      <c r="T493" s="157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58" t="s">
        <v>511</v>
      </c>
      <c r="AT493" s="158" t="s">
        <v>777</v>
      </c>
      <c r="AU493" s="158" t="s">
        <v>87</v>
      </c>
      <c r="AY493" s="18" t="s">
        <v>157</v>
      </c>
      <c r="BE493" s="159">
        <f>IF(N493="základná",J493,0)</f>
        <v>0</v>
      </c>
      <c r="BF493" s="159">
        <f>IF(N493="znížená",J493,0)</f>
        <v>0</v>
      </c>
      <c r="BG493" s="159">
        <f>IF(N493="zákl. prenesená",J493,0)</f>
        <v>0</v>
      </c>
      <c r="BH493" s="159">
        <f>IF(N493="zníž. prenesená",J493,0)</f>
        <v>0</v>
      </c>
      <c r="BI493" s="159">
        <f>IF(N493="nulová",J493,0)</f>
        <v>0</v>
      </c>
      <c r="BJ493" s="18" t="s">
        <v>87</v>
      </c>
      <c r="BK493" s="160">
        <f>ROUND(I493*H493,3)</f>
        <v>0</v>
      </c>
      <c r="BL493" s="18" t="s">
        <v>220</v>
      </c>
      <c r="BM493" s="158" t="s">
        <v>7832</v>
      </c>
    </row>
    <row r="494" spans="1:65" s="14" customFormat="1" x14ac:dyDescent="0.2">
      <c r="B494" s="172"/>
      <c r="D494" s="166" t="s">
        <v>269</v>
      </c>
      <c r="E494" s="173" t="s">
        <v>1</v>
      </c>
      <c r="F494" s="174" t="s">
        <v>7833</v>
      </c>
      <c r="H494" s="175">
        <v>52.283000000000001</v>
      </c>
      <c r="L494" s="172"/>
      <c r="M494" s="176"/>
      <c r="N494" s="177"/>
      <c r="O494" s="177"/>
      <c r="P494" s="177"/>
      <c r="Q494" s="177"/>
      <c r="R494" s="177"/>
      <c r="S494" s="177"/>
      <c r="T494" s="178"/>
      <c r="AT494" s="173" t="s">
        <v>269</v>
      </c>
      <c r="AU494" s="173" t="s">
        <v>87</v>
      </c>
      <c r="AV494" s="14" t="s">
        <v>87</v>
      </c>
      <c r="AW494" s="14" t="s">
        <v>26</v>
      </c>
      <c r="AX494" s="14" t="s">
        <v>71</v>
      </c>
      <c r="AY494" s="173" t="s">
        <v>157</v>
      </c>
    </row>
    <row r="495" spans="1:65" s="15" customFormat="1" x14ac:dyDescent="0.2">
      <c r="B495" s="179"/>
      <c r="D495" s="166" t="s">
        <v>269</v>
      </c>
      <c r="E495" s="180" t="s">
        <v>1</v>
      </c>
      <c r="F495" s="181" t="s">
        <v>272</v>
      </c>
      <c r="H495" s="182">
        <v>52.283000000000001</v>
      </c>
      <c r="L495" s="179"/>
      <c r="M495" s="183"/>
      <c r="N495" s="184"/>
      <c r="O495" s="184"/>
      <c r="P495" s="184"/>
      <c r="Q495" s="184"/>
      <c r="R495" s="184"/>
      <c r="S495" s="184"/>
      <c r="T495" s="185"/>
      <c r="AT495" s="180" t="s">
        <v>269</v>
      </c>
      <c r="AU495" s="180" t="s">
        <v>87</v>
      </c>
      <c r="AV495" s="15" t="s">
        <v>162</v>
      </c>
      <c r="AW495" s="15" t="s">
        <v>26</v>
      </c>
      <c r="AX495" s="15" t="s">
        <v>79</v>
      </c>
      <c r="AY495" s="180" t="s">
        <v>157</v>
      </c>
    </row>
    <row r="496" spans="1:65" s="2" customFormat="1" ht="24.2" customHeight="1" x14ac:dyDescent="0.2">
      <c r="A496" s="30"/>
      <c r="B496" s="147"/>
      <c r="C496" s="148" t="s">
        <v>1971</v>
      </c>
      <c r="D496" s="148" t="s">
        <v>159</v>
      </c>
      <c r="E496" s="149" t="s">
        <v>6680</v>
      </c>
      <c r="F496" s="150" t="s">
        <v>6681</v>
      </c>
      <c r="G496" s="151" t="s">
        <v>514</v>
      </c>
      <c r="H496" s="152">
        <v>2.2000000000000002</v>
      </c>
      <c r="I496" s="152"/>
      <c r="J496" s="152">
        <f>ROUND(I496*H496,3)</f>
        <v>0</v>
      </c>
      <c r="K496" s="153"/>
      <c r="L496" s="31"/>
      <c r="M496" s="154" t="s">
        <v>1</v>
      </c>
      <c r="N496" s="155" t="s">
        <v>37</v>
      </c>
      <c r="O496" s="156">
        <v>0</v>
      </c>
      <c r="P496" s="156">
        <f>O496*H496</f>
        <v>0</v>
      </c>
      <c r="Q496" s="156">
        <v>0</v>
      </c>
      <c r="R496" s="156">
        <f>Q496*H496</f>
        <v>0</v>
      </c>
      <c r="S496" s="156">
        <v>0</v>
      </c>
      <c r="T496" s="157">
        <f>S496*H496</f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58" t="s">
        <v>220</v>
      </c>
      <c r="AT496" s="158" t="s">
        <v>159</v>
      </c>
      <c r="AU496" s="158" t="s">
        <v>87</v>
      </c>
      <c r="AY496" s="18" t="s">
        <v>157</v>
      </c>
      <c r="BE496" s="159">
        <f>IF(N496="základná",J496,0)</f>
        <v>0</v>
      </c>
      <c r="BF496" s="159">
        <f>IF(N496="znížená",J496,0)</f>
        <v>0</v>
      </c>
      <c r="BG496" s="159">
        <f>IF(N496="zákl. prenesená",J496,0)</f>
        <v>0</v>
      </c>
      <c r="BH496" s="159">
        <f>IF(N496="zníž. prenesená",J496,0)</f>
        <v>0</v>
      </c>
      <c r="BI496" s="159">
        <f>IF(N496="nulová",J496,0)</f>
        <v>0</v>
      </c>
      <c r="BJ496" s="18" t="s">
        <v>87</v>
      </c>
      <c r="BK496" s="160">
        <f>ROUND(I496*H496,3)</f>
        <v>0</v>
      </c>
      <c r="BL496" s="18" t="s">
        <v>220</v>
      </c>
      <c r="BM496" s="158" t="s">
        <v>7834</v>
      </c>
    </row>
    <row r="497" spans="1:65" s="12" customFormat="1" ht="22.9" customHeight="1" x14ac:dyDescent="0.2">
      <c r="B497" s="135"/>
      <c r="D497" s="136" t="s">
        <v>70</v>
      </c>
      <c r="E497" s="145" t="s">
        <v>4272</v>
      </c>
      <c r="F497" s="145" t="s">
        <v>4273</v>
      </c>
      <c r="J497" s="146">
        <f>BK497</f>
        <v>0</v>
      </c>
      <c r="L497" s="135"/>
      <c r="M497" s="139"/>
      <c r="N497" s="140"/>
      <c r="O497" s="140"/>
      <c r="P497" s="141">
        <f>SUM(P498:P538)</f>
        <v>2793.3112747</v>
      </c>
      <c r="Q497" s="140"/>
      <c r="R497" s="141">
        <f>SUM(R498:R538)</f>
        <v>3.18371958</v>
      </c>
      <c r="S497" s="140"/>
      <c r="T497" s="142">
        <f>SUM(T498:T538)</f>
        <v>0</v>
      </c>
      <c r="AR497" s="136" t="s">
        <v>87</v>
      </c>
      <c r="AT497" s="143" t="s">
        <v>70</v>
      </c>
      <c r="AU497" s="143" t="s">
        <v>79</v>
      </c>
      <c r="AY497" s="136" t="s">
        <v>157</v>
      </c>
      <c r="BK497" s="144">
        <f>SUM(BK498:BK538)</f>
        <v>0</v>
      </c>
    </row>
    <row r="498" spans="1:65" s="2" customFormat="1" ht="24.2" customHeight="1" x14ac:dyDescent="0.2">
      <c r="A498" s="30"/>
      <c r="B498" s="147"/>
      <c r="C498" s="148" t="s">
        <v>1975</v>
      </c>
      <c r="D498" s="148" t="s">
        <v>159</v>
      </c>
      <c r="E498" s="149" t="s">
        <v>7835</v>
      </c>
      <c r="F498" s="150" t="s">
        <v>7836</v>
      </c>
      <c r="G498" s="151" t="s">
        <v>168</v>
      </c>
      <c r="H498" s="152">
        <v>499.64</v>
      </c>
      <c r="I498" s="152"/>
      <c r="J498" s="152">
        <f>ROUND(I498*H498,3)</f>
        <v>0</v>
      </c>
      <c r="K498" s="153"/>
      <c r="L498" s="31"/>
      <c r="M498" s="154" t="s">
        <v>1</v>
      </c>
      <c r="N498" s="155" t="s">
        <v>37</v>
      </c>
      <c r="O498" s="156">
        <v>0.10100000000000001</v>
      </c>
      <c r="P498" s="156">
        <f>O498*H498</f>
        <v>50.463640000000005</v>
      </c>
      <c r="Q498" s="156">
        <v>0</v>
      </c>
      <c r="R498" s="156">
        <f>Q498*H498</f>
        <v>0</v>
      </c>
      <c r="S498" s="156">
        <v>0</v>
      </c>
      <c r="T498" s="15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58" t="s">
        <v>220</v>
      </c>
      <c r="AT498" s="158" t="s">
        <v>159</v>
      </c>
      <c r="AU498" s="158" t="s">
        <v>87</v>
      </c>
      <c r="AY498" s="18" t="s">
        <v>157</v>
      </c>
      <c r="BE498" s="159">
        <f>IF(N498="základná",J498,0)</f>
        <v>0</v>
      </c>
      <c r="BF498" s="159">
        <f>IF(N498="znížená",J498,0)</f>
        <v>0</v>
      </c>
      <c r="BG498" s="159">
        <f>IF(N498="zákl. prenesená",J498,0)</f>
        <v>0</v>
      </c>
      <c r="BH498" s="159">
        <f>IF(N498="zníž. prenesená",J498,0)</f>
        <v>0</v>
      </c>
      <c r="BI498" s="159">
        <f>IF(N498="nulová",J498,0)</f>
        <v>0</v>
      </c>
      <c r="BJ498" s="18" t="s">
        <v>87</v>
      </c>
      <c r="BK498" s="160">
        <f>ROUND(I498*H498,3)</f>
        <v>0</v>
      </c>
      <c r="BL498" s="18" t="s">
        <v>220</v>
      </c>
      <c r="BM498" s="158" t="s">
        <v>7837</v>
      </c>
    </row>
    <row r="499" spans="1:65" s="13" customFormat="1" ht="22.5" x14ac:dyDescent="0.2">
      <c r="B499" s="165"/>
      <c r="D499" s="166" t="s">
        <v>269</v>
      </c>
      <c r="E499" s="167" t="s">
        <v>1</v>
      </c>
      <c r="F499" s="168" t="s">
        <v>7838</v>
      </c>
      <c r="H499" s="167" t="s">
        <v>1</v>
      </c>
      <c r="L499" s="165"/>
      <c r="M499" s="169"/>
      <c r="N499" s="170"/>
      <c r="O499" s="170"/>
      <c r="P499" s="170"/>
      <c r="Q499" s="170"/>
      <c r="R499" s="170"/>
      <c r="S499" s="170"/>
      <c r="T499" s="171"/>
      <c r="AT499" s="167" t="s">
        <v>269</v>
      </c>
      <c r="AU499" s="167" t="s">
        <v>87</v>
      </c>
      <c r="AV499" s="13" t="s">
        <v>79</v>
      </c>
      <c r="AW499" s="13" t="s">
        <v>26</v>
      </c>
      <c r="AX499" s="13" t="s">
        <v>71</v>
      </c>
      <c r="AY499" s="167" t="s">
        <v>157</v>
      </c>
    </row>
    <row r="500" spans="1:65" s="14" customFormat="1" x14ac:dyDescent="0.2">
      <c r="B500" s="172"/>
      <c r="D500" s="166" t="s">
        <v>269</v>
      </c>
      <c r="E500" s="173" t="s">
        <v>1</v>
      </c>
      <c r="F500" s="174" t="s">
        <v>7839</v>
      </c>
      <c r="H500" s="175">
        <v>374.64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1:65" s="14" customFormat="1" x14ac:dyDescent="0.2">
      <c r="B501" s="172"/>
      <c r="D501" s="166" t="s">
        <v>269</v>
      </c>
      <c r="E501" s="173" t="s">
        <v>1</v>
      </c>
      <c r="F501" s="174" t="s">
        <v>7840</v>
      </c>
      <c r="H501" s="175">
        <v>60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4" customFormat="1" x14ac:dyDescent="0.2">
      <c r="B502" s="172"/>
      <c r="D502" s="166" t="s">
        <v>269</v>
      </c>
      <c r="E502" s="173" t="s">
        <v>1</v>
      </c>
      <c r="F502" s="174" t="s">
        <v>7841</v>
      </c>
      <c r="H502" s="175">
        <v>65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5" customFormat="1" x14ac:dyDescent="0.2">
      <c r="B503" s="179"/>
      <c r="D503" s="166" t="s">
        <v>269</v>
      </c>
      <c r="E503" s="180" t="s">
        <v>1</v>
      </c>
      <c r="F503" s="181" t="s">
        <v>272</v>
      </c>
      <c r="H503" s="182">
        <v>499.64</v>
      </c>
      <c r="L503" s="179"/>
      <c r="M503" s="183"/>
      <c r="N503" s="184"/>
      <c r="O503" s="184"/>
      <c r="P503" s="184"/>
      <c r="Q503" s="184"/>
      <c r="R503" s="184"/>
      <c r="S503" s="184"/>
      <c r="T503" s="185"/>
      <c r="AT503" s="180" t="s">
        <v>269</v>
      </c>
      <c r="AU503" s="180" t="s">
        <v>87</v>
      </c>
      <c r="AV503" s="15" t="s">
        <v>162</v>
      </c>
      <c r="AW503" s="15" t="s">
        <v>26</v>
      </c>
      <c r="AX503" s="15" t="s">
        <v>79</v>
      </c>
      <c r="AY503" s="180" t="s">
        <v>157</v>
      </c>
    </row>
    <row r="504" spans="1:65" s="2" customFormat="1" ht="24.2" customHeight="1" x14ac:dyDescent="0.2">
      <c r="A504" s="30"/>
      <c r="B504" s="147"/>
      <c r="C504" s="148" t="s">
        <v>232</v>
      </c>
      <c r="D504" s="148" t="s">
        <v>159</v>
      </c>
      <c r="E504" s="149" t="s">
        <v>7842</v>
      </c>
      <c r="F504" s="150" t="s">
        <v>7843</v>
      </c>
      <c r="G504" s="151" t="s">
        <v>168</v>
      </c>
      <c r="H504" s="152">
        <v>5766</v>
      </c>
      <c r="I504" s="152"/>
      <c r="J504" s="152">
        <f>ROUND(I504*H504,3)</f>
        <v>0</v>
      </c>
      <c r="K504" s="153"/>
      <c r="L504" s="31"/>
      <c r="M504" s="154" t="s">
        <v>1</v>
      </c>
      <c r="N504" s="155" t="s">
        <v>37</v>
      </c>
      <c r="O504" s="156">
        <v>0.11</v>
      </c>
      <c r="P504" s="156">
        <f>O504*H504</f>
        <v>634.26</v>
      </c>
      <c r="Q504" s="156">
        <v>0</v>
      </c>
      <c r="R504" s="156">
        <f>Q504*H504</f>
        <v>0</v>
      </c>
      <c r="S504" s="156">
        <v>0</v>
      </c>
      <c r="T504" s="15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220</v>
      </c>
      <c r="AT504" s="158" t="s">
        <v>159</v>
      </c>
      <c r="AU504" s="158" t="s">
        <v>87</v>
      </c>
      <c r="AY504" s="18" t="s">
        <v>157</v>
      </c>
      <c r="BE504" s="159">
        <f>IF(N504="základná",J504,0)</f>
        <v>0</v>
      </c>
      <c r="BF504" s="159">
        <f>IF(N504="znížená",J504,0)</f>
        <v>0</v>
      </c>
      <c r="BG504" s="159">
        <f>IF(N504="zákl. prenesená",J504,0)</f>
        <v>0</v>
      </c>
      <c r="BH504" s="159">
        <f>IF(N504="zníž. prenesená",J504,0)</f>
        <v>0</v>
      </c>
      <c r="BI504" s="159">
        <f>IF(N504="nulová",J504,0)</f>
        <v>0</v>
      </c>
      <c r="BJ504" s="18" t="s">
        <v>87</v>
      </c>
      <c r="BK504" s="160">
        <f>ROUND(I504*H504,3)</f>
        <v>0</v>
      </c>
      <c r="BL504" s="18" t="s">
        <v>220</v>
      </c>
      <c r="BM504" s="158" t="s">
        <v>7844</v>
      </c>
    </row>
    <row r="505" spans="1:65" s="13" customFormat="1" ht="22.5" x14ac:dyDescent="0.2">
      <c r="B505" s="165"/>
      <c r="D505" s="166" t="s">
        <v>269</v>
      </c>
      <c r="E505" s="167" t="s">
        <v>1</v>
      </c>
      <c r="F505" s="168" t="s">
        <v>7845</v>
      </c>
      <c r="H505" s="167" t="s">
        <v>1</v>
      </c>
      <c r="L505" s="165"/>
      <c r="M505" s="169"/>
      <c r="N505" s="170"/>
      <c r="O505" s="170"/>
      <c r="P505" s="170"/>
      <c r="Q505" s="170"/>
      <c r="R505" s="170"/>
      <c r="S505" s="170"/>
      <c r="T505" s="171"/>
      <c r="AT505" s="167" t="s">
        <v>269</v>
      </c>
      <c r="AU505" s="167" t="s">
        <v>87</v>
      </c>
      <c r="AV505" s="13" t="s">
        <v>79</v>
      </c>
      <c r="AW505" s="13" t="s">
        <v>26</v>
      </c>
      <c r="AX505" s="13" t="s">
        <v>71</v>
      </c>
      <c r="AY505" s="167" t="s">
        <v>157</v>
      </c>
    </row>
    <row r="506" spans="1:65" s="14" customFormat="1" x14ac:dyDescent="0.2">
      <c r="B506" s="172"/>
      <c r="D506" s="166" t="s">
        <v>269</v>
      </c>
      <c r="E506" s="173" t="s">
        <v>1</v>
      </c>
      <c r="F506" s="174" t="s">
        <v>7846</v>
      </c>
      <c r="H506" s="175">
        <v>5766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87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1:65" s="15" customFormat="1" x14ac:dyDescent="0.2">
      <c r="B507" s="179"/>
      <c r="D507" s="166" t="s">
        <v>269</v>
      </c>
      <c r="E507" s="180" t="s">
        <v>1</v>
      </c>
      <c r="F507" s="181" t="s">
        <v>272</v>
      </c>
      <c r="H507" s="182">
        <v>5766</v>
      </c>
      <c r="L507" s="179"/>
      <c r="M507" s="183"/>
      <c r="N507" s="184"/>
      <c r="O507" s="184"/>
      <c r="P507" s="184"/>
      <c r="Q507" s="184"/>
      <c r="R507" s="184"/>
      <c r="S507" s="184"/>
      <c r="T507" s="185"/>
      <c r="AT507" s="180" t="s">
        <v>269</v>
      </c>
      <c r="AU507" s="180" t="s">
        <v>87</v>
      </c>
      <c r="AV507" s="15" t="s">
        <v>162</v>
      </c>
      <c r="AW507" s="15" t="s">
        <v>26</v>
      </c>
      <c r="AX507" s="15" t="s">
        <v>79</v>
      </c>
      <c r="AY507" s="180" t="s">
        <v>157</v>
      </c>
    </row>
    <row r="508" spans="1:65" s="2" customFormat="1" ht="24.2" customHeight="1" x14ac:dyDescent="0.2">
      <c r="A508" s="30"/>
      <c r="B508" s="147"/>
      <c r="C508" s="148" t="s">
        <v>2062</v>
      </c>
      <c r="D508" s="148" t="s">
        <v>159</v>
      </c>
      <c r="E508" s="149" t="s">
        <v>7847</v>
      </c>
      <c r="F508" s="150" t="s">
        <v>7848</v>
      </c>
      <c r="G508" s="151" t="s">
        <v>168</v>
      </c>
      <c r="H508" s="152">
        <v>499.64</v>
      </c>
      <c r="I508" s="152"/>
      <c r="J508" s="152">
        <f>ROUND(I508*H508,3)</f>
        <v>0</v>
      </c>
      <c r="K508" s="153"/>
      <c r="L508" s="31"/>
      <c r="M508" s="154" t="s">
        <v>1</v>
      </c>
      <c r="N508" s="155" t="s">
        <v>37</v>
      </c>
      <c r="O508" s="156">
        <v>8.8400000000000006E-2</v>
      </c>
      <c r="P508" s="156">
        <f>O508*H508</f>
        <v>44.168176000000003</v>
      </c>
      <c r="Q508" s="156">
        <v>2.3000000000000001E-4</v>
      </c>
      <c r="R508" s="156">
        <f>Q508*H508</f>
        <v>0.1149172</v>
      </c>
      <c r="S508" s="156">
        <v>0</v>
      </c>
      <c r="T508" s="157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220</v>
      </c>
      <c r="AT508" s="158" t="s">
        <v>159</v>
      </c>
      <c r="AU508" s="158" t="s">
        <v>87</v>
      </c>
      <c r="AY508" s="18" t="s">
        <v>157</v>
      </c>
      <c r="BE508" s="159">
        <f>IF(N508="základná",J508,0)</f>
        <v>0</v>
      </c>
      <c r="BF508" s="159">
        <f>IF(N508="znížená",J508,0)</f>
        <v>0</v>
      </c>
      <c r="BG508" s="159">
        <f>IF(N508="zákl. prenesená",J508,0)</f>
        <v>0</v>
      </c>
      <c r="BH508" s="159">
        <f>IF(N508="zníž. prenesená",J508,0)</f>
        <v>0</v>
      </c>
      <c r="BI508" s="159">
        <f>IF(N508="nulová",J508,0)</f>
        <v>0</v>
      </c>
      <c r="BJ508" s="18" t="s">
        <v>87</v>
      </c>
      <c r="BK508" s="160">
        <f>ROUND(I508*H508,3)</f>
        <v>0</v>
      </c>
      <c r="BL508" s="18" t="s">
        <v>220</v>
      </c>
      <c r="BM508" s="158" t="s">
        <v>7849</v>
      </c>
    </row>
    <row r="509" spans="1:65" s="2" customFormat="1" ht="24.2" customHeight="1" x14ac:dyDescent="0.2">
      <c r="A509" s="30"/>
      <c r="B509" s="147"/>
      <c r="C509" s="148" t="s">
        <v>2075</v>
      </c>
      <c r="D509" s="148" t="s">
        <v>159</v>
      </c>
      <c r="E509" s="149" t="s">
        <v>7850</v>
      </c>
      <c r="F509" s="150" t="s">
        <v>7851</v>
      </c>
      <c r="G509" s="151" t="s">
        <v>168</v>
      </c>
      <c r="H509" s="152">
        <v>499.64</v>
      </c>
      <c r="I509" s="152"/>
      <c r="J509" s="152">
        <f>ROUND(I509*H509,3)</f>
        <v>0</v>
      </c>
      <c r="K509" s="153"/>
      <c r="L509" s="31"/>
      <c r="M509" s="154" t="s">
        <v>1</v>
      </c>
      <c r="N509" s="155" t="s">
        <v>37</v>
      </c>
      <c r="O509" s="156">
        <v>2.9270000000000001E-2</v>
      </c>
      <c r="P509" s="156">
        <f>O509*H509</f>
        <v>14.6244628</v>
      </c>
      <c r="Q509" s="156">
        <v>1.4999999999999999E-4</v>
      </c>
      <c r="R509" s="156">
        <f>Q509*H509</f>
        <v>7.4945999999999985E-2</v>
      </c>
      <c r="S509" s="156">
        <v>0</v>
      </c>
      <c r="T509" s="157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58" t="s">
        <v>220</v>
      </c>
      <c r="AT509" s="158" t="s">
        <v>159</v>
      </c>
      <c r="AU509" s="158" t="s">
        <v>87</v>
      </c>
      <c r="AY509" s="18" t="s">
        <v>157</v>
      </c>
      <c r="BE509" s="159">
        <f>IF(N509="základná",J509,0)</f>
        <v>0</v>
      </c>
      <c r="BF509" s="159">
        <f>IF(N509="znížená",J509,0)</f>
        <v>0</v>
      </c>
      <c r="BG509" s="159">
        <f>IF(N509="zákl. prenesená",J509,0)</f>
        <v>0</v>
      </c>
      <c r="BH509" s="159">
        <f>IF(N509="zníž. prenesená",J509,0)</f>
        <v>0</v>
      </c>
      <c r="BI509" s="159">
        <f>IF(N509="nulová",J509,0)</f>
        <v>0</v>
      </c>
      <c r="BJ509" s="18" t="s">
        <v>87</v>
      </c>
      <c r="BK509" s="160">
        <f>ROUND(I509*H509,3)</f>
        <v>0</v>
      </c>
      <c r="BL509" s="18" t="s">
        <v>220</v>
      </c>
      <c r="BM509" s="158" t="s">
        <v>7852</v>
      </c>
    </row>
    <row r="510" spans="1:65" s="2" customFormat="1" ht="24.2" customHeight="1" x14ac:dyDescent="0.2">
      <c r="A510" s="30"/>
      <c r="B510" s="147"/>
      <c r="C510" s="148" t="s">
        <v>2080</v>
      </c>
      <c r="D510" s="148" t="s">
        <v>159</v>
      </c>
      <c r="E510" s="149" t="s">
        <v>7853</v>
      </c>
      <c r="F510" s="150" t="s">
        <v>7854</v>
      </c>
      <c r="G510" s="151" t="s">
        <v>168</v>
      </c>
      <c r="H510" s="152">
        <v>5766</v>
      </c>
      <c r="I510" s="152"/>
      <c r="J510" s="152">
        <f>ROUND(I510*H510,3)</f>
        <v>0</v>
      </c>
      <c r="K510" s="153"/>
      <c r="L510" s="31"/>
      <c r="M510" s="154" t="s">
        <v>1</v>
      </c>
      <c r="N510" s="155" t="s">
        <v>37</v>
      </c>
      <c r="O510" s="156">
        <v>0.11142000000000001</v>
      </c>
      <c r="P510" s="156">
        <f>O510*H510</f>
        <v>642.44772</v>
      </c>
      <c r="Q510" s="156">
        <v>2.5000000000000001E-4</v>
      </c>
      <c r="R510" s="156">
        <f>Q510*H510</f>
        <v>1.4415</v>
      </c>
      <c r="S510" s="156">
        <v>0</v>
      </c>
      <c r="T510" s="157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58" t="s">
        <v>220</v>
      </c>
      <c r="AT510" s="158" t="s">
        <v>159</v>
      </c>
      <c r="AU510" s="158" t="s">
        <v>87</v>
      </c>
      <c r="AY510" s="18" t="s">
        <v>157</v>
      </c>
      <c r="BE510" s="159">
        <f>IF(N510="základná",J510,0)</f>
        <v>0</v>
      </c>
      <c r="BF510" s="159">
        <f>IF(N510="znížená",J510,0)</f>
        <v>0</v>
      </c>
      <c r="BG510" s="159">
        <f>IF(N510="zákl. prenesená",J510,0)</f>
        <v>0</v>
      </c>
      <c r="BH510" s="159">
        <f>IF(N510="zníž. prenesená",J510,0)</f>
        <v>0</v>
      </c>
      <c r="BI510" s="159">
        <f>IF(N510="nulová",J510,0)</f>
        <v>0</v>
      </c>
      <c r="BJ510" s="18" t="s">
        <v>87</v>
      </c>
      <c r="BK510" s="160">
        <f>ROUND(I510*H510,3)</f>
        <v>0</v>
      </c>
      <c r="BL510" s="18" t="s">
        <v>220</v>
      </c>
      <c r="BM510" s="158" t="s">
        <v>7855</v>
      </c>
    </row>
    <row r="511" spans="1:65" s="2" customFormat="1" ht="24.2" customHeight="1" x14ac:dyDescent="0.2">
      <c r="A511" s="30"/>
      <c r="B511" s="147"/>
      <c r="C511" s="148" t="s">
        <v>2085</v>
      </c>
      <c r="D511" s="148" t="s">
        <v>159</v>
      </c>
      <c r="E511" s="149" t="s">
        <v>7856</v>
      </c>
      <c r="F511" s="150" t="s">
        <v>7857</v>
      </c>
      <c r="G511" s="151" t="s">
        <v>168</v>
      </c>
      <c r="H511" s="152">
        <v>5766</v>
      </c>
      <c r="I511" s="152"/>
      <c r="J511" s="152">
        <f>ROUND(I511*H511,3)</f>
        <v>0</v>
      </c>
      <c r="K511" s="153"/>
      <c r="L511" s="31"/>
      <c r="M511" s="154" t="s">
        <v>1</v>
      </c>
      <c r="N511" s="155" t="s">
        <v>37</v>
      </c>
      <c r="O511" s="156">
        <v>3.8289999999999998E-2</v>
      </c>
      <c r="P511" s="156">
        <f>O511*H511</f>
        <v>220.78013999999999</v>
      </c>
      <c r="Q511" s="156">
        <v>1.6000000000000001E-4</v>
      </c>
      <c r="R511" s="156">
        <f>Q511*H511</f>
        <v>0.92256000000000005</v>
      </c>
      <c r="S511" s="156">
        <v>0</v>
      </c>
      <c r="T511" s="157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58" t="s">
        <v>220</v>
      </c>
      <c r="AT511" s="158" t="s">
        <v>159</v>
      </c>
      <c r="AU511" s="158" t="s">
        <v>87</v>
      </c>
      <c r="AY511" s="18" t="s">
        <v>157</v>
      </c>
      <c r="BE511" s="159">
        <f>IF(N511="základná",J511,0)</f>
        <v>0</v>
      </c>
      <c r="BF511" s="159">
        <f>IF(N511="znížená",J511,0)</f>
        <v>0</v>
      </c>
      <c r="BG511" s="159">
        <f>IF(N511="zákl. prenesená",J511,0)</f>
        <v>0</v>
      </c>
      <c r="BH511" s="159">
        <f>IF(N511="zníž. prenesená",J511,0)</f>
        <v>0</v>
      </c>
      <c r="BI511" s="159">
        <f>IF(N511="nulová",J511,0)</f>
        <v>0</v>
      </c>
      <c r="BJ511" s="18" t="s">
        <v>87</v>
      </c>
      <c r="BK511" s="160">
        <f>ROUND(I511*H511,3)</f>
        <v>0</v>
      </c>
      <c r="BL511" s="18" t="s">
        <v>220</v>
      </c>
      <c r="BM511" s="158" t="s">
        <v>7858</v>
      </c>
    </row>
    <row r="512" spans="1:65" s="2" customFormat="1" ht="24.2" customHeight="1" x14ac:dyDescent="0.2">
      <c r="A512" s="30"/>
      <c r="B512" s="147"/>
      <c r="C512" s="148" t="s">
        <v>2090</v>
      </c>
      <c r="D512" s="148" t="s">
        <v>159</v>
      </c>
      <c r="E512" s="149" t="s">
        <v>4869</v>
      </c>
      <c r="F512" s="150" t="s">
        <v>4870</v>
      </c>
      <c r="G512" s="151" t="s">
        <v>168</v>
      </c>
      <c r="H512" s="152">
        <v>402.95499999999998</v>
      </c>
      <c r="I512" s="152"/>
      <c r="J512" s="152">
        <f>ROUND(I512*H512,3)</f>
        <v>0</v>
      </c>
      <c r="K512" s="153"/>
      <c r="L512" s="31"/>
      <c r="M512" s="154" t="s">
        <v>1</v>
      </c>
      <c r="N512" s="155" t="s">
        <v>37</v>
      </c>
      <c r="O512" s="156">
        <v>0.115</v>
      </c>
      <c r="P512" s="156">
        <f>O512*H512</f>
        <v>46.339824999999998</v>
      </c>
      <c r="Q512" s="156">
        <v>0</v>
      </c>
      <c r="R512" s="156">
        <f>Q512*H512</f>
        <v>0</v>
      </c>
      <c r="S512" s="156">
        <v>0</v>
      </c>
      <c r="T512" s="157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58" t="s">
        <v>220</v>
      </c>
      <c r="AT512" s="158" t="s">
        <v>159</v>
      </c>
      <c r="AU512" s="158" t="s">
        <v>87</v>
      </c>
      <c r="AY512" s="18" t="s">
        <v>157</v>
      </c>
      <c r="BE512" s="159">
        <f>IF(N512="základná",J512,0)</f>
        <v>0</v>
      </c>
      <c r="BF512" s="159">
        <f>IF(N512="znížená",J512,0)</f>
        <v>0</v>
      </c>
      <c r="BG512" s="159">
        <f>IF(N512="zákl. prenesená",J512,0)</f>
        <v>0</v>
      </c>
      <c r="BH512" s="159">
        <f>IF(N512="zníž. prenesená",J512,0)</f>
        <v>0</v>
      </c>
      <c r="BI512" s="159">
        <f>IF(N512="nulová",J512,0)</f>
        <v>0</v>
      </c>
      <c r="BJ512" s="18" t="s">
        <v>87</v>
      </c>
      <c r="BK512" s="160">
        <f>ROUND(I512*H512,3)</f>
        <v>0</v>
      </c>
      <c r="BL512" s="18" t="s">
        <v>220</v>
      </c>
      <c r="BM512" s="158" t="s">
        <v>7859</v>
      </c>
    </row>
    <row r="513" spans="1:65" s="13" customFormat="1" ht="22.5" x14ac:dyDescent="0.2">
      <c r="B513" s="165"/>
      <c r="D513" s="166" t="s">
        <v>269</v>
      </c>
      <c r="E513" s="167" t="s">
        <v>1</v>
      </c>
      <c r="F513" s="168" t="s">
        <v>7860</v>
      </c>
      <c r="H513" s="167" t="s">
        <v>1</v>
      </c>
      <c r="L513" s="165"/>
      <c r="M513" s="169"/>
      <c r="N513" s="170"/>
      <c r="O513" s="170"/>
      <c r="P513" s="170"/>
      <c r="Q513" s="170"/>
      <c r="R513" s="170"/>
      <c r="S513" s="170"/>
      <c r="T513" s="171"/>
      <c r="AT513" s="167" t="s">
        <v>269</v>
      </c>
      <c r="AU513" s="167" t="s">
        <v>87</v>
      </c>
      <c r="AV513" s="13" t="s">
        <v>79</v>
      </c>
      <c r="AW513" s="13" t="s">
        <v>26</v>
      </c>
      <c r="AX513" s="13" t="s">
        <v>71</v>
      </c>
      <c r="AY513" s="167" t="s">
        <v>157</v>
      </c>
    </row>
    <row r="514" spans="1:65" s="14" customFormat="1" x14ac:dyDescent="0.2">
      <c r="B514" s="172"/>
      <c r="D514" s="166" t="s">
        <v>269</v>
      </c>
      <c r="E514" s="173" t="s">
        <v>1</v>
      </c>
      <c r="F514" s="174" t="s">
        <v>7861</v>
      </c>
      <c r="H514" s="175">
        <v>39.354999999999997</v>
      </c>
      <c r="L514" s="172"/>
      <c r="M514" s="176"/>
      <c r="N514" s="177"/>
      <c r="O514" s="177"/>
      <c r="P514" s="177"/>
      <c r="Q514" s="177"/>
      <c r="R514" s="177"/>
      <c r="S514" s="177"/>
      <c r="T514" s="178"/>
      <c r="AT514" s="173" t="s">
        <v>269</v>
      </c>
      <c r="AU514" s="173" t="s">
        <v>87</v>
      </c>
      <c r="AV514" s="14" t="s">
        <v>87</v>
      </c>
      <c r="AW514" s="14" t="s">
        <v>26</v>
      </c>
      <c r="AX514" s="14" t="s">
        <v>71</v>
      </c>
      <c r="AY514" s="173" t="s">
        <v>157</v>
      </c>
    </row>
    <row r="515" spans="1:65" s="16" customFormat="1" x14ac:dyDescent="0.2">
      <c r="B515" s="186"/>
      <c r="D515" s="166" t="s">
        <v>269</v>
      </c>
      <c r="E515" s="187" t="s">
        <v>1</v>
      </c>
      <c r="F515" s="188" t="s">
        <v>319</v>
      </c>
      <c r="H515" s="189">
        <v>39.354999999999997</v>
      </c>
      <c r="L515" s="186"/>
      <c r="M515" s="190"/>
      <c r="N515" s="191"/>
      <c r="O515" s="191"/>
      <c r="P515" s="191"/>
      <c r="Q515" s="191"/>
      <c r="R515" s="191"/>
      <c r="S515" s="191"/>
      <c r="T515" s="192"/>
      <c r="AT515" s="187" t="s">
        <v>269</v>
      </c>
      <c r="AU515" s="187" t="s">
        <v>87</v>
      </c>
      <c r="AV515" s="16" t="s">
        <v>92</v>
      </c>
      <c r="AW515" s="16" t="s">
        <v>26</v>
      </c>
      <c r="AX515" s="16" t="s">
        <v>71</v>
      </c>
      <c r="AY515" s="187" t="s">
        <v>157</v>
      </c>
    </row>
    <row r="516" spans="1:65" s="13" customFormat="1" ht="22.5" x14ac:dyDescent="0.2">
      <c r="B516" s="165"/>
      <c r="D516" s="166" t="s">
        <v>269</v>
      </c>
      <c r="E516" s="167" t="s">
        <v>1</v>
      </c>
      <c r="F516" s="168" t="s">
        <v>7862</v>
      </c>
      <c r="H516" s="167" t="s">
        <v>1</v>
      </c>
      <c r="L516" s="165"/>
      <c r="M516" s="169"/>
      <c r="N516" s="170"/>
      <c r="O516" s="170"/>
      <c r="P516" s="170"/>
      <c r="Q516" s="170"/>
      <c r="R516" s="170"/>
      <c r="S516" s="170"/>
      <c r="T516" s="171"/>
      <c r="AT516" s="167" t="s">
        <v>269</v>
      </c>
      <c r="AU516" s="167" t="s">
        <v>87</v>
      </c>
      <c r="AV516" s="13" t="s">
        <v>79</v>
      </c>
      <c r="AW516" s="13" t="s">
        <v>26</v>
      </c>
      <c r="AX516" s="13" t="s">
        <v>71</v>
      </c>
      <c r="AY516" s="167" t="s">
        <v>157</v>
      </c>
    </row>
    <row r="517" spans="1:65" s="14" customFormat="1" x14ac:dyDescent="0.2">
      <c r="B517" s="172"/>
      <c r="D517" s="166" t="s">
        <v>269</v>
      </c>
      <c r="E517" s="173" t="s">
        <v>1</v>
      </c>
      <c r="F517" s="174" t="s">
        <v>7863</v>
      </c>
      <c r="H517" s="175">
        <v>363.6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1:65" s="16" customFormat="1" x14ac:dyDescent="0.2">
      <c r="B518" s="186"/>
      <c r="D518" s="166" t="s">
        <v>269</v>
      </c>
      <c r="E518" s="187" t="s">
        <v>1</v>
      </c>
      <c r="F518" s="188" t="s">
        <v>319</v>
      </c>
      <c r="H518" s="189">
        <v>363.6</v>
      </c>
      <c r="L518" s="186"/>
      <c r="M518" s="190"/>
      <c r="N518" s="191"/>
      <c r="O518" s="191"/>
      <c r="P518" s="191"/>
      <c r="Q518" s="191"/>
      <c r="R518" s="191"/>
      <c r="S518" s="191"/>
      <c r="T518" s="192"/>
      <c r="AT518" s="187" t="s">
        <v>269</v>
      </c>
      <c r="AU518" s="187" t="s">
        <v>87</v>
      </c>
      <c r="AV518" s="16" t="s">
        <v>92</v>
      </c>
      <c r="AW518" s="16" t="s">
        <v>26</v>
      </c>
      <c r="AX518" s="16" t="s">
        <v>71</v>
      </c>
      <c r="AY518" s="187" t="s">
        <v>157</v>
      </c>
    </row>
    <row r="519" spans="1:65" s="15" customFormat="1" x14ac:dyDescent="0.2">
      <c r="B519" s="179"/>
      <c r="D519" s="166" t="s">
        <v>269</v>
      </c>
      <c r="E519" s="180" t="s">
        <v>1</v>
      </c>
      <c r="F519" s="181" t="s">
        <v>272</v>
      </c>
      <c r="H519" s="182">
        <v>402.95499999999998</v>
      </c>
      <c r="L519" s="179"/>
      <c r="M519" s="183"/>
      <c r="N519" s="184"/>
      <c r="O519" s="184"/>
      <c r="P519" s="184"/>
      <c r="Q519" s="184"/>
      <c r="R519" s="184"/>
      <c r="S519" s="184"/>
      <c r="T519" s="185"/>
      <c r="AT519" s="180" t="s">
        <v>269</v>
      </c>
      <c r="AU519" s="180" t="s">
        <v>87</v>
      </c>
      <c r="AV519" s="15" t="s">
        <v>162</v>
      </c>
      <c r="AW519" s="15" t="s">
        <v>26</v>
      </c>
      <c r="AX519" s="15" t="s">
        <v>79</v>
      </c>
      <c r="AY519" s="180" t="s">
        <v>157</v>
      </c>
    </row>
    <row r="520" spans="1:65" s="2" customFormat="1" ht="24.2" customHeight="1" x14ac:dyDescent="0.2">
      <c r="A520" s="30"/>
      <c r="B520" s="147"/>
      <c r="C520" s="148" t="s">
        <v>2097</v>
      </c>
      <c r="D520" s="148" t="s">
        <v>159</v>
      </c>
      <c r="E520" s="149" t="s">
        <v>4275</v>
      </c>
      <c r="F520" s="150" t="s">
        <v>4276</v>
      </c>
      <c r="G520" s="151" t="s">
        <v>168</v>
      </c>
      <c r="H520" s="152">
        <v>402.95499999999998</v>
      </c>
      <c r="I520" s="152"/>
      <c r="J520" s="152">
        <f>ROUND(I520*H520,3)</f>
        <v>0</v>
      </c>
      <c r="K520" s="153"/>
      <c r="L520" s="31"/>
      <c r="M520" s="154" t="s">
        <v>1</v>
      </c>
      <c r="N520" s="155" t="s">
        <v>37</v>
      </c>
      <c r="O520" s="156">
        <v>0.28436</v>
      </c>
      <c r="P520" s="156">
        <f>O520*H520</f>
        <v>114.58428379999999</v>
      </c>
      <c r="Q520" s="156">
        <v>2.1000000000000001E-4</v>
      </c>
      <c r="R520" s="156">
        <f>Q520*H520</f>
        <v>8.4620550000000003E-2</v>
      </c>
      <c r="S520" s="156">
        <v>0</v>
      </c>
      <c r="T520" s="157">
        <f>S520*H520</f>
        <v>0</v>
      </c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R520" s="158" t="s">
        <v>220</v>
      </c>
      <c r="AT520" s="158" t="s">
        <v>159</v>
      </c>
      <c r="AU520" s="158" t="s">
        <v>87</v>
      </c>
      <c r="AY520" s="18" t="s">
        <v>157</v>
      </c>
      <c r="BE520" s="159">
        <f>IF(N520="základná",J520,0)</f>
        <v>0</v>
      </c>
      <c r="BF520" s="159">
        <f>IF(N520="znížená",J520,0)</f>
        <v>0</v>
      </c>
      <c r="BG520" s="159">
        <f>IF(N520="zákl. prenesená",J520,0)</f>
        <v>0</v>
      </c>
      <c r="BH520" s="159">
        <f>IF(N520="zníž. prenesená",J520,0)</f>
        <v>0</v>
      </c>
      <c r="BI520" s="159">
        <f>IF(N520="nulová",J520,0)</f>
        <v>0</v>
      </c>
      <c r="BJ520" s="18" t="s">
        <v>87</v>
      </c>
      <c r="BK520" s="160">
        <f>ROUND(I520*H520,3)</f>
        <v>0</v>
      </c>
      <c r="BL520" s="18" t="s">
        <v>220</v>
      </c>
      <c r="BM520" s="158" t="s">
        <v>7864</v>
      </c>
    </row>
    <row r="521" spans="1:65" s="2" customFormat="1" ht="24.2" customHeight="1" x14ac:dyDescent="0.2">
      <c r="A521" s="30"/>
      <c r="B521" s="147"/>
      <c r="C521" s="148" t="s">
        <v>2102</v>
      </c>
      <c r="D521" s="148" t="s">
        <v>159</v>
      </c>
      <c r="E521" s="149" t="s">
        <v>5366</v>
      </c>
      <c r="F521" s="150" t="s">
        <v>5367</v>
      </c>
      <c r="G521" s="151" t="s">
        <v>168</v>
      </c>
      <c r="H521" s="152">
        <v>402.95499999999998</v>
      </c>
      <c r="I521" s="152"/>
      <c r="J521" s="152">
        <f>ROUND(I521*H521,3)</f>
        <v>0</v>
      </c>
      <c r="K521" s="153"/>
      <c r="L521" s="31"/>
      <c r="M521" s="154" t="s">
        <v>1</v>
      </c>
      <c r="N521" s="155" t="s">
        <v>37</v>
      </c>
      <c r="O521" s="156">
        <v>0.14813999999999999</v>
      </c>
      <c r="P521" s="156">
        <f>O521*H521</f>
        <v>59.693753699999995</v>
      </c>
      <c r="Q521" s="156">
        <v>8.0000000000000007E-5</v>
      </c>
      <c r="R521" s="156">
        <f>Q521*H521</f>
        <v>3.2236399999999998E-2</v>
      </c>
      <c r="S521" s="156">
        <v>0</v>
      </c>
      <c r="T521" s="157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8" t="s">
        <v>220</v>
      </c>
      <c r="AT521" s="158" t="s">
        <v>159</v>
      </c>
      <c r="AU521" s="158" t="s">
        <v>87</v>
      </c>
      <c r="AY521" s="18" t="s">
        <v>157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8" t="s">
        <v>87</v>
      </c>
      <c r="BK521" s="160">
        <f>ROUND(I521*H521,3)</f>
        <v>0</v>
      </c>
      <c r="BL521" s="18" t="s">
        <v>220</v>
      </c>
      <c r="BM521" s="158" t="s">
        <v>7865</v>
      </c>
    </row>
    <row r="522" spans="1:65" s="2" customFormat="1" ht="24.2" customHeight="1" x14ac:dyDescent="0.2">
      <c r="A522" s="30"/>
      <c r="B522" s="147"/>
      <c r="C522" s="148" t="s">
        <v>2111</v>
      </c>
      <c r="D522" s="148" t="s">
        <v>159</v>
      </c>
      <c r="E522" s="149" t="s">
        <v>7866</v>
      </c>
      <c r="F522" s="150" t="s">
        <v>7867</v>
      </c>
      <c r="G522" s="151" t="s">
        <v>168</v>
      </c>
      <c r="H522" s="152">
        <v>231.89</v>
      </c>
      <c r="I522" s="152"/>
      <c r="J522" s="152">
        <f>ROUND(I522*H522,3)</f>
        <v>0</v>
      </c>
      <c r="K522" s="153"/>
      <c r="L522" s="31"/>
      <c r="M522" s="154" t="s">
        <v>1</v>
      </c>
      <c r="N522" s="155" t="s">
        <v>37</v>
      </c>
      <c r="O522" s="156">
        <v>0.10199999999999999</v>
      </c>
      <c r="P522" s="156">
        <f>O522*H522</f>
        <v>23.652779999999996</v>
      </c>
      <c r="Q522" s="156">
        <v>0</v>
      </c>
      <c r="R522" s="156">
        <f>Q522*H522</f>
        <v>0</v>
      </c>
      <c r="S522" s="156">
        <v>0</v>
      </c>
      <c r="T522" s="15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8" t="s">
        <v>220</v>
      </c>
      <c r="AT522" s="158" t="s">
        <v>159</v>
      </c>
      <c r="AU522" s="158" t="s">
        <v>87</v>
      </c>
      <c r="AY522" s="18" t="s">
        <v>157</v>
      </c>
      <c r="BE522" s="159">
        <f>IF(N522="základná",J522,0)</f>
        <v>0</v>
      </c>
      <c r="BF522" s="159">
        <f>IF(N522="znížená",J522,0)</f>
        <v>0</v>
      </c>
      <c r="BG522" s="159">
        <f>IF(N522="zákl. prenesená",J522,0)</f>
        <v>0</v>
      </c>
      <c r="BH522" s="159">
        <f>IF(N522="zníž. prenesená",J522,0)</f>
        <v>0</v>
      </c>
      <c r="BI522" s="159">
        <f>IF(N522="nulová",J522,0)</f>
        <v>0</v>
      </c>
      <c r="BJ522" s="18" t="s">
        <v>87</v>
      </c>
      <c r="BK522" s="160">
        <f>ROUND(I522*H522,3)</f>
        <v>0</v>
      </c>
      <c r="BL522" s="18" t="s">
        <v>220</v>
      </c>
      <c r="BM522" s="158" t="s">
        <v>7868</v>
      </c>
    </row>
    <row r="523" spans="1:65" s="13" customFormat="1" ht="22.5" x14ac:dyDescent="0.2">
      <c r="B523" s="165"/>
      <c r="D523" s="166" t="s">
        <v>269</v>
      </c>
      <c r="E523" s="167" t="s">
        <v>1</v>
      </c>
      <c r="F523" s="168" t="s">
        <v>7869</v>
      </c>
      <c r="H523" s="167" t="s">
        <v>1</v>
      </c>
      <c r="L523" s="165"/>
      <c r="M523" s="169"/>
      <c r="N523" s="170"/>
      <c r="O523" s="170"/>
      <c r="P523" s="170"/>
      <c r="Q523" s="170"/>
      <c r="R523" s="170"/>
      <c r="S523" s="170"/>
      <c r="T523" s="171"/>
      <c r="AT523" s="167" t="s">
        <v>269</v>
      </c>
      <c r="AU523" s="167" t="s">
        <v>87</v>
      </c>
      <c r="AV523" s="13" t="s">
        <v>79</v>
      </c>
      <c r="AW523" s="13" t="s">
        <v>26</v>
      </c>
      <c r="AX523" s="13" t="s">
        <v>71</v>
      </c>
      <c r="AY523" s="167" t="s">
        <v>157</v>
      </c>
    </row>
    <row r="524" spans="1:65" s="14" customFormat="1" x14ac:dyDescent="0.2">
      <c r="B524" s="172"/>
      <c r="D524" s="166" t="s">
        <v>269</v>
      </c>
      <c r="E524" s="173" t="s">
        <v>1</v>
      </c>
      <c r="F524" s="174" t="s">
        <v>7870</v>
      </c>
      <c r="H524" s="175">
        <v>165.77600000000001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1:65" s="14" customFormat="1" x14ac:dyDescent="0.2">
      <c r="B525" s="172"/>
      <c r="D525" s="166" t="s">
        <v>269</v>
      </c>
      <c r="E525" s="173" t="s">
        <v>1</v>
      </c>
      <c r="F525" s="174" t="s">
        <v>7871</v>
      </c>
      <c r="H525" s="175">
        <v>156.31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4" customFormat="1" x14ac:dyDescent="0.2">
      <c r="B526" s="172"/>
      <c r="D526" s="166" t="s">
        <v>269</v>
      </c>
      <c r="E526" s="173" t="s">
        <v>1</v>
      </c>
      <c r="F526" s="174" t="s">
        <v>7872</v>
      </c>
      <c r="H526" s="175">
        <v>9.1850000000000005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1:65" s="16" customFormat="1" x14ac:dyDescent="0.2">
      <c r="B527" s="186"/>
      <c r="D527" s="166" t="s">
        <v>269</v>
      </c>
      <c r="E527" s="187" t="s">
        <v>1</v>
      </c>
      <c r="F527" s="188" t="s">
        <v>319</v>
      </c>
      <c r="H527" s="189">
        <v>331.27100000000002</v>
      </c>
      <c r="L527" s="186"/>
      <c r="M527" s="190"/>
      <c r="N527" s="191"/>
      <c r="O527" s="191"/>
      <c r="P527" s="191"/>
      <c r="Q527" s="191"/>
      <c r="R527" s="191"/>
      <c r="S527" s="191"/>
      <c r="T527" s="192"/>
      <c r="AT527" s="187" t="s">
        <v>269</v>
      </c>
      <c r="AU527" s="187" t="s">
        <v>87</v>
      </c>
      <c r="AV527" s="16" t="s">
        <v>92</v>
      </c>
      <c r="AW527" s="16" t="s">
        <v>26</v>
      </c>
      <c r="AX527" s="16" t="s">
        <v>71</v>
      </c>
      <c r="AY527" s="187" t="s">
        <v>157</v>
      </c>
    </row>
    <row r="528" spans="1:65" s="13" customFormat="1" x14ac:dyDescent="0.2">
      <c r="B528" s="165"/>
      <c r="D528" s="166" t="s">
        <v>269</v>
      </c>
      <c r="E528" s="167" t="s">
        <v>1</v>
      </c>
      <c r="F528" s="168" t="s">
        <v>7873</v>
      </c>
      <c r="H528" s="167" t="s">
        <v>1</v>
      </c>
      <c r="L528" s="165"/>
      <c r="M528" s="169"/>
      <c r="N528" s="170"/>
      <c r="O528" s="170"/>
      <c r="P528" s="170"/>
      <c r="Q528" s="170"/>
      <c r="R528" s="170"/>
      <c r="S528" s="170"/>
      <c r="T528" s="171"/>
      <c r="AT528" s="167" t="s">
        <v>269</v>
      </c>
      <c r="AU528" s="167" t="s">
        <v>87</v>
      </c>
      <c r="AV528" s="13" t="s">
        <v>79</v>
      </c>
      <c r="AW528" s="13" t="s">
        <v>26</v>
      </c>
      <c r="AX528" s="13" t="s">
        <v>71</v>
      </c>
      <c r="AY528" s="167" t="s">
        <v>157</v>
      </c>
    </row>
    <row r="529" spans="1:65" s="14" customFormat="1" x14ac:dyDescent="0.2">
      <c r="B529" s="172"/>
      <c r="D529" s="166" t="s">
        <v>269</v>
      </c>
      <c r="E529" s="173" t="s">
        <v>1</v>
      </c>
      <c r="F529" s="174" t="s">
        <v>7874</v>
      </c>
      <c r="H529" s="175">
        <v>231.89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6" customFormat="1" x14ac:dyDescent="0.2">
      <c r="B530" s="186"/>
      <c r="D530" s="166" t="s">
        <v>269</v>
      </c>
      <c r="E530" s="187" t="s">
        <v>1</v>
      </c>
      <c r="F530" s="188" t="s">
        <v>319</v>
      </c>
      <c r="H530" s="189">
        <v>231.89</v>
      </c>
      <c r="L530" s="186"/>
      <c r="M530" s="190"/>
      <c r="N530" s="191"/>
      <c r="O530" s="191"/>
      <c r="P530" s="191"/>
      <c r="Q530" s="191"/>
      <c r="R530" s="191"/>
      <c r="S530" s="191"/>
      <c r="T530" s="192"/>
      <c r="AT530" s="187" t="s">
        <v>269</v>
      </c>
      <c r="AU530" s="187" t="s">
        <v>87</v>
      </c>
      <c r="AV530" s="16" t="s">
        <v>92</v>
      </c>
      <c r="AW530" s="16" t="s">
        <v>26</v>
      </c>
      <c r="AX530" s="16" t="s">
        <v>79</v>
      </c>
      <c r="AY530" s="187" t="s">
        <v>157</v>
      </c>
    </row>
    <row r="531" spans="1:65" s="2" customFormat="1" ht="24.2" customHeight="1" x14ac:dyDescent="0.2">
      <c r="A531" s="30"/>
      <c r="B531" s="147"/>
      <c r="C531" s="148" t="s">
        <v>2118</v>
      </c>
      <c r="D531" s="148" t="s">
        <v>159</v>
      </c>
      <c r="E531" s="149" t="s">
        <v>7875</v>
      </c>
      <c r="F531" s="150" t="s">
        <v>7876</v>
      </c>
      <c r="G531" s="151" t="s">
        <v>168</v>
      </c>
      <c r="H531" s="152">
        <v>331.27100000000002</v>
      </c>
      <c r="I531" s="152"/>
      <c r="J531" s="152">
        <f>ROUND(I531*H531,3)</f>
        <v>0</v>
      </c>
      <c r="K531" s="153"/>
      <c r="L531" s="31"/>
      <c r="M531" s="154" t="s">
        <v>1</v>
      </c>
      <c r="N531" s="155" t="s">
        <v>37</v>
      </c>
      <c r="O531" s="156">
        <v>0.2</v>
      </c>
      <c r="P531" s="156">
        <f>O531*H531</f>
        <v>66.254200000000012</v>
      </c>
      <c r="Q531" s="156">
        <v>1.1E-4</v>
      </c>
      <c r="R531" s="156">
        <f>Q531*H531</f>
        <v>3.6439810000000003E-2</v>
      </c>
      <c r="S531" s="156">
        <v>0</v>
      </c>
      <c r="T531" s="157">
        <f>S531*H531</f>
        <v>0</v>
      </c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R531" s="158" t="s">
        <v>220</v>
      </c>
      <c r="AT531" s="158" t="s">
        <v>159</v>
      </c>
      <c r="AU531" s="158" t="s">
        <v>87</v>
      </c>
      <c r="AY531" s="18" t="s">
        <v>157</v>
      </c>
      <c r="BE531" s="159">
        <f>IF(N531="základná",J531,0)</f>
        <v>0</v>
      </c>
      <c r="BF531" s="159">
        <f>IF(N531="znížená",J531,0)</f>
        <v>0</v>
      </c>
      <c r="BG531" s="159">
        <f>IF(N531="zákl. prenesená",J531,0)</f>
        <v>0</v>
      </c>
      <c r="BH531" s="159">
        <f>IF(N531="zníž. prenesená",J531,0)</f>
        <v>0</v>
      </c>
      <c r="BI531" s="159">
        <f>IF(N531="nulová",J531,0)</f>
        <v>0</v>
      </c>
      <c r="BJ531" s="18" t="s">
        <v>87</v>
      </c>
      <c r="BK531" s="160">
        <f>ROUND(I531*H531,3)</f>
        <v>0</v>
      </c>
      <c r="BL531" s="18" t="s">
        <v>220</v>
      </c>
      <c r="BM531" s="158" t="s">
        <v>7877</v>
      </c>
    </row>
    <row r="532" spans="1:65" s="13" customFormat="1" ht="22.5" x14ac:dyDescent="0.2">
      <c r="B532" s="165"/>
      <c r="D532" s="166" t="s">
        <v>269</v>
      </c>
      <c r="E532" s="167" t="s">
        <v>1</v>
      </c>
      <c r="F532" s="168" t="s">
        <v>7869</v>
      </c>
      <c r="H532" s="167" t="s">
        <v>1</v>
      </c>
      <c r="L532" s="165"/>
      <c r="M532" s="169"/>
      <c r="N532" s="170"/>
      <c r="O532" s="170"/>
      <c r="P532" s="170"/>
      <c r="Q532" s="170"/>
      <c r="R532" s="170"/>
      <c r="S532" s="170"/>
      <c r="T532" s="171"/>
      <c r="AT532" s="167" t="s">
        <v>269</v>
      </c>
      <c r="AU532" s="167" t="s">
        <v>87</v>
      </c>
      <c r="AV532" s="13" t="s">
        <v>79</v>
      </c>
      <c r="AW532" s="13" t="s">
        <v>26</v>
      </c>
      <c r="AX532" s="13" t="s">
        <v>71</v>
      </c>
      <c r="AY532" s="167" t="s">
        <v>157</v>
      </c>
    </row>
    <row r="533" spans="1:65" s="14" customFormat="1" x14ac:dyDescent="0.2">
      <c r="B533" s="172"/>
      <c r="D533" s="166" t="s">
        <v>269</v>
      </c>
      <c r="E533" s="173" t="s">
        <v>1</v>
      </c>
      <c r="F533" s="174" t="s">
        <v>7870</v>
      </c>
      <c r="H533" s="175">
        <v>165.77600000000001</v>
      </c>
      <c r="L533" s="172"/>
      <c r="M533" s="176"/>
      <c r="N533" s="177"/>
      <c r="O533" s="177"/>
      <c r="P533" s="177"/>
      <c r="Q533" s="177"/>
      <c r="R533" s="177"/>
      <c r="S533" s="177"/>
      <c r="T533" s="178"/>
      <c r="AT533" s="173" t="s">
        <v>269</v>
      </c>
      <c r="AU533" s="173" t="s">
        <v>87</v>
      </c>
      <c r="AV533" s="14" t="s">
        <v>87</v>
      </c>
      <c r="AW533" s="14" t="s">
        <v>26</v>
      </c>
      <c r="AX533" s="14" t="s">
        <v>71</v>
      </c>
      <c r="AY533" s="173" t="s">
        <v>157</v>
      </c>
    </row>
    <row r="534" spans="1:65" s="14" customFormat="1" x14ac:dyDescent="0.2">
      <c r="B534" s="172"/>
      <c r="D534" s="166" t="s">
        <v>269</v>
      </c>
      <c r="E534" s="173" t="s">
        <v>1</v>
      </c>
      <c r="F534" s="174" t="s">
        <v>7871</v>
      </c>
      <c r="H534" s="175">
        <v>156.31</v>
      </c>
      <c r="L534" s="172"/>
      <c r="M534" s="176"/>
      <c r="N534" s="177"/>
      <c r="O534" s="177"/>
      <c r="P534" s="177"/>
      <c r="Q534" s="177"/>
      <c r="R534" s="177"/>
      <c r="S534" s="177"/>
      <c r="T534" s="178"/>
      <c r="AT534" s="173" t="s">
        <v>269</v>
      </c>
      <c r="AU534" s="173" t="s">
        <v>87</v>
      </c>
      <c r="AV534" s="14" t="s">
        <v>87</v>
      </c>
      <c r="AW534" s="14" t="s">
        <v>26</v>
      </c>
      <c r="AX534" s="14" t="s">
        <v>71</v>
      </c>
      <c r="AY534" s="173" t="s">
        <v>157</v>
      </c>
    </row>
    <row r="535" spans="1:65" s="14" customFormat="1" x14ac:dyDescent="0.2">
      <c r="B535" s="172"/>
      <c r="D535" s="166" t="s">
        <v>269</v>
      </c>
      <c r="E535" s="173" t="s">
        <v>1</v>
      </c>
      <c r="F535" s="174" t="s">
        <v>7872</v>
      </c>
      <c r="H535" s="175">
        <v>9.1850000000000005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1:65" s="15" customFormat="1" x14ac:dyDescent="0.2">
      <c r="B536" s="179"/>
      <c r="D536" s="166" t="s">
        <v>269</v>
      </c>
      <c r="E536" s="180" t="s">
        <v>1</v>
      </c>
      <c r="F536" s="181" t="s">
        <v>272</v>
      </c>
      <c r="H536" s="182">
        <v>331.27100000000002</v>
      </c>
      <c r="L536" s="179"/>
      <c r="M536" s="183"/>
      <c r="N536" s="184"/>
      <c r="O536" s="184"/>
      <c r="P536" s="184"/>
      <c r="Q536" s="184"/>
      <c r="R536" s="184"/>
      <c r="S536" s="184"/>
      <c r="T536" s="185"/>
      <c r="AT536" s="180" t="s">
        <v>269</v>
      </c>
      <c r="AU536" s="180" t="s">
        <v>87</v>
      </c>
      <c r="AV536" s="15" t="s">
        <v>162</v>
      </c>
      <c r="AW536" s="15" t="s">
        <v>26</v>
      </c>
      <c r="AX536" s="15" t="s">
        <v>79</v>
      </c>
      <c r="AY536" s="180" t="s">
        <v>157</v>
      </c>
    </row>
    <row r="537" spans="1:65" s="2" customFormat="1" ht="24.2" customHeight="1" x14ac:dyDescent="0.2">
      <c r="A537" s="30"/>
      <c r="B537" s="147"/>
      <c r="C537" s="148" t="s">
        <v>2122</v>
      </c>
      <c r="D537" s="148" t="s">
        <v>159</v>
      </c>
      <c r="E537" s="149" t="s">
        <v>7878</v>
      </c>
      <c r="F537" s="150" t="s">
        <v>7879</v>
      </c>
      <c r="G537" s="151" t="s">
        <v>168</v>
      </c>
      <c r="H537" s="152">
        <v>331.27100000000002</v>
      </c>
      <c r="I537" s="152"/>
      <c r="J537" s="152">
        <f>ROUND(I537*H537,3)</f>
        <v>0</v>
      </c>
      <c r="K537" s="153"/>
      <c r="L537" s="31"/>
      <c r="M537" s="154" t="s">
        <v>1</v>
      </c>
      <c r="N537" s="155" t="s">
        <v>37</v>
      </c>
      <c r="O537" s="156">
        <v>0.27539999999999998</v>
      </c>
      <c r="P537" s="156">
        <f>O537*H537</f>
        <v>91.232033399999992</v>
      </c>
      <c r="Q537" s="156">
        <v>2.2000000000000001E-4</v>
      </c>
      <c r="R537" s="156">
        <f>Q537*H537</f>
        <v>7.2879620000000006E-2</v>
      </c>
      <c r="S537" s="156">
        <v>0</v>
      </c>
      <c r="T537" s="157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58" t="s">
        <v>220</v>
      </c>
      <c r="AT537" s="158" t="s">
        <v>159</v>
      </c>
      <c r="AU537" s="158" t="s">
        <v>87</v>
      </c>
      <c r="AY537" s="18" t="s">
        <v>157</v>
      </c>
      <c r="BE537" s="159">
        <f>IF(N537="základná",J537,0)</f>
        <v>0</v>
      </c>
      <c r="BF537" s="159">
        <f>IF(N537="znížená",J537,0)</f>
        <v>0</v>
      </c>
      <c r="BG537" s="159">
        <f>IF(N537="zákl. prenesená",J537,0)</f>
        <v>0</v>
      </c>
      <c r="BH537" s="159">
        <f>IF(N537="zníž. prenesená",J537,0)</f>
        <v>0</v>
      </c>
      <c r="BI537" s="159">
        <f>IF(N537="nulová",J537,0)</f>
        <v>0</v>
      </c>
      <c r="BJ537" s="18" t="s">
        <v>87</v>
      </c>
      <c r="BK537" s="160">
        <f>ROUND(I537*H537,3)</f>
        <v>0</v>
      </c>
      <c r="BL537" s="18" t="s">
        <v>220</v>
      </c>
      <c r="BM537" s="158" t="s">
        <v>7880</v>
      </c>
    </row>
    <row r="538" spans="1:65" s="2" customFormat="1" ht="14.45" customHeight="1" x14ac:dyDescent="0.2">
      <c r="A538" s="30"/>
      <c r="B538" s="147"/>
      <c r="C538" s="148" t="s">
        <v>2130</v>
      </c>
      <c r="D538" s="148" t="s">
        <v>159</v>
      </c>
      <c r="E538" s="149" t="s">
        <v>7881</v>
      </c>
      <c r="F538" s="150" t="s">
        <v>7882</v>
      </c>
      <c r="G538" s="151" t="s">
        <v>168</v>
      </c>
      <c r="H538" s="152">
        <v>5766</v>
      </c>
      <c r="I538" s="152"/>
      <c r="J538" s="152">
        <f>ROUND(I538*H538,3)</f>
        <v>0</v>
      </c>
      <c r="K538" s="153"/>
      <c r="L538" s="31"/>
      <c r="M538" s="154" t="s">
        <v>1</v>
      </c>
      <c r="N538" s="155" t="s">
        <v>37</v>
      </c>
      <c r="O538" s="156">
        <v>0.13611000000000001</v>
      </c>
      <c r="P538" s="156">
        <f>O538*H538</f>
        <v>784.81026000000008</v>
      </c>
      <c r="Q538" s="156">
        <v>6.9999999999999994E-5</v>
      </c>
      <c r="R538" s="156">
        <f>Q538*H538</f>
        <v>0.40361999999999998</v>
      </c>
      <c r="S538" s="156">
        <v>0</v>
      </c>
      <c r="T538" s="157">
        <f>S538*H538</f>
        <v>0</v>
      </c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R538" s="158" t="s">
        <v>220</v>
      </c>
      <c r="AT538" s="158" t="s">
        <v>159</v>
      </c>
      <c r="AU538" s="158" t="s">
        <v>87</v>
      </c>
      <c r="AY538" s="18" t="s">
        <v>157</v>
      </c>
      <c r="BE538" s="159">
        <f>IF(N538="základná",J538,0)</f>
        <v>0</v>
      </c>
      <c r="BF538" s="159">
        <f>IF(N538="znížená",J538,0)</f>
        <v>0</v>
      </c>
      <c r="BG538" s="159">
        <f>IF(N538="zákl. prenesená",J538,0)</f>
        <v>0</v>
      </c>
      <c r="BH538" s="159">
        <f>IF(N538="zníž. prenesená",J538,0)</f>
        <v>0</v>
      </c>
      <c r="BI538" s="159">
        <f>IF(N538="nulová",J538,0)</f>
        <v>0</v>
      </c>
      <c r="BJ538" s="18" t="s">
        <v>87</v>
      </c>
      <c r="BK538" s="160">
        <f>ROUND(I538*H538,3)</f>
        <v>0</v>
      </c>
      <c r="BL538" s="18" t="s">
        <v>220</v>
      </c>
      <c r="BM538" s="158" t="s">
        <v>7883</v>
      </c>
    </row>
    <row r="539" spans="1:65" s="12" customFormat="1" ht="22.9" customHeight="1" x14ac:dyDescent="0.2">
      <c r="B539" s="135"/>
      <c r="D539" s="136" t="s">
        <v>70</v>
      </c>
      <c r="E539" s="145" t="s">
        <v>4300</v>
      </c>
      <c r="F539" s="145" t="s">
        <v>5369</v>
      </c>
      <c r="J539" s="146">
        <f>BK539</f>
        <v>0</v>
      </c>
      <c r="L539" s="135"/>
      <c r="M539" s="139"/>
      <c r="N539" s="140"/>
      <c r="O539" s="140"/>
      <c r="P539" s="141">
        <f>SUM(P540:P547)</f>
        <v>172.76236999999998</v>
      </c>
      <c r="Q539" s="140"/>
      <c r="R539" s="141">
        <f>SUM(R540:R547)</f>
        <v>0.3695541</v>
      </c>
      <c r="S539" s="140"/>
      <c r="T539" s="142">
        <f>SUM(T540:T547)</f>
        <v>0</v>
      </c>
      <c r="AR539" s="136" t="s">
        <v>87</v>
      </c>
      <c r="AT539" s="143" t="s">
        <v>70</v>
      </c>
      <c r="AU539" s="143" t="s">
        <v>79</v>
      </c>
      <c r="AY539" s="136" t="s">
        <v>157</v>
      </c>
      <c r="BK539" s="144">
        <f>SUM(BK540:BK547)</f>
        <v>0</v>
      </c>
    </row>
    <row r="540" spans="1:65" s="2" customFormat="1" ht="14.45" customHeight="1" x14ac:dyDescent="0.2">
      <c r="A540" s="30"/>
      <c r="B540" s="147"/>
      <c r="C540" s="148" t="s">
        <v>2136</v>
      </c>
      <c r="D540" s="148" t="s">
        <v>159</v>
      </c>
      <c r="E540" s="149" t="s">
        <v>7884</v>
      </c>
      <c r="F540" s="150" t="s">
        <v>7885</v>
      </c>
      <c r="G540" s="151" t="s">
        <v>168</v>
      </c>
      <c r="H540" s="152">
        <v>1019.282</v>
      </c>
      <c r="I540" s="152"/>
      <c r="J540" s="152">
        <f>ROUND(I540*H540,3)</f>
        <v>0</v>
      </c>
      <c r="K540" s="153"/>
      <c r="L540" s="31"/>
      <c r="M540" s="154" t="s">
        <v>1</v>
      </c>
      <c r="N540" s="155" t="s">
        <v>37</v>
      </c>
      <c r="O540" s="156">
        <v>6.4000000000000001E-2</v>
      </c>
      <c r="P540" s="156">
        <f>O540*H540</f>
        <v>65.234048000000001</v>
      </c>
      <c r="Q540" s="156">
        <v>0</v>
      </c>
      <c r="R540" s="156">
        <f>Q540*H540</f>
        <v>0</v>
      </c>
      <c r="S540" s="156">
        <v>0</v>
      </c>
      <c r="T540" s="157">
        <f>S540*H540</f>
        <v>0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58" t="s">
        <v>220</v>
      </c>
      <c r="AT540" s="158" t="s">
        <v>159</v>
      </c>
      <c r="AU540" s="158" t="s">
        <v>87</v>
      </c>
      <c r="AY540" s="18" t="s">
        <v>157</v>
      </c>
      <c r="BE540" s="159">
        <f>IF(N540="základná",J540,0)</f>
        <v>0</v>
      </c>
      <c r="BF540" s="159">
        <f>IF(N540="znížená",J540,0)</f>
        <v>0</v>
      </c>
      <c r="BG540" s="159">
        <f>IF(N540="zákl. prenesená",J540,0)</f>
        <v>0</v>
      </c>
      <c r="BH540" s="159">
        <f>IF(N540="zníž. prenesená",J540,0)</f>
        <v>0</v>
      </c>
      <c r="BI540" s="159">
        <f>IF(N540="nulová",J540,0)</f>
        <v>0</v>
      </c>
      <c r="BJ540" s="18" t="s">
        <v>87</v>
      </c>
      <c r="BK540" s="160">
        <f>ROUND(I540*H540,3)</f>
        <v>0</v>
      </c>
      <c r="BL540" s="18" t="s">
        <v>220</v>
      </c>
      <c r="BM540" s="158" t="s">
        <v>7886</v>
      </c>
    </row>
    <row r="541" spans="1:65" s="2" customFormat="1" ht="24.2" customHeight="1" x14ac:dyDescent="0.2">
      <c r="A541" s="30"/>
      <c r="B541" s="147"/>
      <c r="C541" s="148" t="s">
        <v>2142</v>
      </c>
      <c r="D541" s="148" t="s">
        <v>159</v>
      </c>
      <c r="E541" s="149" t="s">
        <v>7887</v>
      </c>
      <c r="F541" s="150" t="s">
        <v>7888</v>
      </c>
      <c r="G541" s="151" t="s">
        <v>168</v>
      </c>
      <c r="H541" s="152">
        <v>1192.1099999999999</v>
      </c>
      <c r="I541" s="152"/>
      <c r="J541" s="152">
        <f>ROUND(I541*H541,3)</f>
        <v>0</v>
      </c>
      <c r="K541" s="153"/>
      <c r="L541" s="31"/>
      <c r="M541" s="154" t="s">
        <v>1</v>
      </c>
      <c r="N541" s="155" t="s">
        <v>37</v>
      </c>
      <c r="O541" s="156">
        <v>3.3000000000000002E-2</v>
      </c>
      <c r="P541" s="156">
        <f>O541*H541</f>
        <v>39.33963</v>
      </c>
      <c r="Q541" s="156">
        <v>1E-4</v>
      </c>
      <c r="R541" s="156">
        <f>Q541*H541</f>
        <v>0.119211</v>
      </c>
      <c r="S541" s="156">
        <v>0</v>
      </c>
      <c r="T541" s="15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8" t="s">
        <v>220</v>
      </c>
      <c r="AT541" s="158" t="s">
        <v>159</v>
      </c>
      <c r="AU541" s="158" t="s">
        <v>87</v>
      </c>
      <c r="AY541" s="18" t="s">
        <v>157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8" t="s">
        <v>87</v>
      </c>
      <c r="BK541" s="160">
        <f>ROUND(I541*H541,3)</f>
        <v>0</v>
      </c>
      <c r="BL541" s="18" t="s">
        <v>220</v>
      </c>
      <c r="BM541" s="158" t="s">
        <v>7889</v>
      </c>
    </row>
    <row r="542" spans="1:65" s="14" customFormat="1" x14ac:dyDescent="0.2">
      <c r="B542" s="172"/>
      <c r="D542" s="166" t="s">
        <v>269</v>
      </c>
      <c r="E542" s="173" t="s">
        <v>1</v>
      </c>
      <c r="F542" s="174" t="s">
        <v>7890</v>
      </c>
      <c r="H542" s="175">
        <v>1114.1600000000001</v>
      </c>
      <c r="L542" s="172"/>
      <c r="M542" s="176"/>
      <c r="N542" s="177"/>
      <c r="O542" s="177"/>
      <c r="P542" s="177"/>
      <c r="Q542" s="177"/>
      <c r="R542" s="177"/>
      <c r="S542" s="177"/>
      <c r="T542" s="178"/>
      <c r="AT542" s="173" t="s">
        <v>269</v>
      </c>
      <c r="AU542" s="173" t="s">
        <v>87</v>
      </c>
      <c r="AV542" s="14" t="s">
        <v>87</v>
      </c>
      <c r="AW542" s="14" t="s">
        <v>26</v>
      </c>
      <c r="AX542" s="14" t="s">
        <v>71</v>
      </c>
      <c r="AY542" s="173" t="s">
        <v>157</v>
      </c>
    </row>
    <row r="543" spans="1:65" s="14" customFormat="1" ht="22.5" x14ac:dyDescent="0.2">
      <c r="B543" s="172"/>
      <c r="D543" s="166" t="s">
        <v>269</v>
      </c>
      <c r="E543" s="173" t="s">
        <v>1</v>
      </c>
      <c r="F543" s="174" t="s">
        <v>7891</v>
      </c>
      <c r="H543" s="175">
        <v>25.55</v>
      </c>
      <c r="L543" s="172"/>
      <c r="M543" s="176"/>
      <c r="N543" s="177"/>
      <c r="O543" s="177"/>
      <c r="P543" s="177"/>
      <c r="Q543" s="177"/>
      <c r="R543" s="177"/>
      <c r="S543" s="177"/>
      <c r="T543" s="178"/>
      <c r="AT543" s="173" t="s">
        <v>269</v>
      </c>
      <c r="AU543" s="173" t="s">
        <v>87</v>
      </c>
      <c r="AV543" s="14" t="s">
        <v>87</v>
      </c>
      <c r="AW543" s="14" t="s">
        <v>26</v>
      </c>
      <c r="AX543" s="14" t="s">
        <v>71</v>
      </c>
      <c r="AY543" s="173" t="s">
        <v>157</v>
      </c>
    </row>
    <row r="544" spans="1:65" s="14" customFormat="1" x14ac:dyDescent="0.2">
      <c r="B544" s="172"/>
      <c r="D544" s="166" t="s">
        <v>269</v>
      </c>
      <c r="E544" s="173" t="s">
        <v>1</v>
      </c>
      <c r="F544" s="174" t="s">
        <v>7892</v>
      </c>
      <c r="H544" s="175">
        <v>35.408000000000001</v>
      </c>
      <c r="L544" s="172"/>
      <c r="M544" s="176"/>
      <c r="N544" s="177"/>
      <c r="O544" s="177"/>
      <c r="P544" s="177"/>
      <c r="Q544" s="177"/>
      <c r="R544" s="177"/>
      <c r="S544" s="177"/>
      <c r="T544" s="178"/>
      <c r="AT544" s="173" t="s">
        <v>269</v>
      </c>
      <c r="AU544" s="173" t="s">
        <v>87</v>
      </c>
      <c r="AV544" s="14" t="s">
        <v>87</v>
      </c>
      <c r="AW544" s="14" t="s">
        <v>26</v>
      </c>
      <c r="AX544" s="14" t="s">
        <v>71</v>
      </c>
      <c r="AY544" s="173" t="s">
        <v>157</v>
      </c>
    </row>
    <row r="545" spans="1:65" s="14" customFormat="1" x14ac:dyDescent="0.2">
      <c r="B545" s="172"/>
      <c r="D545" s="166" t="s">
        <v>269</v>
      </c>
      <c r="E545" s="173" t="s">
        <v>1</v>
      </c>
      <c r="F545" s="174" t="s">
        <v>7893</v>
      </c>
      <c r="H545" s="175">
        <v>16.992000000000001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1:65" s="15" customFormat="1" x14ac:dyDescent="0.2">
      <c r="B546" s="179"/>
      <c r="D546" s="166" t="s">
        <v>269</v>
      </c>
      <c r="E546" s="180" t="s">
        <v>1</v>
      </c>
      <c r="F546" s="181" t="s">
        <v>272</v>
      </c>
      <c r="H546" s="182">
        <v>1192.1099999999999</v>
      </c>
      <c r="L546" s="179"/>
      <c r="M546" s="183"/>
      <c r="N546" s="184"/>
      <c r="O546" s="184"/>
      <c r="P546" s="184"/>
      <c r="Q546" s="184"/>
      <c r="R546" s="184"/>
      <c r="S546" s="184"/>
      <c r="T546" s="185"/>
      <c r="AT546" s="180" t="s">
        <v>269</v>
      </c>
      <c r="AU546" s="180" t="s">
        <v>87</v>
      </c>
      <c r="AV546" s="15" t="s">
        <v>162</v>
      </c>
      <c r="AW546" s="15" t="s">
        <v>26</v>
      </c>
      <c r="AX546" s="15" t="s">
        <v>79</v>
      </c>
      <c r="AY546" s="180" t="s">
        <v>157</v>
      </c>
    </row>
    <row r="547" spans="1:65" s="2" customFormat="1" ht="37.9" customHeight="1" x14ac:dyDescent="0.2">
      <c r="A547" s="30"/>
      <c r="B547" s="147"/>
      <c r="C547" s="148" t="s">
        <v>2147</v>
      </c>
      <c r="D547" s="148" t="s">
        <v>159</v>
      </c>
      <c r="E547" s="149" t="s">
        <v>7894</v>
      </c>
      <c r="F547" s="150" t="s">
        <v>8312</v>
      </c>
      <c r="G547" s="151" t="s">
        <v>168</v>
      </c>
      <c r="H547" s="152">
        <v>1192.1099999999999</v>
      </c>
      <c r="I547" s="152"/>
      <c r="J547" s="152">
        <f>ROUND(I547*H547,3)</f>
        <v>0</v>
      </c>
      <c r="K547" s="153"/>
      <c r="L547" s="31"/>
      <c r="M547" s="161" t="s">
        <v>1</v>
      </c>
      <c r="N547" s="162" t="s">
        <v>37</v>
      </c>
      <c r="O547" s="163">
        <v>5.7200000000000001E-2</v>
      </c>
      <c r="P547" s="163">
        <f>O547*H547</f>
        <v>68.188691999999989</v>
      </c>
      <c r="Q547" s="163">
        <v>2.1000000000000001E-4</v>
      </c>
      <c r="R547" s="163">
        <f>Q547*H547</f>
        <v>0.25034309999999999</v>
      </c>
      <c r="S547" s="163">
        <v>0</v>
      </c>
      <c r="T547" s="164">
        <f>S547*H547</f>
        <v>0</v>
      </c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R547" s="158" t="s">
        <v>220</v>
      </c>
      <c r="AT547" s="158" t="s">
        <v>159</v>
      </c>
      <c r="AU547" s="158" t="s">
        <v>87</v>
      </c>
      <c r="AY547" s="18" t="s">
        <v>157</v>
      </c>
      <c r="BE547" s="159">
        <f>IF(N547="základná",J547,0)</f>
        <v>0</v>
      </c>
      <c r="BF547" s="159">
        <f>IF(N547="znížená",J547,0)</f>
        <v>0</v>
      </c>
      <c r="BG547" s="159">
        <f>IF(N547="zákl. prenesená",J547,0)</f>
        <v>0</v>
      </c>
      <c r="BH547" s="159">
        <f>IF(N547="zníž. prenesená",J547,0)</f>
        <v>0</v>
      </c>
      <c r="BI547" s="159">
        <f>IF(N547="nulová",J547,0)</f>
        <v>0</v>
      </c>
      <c r="BJ547" s="18" t="s">
        <v>87</v>
      </c>
      <c r="BK547" s="160">
        <f>ROUND(I547*H547,3)</f>
        <v>0</v>
      </c>
      <c r="BL547" s="18" t="s">
        <v>220</v>
      </c>
      <c r="BM547" s="158" t="s">
        <v>7895</v>
      </c>
    </row>
    <row r="548" spans="1:65" s="2" customFormat="1" ht="6.95" customHeight="1" x14ac:dyDescent="0.2">
      <c r="A548" s="30"/>
      <c r="B548" s="45"/>
      <c r="C548" s="46"/>
      <c r="D548" s="46"/>
      <c r="E548" s="46"/>
      <c r="F548" s="46"/>
      <c r="G548" s="46"/>
      <c r="H548" s="46"/>
      <c r="I548" s="46"/>
      <c r="J548" s="46"/>
      <c r="K548" s="46"/>
      <c r="L548" s="31"/>
      <c r="M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</row>
  </sheetData>
  <autoFilter ref="C131:K547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66"/>
  <sheetViews>
    <sheetView showGridLines="0" topLeftCell="A247" workbookViewId="0">
      <selection activeCell="I258" sqref="I131:I25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129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11" t="s">
        <v>7896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ROUND((SUM(BE128:BE265)),  2)</f>
        <v>0</v>
      </c>
      <c r="G33" s="30"/>
      <c r="H33" s="30"/>
      <c r="I33" s="104">
        <v>0.2</v>
      </c>
      <c r="J33" s="103">
        <f>ROUND(((SUM(BE128:BE265))*I33),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ROUND((SUM(BF128:BF265)),  2)</f>
        <v>0</v>
      </c>
      <c r="G34" s="30"/>
      <c r="H34" s="30"/>
      <c r="I34" s="104">
        <v>0.2</v>
      </c>
      <c r="J34" s="103">
        <f>ROUND(((SUM(BF128:BF265))*I34),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ROUND((SUM(BG128:BG265)),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ROUND((SUM(BH128:BH265)),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ROUND((SUM(BI128:BI265)),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11" t="str">
        <f>E9</f>
        <v>SO09 - SO09  Oprava vnútorných priestorov telocvične hala B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1:31" s="10" customFormat="1" ht="19.899999999999999" customHeight="1" x14ac:dyDescent="0.2">
      <c r="B98" s="120"/>
      <c r="D98" s="121" t="s">
        <v>827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 x14ac:dyDescent="0.2">
      <c r="B99" s="120"/>
      <c r="D99" s="121" t="s">
        <v>246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1:31" s="10" customFormat="1" ht="19.899999999999999" customHeight="1" x14ac:dyDescent="0.2">
      <c r="B100" s="120"/>
      <c r="D100" s="121" t="s">
        <v>828</v>
      </c>
      <c r="E100" s="122"/>
      <c r="F100" s="122"/>
      <c r="G100" s="122"/>
      <c r="H100" s="122"/>
      <c r="I100" s="122"/>
      <c r="J100" s="123">
        <f>J167</f>
        <v>0</v>
      </c>
      <c r="L100" s="120"/>
    </row>
    <row r="101" spans="1:31" s="9" customFormat="1" ht="24.95" customHeight="1" x14ac:dyDescent="0.2">
      <c r="B101" s="116"/>
      <c r="D101" s="117" t="s">
        <v>247</v>
      </c>
      <c r="E101" s="118"/>
      <c r="F101" s="118"/>
      <c r="G101" s="118"/>
      <c r="H101" s="118"/>
      <c r="I101" s="118"/>
      <c r="J101" s="119">
        <f>J169</f>
        <v>0</v>
      </c>
      <c r="L101" s="116"/>
    </row>
    <row r="102" spans="1:31" s="10" customFormat="1" ht="19.899999999999999" customHeight="1" x14ac:dyDescent="0.2">
      <c r="B102" s="120"/>
      <c r="D102" s="121" t="s">
        <v>251</v>
      </c>
      <c r="E102" s="122"/>
      <c r="F102" s="122"/>
      <c r="G102" s="122"/>
      <c r="H102" s="122"/>
      <c r="I102" s="122"/>
      <c r="J102" s="123">
        <f>J170</f>
        <v>0</v>
      </c>
      <c r="L102" s="120"/>
    </row>
    <row r="103" spans="1:31" s="10" customFormat="1" ht="19.899999999999999" customHeight="1" x14ac:dyDescent="0.2">
      <c r="B103" s="120"/>
      <c r="D103" s="121" t="s">
        <v>7897</v>
      </c>
      <c r="E103" s="122"/>
      <c r="F103" s="122"/>
      <c r="G103" s="122"/>
      <c r="H103" s="122"/>
      <c r="I103" s="122"/>
      <c r="J103" s="123">
        <f>J173</f>
        <v>0</v>
      </c>
      <c r="L103" s="120"/>
    </row>
    <row r="104" spans="1:31" s="10" customFormat="1" ht="19.899999999999999" customHeight="1" x14ac:dyDescent="0.2">
      <c r="B104" s="120"/>
      <c r="D104" s="121" t="s">
        <v>252</v>
      </c>
      <c r="E104" s="122"/>
      <c r="F104" s="122"/>
      <c r="G104" s="122"/>
      <c r="H104" s="122"/>
      <c r="I104" s="122"/>
      <c r="J104" s="123">
        <f>J181</f>
        <v>0</v>
      </c>
      <c r="L104" s="120"/>
    </row>
    <row r="105" spans="1:31" s="10" customFormat="1" ht="19.899999999999999" customHeight="1" x14ac:dyDescent="0.2">
      <c r="B105" s="120"/>
      <c r="D105" s="121" t="s">
        <v>256</v>
      </c>
      <c r="E105" s="122"/>
      <c r="F105" s="122"/>
      <c r="G105" s="122"/>
      <c r="H105" s="122"/>
      <c r="I105" s="122"/>
      <c r="J105" s="123">
        <f>J195</f>
        <v>0</v>
      </c>
      <c r="L105" s="120"/>
    </row>
    <row r="106" spans="1:31" s="10" customFormat="1" ht="19.899999999999999" customHeight="1" x14ac:dyDescent="0.2">
      <c r="B106" s="120"/>
      <c r="D106" s="121" t="s">
        <v>840</v>
      </c>
      <c r="E106" s="122"/>
      <c r="F106" s="122"/>
      <c r="G106" s="122"/>
      <c r="H106" s="122"/>
      <c r="I106" s="122"/>
      <c r="J106" s="123">
        <f>J228</f>
        <v>0</v>
      </c>
      <c r="L106" s="120"/>
    </row>
    <row r="107" spans="1:31" s="10" customFormat="1" ht="19.899999999999999" customHeight="1" x14ac:dyDescent="0.2">
      <c r="B107" s="120"/>
      <c r="D107" s="121" t="s">
        <v>5051</v>
      </c>
      <c r="E107" s="122"/>
      <c r="F107" s="122"/>
      <c r="G107" s="122"/>
      <c r="H107" s="122"/>
      <c r="I107" s="122"/>
      <c r="J107" s="123">
        <f>J252</f>
        <v>0</v>
      </c>
      <c r="L107" s="120"/>
    </row>
    <row r="108" spans="1:31" s="10" customFormat="1" ht="19.899999999999999" customHeight="1" x14ac:dyDescent="0.2">
      <c r="B108" s="120"/>
      <c r="D108" s="121" t="s">
        <v>7898</v>
      </c>
      <c r="E108" s="122"/>
      <c r="F108" s="122"/>
      <c r="G108" s="122"/>
      <c r="H108" s="122"/>
      <c r="I108" s="122"/>
      <c r="J108" s="123">
        <f>J257</f>
        <v>0</v>
      </c>
      <c r="L108" s="120"/>
    </row>
    <row r="109" spans="1:31" s="2" customFormat="1" ht="21.7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 x14ac:dyDescent="0.2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 x14ac:dyDescent="0.2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 x14ac:dyDescent="0.2">
      <c r="A115" s="30"/>
      <c r="B115" s="31"/>
      <c r="C115" s="22" t="s">
        <v>143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 x14ac:dyDescent="0.2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 x14ac:dyDescent="0.2">
      <c r="A118" s="30"/>
      <c r="B118" s="31"/>
      <c r="C118" s="30"/>
      <c r="D118" s="30"/>
      <c r="E118" s="246" t="str">
        <f>E7</f>
        <v>Rev., rek.a vyb.existujúcej šp. infrašt. a jej príslušenstva - Zimný štadión Banská Bystrica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 x14ac:dyDescent="0.2">
      <c r="A119" s="30"/>
      <c r="B119" s="31"/>
      <c r="C119" s="27" t="s">
        <v>131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 x14ac:dyDescent="0.2">
      <c r="A120" s="30"/>
      <c r="B120" s="31"/>
      <c r="C120" s="30"/>
      <c r="D120" s="30"/>
      <c r="E120" s="211" t="str">
        <f>E9</f>
        <v>SO09 - SO09  Oprava vnútorných priestorov telocvične hala B</v>
      </c>
      <c r="F120" s="248"/>
      <c r="G120" s="248"/>
      <c r="H120" s="248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 x14ac:dyDescent="0.2">
      <c r="A122" s="30"/>
      <c r="B122" s="31"/>
      <c r="C122" s="27" t="s">
        <v>15</v>
      </c>
      <c r="D122" s="30"/>
      <c r="E122" s="30"/>
      <c r="F122" s="25" t="str">
        <f>F12</f>
        <v>parc.č.4212, k.ú.Banská Bystrica</v>
      </c>
      <c r="G122" s="30"/>
      <c r="H122" s="30"/>
      <c r="I122" s="27" t="s">
        <v>17</v>
      </c>
      <c r="J122" s="53">
        <f>IF(J12="","",J12)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18</v>
      </c>
      <c r="D124" s="30"/>
      <c r="E124" s="30"/>
      <c r="F124" s="25" t="str">
        <f>E15</f>
        <v>MBB, a.s.</v>
      </c>
      <c r="G124" s="30"/>
      <c r="H124" s="30"/>
      <c r="I124" s="27" t="s">
        <v>24</v>
      </c>
      <c r="J124" s="28" t="str">
        <f>E21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 x14ac:dyDescent="0.2">
      <c r="A125" s="30"/>
      <c r="B125" s="31"/>
      <c r="C125" s="27" t="s">
        <v>22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28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 x14ac:dyDescent="0.2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 x14ac:dyDescent="0.25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P129+P169</f>
        <v>1098.99170581</v>
      </c>
      <c r="Q128" s="64"/>
      <c r="R128" s="132">
        <f>R129+R169</f>
        <v>10.473508609999998</v>
      </c>
      <c r="S128" s="64"/>
      <c r="T128" s="133">
        <f>T129+T169</f>
        <v>2.5174616199999997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BK129+BK169</f>
        <v>0</v>
      </c>
    </row>
    <row r="129" spans="1:65" s="12" customFormat="1" ht="25.9" customHeight="1" x14ac:dyDescent="0.2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P130+P139+P167</f>
        <v>233.37386194999999</v>
      </c>
      <c r="Q129" s="140"/>
      <c r="R129" s="141">
        <f>R130+R139+R167</f>
        <v>7.2937516199999983</v>
      </c>
      <c r="S129" s="140"/>
      <c r="T129" s="142">
        <f>T130+T139+T167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BK130+BK139+BK167</f>
        <v>0</v>
      </c>
    </row>
    <row r="130" spans="1:65" s="12" customFormat="1" ht="22.9" customHeight="1" x14ac:dyDescent="0.2">
      <c r="B130" s="135"/>
      <c r="D130" s="136" t="s">
        <v>70</v>
      </c>
      <c r="E130" s="145" t="s">
        <v>164</v>
      </c>
      <c r="F130" s="145" t="s">
        <v>1808</v>
      </c>
      <c r="J130" s="146">
        <f>BK130</f>
        <v>0</v>
      </c>
      <c r="L130" s="135"/>
      <c r="M130" s="139"/>
      <c r="N130" s="140"/>
      <c r="O130" s="140"/>
      <c r="P130" s="141">
        <f>SUM(P131:P138)</f>
        <v>7.5270409499999991</v>
      </c>
      <c r="Q130" s="140"/>
      <c r="R130" s="141">
        <f>SUM(R131:R138)</f>
        <v>0.22051985999999998</v>
      </c>
      <c r="S130" s="140"/>
      <c r="T130" s="142">
        <f>SUM(T131:T138)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SUM(BK131:BK138)</f>
        <v>0</v>
      </c>
    </row>
    <row r="131" spans="1:65" s="2" customFormat="1" ht="24.2" customHeight="1" x14ac:dyDescent="0.2">
      <c r="A131" s="30"/>
      <c r="B131" s="147"/>
      <c r="C131" s="148" t="s">
        <v>79</v>
      </c>
      <c r="D131" s="148" t="s">
        <v>159</v>
      </c>
      <c r="E131" s="149" t="s">
        <v>7899</v>
      </c>
      <c r="F131" s="150" t="s">
        <v>7900</v>
      </c>
      <c r="G131" s="151" t="s">
        <v>168</v>
      </c>
      <c r="H131" s="152">
        <v>55.406999999999996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0.13585</v>
      </c>
      <c r="P131" s="156">
        <f>O131*H131</f>
        <v>7.5270409499999991</v>
      </c>
      <c r="Q131" s="156">
        <v>3.98E-3</v>
      </c>
      <c r="R131" s="156">
        <f>Q131*H131</f>
        <v>0.22051985999999998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7901</v>
      </c>
    </row>
    <row r="132" spans="1:65" s="13" customFormat="1" x14ac:dyDescent="0.2">
      <c r="B132" s="165"/>
      <c r="D132" s="166" t="s">
        <v>269</v>
      </c>
      <c r="E132" s="167" t="s">
        <v>1</v>
      </c>
      <c r="F132" s="168" t="s">
        <v>7902</v>
      </c>
      <c r="H132" s="167" t="s">
        <v>1</v>
      </c>
      <c r="L132" s="165"/>
      <c r="M132" s="169"/>
      <c r="N132" s="170"/>
      <c r="O132" s="170"/>
      <c r="P132" s="170"/>
      <c r="Q132" s="170"/>
      <c r="R132" s="170"/>
      <c r="S132" s="170"/>
      <c r="T132" s="171"/>
      <c r="AT132" s="167" t="s">
        <v>269</v>
      </c>
      <c r="AU132" s="167" t="s">
        <v>87</v>
      </c>
      <c r="AV132" s="13" t="s">
        <v>79</v>
      </c>
      <c r="AW132" s="13" t="s">
        <v>26</v>
      </c>
      <c r="AX132" s="13" t="s">
        <v>71</v>
      </c>
      <c r="AY132" s="167" t="s">
        <v>157</v>
      </c>
    </row>
    <row r="133" spans="1:65" s="14" customFormat="1" x14ac:dyDescent="0.2">
      <c r="B133" s="172"/>
      <c r="D133" s="166" t="s">
        <v>269</v>
      </c>
      <c r="E133" s="173" t="s">
        <v>1</v>
      </c>
      <c r="F133" s="174" t="s">
        <v>7903</v>
      </c>
      <c r="H133" s="175">
        <v>381.892</v>
      </c>
      <c r="L133" s="172"/>
      <c r="M133" s="176"/>
      <c r="N133" s="177"/>
      <c r="O133" s="177"/>
      <c r="P133" s="177"/>
      <c r="Q133" s="177"/>
      <c r="R133" s="177"/>
      <c r="S133" s="177"/>
      <c r="T133" s="178"/>
      <c r="AT133" s="173" t="s">
        <v>269</v>
      </c>
      <c r="AU133" s="173" t="s">
        <v>87</v>
      </c>
      <c r="AV133" s="14" t="s">
        <v>87</v>
      </c>
      <c r="AW133" s="14" t="s">
        <v>26</v>
      </c>
      <c r="AX133" s="14" t="s">
        <v>71</v>
      </c>
      <c r="AY133" s="173" t="s">
        <v>157</v>
      </c>
    </row>
    <row r="134" spans="1:65" s="14" customFormat="1" x14ac:dyDescent="0.2">
      <c r="B134" s="172"/>
      <c r="D134" s="166" t="s">
        <v>269</v>
      </c>
      <c r="E134" s="173" t="s">
        <v>1</v>
      </c>
      <c r="F134" s="174" t="s">
        <v>7904</v>
      </c>
      <c r="H134" s="175">
        <v>-4.05</v>
      </c>
      <c r="L134" s="172"/>
      <c r="M134" s="176"/>
      <c r="N134" s="177"/>
      <c r="O134" s="177"/>
      <c r="P134" s="177"/>
      <c r="Q134" s="177"/>
      <c r="R134" s="177"/>
      <c r="S134" s="177"/>
      <c r="T134" s="178"/>
      <c r="AT134" s="173" t="s">
        <v>269</v>
      </c>
      <c r="AU134" s="173" t="s">
        <v>87</v>
      </c>
      <c r="AV134" s="14" t="s">
        <v>87</v>
      </c>
      <c r="AW134" s="14" t="s">
        <v>26</v>
      </c>
      <c r="AX134" s="14" t="s">
        <v>71</v>
      </c>
      <c r="AY134" s="173" t="s">
        <v>157</v>
      </c>
    </row>
    <row r="135" spans="1:65" s="14" customFormat="1" x14ac:dyDescent="0.2">
      <c r="B135" s="172"/>
      <c r="D135" s="166" t="s">
        <v>269</v>
      </c>
      <c r="E135" s="173" t="s">
        <v>1</v>
      </c>
      <c r="F135" s="174" t="s">
        <v>7542</v>
      </c>
      <c r="H135" s="175">
        <v>-1.6</v>
      </c>
      <c r="L135" s="172"/>
      <c r="M135" s="176"/>
      <c r="N135" s="177"/>
      <c r="O135" s="177"/>
      <c r="P135" s="177"/>
      <c r="Q135" s="177"/>
      <c r="R135" s="177"/>
      <c r="S135" s="177"/>
      <c r="T135" s="178"/>
      <c r="AT135" s="173" t="s">
        <v>269</v>
      </c>
      <c r="AU135" s="173" t="s">
        <v>87</v>
      </c>
      <c r="AV135" s="14" t="s">
        <v>87</v>
      </c>
      <c r="AW135" s="14" t="s">
        <v>26</v>
      </c>
      <c r="AX135" s="14" t="s">
        <v>71</v>
      </c>
      <c r="AY135" s="173" t="s">
        <v>157</v>
      </c>
    </row>
    <row r="136" spans="1:65" s="14" customFormat="1" x14ac:dyDescent="0.2">
      <c r="B136" s="172"/>
      <c r="D136" s="166" t="s">
        <v>269</v>
      </c>
      <c r="E136" s="173" t="s">
        <v>1</v>
      </c>
      <c r="F136" s="174" t="s">
        <v>7905</v>
      </c>
      <c r="H136" s="175">
        <v>-69.844999999999999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4" customFormat="1" ht="22.5" x14ac:dyDescent="0.2">
      <c r="B137" s="172"/>
      <c r="D137" s="166" t="s">
        <v>269</v>
      </c>
      <c r="E137" s="173" t="s">
        <v>1</v>
      </c>
      <c r="F137" s="174" t="s">
        <v>7906</v>
      </c>
      <c r="H137" s="175">
        <v>-250.99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 x14ac:dyDescent="0.2">
      <c r="B138" s="179"/>
      <c r="D138" s="166" t="s">
        <v>269</v>
      </c>
      <c r="E138" s="180" t="s">
        <v>1</v>
      </c>
      <c r="F138" s="181" t="s">
        <v>272</v>
      </c>
      <c r="H138" s="182">
        <v>55.406999999999897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 x14ac:dyDescent="0.2">
      <c r="B139" s="135"/>
      <c r="D139" s="136" t="s">
        <v>70</v>
      </c>
      <c r="E139" s="145" t="s">
        <v>178</v>
      </c>
      <c r="F139" s="145" t="s">
        <v>276</v>
      </c>
      <c r="J139" s="146">
        <f>BK139</f>
        <v>0</v>
      </c>
      <c r="L139" s="135"/>
      <c r="M139" s="139"/>
      <c r="N139" s="140"/>
      <c r="O139" s="140"/>
      <c r="P139" s="141">
        <f>SUM(P140:P166)</f>
        <v>207.881699</v>
      </c>
      <c r="Q139" s="140"/>
      <c r="R139" s="141">
        <f>SUM(R140:R166)</f>
        <v>7.0732317599999988</v>
      </c>
      <c r="S139" s="140"/>
      <c r="T139" s="142">
        <f>SUM(T140:T166)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SUM(BK140:BK166)</f>
        <v>0</v>
      </c>
    </row>
    <row r="140" spans="1:65" s="2" customFormat="1" ht="24.2" customHeight="1" x14ac:dyDescent="0.2">
      <c r="A140" s="30"/>
      <c r="B140" s="147"/>
      <c r="C140" s="148" t="s">
        <v>87</v>
      </c>
      <c r="D140" s="148" t="s">
        <v>159</v>
      </c>
      <c r="E140" s="149" t="s">
        <v>2265</v>
      </c>
      <c r="F140" s="150" t="s">
        <v>2266</v>
      </c>
      <c r="G140" s="151" t="s">
        <v>168</v>
      </c>
      <c r="H140" s="152">
        <v>388.79199999999997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7.6999999999999999E-2</v>
      </c>
      <c r="P140" s="156">
        <f>O140*H140</f>
        <v>29.936983999999999</v>
      </c>
      <c r="Q140" s="156">
        <v>1.653E-2</v>
      </c>
      <c r="R140" s="156">
        <f>Q140*H140</f>
        <v>6.4267317599999991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7907</v>
      </c>
    </row>
    <row r="141" spans="1:65" s="13" customFormat="1" x14ac:dyDescent="0.2">
      <c r="B141" s="165"/>
      <c r="D141" s="166" t="s">
        <v>269</v>
      </c>
      <c r="E141" s="167" t="s">
        <v>1</v>
      </c>
      <c r="F141" s="168" t="s">
        <v>7908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4" customFormat="1" x14ac:dyDescent="0.2">
      <c r="B142" s="172"/>
      <c r="D142" s="166" t="s">
        <v>269</v>
      </c>
      <c r="E142" s="173" t="s">
        <v>1</v>
      </c>
      <c r="F142" s="174" t="s">
        <v>7909</v>
      </c>
      <c r="H142" s="175">
        <v>388.79199999999997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5" customFormat="1" x14ac:dyDescent="0.2">
      <c r="B143" s="179"/>
      <c r="D143" s="166" t="s">
        <v>269</v>
      </c>
      <c r="E143" s="180" t="s">
        <v>1</v>
      </c>
      <c r="F143" s="181" t="s">
        <v>272</v>
      </c>
      <c r="H143" s="182">
        <v>388.79199999999997</v>
      </c>
      <c r="L143" s="179"/>
      <c r="M143" s="183"/>
      <c r="N143" s="184"/>
      <c r="O143" s="184"/>
      <c r="P143" s="184"/>
      <c r="Q143" s="184"/>
      <c r="R143" s="184"/>
      <c r="S143" s="184"/>
      <c r="T143" s="185"/>
      <c r="AT143" s="180" t="s">
        <v>269</v>
      </c>
      <c r="AU143" s="180" t="s">
        <v>87</v>
      </c>
      <c r="AV143" s="15" t="s">
        <v>162</v>
      </c>
      <c r="AW143" s="15" t="s">
        <v>26</v>
      </c>
      <c r="AX143" s="15" t="s">
        <v>79</v>
      </c>
      <c r="AY143" s="180" t="s">
        <v>157</v>
      </c>
    </row>
    <row r="144" spans="1:65" s="2" customFormat="1" ht="24.2" customHeight="1" x14ac:dyDescent="0.2">
      <c r="A144" s="30"/>
      <c r="B144" s="147"/>
      <c r="C144" s="148" t="s">
        <v>92</v>
      </c>
      <c r="D144" s="148" t="s">
        <v>159</v>
      </c>
      <c r="E144" s="149" t="s">
        <v>4859</v>
      </c>
      <c r="F144" s="150" t="s">
        <v>4860</v>
      </c>
      <c r="G144" s="151" t="s">
        <v>168</v>
      </c>
      <c r="H144" s="152">
        <v>388.79199999999997</v>
      </c>
      <c r="I144" s="152"/>
      <c r="J144" s="152">
        <f>ROUND(I144*H144,3)</f>
        <v>0</v>
      </c>
      <c r="K144" s="153"/>
      <c r="L144" s="31"/>
      <c r="M144" s="154" t="s">
        <v>1</v>
      </c>
      <c r="N144" s="155" t="s">
        <v>37</v>
      </c>
      <c r="O144" s="156">
        <v>6.4000000000000001E-2</v>
      </c>
      <c r="P144" s="156">
        <f>O144*H144</f>
        <v>24.882687999999998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162</v>
      </c>
      <c r="AT144" s="158" t="s">
        <v>159</v>
      </c>
      <c r="AU144" s="158" t="s">
        <v>87</v>
      </c>
      <c r="AY144" s="18" t="s">
        <v>157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87</v>
      </c>
      <c r="BK144" s="160">
        <f>ROUND(I144*H144,3)</f>
        <v>0</v>
      </c>
      <c r="BL144" s="18" t="s">
        <v>162</v>
      </c>
      <c r="BM144" s="158" t="s">
        <v>7910</v>
      </c>
    </row>
    <row r="145" spans="1:65" s="2" customFormat="1" ht="37.9" customHeight="1" x14ac:dyDescent="0.2">
      <c r="A145" s="30"/>
      <c r="B145" s="147"/>
      <c r="C145" s="148" t="s">
        <v>162</v>
      </c>
      <c r="D145" s="148" t="s">
        <v>159</v>
      </c>
      <c r="E145" s="149" t="s">
        <v>2286</v>
      </c>
      <c r="F145" s="150" t="s">
        <v>2287</v>
      </c>
      <c r="G145" s="151" t="s">
        <v>168</v>
      </c>
      <c r="H145" s="152">
        <v>777.58399999999995</v>
      </c>
      <c r="I145" s="152"/>
      <c r="J145" s="152">
        <f>ROUND(I145*H145,3)</f>
        <v>0</v>
      </c>
      <c r="K145" s="153"/>
      <c r="L145" s="31"/>
      <c r="M145" s="154" t="s">
        <v>1</v>
      </c>
      <c r="N145" s="155" t="s">
        <v>37</v>
      </c>
      <c r="O145" s="156">
        <v>2E-3</v>
      </c>
      <c r="P145" s="156">
        <f>O145*H145</f>
        <v>1.5551679999999999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162</v>
      </c>
      <c r="AT145" s="158" t="s">
        <v>159</v>
      </c>
      <c r="AU145" s="158" t="s">
        <v>87</v>
      </c>
      <c r="AY145" s="18" t="s">
        <v>157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87</v>
      </c>
      <c r="BK145" s="160">
        <f>ROUND(I145*H145,3)</f>
        <v>0</v>
      </c>
      <c r="BL145" s="18" t="s">
        <v>162</v>
      </c>
      <c r="BM145" s="158" t="s">
        <v>7911</v>
      </c>
    </row>
    <row r="146" spans="1:65" s="14" customFormat="1" x14ac:dyDescent="0.2">
      <c r="B146" s="172"/>
      <c r="D146" s="166" t="s">
        <v>269</v>
      </c>
      <c r="E146" s="173" t="s">
        <v>1</v>
      </c>
      <c r="F146" s="174" t="s">
        <v>7912</v>
      </c>
      <c r="H146" s="175">
        <v>777.58399999999995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1:65" s="15" customFormat="1" x14ac:dyDescent="0.2">
      <c r="B147" s="179"/>
      <c r="D147" s="166" t="s">
        <v>269</v>
      </c>
      <c r="E147" s="180" t="s">
        <v>1</v>
      </c>
      <c r="F147" s="181" t="s">
        <v>272</v>
      </c>
      <c r="H147" s="182">
        <v>777.58399999999995</v>
      </c>
      <c r="L147" s="179"/>
      <c r="M147" s="183"/>
      <c r="N147" s="184"/>
      <c r="O147" s="184"/>
      <c r="P147" s="184"/>
      <c r="Q147" s="184"/>
      <c r="R147" s="184"/>
      <c r="S147" s="184"/>
      <c r="T147" s="185"/>
      <c r="AT147" s="180" t="s">
        <v>269</v>
      </c>
      <c r="AU147" s="180" t="s">
        <v>87</v>
      </c>
      <c r="AV147" s="15" t="s">
        <v>162</v>
      </c>
      <c r="AW147" s="15" t="s">
        <v>26</v>
      </c>
      <c r="AX147" s="15" t="s">
        <v>79</v>
      </c>
      <c r="AY147" s="180" t="s">
        <v>157</v>
      </c>
    </row>
    <row r="148" spans="1:65" s="2" customFormat="1" ht="24.2" customHeight="1" x14ac:dyDescent="0.2">
      <c r="A148" s="30"/>
      <c r="B148" s="147"/>
      <c r="C148" s="148" t="s">
        <v>174</v>
      </c>
      <c r="D148" s="148" t="s">
        <v>159</v>
      </c>
      <c r="E148" s="149" t="s">
        <v>7913</v>
      </c>
      <c r="F148" s="150" t="s">
        <v>7914</v>
      </c>
      <c r="G148" s="151" t="s">
        <v>168</v>
      </c>
      <c r="H148" s="152">
        <v>377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2E-3</v>
      </c>
      <c r="P148" s="156">
        <f>O148*H148</f>
        <v>0.754</v>
      </c>
      <c r="Q148" s="156">
        <v>1.66E-3</v>
      </c>
      <c r="R148" s="156">
        <f>Q148*H148</f>
        <v>0.62582000000000004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7915</v>
      </c>
    </row>
    <row r="149" spans="1:65" s="13" customFormat="1" x14ac:dyDescent="0.2">
      <c r="B149" s="165"/>
      <c r="D149" s="166" t="s">
        <v>269</v>
      </c>
      <c r="E149" s="167" t="s">
        <v>1</v>
      </c>
      <c r="F149" s="168" t="s">
        <v>7609</v>
      </c>
      <c r="H149" s="167" t="s">
        <v>1</v>
      </c>
      <c r="L149" s="165"/>
      <c r="M149" s="169"/>
      <c r="N149" s="170"/>
      <c r="O149" s="170"/>
      <c r="P149" s="170"/>
      <c r="Q149" s="170"/>
      <c r="R149" s="170"/>
      <c r="S149" s="170"/>
      <c r="T149" s="171"/>
      <c r="AT149" s="167" t="s">
        <v>269</v>
      </c>
      <c r="AU149" s="167" t="s">
        <v>87</v>
      </c>
      <c r="AV149" s="13" t="s">
        <v>79</v>
      </c>
      <c r="AW149" s="13" t="s">
        <v>26</v>
      </c>
      <c r="AX149" s="13" t="s">
        <v>71</v>
      </c>
      <c r="AY149" s="167" t="s">
        <v>157</v>
      </c>
    </row>
    <row r="150" spans="1:65" s="14" customFormat="1" x14ac:dyDescent="0.2">
      <c r="B150" s="172"/>
      <c r="D150" s="166" t="s">
        <v>269</v>
      </c>
      <c r="E150" s="173" t="s">
        <v>1</v>
      </c>
      <c r="F150" s="174" t="s">
        <v>7916</v>
      </c>
      <c r="H150" s="175">
        <v>377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5" customFormat="1" x14ac:dyDescent="0.2">
      <c r="B151" s="179"/>
      <c r="D151" s="166" t="s">
        <v>269</v>
      </c>
      <c r="E151" s="180" t="s">
        <v>1</v>
      </c>
      <c r="F151" s="181" t="s">
        <v>272</v>
      </c>
      <c r="H151" s="182">
        <v>377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269</v>
      </c>
      <c r="AU151" s="180" t="s">
        <v>87</v>
      </c>
      <c r="AV151" s="15" t="s">
        <v>162</v>
      </c>
      <c r="AW151" s="15" t="s">
        <v>26</v>
      </c>
      <c r="AX151" s="15" t="s">
        <v>79</v>
      </c>
      <c r="AY151" s="180" t="s">
        <v>157</v>
      </c>
    </row>
    <row r="152" spans="1:65" s="2" customFormat="1" ht="14.45" customHeight="1" x14ac:dyDescent="0.2">
      <c r="A152" s="30"/>
      <c r="B152" s="147"/>
      <c r="C152" s="148" t="s">
        <v>164</v>
      </c>
      <c r="D152" s="148" t="s">
        <v>159</v>
      </c>
      <c r="E152" s="149" t="s">
        <v>7611</v>
      </c>
      <c r="F152" s="150" t="s">
        <v>7612</v>
      </c>
      <c r="G152" s="151" t="s">
        <v>168</v>
      </c>
      <c r="H152" s="152">
        <v>382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0.37201000000000001</v>
      </c>
      <c r="P152" s="156">
        <f>O152*H152</f>
        <v>142.10782</v>
      </c>
      <c r="Q152" s="156">
        <v>5.0000000000000002E-5</v>
      </c>
      <c r="R152" s="156">
        <f>Q152*H152</f>
        <v>1.9100000000000002E-2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7917</v>
      </c>
    </row>
    <row r="153" spans="1:65" s="14" customFormat="1" x14ac:dyDescent="0.2">
      <c r="B153" s="172"/>
      <c r="D153" s="166" t="s">
        <v>269</v>
      </c>
      <c r="E153" s="173" t="s">
        <v>1</v>
      </c>
      <c r="F153" s="174" t="s">
        <v>7918</v>
      </c>
      <c r="H153" s="175">
        <v>382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5" customFormat="1" x14ac:dyDescent="0.2">
      <c r="B154" s="179"/>
      <c r="D154" s="166" t="s">
        <v>269</v>
      </c>
      <c r="E154" s="180" t="s">
        <v>1</v>
      </c>
      <c r="F154" s="181" t="s">
        <v>272</v>
      </c>
      <c r="H154" s="182">
        <v>382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269</v>
      </c>
      <c r="AU154" s="180" t="s">
        <v>87</v>
      </c>
      <c r="AV154" s="15" t="s">
        <v>162</v>
      </c>
      <c r="AW154" s="15" t="s">
        <v>26</v>
      </c>
      <c r="AX154" s="15" t="s">
        <v>79</v>
      </c>
      <c r="AY154" s="180" t="s">
        <v>157</v>
      </c>
    </row>
    <row r="155" spans="1:65" s="2" customFormat="1" ht="14.45" customHeight="1" x14ac:dyDescent="0.2">
      <c r="A155" s="30"/>
      <c r="B155" s="147"/>
      <c r="C155" s="148" t="s">
        <v>183</v>
      </c>
      <c r="D155" s="148" t="s">
        <v>159</v>
      </c>
      <c r="E155" s="149" t="s">
        <v>7919</v>
      </c>
      <c r="F155" s="150" t="s">
        <v>7920</v>
      </c>
      <c r="G155" s="151" t="s">
        <v>205</v>
      </c>
      <c r="H155" s="152">
        <v>1</v>
      </c>
      <c r="I155" s="152"/>
      <c r="J155" s="152">
        <f>ROUND(I155*H155,3)</f>
        <v>0</v>
      </c>
      <c r="K155" s="153"/>
      <c r="L155" s="31"/>
      <c r="M155" s="154" t="s">
        <v>1</v>
      </c>
      <c r="N155" s="155" t="s">
        <v>37</v>
      </c>
      <c r="O155" s="156">
        <v>0.80461000000000005</v>
      </c>
      <c r="P155" s="156">
        <f>O155*H155</f>
        <v>0.80461000000000005</v>
      </c>
      <c r="Q155" s="156">
        <v>1.58E-3</v>
      </c>
      <c r="R155" s="156">
        <f>Q155*H155</f>
        <v>1.58E-3</v>
      </c>
      <c r="S155" s="156">
        <v>0</v>
      </c>
      <c r="T155" s="15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162</v>
      </c>
      <c r="AT155" s="158" t="s">
        <v>159</v>
      </c>
      <c r="AU155" s="158" t="s">
        <v>87</v>
      </c>
      <c r="AY155" s="18" t="s">
        <v>157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8" t="s">
        <v>87</v>
      </c>
      <c r="BK155" s="160">
        <f>ROUND(I155*H155,3)</f>
        <v>0</v>
      </c>
      <c r="BL155" s="18" t="s">
        <v>162</v>
      </c>
      <c r="BM155" s="158" t="s">
        <v>7921</v>
      </c>
    </row>
    <row r="156" spans="1:65" s="2" customFormat="1" ht="14.45" customHeight="1" x14ac:dyDescent="0.2">
      <c r="A156" s="30"/>
      <c r="B156" s="147"/>
      <c r="C156" s="148" t="s">
        <v>187</v>
      </c>
      <c r="D156" s="148" t="s">
        <v>159</v>
      </c>
      <c r="E156" s="149" t="s">
        <v>7922</v>
      </c>
      <c r="F156" s="150" t="s">
        <v>7923</v>
      </c>
      <c r="G156" s="151" t="s">
        <v>196</v>
      </c>
      <c r="H156" s="152">
        <v>5</v>
      </c>
      <c r="I156" s="152"/>
      <c r="J156" s="152">
        <f>ROUND(I156*H156,3)</f>
        <v>0</v>
      </c>
      <c r="K156" s="153"/>
      <c r="L156" s="31"/>
      <c r="M156" s="154" t="s">
        <v>1</v>
      </c>
      <c r="N156" s="155" t="s">
        <v>37</v>
      </c>
      <c r="O156" s="156">
        <v>0.59299999999999997</v>
      </c>
      <c r="P156" s="156">
        <f>O156*H156</f>
        <v>2.9649999999999999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162</v>
      </c>
      <c r="AT156" s="158" t="s">
        <v>159</v>
      </c>
      <c r="AU156" s="158" t="s">
        <v>87</v>
      </c>
      <c r="AY156" s="18" t="s">
        <v>157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87</v>
      </c>
      <c r="BK156" s="160">
        <f>ROUND(I156*H156,3)</f>
        <v>0</v>
      </c>
      <c r="BL156" s="18" t="s">
        <v>162</v>
      </c>
      <c r="BM156" s="158" t="s">
        <v>7924</v>
      </c>
    </row>
    <row r="157" spans="1:65" s="2" customFormat="1" ht="14.45" customHeight="1" x14ac:dyDescent="0.2">
      <c r="A157" s="30"/>
      <c r="B157" s="147"/>
      <c r="C157" s="148" t="s">
        <v>178</v>
      </c>
      <c r="D157" s="148" t="s">
        <v>159</v>
      </c>
      <c r="E157" s="149" t="s">
        <v>216</v>
      </c>
      <c r="F157" s="150" t="s">
        <v>443</v>
      </c>
      <c r="G157" s="151" t="s">
        <v>218</v>
      </c>
      <c r="H157" s="152">
        <v>2.5169999999999999</v>
      </c>
      <c r="I157" s="152"/>
      <c r="J157" s="152">
        <f>ROUND(I157*H157,3)</f>
        <v>0</v>
      </c>
      <c r="K157" s="153"/>
      <c r="L157" s="31"/>
      <c r="M157" s="154" t="s">
        <v>1</v>
      </c>
      <c r="N157" s="155" t="s">
        <v>37</v>
      </c>
      <c r="O157" s="156">
        <v>0.59799999999999998</v>
      </c>
      <c r="P157" s="156">
        <f>O157*H157</f>
        <v>1.5051659999999998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162</v>
      </c>
      <c r="AT157" s="158" t="s">
        <v>159</v>
      </c>
      <c r="AU157" s="158" t="s">
        <v>87</v>
      </c>
      <c r="AY157" s="18" t="s">
        <v>157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8" t="s">
        <v>87</v>
      </c>
      <c r="BK157" s="160">
        <f>ROUND(I157*H157,3)</f>
        <v>0</v>
      </c>
      <c r="BL157" s="18" t="s">
        <v>162</v>
      </c>
      <c r="BM157" s="158" t="s">
        <v>7925</v>
      </c>
    </row>
    <row r="158" spans="1:65" s="2" customFormat="1" ht="24.2" customHeight="1" x14ac:dyDescent="0.2">
      <c r="A158" s="30"/>
      <c r="B158" s="147"/>
      <c r="C158" s="148" t="s">
        <v>194</v>
      </c>
      <c r="D158" s="148" t="s">
        <v>159</v>
      </c>
      <c r="E158" s="149" t="s">
        <v>445</v>
      </c>
      <c r="F158" s="150" t="s">
        <v>446</v>
      </c>
      <c r="G158" s="151" t="s">
        <v>218</v>
      </c>
      <c r="H158" s="152">
        <v>17.619</v>
      </c>
      <c r="I158" s="152"/>
      <c r="J158" s="152">
        <f>ROUND(I158*H158,3)</f>
        <v>0</v>
      </c>
      <c r="K158" s="153"/>
      <c r="L158" s="31"/>
      <c r="M158" s="154" t="s">
        <v>1</v>
      </c>
      <c r="N158" s="155" t="s">
        <v>37</v>
      </c>
      <c r="O158" s="156">
        <v>7.0000000000000001E-3</v>
      </c>
      <c r="P158" s="156">
        <f>O158*H158</f>
        <v>0.123333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162</v>
      </c>
      <c r="AT158" s="158" t="s">
        <v>159</v>
      </c>
      <c r="AU158" s="158" t="s">
        <v>87</v>
      </c>
      <c r="AY158" s="18" t="s">
        <v>157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87</v>
      </c>
      <c r="BK158" s="160">
        <f>ROUND(I158*H158,3)</f>
        <v>0</v>
      </c>
      <c r="BL158" s="18" t="s">
        <v>162</v>
      </c>
      <c r="BM158" s="158" t="s">
        <v>7926</v>
      </c>
    </row>
    <row r="159" spans="1:65" s="14" customFormat="1" x14ac:dyDescent="0.2">
      <c r="B159" s="172"/>
      <c r="D159" s="166" t="s">
        <v>269</v>
      </c>
      <c r="E159" s="173" t="s">
        <v>1</v>
      </c>
      <c r="F159" s="174" t="s">
        <v>7927</v>
      </c>
      <c r="H159" s="175">
        <v>17.619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5" customFormat="1" x14ac:dyDescent="0.2">
      <c r="B160" s="179"/>
      <c r="D160" s="166" t="s">
        <v>269</v>
      </c>
      <c r="E160" s="180" t="s">
        <v>1</v>
      </c>
      <c r="F160" s="181" t="s">
        <v>272</v>
      </c>
      <c r="H160" s="182">
        <v>17.619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269</v>
      </c>
      <c r="AU160" s="180" t="s">
        <v>87</v>
      </c>
      <c r="AV160" s="15" t="s">
        <v>162</v>
      </c>
      <c r="AW160" s="15" t="s">
        <v>26</v>
      </c>
      <c r="AX160" s="15" t="s">
        <v>79</v>
      </c>
      <c r="AY160" s="180" t="s">
        <v>157</v>
      </c>
    </row>
    <row r="161" spans="1:65" s="2" customFormat="1" ht="24.2" customHeight="1" x14ac:dyDescent="0.2">
      <c r="A161" s="30"/>
      <c r="B161" s="147"/>
      <c r="C161" s="148" t="s">
        <v>198</v>
      </c>
      <c r="D161" s="148" t="s">
        <v>159</v>
      </c>
      <c r="E161" s="149" t="s">
        <v>221</v>
      </c>
      <c r="F161" s="150" t="s">
        <v>222</v>
      </c>
      <c r="G161" s="151" t="s">
        <v>218</v>
      </c>
      <c r="H161" s="152">
        <v>2.5169999999999999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0.89</v>
      </c>
      <c r="P161" s="156">
        <f>O161*H161</f>
        <v>2.2401299999999997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7928</v>
      </c>
    </row>
    <row r="162" spans="1:65" s="2" customFormat="1" ht="24.2" customHeight="1" x14ac:dyDescent="0.2">
      <c r="A162" s="30"/>
      <c r="B162" s="147"/>
      <c r="C162" s="148" t="s">
        <v>202</v>
      </c>
      <c r="D162" s="148" t="s">
        <v>159</v>
      </c>
      <c r="E162" s="149" t="s">
        <v>225</v>
      </c>
      <c r="F162" s="150" t="s">
        <v>226</v>
      </c>
      <c r="G162" s="151" t="s">
        <v>218</v>
      </c>
      <c r="H162" s="152">
        <v>10.068</v>
      </c>
      <c r="I162" s="152"/>
      <c r="J162" s="152">
        <f>ROUND(I162*H162,3)</f>
        <v>0</v>
      </c>
      <c r="K162" s="153"/>
      <c r="L162" s="31"/>
      <c r="M162" s="154" t="s">
        <v>1</v>
      </c>
      <c r="N162" s="155" t="s">
        <v>37</v>
      </c>
      <c r="O162" s="156">
        <v>0.1</v>
      </c>
      <c r="P162" s="156">
        <f>O162*H162</f>
        <v>1.0067999999999999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162</v>
      </c>
      <c r="AT162" s="158" t="s">
        <v>159</v>
      </c>
      <c r="AU162" s="158" t="s">
        <v>87</v>
      </c>
      <c r="AY162" s="18" t="s">
        <v>157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8" t="s">
        <v>87</v>
      </c>
      <c r="BK162" s="160">
        <f>ROUND(I162*H162,3)</f>
        <v>0</v>
      </c>
      <c r="BL162" s="18" t="s">
        <v>162</v>
      </c>
      <c r="BM162" s="158" t="s">
        <v>7929</v>
      </c>
    </row>
    <row r="163" spans="1:65" s="14" customFormat="1" x14ac:dyDescent="0.2">
      <c r="B163" s="172"/>
      <c r="D163" s="166" t="s">
        <v>269</v>
      </c>
      <c r="E163" s="173" t="s">
        <v>1</v>
      </c>
      <c r="F163" s="174" t="s">
        <v>7930</v>
      </c>
      <c r="H163" s="175">
        <v>10.068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5" customFormat="1" x14ac:dyDescent="0.2">
      <c r="B164" s="179"/>
      <c r="D164" s="166" t="s">
        <v>269</v>
      </c>
      <c r="E164" s="180" t="s">
        <v>1</v>
      </c>
      <c r="F164" s="181" t="s">
        <v>272</v>
      </c>
      <c r="H164" s="182">
        <v>10.068</v>
      </c>
      <c r="L164" s="179"/>
      <c r="M164" s="183"/>
      <c r="N164" s="184"/>
      <c r="O164" s="184"/>
      <c r="P164" s="184"/>
      <c r="Q164" s="184"/>
      <c r="R164" s="184"/>
      <c r="S164" s="184"/>
      <c r="T164" s="185"/>
      <c r="AT164" s="180" t="s">
        <v>269</v>
      </c>
      <c r="AU164" s="180" t="s">
        <v>87</v>
      </c>
      <c r="AV164" s="15" t="s">
        <v>162</v>
      </c>
      <c r="AW164" s="15" t="s">
        <v>26</v>
      </c>
      <c r="AX164" s="15" t="s">
        <v>79</v>
      </c>
      <c r="AY164" s="180" t="s">
        <v>157</v>
      </c>
    </row>
    <row r="165" spans="1:65" s="2" customFormat="1" ht="24.2" customHeight="1" x14ac:dyDescent="0.2">
      <c r="A165" s="30"/>
      <c r="B165" s="147"/>
      <c r="C165" s="148" t="s">
        <v>207</v>
      </c>
      <c r="D165" s="148" t="s">
        <v>159</v>
      </c>
      <c r="E165" s="149" t="s">
        <v>490</v>
      </c>
      <c r="F165" s="150" t="s">
        <v>491</v>
      </c>
      <c r="G165" s="151" t="s">
        <v>218</v>
      </c>
      <c r="H165" s="152">
        <v>2.5169999999999999</v>
      </c>
      <c r="I165" s="152"/>
      <c r="J165" s="152">
        <f>ROUND(I165*H165,3)</f>
        <v>0</v>
      </c>
      <c r="K165" s="153"/>
      <c r="L165" s="31"/>
      <c r="M165" s="154" t="s">
        <v>1</v>
      </c>
      <c r="N165" s="155" t="s">
        <v>37</v>
      </c>
      <c r="O165" s="156">
        <v>0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162</v>
      </c>
      <c r="AT165" s="158" t="s">
        <v>159</v>
      </c>
      <c r="AU165" s="158" t="s">
        <v>87</v>
      </c>
      <c r="AY165" s="18" t="s">
        <v>157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8" t="s">
        <v>87</v>
      </c>
      <c r="BK165" s="160">
        <f>ROUND(I165*H165,3)</f>
        <v>0</v>
      </c>
      <c r="BL165" s="18" t="s">
        <v>162</v>
      </c>
      <c r="BM165" s="158" t="s">
        <v>7931</v>
      </c>
    </row>
    <row r="166" spans="1:65" s="2" customFormat="1" ht="14.45" customHeight="1" x14ac:dyDescent="0.2">
      <c r="A166" s="30"/>
      <c r="B166" s="147"/>
      <c r="C166" s="148" t="s">
        <v>211</v>
      </c>
      <c r="D166" s="148" t="s">
        <v>159</v>
      </c>
      <c r="E166" s="149" t="s">
        <v>499</v>
      </c>
      <c r="F166" s="150" t="s">
        <v>500</v>
      </c>
      <c r="G166" s="151" t="s">
        <v>205</v>
      </c>
      <c r="H166" s="152">
        <v>1</v>
      </c>
      <c r="I166" s="152"/>
      <c r="J166" s="152">
        <f>ROUND(I166*H166,3)</f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162</v>
      </c>
      <c r="AT166" s="158" t="s">
        <v>159</v>
      </c>
      <c r="AU166" s="158" t="s">
        <v>87</v>
      </c>
      <c r="AY166" s="18" t="s">
        <v>157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87</v>
      </c>
      <c r="BK166" s="160">
        <f>ROUND(I166*H166,3)</f>
        <v>0</v>
      </c>
      <c r="BL166" s="18" t="s">
        <v>162</v>
      </c>
      <c r="BM166" s="158" t="s">
        <v>7932</v>
      </c>
    </row>
    <row r="167" spans="1:65" s="12" customFormat="1" ht="22.9" customHeight="1" x14ac:dyDescent="0.2">
      <c r="B167" s="135"/>
      <c r="D167" s="136" t="s">
        <v>70</v>
      </c>
      <c r="E167" s="145" t="s">
        <v>232</v>
      </c>
      <c r="F167" s="145" t="s">
        <v>2394</v>
      </c>
      <c r="J167" s="146">
        <f>BK167</f>
        <v>0</v>
      </c>
      <c r="L167" s="135"/>
      <c r="M167" s="139"/>
      <c r="N167" s="140"/>
      <c r="O167" s="140"/>
      <c r="P167" s="141">
        <f>P168</f>
        <v>17.965122000000001</v>
      </c>
      <c r="Q167" s="140"/>
      <c r="R167" s="141">
        <f>R168</f>
        <v>0</v>
      </c>
      <c r="S167" s="140"/>
      <c r="T167" s="142">
        <f>T168</f>
        <v>0</v>
      </c>
      <c r="AR167" s="136" t="s">
        <v>79</v>
      </c>
      <c r="AT167" s="143" t="s">
        <v>70</v>
      </c>
      <c r="AU167" s="143" t="s">
        <v>79</v>
      </c>
      <c r="AY167" s="136" t="s">
        <v>157</v>
      </c>
      <c r="BK167" s="144">
        <f>BK168</f>
        <v>0</v>
      </c>
    </row>
    <row r="168" spans="1:65" s="2" customFormat="1" ht="24.2" customHeight="1" x14ac:dyDescent="0.2">
      <c r="A168" s="30"/>
      <c r="B168" s="147"/>
      <c r="C168" s="148" t="s">
        <v>215</v>
      </c>
      <c r="D168" s="148" t="s">
        <v>159</v>
      </c>
      <c r="E168" s="149" t="s">
        <v>4904</v>
      </c>
      <c r="F168" s="150" t="s">
        <v>4905</v>
      </c>
      <c r="G168" s="151" t="s">
        <v>218</v>
      </c>
      <c r="H168" s="152">
        <v>7.2939999999999996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2.4630000000000001</v>
      </c>
      <c r="P168" s="156">
        <f>O168*H168</f>
        <v>17.965122000000001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7933</v>
      </c>
    </row>
    <row r="169" spans="1:65" s="12" customFormat="1" ht="25.9" customHeight="1" x14ac:dyDescent="0.2">
      <c r="B169" s="135"/>
      <c r="D169" s="136" t="s">
        <v>70</v>
      </c>
      <c r="E169" s="137" t="s">
        <v>502</v>
      </c>
      <c r="F169" s="137" t="s">
        <v>503</v>
      </c>
      <c r="J169" s="138">
        <f>BK169</f>
        <v>0</v>
      </c>
      <c r="L169" s="135"/>
      <c r="M169" s="139"/>
      <c r="N169" s="140"/>
      <c r="O169" s="140"/>
      <c r="P169" s="141">
        <f>P170+P173+P181+P195+P228+P252+P257</f>
        <v>865.61784385999999</v>
      </c>
      <c r="Q169" s="140"/>
      <c r="R169" s="141">
        <f>R170+R173+R181+R195+R228+R252+R257</f>
        <v>3.17975699</v>
      </c>
      <c r="S169" s="140"/>
      <c r="T169" s="142">
        <f>T170+T173+T181+T195+T228+T252+T257</f>
        <v>2.5174616199999997</v>
      </c>
      <c r="AR169" s="136" t="s">
        <v>87</v>
      </c>
      <c r="AT169" s="143" t="s">
        <v>70</v>
      </c>
      <c r="AU169" s="143" t="s">
        <v>71</v>
      </c>
      <c r="AY169" s="136" t="s">
        <v>157</v>
      </c>
      <c r="BK169" s="144">
        <f>BK170+BK173+BK181+BK195+BK228+BK252+BK257</f>
        <v>0</v>
      </c>
    </row>
    <row r="170" spans="1:65" s="12" customFormat="1" ht="22.9" customHeight="1" x14ac:dyDescent="0.2">
      <c r="B170" s="135"/>
      <c r="D170" s="136" t="s">
        <v>70</v>
      </c>
      <c r="E170" s="145" t="s">
        <v>577</v>
      </c>
      <c r="F170" s="145" t="s">
        <v>578</v>
      </c>
      <c r="J170" s="146">
        <f>BK170</f>
        <v>0</v>
      </c>
      <c r="L170" s="135"/>
      <c r="M170" s="139"/>
      <c r="N170" s="140"/>
      <c r="O170" s="140"/>
      <c r="P170" s="141">
        <f>SUM(P171:P172)</f>
        <v>5.3003200000000001</v>
      </c>
      <c r="Q170" s="140"/>
      <c r="R170" s="141">
        <f>SUM(R171:R172)</f>
        <v>5.28E-3</v>
      </c>
      <c r="S170" s="140"/>
      <c r="T170" s="142">
        <f>SUM(T171:T172)</f>
        <v>0</v>
      </c>
      <c r="AR170" s="136" t="s">
        <v>87</v>
      </c>
      <c r="AT170" s="143" t="s">
        <v>70</v>
      </c>
      <c r="AU170" s="143" t="s">
        <v>79</v>
      </c>
      <c r="AY170" s="136" t="s">
        <v>157</v>
      </c>
      <c r="BK170" s="144">
        <f>SUM(BK171:BK172)</f>
        <v>0</v>
      </c>
    </row>
    <row r="171" spans="1:65" s="2" customFormat="1" ht="49.15" customHeight="1" x14ac:dyDescent="0.2">
      <c r="A171" s="30"/>
      <c r="B171" s="147"/>
      <c r="C171" s="148" t="s">
        <v>220</v>
      </c>
      <c r="D171" s="148" t="s">
        <v>159</v>
      </c>
      <c r="E171" s="149" t="s">
        <v>7934</v>
      </c>
      <c r="F171" s="150" t="s">
        <v>7935</v>
      </c>
      <c r="G171" s="151" t="s">
        <v>4796</v>
      </c>
      <c r="H171" s="152">
        <v>16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0.33127000000000001</v>
      </c>
      <c r="P171" s="156">
        <f>O171*H171</f>
        <v>5.3003200000000001</v>
      </c>
      <c r="Q171" s="156">
        <v>3.3E-4</v>
      </c>
      <c r="R171" s="156">
        <f>Q171*H171</f>
        <v>5.28E-3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220</v>
      </c>
      <c r="BM171" s="158" t="s">
        <v>7936</v>
      </c>
    </row>
    <row r="172" spans="1:65" s="2" customFormat="1" ht="24.2" customHeight="1" x14ac:dyDescent="0.2">
      <c r="A172" s="30"/>
      <c r="B172" s="147"/>
      <c r="C172" s="148" t="s">
        <v>224</v>
      </c>
      <c r="D172" s="148" t="s">
        <v>159</v>
      </c>
      <c r="E172" s="149" t="s">
        <v>7937</v>
      </c>
      <c r="F172" s="150" t="s">
        <v>7938</v>
      </c>
      <c r="G172" s="151" t="s">
        <v>514</v>
      </c>
      <c r="H172" s="152">
        <v>1.5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0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220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220</v>
      </c>
      <c r="BM172" s="158" t="s">
        <v>7939</v>
      </c>
    </row>
    <row r="173" spans="1:65" s="12" customFormat="1" ht="22.9" customHeight="1" x14ac:dyDescent="0.2">
      <c r="B173" s="135"/>
      <c r="D173" s="136" t="s">
        <v>70</v>
      </c>
      <c r="E173" s="145" t="s">
        <v>7940</v>
      </c>
      <c r="F173" s="145" t="s">
        <v>7941</v>
      </c>
      <c r="J173" s="146">
        <f>BK173</f>
        <v>0</v>
      </c>
      <c r="L173" s="135"/>
      <c r="M173" s="139"/>
      <c r="N173" s="140"/>
      <c r="O173" s="140"/>
      <c r="P173" s="141">
        <f>SUM(P174:P180)</f>
        <v>11.642720000000001</v>
      </c>
      <c r="Q173" s="140"/>
      <c r="R173" s="141">
        <f>SUM(R174:R180)</f>
        <v>1.1040000000000001E-2</v>
      </c>
      <c r="S173" s="140"/>
      <c r="T173" s="142">
        <f>SUM(T174:T180)</f>
        <v>1.44E-2</v>
      </c>
      <c r="AR173" s="136" t="s">
        <v>87</v>
      </c>
      <c r="AT173" s="143" t="s">
        <v>70</v>
      </c>
      <c r="AU173" s="143" t="s">
        <v>79</v>
      </c>
      <c r="AY173" s="136" t="s">
        <v>157</v>
      </c>
      <c r="BK173" s="144">
        <f>SUM(BK174:BK180)</f>
        <v>0</v>
      </c>
    </row>
    <row r="174" spans="1:65" s="2" customFormat="1" ht="24.2" customHeight="1" x14ac:dyDescent="0.2">
      <c r="A174" s="30"/>
      <c r="B174" s="147"/>
      <c r="C174" s="148" t="s">
        <v>228</v>
      </c>
      <c r="D174" s="148" t="s">
        <v>159</v>
      </c>
      <c r="E174" s="149" t="s">
        <v>7942</v>
      </c>
      <c r="F174" s="150" t="s">
        <v>7943</v>
      </c>
      <c r="G174" s="151" t="s">
        <v>205</v>
      </c>
      <c r="H174" s="152">
        <v>32</v>
      </c>
      <c r="I174" s="152"/>
      <c r="J174" s="152">
        <f t="shared" ref="J174:J180" si="0">ROUND(I174*H174,3)</f>
        <v>0</v>
      </c>
      <c r="K174" s="153"/>
      <c r="L174" s="31"/>
      <c r="M174" s="154" t="s">
        <v>1</v>
      </c>
      <c r="N174" s="155" t="s">
        <v>37</v>
      </c>
      <c r="O174" s="156">
        <v>0.15717999999999999</v>
      </c>
      <c r="P174" s="156">
        <f t="shared" ref="P174:P180" si="1">O174*H174</f>
        <v>5.0297599999999996</v>
      </c>
      <c r="Q174" s="156">
        <v>9.0000000000000006E-5</v>
      </c>
      <c r="R174" s="156">
        <f t="shared" ref="R174:R180" si="2">Q174*H174</f>
        <v>2.8800000000000002E-3</v>
      </c>
      <c r="S174" s="156">
        <v>4.4999999999999999E-4</v>
      </c>
      <c r="T174" s="157">
        <f t="shared" ref="T174:T180" si="3">S174*H174</f>
        <v>1.44E-2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220</v>
      </c>
      <c r="AT174" s="158" t="s">
        <v>159</v>
      </c>
      <c r="AU174" s="158" t="s">
        <v>87</v>
      </c>
      <c r="AY174" s="18" t="s">
        <v>157</v>
      </c>
      <c r="BE174" s="159">
        <f t="shared" ref="BE174:BE180" si="4">IF(N174="základná",J174,0)</f>
        <v>0</v>
      </c>
      <c r="BF174" s="159">
        <f t="shared" ref="BF174:BF180" si="5">IF(N174="znížená",J174,0)</f>
        <v>0</v>
      </c>
      <c r="BG174" s="159">
        <f t="shared" ref="BG174:BG180" si="6">IF(N174="zákl. prenesená",J174,0)</f>
        <v>0</v>
      </c>
      <c r="BH174" s="159">
        <f t="shared" ref="BH174:BH180" si="7">IF(N174="zníž. prenesená",J174,0)</f>
        <v>0</v>
      </c>
      <c r="BI174" s="159">
        <f t="shared" ref="BI174:BI180" si="8">IF(N174="nulová",J174,0)</f>
        <v>0</v>
      </c>
      <c r="BJ174" s="18" t="s">
        <v>87</v>
      </c>
      <c r="BK174" s="160">
        <f t="shared" ref="BK174:BK180" si="9">ROUND(I174*H174,3)</f>
        <v>0</v>
      </c>
      <c r="BL174" s="18" t="s">
        <v>220</v>
      </c>
      <c r="BM174" s="158" t="s">
        <v>7944</v>
      </c>
    </row>
    <row r="175" spans="1:65" s="2" customFormat="1" ht="14.45" customHeight="1" x14ac:dyDescent="0.2">
      <c r="A175" s="30"/>
      <c r="B175" s="147"/>
      <c r="C175" s="148" t="s">
        <v>234</v>
      </c>
      <c r="D175" s="148" t="s">
        <v>159</v>
      </c>
      <c r="E175" s="149" t="s">
        <v>7945</v>
      </c>
      <c r="F175" s="150" t="s">
        <v>7946</v>
      </c>
      <c r="G175" s="151" t="s">
        <v>205</v>
      </c>
      <c r="H175" s="152">
        <v>16</v>
      </c>
      <c r="I175" s="152"/>
      <c r="J175" s="152">
        <f t="shared" si="0"/>
        <v>0</v>
      </c>
      <c r="K175" s="153"/>
      <c r="L175" s="31"/>
      <c r="M175" s="154" t="s">
        <v>1</v>
      </c>
      <c r="N175" s="155" t="s">
        <v>37</v>
      </c>
      <c r="O175" s="156">
        <v>0.15701999999999999</v>
      </c>
      <c r="P175" s="156">
        <f t="shared" si="1"/>
        <v>2.5123199999999999</v>
      </c>
      <c r="Q175" s="156">
        <v>2.0000000000000002E-5</v>
      </c>
      <c r="R175" s="156">
        <f t="shared" si="2"/>
        <v>3.2000000000000003E-4</v>
      </c>
      <c r="S175" s="156">
        <v>0</v>
      </c>
      <c r="T175" s="157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220</v>
      </c>
      <c r="AT175" s="158" t="s">
        <v>159</v>
      </c>
      <c r="AU175" s="158" t="s">
        <v>87</v>
      </c>
      <c r="AY175" s="18" t="s">
        <v>157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8" t="s">
        <v>87</v>
      </c>
      <c r="BK175" s="160">
        <f t="shared" si="9"/>
        <v>0</v>
      </c>
      <c r="BL175" s="18" t="s">
        <v>220</v>
      </c>
      <c r="BM175" s="158" t="s">
        <v>7947</v>
      </c>
    </row>
    <row r="176" spans="1:65" s="2" customFormat="1" ht="33" customHeight="1" x14ac:dyDescent="0.2">
      <c r="A176" s="30"/>
      <c r="B176" s="147"/>
      <c r="C176" s="193" t="s">
        <v>7</v>
      </c>
      <c r="D176" s="193" t="s">
        <v>777</v>
      </c>
      <c r="E176" s="194" t="s">
        <v>7948</v>
      </c>
      <c r="F176" s="195" t="s">
        <v>8313</v>
      </c>
      <c r="G176" s="196" t="s">
        <v>205</v>
      </c>
      <c r="H176" s="197">
        <v>16</v>
      </c>
      <c r="I176" s="197"/>
      <c r="J176" s="197">
        <f t="shared" si="0"/>
        <v>0</v>
      </c>
      <c r="K176" s="198"/>
      <c r="L176" s="199"/>
      <c r="M176" s="200" t="s">
        <v>1</v>
      </c>
      <c r="N176" s="201" t="s">
        <v>37</v>
      </c>
      <c r="O176" s="156">
        <v>0</v>
      </c>
      <c r="P176" s="156">
        <f t="shared" si="1"/>
        <v>0</v>
      </c>
      <c r="Q176" s="156">
        <v>4.0000000000000003E-5</v>
      </c>
      <c r="R176" s="156">
        <f t="shared" si="2"/>
        <v>6.4000000000000005E-4</v>
      </c>
      <c r="S176" s="156">
        <v>0</v>
      </c>
      <c r="T176" s="157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511</v>
      </c>
      <c r="AT176" s="158" t="s">
        <v>777</v>
      </c>
      <c r="AU176" s="158" t="s">
        <v>87</v>
      </c>
      <c r="AY176" s="18" t="s">
        <v>157</v>
      </c>
      <c r="BE176" s="159">
        <f t="shared" si="4"/>
        <v>0</v>
      </c>
      <c r="BF176" s="159">
        <f t="shared" si="5"/>
        <v>0</v>
      </c>
      <c r="BG176" s="159">
        <f t="shared" si="6"/>
        <v>0</v>
      </c>
      <c r="BH176" s="159">
        <f t="shared" si="7"/>
        <v>0</v>
      </c>
      <c r="BI176" s="159">
        <f t="shared" si="8"/>
        <v>0</v>
      </c>
      <c r="BJ176" s="18" t="s">
        <v>87</v>
      </c>
      <c r="BK176" s="160">
        <f t="shared" si="9"/>
        <v>0</v>
      </c>
      <c r="BL176" s="18" t="s">
        <v>220</v>
      </c>
      <c r="BM176" s="158" t="s">
        <v>7949</v>
      </c>
    </row>
    <row r="177" spans="1:65" s="2" customFormat="1" ht="24.2" customHeight="1" x14ac:dyDescent="0.2">
      <c r="A177" s="30"/>
      <c r="B177" s="147"/>
      <c r="C177" s="148" t="s">
        <v>451</v>
      </c>
      <c r="D177" s="148" t="s">
        <v>159</v>
      </c>
      <c r="E177" s="149" t="s">
        <v>7950</v>
      </c>
      <c r="F177" s="150" t="s">
        <v>7951</v>
      </c>
      <c r="G177" s="151" t="s">
        <v>205</v>
      </c>
      <c r="H177" s="152">
        <v>16</v>
      </c>
      <c r="I177" s="152"/>
      <c r="J177" s="152">
        <f t="shared" si="0"/>
        <v>0</v>
      </c>
      <c r="K177" s="153"/>
      <c r="L177" s="31"/>
      <c r="M177" s="154" t="s">
        <v>1</v>
      </c>
      <c r="N177" s="155" t="s">
        <v>37</v>
      </c>
      <c r="O177" s="156">
        <v>0.16621</v>
      </c>
      <c r="P177" s="156">
        <f t="shared" si="1"/>
        <v>2.6593599999999999</v>
      </c>
      <c r="Q177" s="156">
        <v>3.5E-4</v>
      </c>
      <c r="R177" s="156">
        <f t="shared" si="2"/>
        <v>5.5999999999999999E-3</v>
      </c>
      <c r="S177" s="156">
        <v>0</v>
      </c>
      <c r="T177" s="157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220</v>
      </c>
      <c r="AT177" s="158" t="s">
        <v>159</v>
      </c>
      <c r="AU177" s="158" t="s">
        <v>87</v>
      </c>
      <c r="AY177" s="18" t="s">
        <v>157</v>
      </c>
      <c r="BE177" s="159">
        <f t="shared" si="4"/>
        <v>0</v>
      </c>
      <c r="BF177" s="159">
        <f t="shared" si="5"/>
        <v>0</v>
      </c>
      <c r="BG177" s="159">
        <f t="shared" si="6"/>
        <v>0</v>
      </c>
      <c r="BH177" s="159">
        <f t="shared" si="7"/>
        <v>0</v>
      </c>
      <c r="BI177" s="159">
        <f t="shared" si="8"/>
        <v>0</v>
      </c>
      <c r="BJ177" s="18" t="s">
        <v>87</v>
      </c>
      <c r="BK177" s="160">
        <f t="shared" si="9"/>
        <v>0</v>
      </c>
      <c r="BL177" s="18" t="s">
        <v>220</v>
      </c>
      <c r="BM177" s="158" t="s">
        <v>7952</v>
      </c>
    </row>
    <row r="178" spans="1:65" s="2" customFormat="1" ht="14.45" customHeight="1" x14ac:dyDescent="0.2">
      <c r="A178" s="30"/>
      <c r="B178" s="147"/>
      <c r="C178" s="148" t="s">
        <v>453</v>
      </c>
      <c r="D178" s="148" t="s">
        <v>159</v>
      </c>
      <c r="E178" s="149" t="s">
        <v>7953</v>
      </c>
      <c r="F178" s="150" t="s">
        <v>7954</v>
      </c>
      <c r="G178" s="151" t="s">
        <v>205</v>
      </c>
      <c r="H178" s="152">
        <v>16</v>
      </c>
      <c r="I178" s="152"/>
      <c r="J178" s="152">
        <f t="shared" si="0"/>
        <v>0</v>
      </c>
      <c r="K178" s="153"/>
      <c r="L178" s="31"/>
      <c r="M178" s="154" t="s">
        <v>1</v>
      </c>
      <c r="N178" s="155" t="s">
        <v>37</v>
      </c>
      <c r="O178" s="156">
        <v>9.0079999999999993E-2</v>
      </c>
      <c r="P178" s="156">
        <f t="shared" si="1"/>
        <v>1.4412799999999999</v>
      </c>
      <c r="Q178" s="156">
        <v>0</v>
      </c>
      <c r="R178" s="156">
        <f t="shared" si="2"/>
        <v>0</v>
      </c>
      <c r="S178" s="156">
        <v>0</v>
      </c>
      <c r="T178" s="157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220</v>
      </c>
      <c r="AT178" s="158" t="s">
        <v>159</v>
      </c>
      <c r="AU178" s="158" t="s">
        <v>87</v>
      </c>
      <c r="AY178" s="18" t="s">
        <v>157</v>
      </c>
      <c r="BE178" s="159">
        <f t="shared" si="4"/>
        <v>0</v>
      </c>
      <c r="BF178" s="159">
        <f t="shared" si="5"/>
        <v>0</v>
      </c>
      <c r="BG178" s="159">
        <f t="shared" si="6"/>
        <v>0</v>
      </c>
      <c r="BH178" s="159">
        <f t="shared" si="7"/>
        <v>0</v>
      </c>
      <c r="BI178" s="159">
        <f t="shared" si="8"/>
        <v>0</v>
      </c>
      <c r="BJ178" s="18" t="s">
        <v>87</v>
      </c>
      <c r="BK178" s="160">
        <f t="shared" si="9"/>
        <v>0</v>
      </c>
      <c r="BL178" s="18" t="s">
        <v>220</v>
      </c>
      <c r="BM178" s="158" t="s">
        <v>7955</v>
      </c>
    </row>
    <row r="179" spans="1:65" s="2" customFormat="1" ht="24.2" customHeight="1" x14ac:dyDescent="0.2">
      <c r="A179" s="30"/>
      <c r="B179" s="147"/>
      <c r="C179" s="193" t="s">
        <v>456</v>
      </c>
      <c r="D179" s="193" t="s">
        <v>777</v>
      </c>
      <c r="E179" s="194" t="s">
        <v>7956</v>
      </c>
      <c r="F179" s="195" t="s">
        <v>8314</v>
      </c>
      <c r="G179" s="196" t="s">
        <v>205</v>
      </c>
      <c r="H179" s="197">
        <v>16</v>
      </c>
      <c r="I179" s="197"/>
      <c r="J179" s="197">
        <f t="shared" si="0"/>
        <v>0</v>
      </c>
      <c r="K179" s="198"/>
      <c r="L179" s="199"/>
      <c r="M179" s="200" t="s">
        <v>1</v>
      </c>
      <c r="N179" s="201" t="s">
        <v>37</v>
      </c>
      <c r="O179" s="156">
        <v>0</v>
      </c>
      <c r="P179" s="156">
        <f t="shared" si="1"/>
        <v>0</v>
      </c>
      <c r="Q179" s="156">
        <v>1E-4</v>
      </c>
      <c r="R179" s="156">
        <f t="shared" si="2"/>
        <v>1.6000000000000001E-3</v>
      </c>
      <c r="S179" s="156">
        <v>0</v>
      </c>
      <c r="T179" s="157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511</v>
      </c>
      <c r="AT179" s="158" t="s">
        <v>777</v>
      </c>
      <c r="AU179" s="158" t="s">
        <v>87</v>
      </c>
      <c r="AY179" s="18" t="s">
        <v>157</v>
      </c>
      <c r="BE179" s="159">
        <f t="shared" si="4"/>
        <v>0</v>
      </c>
      <c r="BF179" s="159">
        <f t="shared" si="5"/>
        <v>0</v>
      </c>
      <c r="BG179" s="159">
        <f t="shared" si="6"/>
        <v>0</v>
      </c>
      <c r="BH179" s="159">
        <f t="shared" si="7"/>
        <v>0</v>
      </c>
      <c r="BI179" s="159">
        <f t="shared" si="8"/>
        <v>0</v>
      </c>
      <c r="BJ179" s="18" t="s">
        <v>87</v>
      </c>
      <c r="BK179" s="160">
        <f t="shared" si="9"/>
        <v>0</v>
      </c>
      <c r="BL179" s="18" t="s">
        <v>220</v>
      </c>
      <c r="BM179" s="158" t="s">
        <v>7957</v>
      </c>
    </row>
    <row r="180" spans="1:65" s="2" customFormat="1" ht="24.2" customHeight="1" x14ac:dyDescent="0.2">
      <c r="A180" s="30"/>
      <c r="B180" s="147"/>
      <c r="C180" s="148" t="s">
        <v>460</v>
      </c>
      <c r="D180" s="148" t="s">
        <v>159</v>
      </c>
      <c r="E180" s="149" t="s">
        <v>7958</v>
      </c>
      <c r="F180" s="150" t="s">
        <v>7959</v>
      </c>
      <c r="G180" s="151" t="s">
        <v>514</v>
      </c>
      <c r="H180" s="152">
        <v>0.3</v>
      </c>
      <c r="I180" s="152"/>
      <c r="J180" s="152">
        <f t="shared" si="0"/>
        <v>0</v>
      </c>
      <c r="K180" s="153"/>
      <c r="L180" s="31"/>
      <c r="M180" s="154" t="s">
        <v>1</v>
      </c>
      <c r="N180" s="155" t="s">
        <v>37</v>
      </c>
      <c r="O180" s="156">
        <v>0</v>
      </c>
      <c r="P180" s="156">
        <f t="shared" si="1"/>
        <v>0</v>
      </c>
      <c r="Q180" s="156">
        <v>0</v>
      </c>
      <c r="R180" s="156">
        <f t="shared" si="2"/>
        <v>0</v>
      </c>
      <c r="S180" s="156">
        <v>0</v>
      </c>
      <c r="T180" s="157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220</v>
      </c>
      <c r="AT180" s="158" t="s">
        <v>159</v>
      </c>
      <c r="AU180" s="158" t="s">
        <v>87</v>
      </c>
      <c r="AY180" s="18" t="s">
        <v>157</v>
      </c>
      <c r="BE180" s="159">
        <f t="shared" si="4"/>
        <v>0</v>
      </c>
      <c r="BF180" s="159">
        <f t="shared" si="5"/>
        <v>0</v>
      </c>
      <c r="BG180" s="159">
        <f t="shared" si="6"/>
        <v>0</v>
      </c>
      <c r="BH180" s="159">
        <f t="shared" si="7"/>
        <v>0</v>
      </c>
      <c r="BI180" s="159">
        <f t="shared" si="8"/>
        <v>0</v>
      </c>
      <c r="BJ180" s="18" t="s">
        <v>87</v>
      </c>
      <c r="BK180" s="160">
        <f t="shared" si="9"/>
        <v>0</v>
      </c>
      <c r="BL180" s="18" t="s">
        <v>220</v>
      </c>
      <c r="BM180" s="158" t="s">
        <v>7960</v>
      </c>
    </row>
    <row r="181" spans="1:65" s="12" customFormat="1" ht="22.9" customHeight="1" x14ac:dyDescent="0.2">
      <c r="B181" s="135"/>
      <c r="D181" s="136" t="s">
        <v>70</v>
      </c>
      <c r="E181" s="145" t="s">
        <v>591</v>
      </c>
      <c r="F181" s="145" t="s">
        <v>592</v>
      </c>
      <c r="J181" s="146">
        <f>BK181</f>
        <v>0</v>
      </c>
      <c r="L181" s="135"/>
      <c r="M181" s="139"/>
      <c r="N181" s="140"/>
      <c r="O181" s="140"/>
      <c r="P181" s="141">
        <f>SUM(P182:P194)</f>
        <v>29.587359999999997</v>
      </c>
      <c r="Q181" s="140"/>
      <c r="R181" s="141">
        <f>SUM(R182:R194)</f>
        <v>0.70800000000000007</v>
      </c>
      <c r="S181" s="140"/>
      <c r="T181" s="142">
        <f>SUM(T182:T194)</f>
        <v>0.748</v>
      </c>
      <c r="AR181" s="136" t="s">
        <v>87</v>
      </c>
      <c r="AT181" s="143" t="s">
        <v>70</v>
      </c>
      <c r="AU181" s="143" t="s">
        <v>79</v>
      </c>
      <c r="AY181" s="136" t="s">
        <v>157</v>
      </c>
      <c r="BK181" s="144">
        <f>SUM(BK182:BK194)</f>
        <v>0</v>
      </c>
    </row>
    <row r="182" spans="1:65" s="2" customFormat="1" ht="24.2" customHeight="1" x14ac:dyDescent="0.2">
      <c r="A182" s="30"/>
      <c r="B182" s="147"/>
      <c r="C182" s="148" t="s">
        <v>464</v>
      </c>
      <c r="D182" s="148" t="s">
        <v>159</v>
      </c>
      <c r="E182" s="149" t="s">
        <v>7961</v>
      </c>
      <c r="F182" s="150" t="s">
        <v>7962</v>
      </c>
      <c r="G182" s="151" t="s">
        <v>205</v>
      </c>
      <c r="H182" s="152">
        <v>16</v>
      </c>
      <c r="I182" s="152"/>
      <c r="J182" s="152">
        <f>ROUND(I182*H182,3)</f>
        <v>0</v>
      </c>
      <c r="K182" s="153"/>
      <c r="L182" s="31"/>
      <c r="M182" s="154" t="s">
        <v>1</v>
      </c>
      <c r="N182" s="155" t="s">
        <v>37</v>
      </c>
      <c r="O182" s="156">
        <v>0.254</v>
      </c>
      <c r="P182" s="156">
        <f>O182*H182</f>
        <v>4.0640000000000001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220</v>
      </c>
      <c r="AT182" s="158" t="s">
        <v>159</v>
      </c>
      <c r="AU182" s="158" t="s">
        <v>87</v>
      </c>
      <c r="AY182" s="18" t="s">
        <v>157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8" t="s">
        <v>87</v>
      </c>
      <c r="BK182" s="160">
        <f>ROUND(I182*H182,3)</f>
        <v>0</v>
      </c>
      <c r="BL182" s="18" t="s">
        <v>220</v>
      </c>
      <c r="BM182" s="158" t="s">
        <v>7963</v>
      </c>
    </row>
    <row r="183" spans="1:65" s="2" customFormat="1" ht="24.2" customHeight="1" x14ac:dyDescent="0.2">
      <c r="A183" s="30"/>
      <c r="B183" s="147"/>
      <c r="C183" s="148" t="s">
        <v>470</v>
      </c>
      <c r="D183" s="148" t="s">
        <v>159</v>
      </c>
      <c r="E183" s="149" t="s">
        <v>7964</v>
      </c>
      <c r="F183" s="150" t="s">
        <v>7965</v>
      </c>
      <c r="G183" s="151" t="s">
        <v>205</v>
      </c>
      <c r="H183" s="152">
        <v>16</v>
      </c>
      <c r="I183" s="152"/>
      <c r="J183" s="152">
        <f>ROUND(I183*H183,3)</f>
        <v>0</v>
      </c>
      <c r="K183" s="153"/>
      <c r="L183" s="31"/>
      <c r="M183" s="154" t="s">
        <v>1</v>
      </c>
      <c r="N183" s="155" t="s">
        <v>37</v>
      </c>
      <c r="O183" s="156">
        <v>0.34116000000000002</v>
      </c>
      <c r="P183" s="156">
        <f>O183*H183</f>
        <v>5.4585600000000003</v>
      </c>
      <c r="Q183" s="156">
        <v>8.0000000000000007E-5</v>
      </c>
      <c r="R183" s="156">
        <f>Q183*H183</f>
        <v>1.2800000000000001E-3</v>
      </c>
      <c r="S183" s="156">
        <v>4.675E-2</v>
      </c>
      <c r="T183" s="157">
        <f>S183*H183</f>
        <v>0.748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220</v>
      </c>
      <c r="AT183" s="158" t="s">
        <v>159</v>
      </c>
      <c r="AU183" s="158" t="s">
        <v>87</v>
      </c>
      <c r="AY183" s="18" t="s">
        <v>157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8" t="s">
        <v>87</v>
      </c>
      <c r="BK183" s="160">
        <f>ROUND(I183*H183,3)</f>
        <v>0</v>
      </c>
      <c r="BL183" s="18" t="s">
        <v>220</v>
      </c>
      <c r="BM183" s="158" t="s">
        <v>7966</v>
      </c>
    </row>
    <row r="184" spans="1:65" s="13" customFormat="1" x14ac:dyDescent="0.2">
      <c r="B184" s="165"/>
      <c r="D184" s="166" t="s">
        <v>269</v>
      </c>
      <c r="E184" s="167" t="s">
        <v>1</v>
      </c>
      <c r="F184" s="168" t="s">
        <v>7967</v>
      </c>
      <c r="H184" s="167" t="s">
        <v>1</v>
      </c>
      <c r="L184" s="165"/>
      <c r="M184" s="169"/>
      <c r="N184" s="170"/>
      <c r="O184" s="170"/>
      <c r="P184" s="170"/>
      <c r="Q184" s="170"/>
      <c r="R184" s="170"/>
      <c r="S184" s="170"/>
      <c r="T184" s="171"/>
      <c r="AT184" s="167" t="s">
        <v>269</v>
      </c>
      <c r="AU184" s="167" t="s">
        <v>87</v>
      </c>
      <c r="AV184" s="13" t="s">
        <v>79</v>
      </c>
      <c r="AW184" s="13" t="s">
        <v>26</v>
      </c>
      <c r="AX184" s="13" t="s">
        <v>71</v>
      </c>
      <c r="AY184" s="167" t="s">
        <v>157</v>
      </c>
    </row>
    <row r="185" spans="1:65" s="14" customFormat="1" x14ac:dyDescent="0.2">
      <c r="B185" s="172"/>
      <c r="D185" s="166" t="s">
        <v>269</v>
      </c>
      <c r="E185" s="173" t="s">
        <v>1</v>
      </c>
      <c r="F185" s="174" t="s">
        <v>220</v>
      </c>
      <c r="H185" s="175">
        <v>16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1:65" s="15" customFormat="1" x14ac:dyDescent="0.2">
      <c r="B186" s="179"/>
      <c r="D186" s="166" t="s">
        <v>269</v>
      </c>
      <c r="E186" s="180" t="s">
        <v>1</v>
      </c>
      <c r="F186" s="181" t="s">
        <v>272</v>
      </c>
      <c r="H186" s="182">
        <v>16</v>
      </c>
      <c r="L186" s="179"/>
      <c r="M186" s="183"/>
      <c r="N186" s="184"/>
      <c r="O186" s="184"/>
      <c r="P186" s="184"/>
      <c r="Q186" s="184"/>
      <c r="R186" s="184"/>
      <c r="S186" s="184"/>
      <c r="T186" s="185"/>
      <c r="AT186" s="180" t="s">
        <v>269</v>
      </c>
      <c r="AU186" s="180" t="s">
        <v>87</v>
      </c>
      <c r="AV186" s="15" t="s">
        <v>162</v>
      </c>
      <c r="AW186" s="15" t="s">
        <v>26</v>
      </c>
      <c r="AX186" s="15" t="s">
        <v>79</v>
      </c>
      <c r="AY186" s="180" t="s">
        <v>157</v>
      </c>
    </row>
    <row r="187" spans="1:65" s="2" customFormat="1" ht="24.2" customHeight="1" x14ac:dyDescent="0.2">
      <c r="A187" s="30"/>
      <c r="B187" s="147"/>
      <c r="C187" s="148" t="s">
        <v>475</v>
      </c>
      <c r="D187" s="148" t="s">
        <v>159</v>
      </c>
      <c r="E187" s="149" t="s">
        <v>7968</v>
      </c>
      <c r="F187" s="150" t="s">
        <v>7969</v>
      </c>
      <c r="G187" s="151" t="s">
        <v>205</v>
      </c>
      <c r="H187" s="152">
        <v>16</v>
      </c>
      <c r="I187" s="152"/>
      <c r="J187" s="152">
        <f>ROUND(I187*H187,3)</f>
        <v>0</v>
      </c>
      <c r="K187" s="153"/>
      <c r="L187" s="31"/>
      <c r="M187" s="154" t="s">
        <v>1</v>
      </c>
      <c r="N187" s="155" t="s">
        <v>37</v>
      </c>
      <c r="O187" s="156">
        <v>0.63400999999999996</v>
      </c>
      <c r="P187" s="156">
        <f>O187*H187</f>
        <v>10.144159999999999</v>
      </c>
      <c r="Q187" s="156">
        <v>2.0000000000000002E-5</v>
      </c>
      <c r="R187" s="156">
        <f>Q187*H187</f>
        <v>3.2000000000000003E-4</v>
      </c>
      <c r="S187" s="156">
        <v>0</v>
      </c>
      <c r="T187" s="15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8" t="s">
        <v>87</v>
      </c>
      <c r="BK187" s="160">
        <f>ROUND(I187*H187,3)</f>
        <v>0</v>
      </c>
      <c r="BL187" s="18" t="s">
        <v>220</v>
      </c>
      <c r="BM187" s="158" t="s">
        <v>7970</v>
      </c>
    </row>
    <row r="188" spans="1:65" s="2" customFormat="1" ht="37.9" customHeight="1" x14ac:dyDescent="0.2">
      <c r="A188" s="30"/>
      <c r="B188" s="147"/>
      <c r="C188" s="193" t="s">
        <v>484</v>
      </c>
      <c r="D188" s="193" t="s">
        <v>777</v>
      </c>
      <c r="E188" s="194" t="s">
        <v>7971</v>
      </c>
      <c r="F188" s="195" t="s">
        <v>8315</v>
      </c>
      <c r="G188" s="196" t="s">
        <v>205</v>
      </c>
      <c r="H188" s="197">
        <v>16</v>
      </c>
      <c r="I188" s="197"/>
      <c r="J188" s="197">
        <f>ROUND(I188*H188,3)</f>
        <v>0</v>
      </c>
      <c r="K188" s="198"/>
      <c r="L188" s="199"/>
      <c r="M188" s="200" t="s">
        <v>1</v>
      </c>
      <c r="N188" s="201" t="s">
        <v>37</v>
      </c>
      <c r="O188" s="156">
        <v>0</v>
      </c>
      <c r="P188" s="156">
        <f>O188*H188</f>
        <v>0</v>
      </c>
      <c r="Q188" s="156">
        <v>4.4150000000000002E-2</v>
      </c>
      <c r="R188" s="156">
        <f>Q188*H188</f>
        <v>0.70640000000000003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511</v>
      </c>
      <c r="AT188" s="158" t="s">
        <v>777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220</v>
      </c>
      <c r="BM188" s="158" t="s">
        <v>7972</v>
      </c>
    </row>
    <row r="189" spans="1:65" s="2" customFormat="1" ht="24.2" customHeight="1" x14ac:dyDescent="0.2">
      <c r="A189" s="30"/>
      <c r="B189" s="147"/>
      <c r="C189" s="148" t="s">
        <v>489</v>
      </c>
      <c r="D189" s="148" t="s">
        <v>159</v>
      </c>
      <c r="E189" s="149" t="s">
        <v>7973</v>
      </c>
      <c r="F189" s="150" t="s">
        <v>7974</v>
      </c>
      <c r="G189" s="151" t="s">
        <v>205</v>
      </c>
      <c r="H189" s="152">
        <v>16</v>
      </c>
      <c r="I189" s="152"/>
      <c r="J189" s="152">
        <f>ROUND(I189*H189,3)</f>
        <v>0</v>
      </c>
      <c r="K189" s="153"/>
      <c r="L189" s="31"/>
      <c r="M189" s="154" t="s">
        <v>1</v>
      </c>
      <c r="N189" s="155" t="s">
        <v>37</v>
      </c>
      <c r="O189" s="156">
        <v>0.48899999999999999</v>
      </c>
      <c r="P189" s="156">
        <f>O189*H189</f>
        <v>7.8239999999999998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220</v>
      </c>
      <c r="AT189" s="158" t="s">
        <v>159</v>
      </c>
      <c r="AU189" s="158" t="s">
        <v>87</v>
      </c>
      <c r="AY189" s="18" t="s">
        <v>157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87</v>
      </c>
      <c r="BK189" s="160">
        <f>ROUND(I189*H189,3)</f>
        <v>0</v>
      </c>
      <c r="BL189" s="18" t="s">
        <v>220</v>
      </c>
      <c r="BM189" s="158" t="s">
        <v>7975</v>
      </c>
    </row>
    <row r="190" spans="1:65" s="2" customFormat="1" ht="24.2" customHeight="1" x14ac:dyDescent="0.2">
      <c r="A190" s="30"/>
      <c r="B190" s="147"/>
      <c r="C190" s="148" t="s">
        <v>498</v>
      </c>
      <c r="D190" s="148" t="s">
        <v>159</v>
      </c>
      <c r="E190" s="149" t="s">
        <v>7976</v>
      </c>
      <c r="F190" s="150" t="s">
        <v>7977</v>
      </c>
      <c r="G190" s="151" t="s">
        <v>168</v>
      </c>
      <c r="H190" s="152">
        <v>26.88</v>
      </c>
      <c r="I190" s="152"/>
      <c r="J190" s="152">
        <f>ROUND(I190*H190,3)</f>
        <v>0</v>
      </c>
      <c r="K190" s="153"/>
      <c r="L190" s="31"/>
      <c r="M190" s="154" t="s">
        <v>1</v>
      </c>
      <c r="N190" s="155" t="s">
        <v>37</v>
      </c>
      <c r="O190" s="156">
        <v>2.9000000000000001E-2</v>
      </c>
      <c r="P190" s="156">
        <f>O190*H190</f>
        <v>0.77951999999999999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220</v>
      </c>
      <c r="AT190" s="158" t="s">
        <v>159</v>
      </c>
      <c r="AU190" s="158" t="s">
        <v>87</v>
      </c>
      <c r="AY190" s="18" t="s">
        <v>157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87</v>
      </c>
      <c r="BK190" s="160">
        <f>ROUND(I190*H190,3)</f>
        <v>0</v>
      </c>
      <c r="BL190" s="18" t="s">
        <v>220</v>
      </c>
      <c r="BM190" s="158" t="s">
        <v>7978</v>
      </c>
    </row>
    <row r="191" spans="1:65" s="2" customFormat="1" ht="24.2" customHeight="1" x14ac:dyDescent="0.2">
      <c r="A191" s="30"/>
      <c r="B191" s="147"/>
      <c r="C191" s="148" t="s">
        <v>506</v>
      </c>
      <c r="D191" s="148" t="s">
        <v>159</v>
      </c>
      <c r="E191" s="149" t="s">
        <v>7979</v>
      </c>
      <c r="F191" s="150" t="s">
        <v>7980</v>
      </c>
      <c r="G191" s="151" t="s">
        <v>168</v>
      </c>
      <c r="H191" s="152">
        <v>26.88</v>
      </c>
      <c r="I191" s="152"/>
      <c r="J191" s="152">
        <f>ROUND(I191*H191,3)</f>
        <v>0</v>
      </c>
      <c r="K191" s="153"/>
      <c r="L191" s="31"/>
      <c r="M191" s="154" t="s">
        <v>1</v>
      </c>
      <c r="N191" s="155" t="s">
        <v>37</v>
      </c>
      <c r="O191" s="156">
        <v>4.9000000000000002E-2</v>
      </c>
      <c r="P191" s="156">
        <f>O191*H191</f>
        <v>1.3171200000000001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220</v>
      </c>
      <c r="AT191" s="158" t="s">
        <v>159</v>
      </c>
      <c r="AU191" s="158" t="s">
        <v>87</v>
      </c>
      <c r="AY191" s="18" t="s">
        <v>157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8" t="s">
        <v>87</v>
      </c>
      <c r="BK191" s="160">
        <f>ROUND(I191*H191,3)</f>
        <v>0</v>
      </c>
      <c r="BL191" s="18" t="s">
        <v>220</v>
      </c>
      <c r="BM191" s="158" t="s">
        <v>7981</v>
      </c>
    </row>
    <row r="192" spans="1:65" s="14" customFormat="1" x14ac:dyDescent="0.2">
      <c r="B192" s="172"/>
      <c r="D192" s="166" t="s">
        <v>269</v>
      </c>
      <c r="E192" s="173" t="s">
        <v>1</v>
      </c>
      <c r="F192" s="174" t="s">
        <v>7982</v>
      </c>
      <c r="H192" s="175">
        <v>26.88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5" customFormat="1" x14ac:dyDescent="0.2">
      <c r="B193" s="179"/>
      <c r="D193" s="166" t="s">
        <v>269</v>
      </c>
      <c r="E193" s="180" t="s">
        <v>1</v>
      </c>
      <c r="F193" s="181" t="s">
        <v>272</v>
      </c>
      <c r="H193" s="182">
        <v>26.88</v>
      </c>
      <c r="L193" s="179"/>
      <c r="M193" s="183"/>
      <c r="N193" s="184"/>
      <c r="O193" s="184"/>
      <c r="P193" s="184"/>
      <c r="Q193" s="184"/>
      <c r="R193" s="184"/>
      <c r="S193" s="184"/>
      <c r="T193" s="185"/>
      <c r="AT193" s="180" t="s">
        <v>269</v>
      </c>
      <c r="AU193" s="180" t="s">
        <v>87</v>
      </c>
      <c r="AV193" s="15" t="s">
        <v>162</v>
      </c>
      <c r="AW193" s="15" t="s">
        <v>26</v>
      </c>
      <c r="AX193" s="15" t="s">
        <v>79</v>
      </c>
      <c r="AY193" s="180" t="s">
        <v>157</v>
      </c>
    </row>
    <row r="194" spans="1:65" s="2" customFormat="1" ht="24.2" customHeight="1" x14ac:dyDescent="0.2">
      <c r="A194" s="30"/>
      <c r="B194" s="147"/>
      <c r="C194" s="148" t="s">
        <v>511</v>
      </c>
      <c r="D194" s="148" t="s">
        <v>159</v>
      </c>
      <c r="E194" s="149" t="s">
        <v>7983</v>
      </c>
      <c r="F194" s="150" t="s">
        <v>7984</v>
      </c>
      <c r="G194" s="151" t="s">
        <v>514</v>
      </c>
      <c r="H194" s="152">
        <v>1.65</v>
      </c>
      <c r="I194" s="152"/>
      <c r="J194" s="152">
        <f>ROUND(I194*H194,3)</f>
        <v>0</v>
      </c>
      <c r="K194" s="153"/>
      <c r="L194" s="31"/>
      <c r="M194" s="154" t="s">
        <v>1</v>
      </c>
      <c r="N194" s="155" t="s">
        <v>37</v>
      </c>
      <c r="O194" s="156">
        <v>0</v>
      </c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220</v>
      </c>
      <c r="AT194" s="158" t="s">
        <v>159</v>
      </c>
      <c r="AU194" s="158" t="s">
        <v>87</v>
      </c>
      <c r="AY194" s="18" t="s">
        <v>157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8" t="s">
        <v>87</v>
      </c>
      <c r="BK194" s="160">
        <f>ROUND(I194*H194,3)</f>
        <v>0</v>
      </c>
      <c r="BL194" s="18" t="s">
        <v>220</v>
      </c>
      <c r="BM194" s="158" t="s">
        <v>7985</v>
      </c>
    </row>
    <row r="195" spans="1:65" s="12" customFormat="1" ht="22.9" customHeight="1" x14ac:dyDescent="0.2">
      <c r="B195" s="135"/>
      <c r="D195" s="136" t="s">
        <v>70</v>
      </c>
      <c r="E195" s="145" t="s">
        <v>708</v>
      </c>
      <c r="F195" s="145" t="s">
        <v>709</v>
      </c>
      <c r="J195" s="146">
        <f>BK195</f>
        <v>0</v>
      </c>
      <c r="L195" s="135"/>
      <c r="M195" s="139"/>
      <c r="N195" s="140"/>
      <c r="O195" s="140"/>
      <c r="P195" s="141">
        <f>SUM(P196:P227)</f>
        <v>136.54189199999999</v>
      </c>
      <c r="Q195" s="140"/>
      <c r="R195" s="141">
        <f>SUM(R196:R227)</f>
        <v>1.3105661799999999</v>
      </c>
      <c r="S195" s="140"/>
      <c r="T195" s="142">
        <f>SUM(T196:T227)</f>
        <v>1.75506162</v>
      </c>
      <c r="AR195" s="136" t="s">
        <v>87</v>
      </c>
      <c r="AT195" s="143" t="s">
        <v>70</v>
      </c>
      <c r="AU195" s="143" t="s">
        <v>79</v>
      </c>
      <c r="AY195" s="136" t="s">
        <v>157</v>
      </c>
      <c r="BK195" s="144">
        <f>SUM(BK196:BK227)</f>
        <v>0</v>
      </c>
    </row>
    <row r="196" spans="1:65" s="2" customFormat="1" ht="37.9" customHeight="1" x14ac:dyDescent="0.2">
      <c r="A196" s="30"/>
      <c r="B196" s="147"/>
      <c r="C196" s="148" t="s">
        <v>518</v>
      </c>
      <c r="D196" s="148" t="s">
        <v>159</v>
      </c>
      <c r="E196" s="149" t="s">
        <v>7736</v>
      </c>
      <c r="F196" s="150" t="s">
        <v>7737</v>
      </c>
      <c r="G196" s="151" t="s">
        <v>168</v>
      </c>
      <c r="H196" s="152">
        <v>92.468999999999994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0.61399999999999999</v>
      </c>
      <c r="P196" s="156">
        <f>O196*H196</f>
        <v>56.775965999999997</v>
      </c>
      <c r="Q196" s="156">
        <v>2.0000000000000002E-5</v>
      </c>
      <c r="R196" s="156">
        <f>Q196*H196</f>
        <v>1.8493800000000001E-3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220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220</v>
      </c>
      <c r="BM196" s="158" t="s">
        <v>7986</v>
      </c>
    </row>
    <row r="197" spans="1:65" s="13" customFormat="1" x14ac:dyDescent="0.2">
      <c r="B197" s="165"/>
      <c r="D197" s="166" t="s">
        <v>269</v>
      </c>
      <c r="E197" s="167" t="s">
        <v>1</v>
      </c>
      <c r="F197" s="168" t="s">
        <v>7987</v>
      </c>
      <c r="H197" s="167" t="s">
        <v>1</v>
      </c>
      <c r="L197" s="165"/>
      <c r="M197" s="169"/>
      <c r="N197" s="170"/>
      <c r="O197" s="170"/>
      <c r="P197" s="170"/>
      <c r="Q197" s="170"/>
      <c r="R197" s="170"/>
      <c r="S197" s="170"/>
      <c r="T197" s="171"/>
      <c r="AT197" s="167" t="s">
        <v>269</v>
      </c>
      <c r="AU197" s="167" t="s">
        <v>87</v>
      </c>
      <c r="AV197" s="13" t="s">
        <v>79</v>
      </c>
      <c r="AW197" s="13" t="s">
        <v>26</v>
      </c>
      <c r="AX197" s="13" t="s">
        <v>71</v>
      </c>
      <c r="AY197" s="167" t="s">
        <v>157</v>
      </c>
    </row>
    <row r="198" spans="1:65" s="14" customFormat="1" x14ac:dyDescent="0.2">
      <c r="B198" s="172"/>
      <c r="D198" s="166" t="s">
        <v>269</v>
      </c>
      <c r="E198" s="173" t="s">
        <v>1</v>
      </c>
      <c r="F198" s="174" t="s">
        <v>7988</v>
      </c>
      <c r="H198" s="175">
        <v>179.45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 x14ac:dyDescent="0.2">
      <c r="B199" s="172"/>
      <c r="D199" s="166" t="s">
        <v>269</v>
      </c>
      <c r="E199" s="173" t="s">
        <v>1</v>
      </c>
      <c r="F199" s="174" t="s">
        <v>7989</v>
      </c>
      <c r="H199" s="175">
        <v>71.540000000000006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 x14ac:dyDescent="0.2">
      <c r="B200" s="172"/>
      <c r="D200" s="166" t="s">
        <v>269</v>
      </c>
      <c r="E200" s="173" t="s">
        <v>1</v>
      </c>
      <c r="F200" s="174" t="s">
        <v>7990</v>
      </c>
      <c r="H200" s="175">
        <v>57.24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6" customFormat="1" x14ac:dyDescent="0.2">
      <c r="B201" s="186"/>
      <c r="D201" s="166" t="s">
        <v>269</v>
      </c>
      <c r="E201" s="187" t="s">
        <v>1</v>
      </c>
      <c r="F201" s="188" t="s">
        <v>319</v>
      </c>
      <c r="H201" s="189">
        <v>308.23</v>
      </c>
      <c r="L201" s="186"/>
      <c r="M201" s="190"/>
      <c r="N201" s="191"/>
      <c r="O201" s="191"/>
      <c r="P201" s="191"/>
      <c r="Q201" s="191"/>
      <c r="R201" s="191"/>
      <c r="S201" s="191"/>
      <c r="T201" s="192"/>
      <c r="AT201" s="187" t="s">
        <v>269</v>
      </c>
      <c r="AU201" s="187" t="s">
        <v>87</v>
      </c>
      <c r="AV201" s="16" t="s">
        <v>92</v>
      </c>
      <c r="AW201" s="16" t="s">
        <v>26</v>
      </c>
      <c r="AX201" s="16" t="s">
        <v>71</v>
      </c>
      <c r="AY201" s="187" t="s">
        <v>157</v>
      </c>
    </row>
    <row r="202" spans="1:65" s="14" customFormat="1" x14ac:dyDescent="0.2">
      <c r="B202" s="172"/>
      <c r="D202" s="166" t="s">
        <v>269</v>
      </c>
      <c r="E202" s="173" t="s">
        <v>1</v>
      </c>
      <c r="F202" s="174" t="s">
        <v>7991</v>
      </c>
      <c r="H202" s="175">
        <v>92.468999999999994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1:65" s="16" customFormat="1" x14ac:dyDescent="0.2">
      <c r="B203" s="186"/>
      <c r="D203" s="166" t="s">
        <v>269</v>
      </c>
      <c r="E203" s="187" t="s">
        <v>1</v>
      </c>
      <c r="F203" s="188" t="s">
        <v>319</v>
      </c>
      <c r="H203" s="189">
        <v>92.468999999999994</v>
      </c>
      <c r="L203" s="186"/>
      <c r="M203" s="190"/>
      <c r="N203" s="191"/>
      <c r="O203" s="191"/>
      <c r="P203" s="191"/>
      <c r="Q203" s="191"/>
      <c r="R203" s="191"/>
      <c r="S203" s="191"/>
      <c r="T203" s="192"/>
      <c r="AT203" s="187" t="s">
        <v>269</v>
      </c>
      <c r="AU203" s="187" t="s">
        <v>87</v>
      </c>
      <c r="AV203" s="16" t="s">
        <v>92</v>
      </c>
      <c r="AW203" s="16" t="s">
        <v>26</v>
      </c>
      <c r="AX203" s="16" t="s">
        <v>79</v>
      </c>
      <c r="AY203" s="187" t="s">
        <v>157</v>
      </c>
    </row>
    <row r="204" spans="1:65" s="2" customFormat="1" ht="24.2" customHeight="1" x14ac:dyDescent="0.2">
      <c r="A204" s="30"/>
      <c r="B204" s="147"/>
      <c r="C204" s="193" t="s">
        <v>522</v>
      </c>
      <c r="D204" s="193" t="s">
        <v>777</v>
      </c>
      <c r="E204" s="194" t="s">
        <v>7744</v>
      </c>
      <c r="F204" s="195" t="s">
        <v>7745</v>
      </c>
      <c r="G204" s="196" t="s">
        <v>168</v>
      </c>
      <c r="H204" s="197">
        <v>101.71599999999999</v>
      </c>
      <c r="I204" s="197"/>
      <c r="J204" s="197">
        <f>ROUND(I204*H204,3)</f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>O204*H204</f>
        <v>0</v>
      </c>
      <c r="Q204" s="156">
        <v>9.7999999999999997E-3</v>
      </c>
      <c r="R204" s="156">
        <f>Q204*H204</f>
        <v>0.99681679999999995</v>
      </c>
      <c r="S204" s="156">
        <v>0</v>
      </c>
      <c r="T204" s="15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511</v>
      </c>
      <c r="AT204" s="158" t="s">
        <v>777</v>
      </c>
      <c r="AU204" s="158" t="s">
        <v>87</v>
      </c>
      <c r="AY204" s="18" t="s">
        <v>157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8" t="s">
        <v>87</v>
      </c>
      <c r="BK204" s="160">
        <f>ROUND(I204*H204,3)</f>
        <v>0</v>
      </c>
      <c r="BL204" s="18" t="s">
        <v>220</v>
      </c>
      <c r="BM204" s="158" t="s">
        <v>7992</v>
      </c>
    </row>
    <row r="205" spans="1:65" s="14" customFormat="1" x14ac:dyDescent="0.2">
      <c r="B205" s="172"/>
      <c r="D205" s="166" t="s">
        <v>269</v>
      </c>
      <c r="E205" s="173" t="s">
        <v>1</v>
      </c>
      <c r="F205" s="174" t="s">
        <v>7993</v>
      </c>
      <c r="H205" s="175">
        <v>92.468999999999994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1:65" s="14" customFormat="1" x14ac:dyDescent="0.2">
      <c r="B206" s="172"/>
      <c r="D206" s="166" t="s">
        <v>269</v>
      </c>
      <c r="E206" s="173" t="s">
        <v>1</v>
      </c>
      <c r="F206" s="174" t="s">
        <v>7994</v>
      </c>
      <c r="H206" s="175">
        <v>9.2469999999999999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5" customFormat="1" x14ac:dyDescent="0.2">
      <c r="B207" s="179"/>
      <c r="D207" s="166" t="s">
        <v>269</v>
      </c>
      <c r="E207" s="180" t="s">
        <v>1</v>
      </c>
      <c r="F207" s="181" t="s">
        <v>272</v>
      </c>
      <c r="H207" s="182">
        <v>101.71599999999999</v>
      </c>
      <c r="L207" s="179"/>
      <c r="M207" s="183"/>
      <c r="N207" s="184"/>
      <c r="O207" s="184"/>
      <c r="P207" s="184"/>
      <c r="Q207" s="184"/>
      <c r="R207" s="184"/>
      <c r="S207" s="184"/>
      <c r="T207" s="185"/>
      <c r="AT207" s="180" t="s">
        <v>269</v>
      </c>
      <c r="AU207" s="180" t="s">
        <v>87</v>
      </c>
      <c r="AV207" s="15" t="s">
        <v>162</v>
      </c>
      <c r="AW207" s="15" t="s">
        <v>26</v>
      </c>
      <c r="AX207" s="15" t="s">
        <v>79</v>
      </c>
      <c r="AY207" s="180" t="s">
        <v>157</v>
      </c>
    </row>
    <row r="208" spans="1:65" s="2" customFormat="1" ht="24.2" customHeight="1" x14ac:dyDescent="0.2">
      <c r="A208" s="30"/>
      <c r="B208" s="147"/>
      <c r="C208" s="148" t="s">
        <v>526</v>
      </c>
      <c r="D208" s="148" t="s">
        <v>159</v>
      </c>
      <c r="E208" s="149" t="s">
        <v>711</v>
      </c>
      <c r="F208" s="150" t="s">
        <v>712</v>
      </c>
      <c r="G208" s="151" t="s">
        <v>168</v>
      </c>
      <c r="H208" s="152">
        <v>92.468999999999994</v>
      </c>
      <c r="I208" s="152"/>
      <c r="J208" s="152">
        <f>ROUND(I208*H208,3)</f>
        <v>0</v>
      </c>
      <c r="K208" s="153"/>
      <c r="L208" s="31"/>
      <c r="M208" s="154" t="s">
        <v>1</v>
      </c>
      <c r="N208" s="155" t="s">
        <v>37</v>
      </c>
      <c r="O208" s="156">
        <v>0.38500000000000001</v>
      </c>
      <c r="P208" s="156">
        <f>O208*H208</f>
        <v>35.600564999999996</v>
      </c>
      <c r="Q208" s="156">
        <v>0</v>
      </c>
      <c r="R208" s="156">
        <f>Q208*H208</f>
        <v>0</v>
      </c>
      <c r="S208" s="156">
        <v>1.098E-2</v>
      </c>
      <c r="T208" s="157">
        <f>S208*H208</f>
        <v>1.01530962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220</v>
      </c>
      <c r="AT208" s="158" t="s">
        <v>159</v>
      </c>
      <c r="AU208" s="158" t="s">
        <v>87</v>
      </c>
      <c r="AY208" s="18" t="s">
        <v>157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8" t="s">
        <v>87</v>
      </c>
      <c r="BK208" s="160">
        <f>ROUND(I208*H208,3)</f>
        <v>0</v>
      </c>
      <c r="BL208" s="18" t="s">
        <v>220</v>
      </c>
      <c r="BM208" s="158" t="s">
        <v>7995</v>
      </c>
    </row>
    <row r="209" spans="1:65" s="13" customFormat="1" ht="22.5" x14ac:dyDescent="0.2">
      <c r="B209" s="165"/>
      <c r="D209" s="166" t="s">
        <v>269</v>
      </c>
      <c r="E209" s="167" t="s">
        <v>1</v>
      </c>
      <c r="F209" s="168" t="s">
        <v>7996</v>
      </c>
      <c r="H209" s="167" t="s">
        <v>1</v>
      </c>
      <c r="L209" s="165"/>
      <c r="M209" s="169"/>
      <c r="N209" s="170"/>
      <c r="O209" s="170"/>
      <c r="P209" s="170"/>
      <c r="Q209" s="170"/>
      <c r="R209" s="170"/>
      <c r="S209" s="170"/>
      <c r="T209" s="171"/>
      <c r="AT209" s="167" t="s">
        <v>269</v>
      </c>
      <c r="AU209" s="167" t="s">
        <v>87</v>
      </c>
      <c r="AV209" s="13" t="s">
        <v>79</v>
      </c>
      <c r="AW209" s="13" t="s">
        <v>26</v>
      </c>
      <c r="AX209" s="13" t="s">
        <v>71</v>
      </c>
      <c r="AY209" s="167" t="s">
        <v>157</v>
      </c>
    </row>
    <row r="210" spans="1:65" s="14" customFormat="1" x14ac:dyDescent="0.2">
      <c r="B210" s="172"/>
      <c r="D210" s="166" t="s">
        <v>269</v>
      </c>
      <c r="E210" s="173" t="s">
        <v>1</v>
      </c>
      <c r="F210" s="174" t="s">
        <v>7988</v>
      </c>
      <c r="H210" s="175">
        <v>179.45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4" customFormat="1" x14ac:dyDescent="0.2">
      <c r="B211" s="172"/>
      <c r="D211" s="166" t="s">
        <v>269</v>
      </c>
      <c r="E211" s="173" t="s">
        <v>1</v>
      </c>
      <c r="F211" s="174" t="s">
        <v>7989</v>
      </c>
      <c r="H211" s="175">
        <v>71.540000000000006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1:65" s="14" customFormat="1" x14ac:dyDescent="0.2">
      <c r="B212" s="172"/>
      <c r="D212" s="166" t="s">
        <v>269</v>
      </c>
      <c r="E212" s="173" t="s">
        <v>1</v>
      </c>
      <c r="F212" s="174" t="s">
        <v>7990</v>
      </c>
      <c r="H212" s="175">
        <v>57.24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1:65" s="16" customFormat="1" x14ac:dyDescent="0.2">
      <c r="B213" s="186"/>
      <c r="D213" s="166" t="s">
        <v>269</v>
      </c>
      <c r="E213" s="187" t="s">
        <v>1</v>
      </c>
      <c r="F213" s="188" t="s">
        <v>319</v>
      </c>
      <c r="H213" s="189">
        <v>308.23</v>
      </c>
      <c r="L213" s="186"/>
      <c r="M213" s="190"/>
      <c r="N213" s="191"/>
      <c r="O213" s="191"/>
      <c r="P213" s="191"/>
      <c r="Q213" s="191"/>
      <c r="R213" s="191"/>
      <c r="S213" s="191"/>
      <c r="T213" s="192"/>
      <c r="AT213" s="187" t="s">
        <v>269</v>
      </c>
      <c r="AU213" s="187" t="s">
        <v>87</v>
      </c>
      <c r="AV213" s="16" t="s">
        <v>92</v>
      </c>
      <c r="AW213" s="16" t="s">
        <v>26</v>
      </c>
      <c r="AX213" s="16" t="s">
        <v>71</v>
      </c>
      <c r="AY213" s="187" t="s">
        <v>157</v>
      </c>
    </row>
    <row r="214" spans="1:65" s="14" customFormat="1" x14ac:dyDescent="0.2">
      <c r="B214" s="172"/>
      <c r="D214" s="166" t="s">
        <v>269</v>
      </c>
      <c r="E214" s="173" t="s">
        <v>1</v>
      </c>
      <c r="F214" s="174" t="s">
        <v>7991</v>
      </c>
      <c r="H214" s="175">
        <v>92.468999999999994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6" customFormat="1" x14ac:dyDescent="0.2">
      <c r="B215" s="186"/>
      <c r="D215" s="166" t="s">
        <v>269</v>
      </c>
      <c r="E215" s="187" t="s">
        <v>1</v>
      </c>
      <c r="F215" s="188" t="s">
        <v>319</v>
      </c>
      <c r="H215" s="189">
        <v>92.468999999999994</v>
      </c>
      <c r="L215" s="186"/>
      <c r="M215" s="190"/>
      <c r="N215" s="191"/>
      <c r="O215" s="191"/>
      <c r="P215" s="191"/>
      <c r="Q215" s="191"/>
      <c r="R215" s="191"/>
      <c r="S215" s="191"/>
      <c r="T215" s="192"/>
      <c r="AT215" s="187" t="s">
        <v>269</v>
      </c>
      <c r="AU215" s="187" t="s">
        <v>87</v>
      </c>
      <c r="AV215" s="16" t="s">
        <v>92</v>
      </c>
      <c r="AW215" s="16" t="s">
        <v>26</v>
      </c>
      <c r="AX215" s="16" t="s">
        <v>79</v>
      </c>
      <c r="AY215" s="187" t="s">
        <v>157</v>
      </c>
    </row>
    <row r="216" spans="1:65" s="2" customFormat="1" ht="24.2" customHeight="1" x14ac:dyDescent="0.2">
      <c r="A216" s="30"/>
      <c r="B216" s="147"/>
      <c r="C216" s="148" t="s">
        <v>530</v>
      </c>
      <c r="D216" s="148" t="s">
        <v>159</v>
      </c>
      <c r="E216" s="149" t="s">
        <v>721</v>
      </c>
      <c r="F216" s="150" t="s">
        <v>722</v>
      </c>
      <c r="G216" s="151" t="s">
        <v>168</v>
      </c>
      <c r="H216" s="152">
        <v>92.468999999999994</v>
      </c>
      <c r="I216" s="152"/>
      <c r="J216" s="152">
        <f>ROUND(I216*H216,3)</f>
        <v>0</v>
      </c>
      <c r="K216" s="153"/>
      <c r="L216" s="31"/>
      <c r="M216" s="154" t="s">
        <v>1</v>
      </c>
      <c r="N216" s="155" t="s">
        <v>37</v>
      </c>
      <c r="O216" s="156">
        <v>6.9000000000000006E-2</v>
      </c>
      <c r="P216" s="156">
        <f>O216*H216</f>
        <v>6.3803609999999997</v>
      </c>
      <c r="Q216" s="156">
        <v>0</v>
      </c>
      <c r="R216" s="156">
        <f>Q216*H216</f>
        <v>0</v>
      </c>
      <c r="S216" s="156">
        <v>8.0000000000000002E-3</v>
      </c>
      <c r="T216" s="157">
        <f>S216*H216</f>
        <v>0.73975199999999997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87</v>
      </c>
      <c r="BK216" s="160">
        <f>ROUND(I216*H216,3)</f>
        <v>0</v>
      </c>
      <c r="BL216" s="18" t="s">
        <v>220</v>
      </c>
      <c r="BM216" s="158" t="s">
        <v>7997</v>
      </c>
    </row>
    <row r="217" spans="1:65" s="2" customFormat="1" ht="14.45" customHeight="1" x14ac:dyDescent="0.2">
      <c r="A217" s="30"/>
      <c r="B217" s="147"/>
      <c r="C217" s="148" t="s">
        <v>536</v>
      </c>
      <c r="D217" s="148" t="s">
        <v>159</v>
      </c>
      <c r="E217" s="149" t="s">
        <v>7773</v>
      </c>
      <c r="F217" s="150" t="s">
        <v>7774</v>
      </c>
      <c r="G217" s="151" t="s">
        <v>196</v>
      </c>
      <c r="H217" s="152">
        <v>165</v>
      </c>
      <c r="I217" s="152"/>
      <c r="J217" s="152">
        <f>ROUND(I217*H217,3)</f>
        <v>0</v>
      </c>
      <c r="K217" s="153"/>
      <c r="L217" s="31"/>
      <c r="M217" s="154" t="s">
        <v>1</v>
      </c>
      <c r="N217" s="155" t="s">
        <v>37</v>
      </c>
      <c r="O217" s="156">
        <v>0.22900000000000001</v>
      </c>
      <c r="P217" s="156">
        <f>O217*H217</f>
        <v>37.785000000000004</v>
      </c>
      <c r="Q217" s="156">
        <v>6.0000000000000002E-5</v>
      </c>
      <c r="R217" s="156">
        <f>Q217*H217</f>
        <v>9.9000000000000008E-3</v>
      </c>
      <c r="S217" s="156">
        <v>0</v>
      </c>
      <c r="T217" s="15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220</v>
      </c>
      <c r="AT217" s="158" t="s">
        <v>159</v>
      </c>
      <c r="AU217" s="158" t="s">
        <v>87</v>
      </c>
      <c r="AY217" s="18" t="s">
        <v>157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8" t="s">
        <v>87</v>
      </c>
      <c r="BK217" s="160">
        <f>ROUND(I217*H217,3)</f>
        <v>0</v>
      </c>
      <c r="BL217" s="18" t="s">
        <v>220</v>
      </c>
      <c r="BM217" s="158" t="s">
        <v>7998</v>
      </c>
    </row>
    <row r="218" spans="1:65" s="14" customFormat="1" x14ac:dyDescent="0.2">
      <c r="B218" s="172"/>
      <c r="D218" s="166" t="s">
        <v>269</v>
      </c>
      <c r="E218" s="173" t="s">
        <v>1</v>
      </c>
      <c r="F218" s="174" t="s">
        <v>7999</v>
      </c>
      <c r="H218" s="175">
        <v>165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5" customFormat="1" x14ac:dyDescent="0.2">
      <c r="B219" s="179"/>
      <c r="D219" s="166" t="s">
        <v>269</v>
      </c>
      <c r="E219" s="180" t="s">
        <v>1</v>
      </c>
      <c r="F219" s="181" t="s">
        <v>272</v>
      </c>
      <c r="H219" s="182">
        <v>165</v>
      </c>
      <c r="L219" s="179"/>
      <c r="M219" s="183"/>
      <c r="N219" s="184"/>
      <c r="O219" s="184"/>
      <c r="P219" s="184"/>
      <c r="Q219" s="184"/>
      <c r="R219" s="184"/>
      <c r="S219" s="184"/>
      <c r="T219" s="185"/>
      <c r="AT219" s="180" t="s">
        <v>269</v>
      </c>
      <c r="AU219" s="180" t="s">
        <v>87</v>
      </c>
      <c r="AV219" s="15" t="s">
        <v>162</v>
      </c>
      <c r="AW219" s="15" t="s">
        <v>26</v>
      </c>
      <c r="AX219" s="15" t="s">
        <v>79</v>
      </c>
      <c r="AY219" s="180" t="s">
        <v>157</v>
      </c>
    </row>
    <row r="220" spans="1:65" s="2" customFormat="1" ht="24.2" customHeight="1" x14ac:dyDescent="0.2">
      <c r="A220" s="30"/>
      <c r="B220" s="147"/>
      <c r="C220" s="193" t="s">
        <v>541</v>
      </c>
      <c r="D220" s="193" t="s">
        <v>777</v>
      </c>
      <c r="E220" s="194" t="s">
        <v>7777</v>
      </c>
      <c r="F220" s="195" t="s">
        <v>7778</v>
      </c>
      <c r="G220" s="196" t="s">
        <v>161</v>
      </c>
      <c r="H220" s="197">
        <v>0.60399999999999998</v>
      </c>
      <c r="I220" s="197"/>
      <c r="J220" s="197">
        <f>ROUND(I220*H220,3)</f>
        <v>0</v>
      </c>
      <c r="K220" s="198"/>
      <c r="L220" s="199"/>
      <c r="M220" s="200" t="s">
        <v>1</v>
      </c>
      <c r="N220" s="201" t="s">
        <v>37</v>
      </c>
      <c r="O220" s="156">
        <v>0</v>
      </c>
      <c r="P220" s="156">
        <f>O220*H220</f>
        <v>0</v>
      </c>
      <c r="Q220" s="156">
        <v>0.5</v>
      </c>
      <c r="R220" s="156">
        <f>Q220*H220</f>
        <v>0.30199999999999999</v>
      </c>
      <c r="S220" s="156">
        <v>0</v>
      </c>
      <c r="T220" s="157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511</v>
      </c>
      <c r="AT220" s="158" t="s">
        <v>777</v>
      </c>
      <c r="AU220" s="158" t="s">
        <v>87</v>
      </c>
      <c r="AY220" s="18" t="s">
        <v>157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8" t="s">
        <v>87</v>
      </c>
      <c r="BK220" s="160">
        <f>ROUND(I220*H220,3)</f>
        <v>0</v>
      </c>
      <c r="BL220" s="18" t="s">
        <v>220</v>
      </c>
      <c r="BM220" s="158" t="s">
        <v>8000</v>
      </c>
    </row>
    <row r="221" spans="1:65" s="14" customFormat="1" x14ac:dyDescent="0.2">
      <c r="B221" s="172"/>
      <c r="D221" s="166" t="s">
        <v>269</v>
      </c>
      <c r="E221" s="173" t="s">
        <v>1</v>
      </c>
      <c r="F221" s="174" t="s">
        <v>8001</v>
      </c>
      <c r="H221" s="175">
        <v>0.52800000000000002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6" customFormat="1" x14ac:dyDescent="0.2">
      <c r="B222" s="186"/>
      <c r="D222" s="166" t="s">
        <v>269</v>
      </c>
      <c r="E222" s="187" t="s">
        <v>1</v>
      </c>
      <c r="F222" s="188" t="s">
        <v>319</v>
      </c>
      <c r="H222" s="189">
        <v>0.52800000000000002</v>
      </c>
      <c r="L222" s="186"/>
      <c r="M222" s="190"/>
      <c r="N222" s="191"/>
      <c r="O222" s="191"/>
      <c r="P222" s="191"/>
      <c r="Q222" s="191"/>
      <c r="R222" s="191"/>
      <c r="S222" s="191"/>
      <c r="T222" s="192"/>
      <c r="AT222" s="187" t="s">
        <v>269</v>
      </c>
      <c r="AU222" s="187" t="s">
        <v>87</v>
      </c>
      <c r="AV222" s="16" t="s">
        <v>92</v>
      </c>
      <c r="AW222" s="16" t="s">
        <v>26</v>
      </c>
      <c r="AX222" s="16" t="s">
        <v>71</v>
      </c>
      <c r="AY222" s="187" t="s">
        <v>157</v>
      </c>
    </row>
    <row r="223" spans="1:65" s="14" customFormat="1" x14ac:dyDescent="0.2">
      <c r="B223" s="172"/>
      <c r="D223" s="166" t="s">
        <v>269</v>
      </c>
      <c r="E223" s="173" t="s">
        <v>1</v>
      </c>
      <c r="F223" s="174" t="s">
        <v>8002</v>
      </c>
      <c r="H223" s="175">
        <v>5.2999999999999999E-2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1:65" s="16" customFormat="1" x14ac:dyDescent="0.2">
      <c r="B224" s="186"/>
      <c r="D224" s="166" t="s">
        <v>269</v>
      </c>
      <c r="E224" s="187" t="s">
        <v>1</v>
      </c>
      <c r="F224" s="188" t="s">
        <v>319</v>
      </c>
      <c r="H224" s="189">
        <v>5.2999999999999999E-2</v>
      </c>
      <c r="L224" s="186"/>
      <c r="M224" s="190"/>
      <c r="N224" s="191"/>
      <c r="O224" s="191"/>
      <c r="P224" s="191"/>
      <c r="Q224" s="191"/>
      <c r="R224" s="191"/>
      <c r="S224" s="191"/>
      <c r="T224" s="192"/>
      <c r="AT224" s="187" t="s">
        <v>269</v>
      </c>
      <c r="AU224" s="187" t="s">
        <v>87</v>
      </c>
      <c r="AV224" s="16" t="s">
        <v>92</v>
      </c>
      <c r="AW224" s="16" t="s">
        <v>26</v>
      </c>
      <c r="AX224" s="16" t="s">
        <v>71</v>
      </c>
      <c r="AY224" s="187" t="s">
        <v>157</v>
      </c>
    </row>
    <row r="225" spans="1:65" s="15" customFormat="1" x14ac:dyDescent="0.2">
      <c r="B225" s="179"/>
      <c r="D225" s="166" t="s">
        <v>269</v>
      </c>
      <c r="E225" s="180" t="s">
        <v>1</v>
      </c>
      <c r="F225" s="181" t="s">
        <v>272</v>
      </c>
      <c r="H225" s="182">
        <v>0.58099999999999996</v>
      </c>
      <c r="L225" s="179"/>
      <c r="M225" s="183"/>
      <c r="N225" s="184"/>
      <c r="O225" s="184"/>
      <c r="P225" s="184"/>
      <c r="Q225" s="184"/>
      <c r="R225" s="184"/>
      <c r="S225" s="184"/>
      <c r="T225" s="185"/>
      <c r="AT225" s="180" t="s">
        <v>269</v>
      </c>
      <c r="AU225" s="180" t="s">
        <v>87</v>
      </c>
      <c r="AV225" s="15" t="s">
        <v>162</v>
      </c>
      <c r="AW225" s="15" t="s">
        <v>26</v>
      </c>
      <c r="AX225" s="15" t="s">
        <v>79</v>
      </c>
      <c r="AY225" s="180" t="s">
        <v>157</v>
      </c>
    </row>
    <row r="226" spans="1:65" s="14" customFormat="1" x14ac:dyDescent="0.2">
      <c r="B226" s="172"/>
      <c r="D226" s="166" t="s">
        <v>269</v>
      </c>
      <c r="F226" s="174" t="s">
        <v>8003</v>
      </c>
      <c r="H226" s="175">
        <v>0.60399999999999998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3</v>
      </c>
      <c r="AX226" s="14" t="s">
        <v>79</v>
      </c>
      <c r="AY226" s="173" t="s">
        <v>157</v>
      </c>
    </row>
    <row r="227" spans="1:65" s="2" customFormat="1" ht="24.2" customHeight="1" x14ac:dyDescent="0.2">
      <c r="A227" s="30"/>
      <c r="B227" s="147"/>
      <c r="C227" s="148" t="s">
        <v>545</v>
      </c>
      <c r="D227" s="148" t="s">
        <v>159</v>
      </c>
      <c r="E227" s="149" t="s">
        <v>6526</v>
      </c>
      <c r="F227" s="150" t="s">
        <v>6527</v>
      </c>
      <c r="G227" s="151" t="s">
        <v>514</v>
      </c>
      <c r="H227" s="152">
        <v>0.8</v>
      </c>
      <c r="I227" s="152"/>
      <c r="J227" s="152">
        <f>ROUND(I227*H227,3)</f>
        <v>0</v>
      </c>
      <c r="K227" s="153"/>
      <c r="L227" s="31"/>
      <c r="M227" s="154" t="s">
        <v>1</v>
      </c>
      <c r="N227" s="155" t="s">
        <v>37</v>
      </c>
      <c r="O227" s="156">
        <v>0</v>
      </c>
      <c r="P227" s="156">
        <f>O227*H227</f>
        <v>0</v>
      </c>
      <c r="Q227" s="156">
        <v>0</v>
      </c>
      <c r="R227" s="156">
        <f>Q227*H227</f>
        <v>0</v>
      </c>
      <c r="S227" s="156">
        <v>0</v>
      </c>
      <c r="T227" s="157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8" t="s">
        <v>220</v>
      </c>
      <c r="AT227" s="158" t="s">
        <v>159</v>
      </c>
      <c r="AU227" s="158" t="s">
        <v>87</v>
      </c>
      <c r="AY227" s="18" t="s">
        <v>157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8" t="s">
        <v>87</v>
      </c>
      <c r="BK227" s="160">
        <f>ROUND(I227*H227,3)</f>
        <v>0</v>
      </c>
      <c r="BL227" s="18" t="s">
        <v>220</v>
      </c>
      <c r="BM227" s="158" t="s">
        <v>8004</v>
      </c>
    </row>
    <row r="228" spans="1:65" s="12" customFormat="1" ht="22.9" customHeight="1" x14ac:dyDescent="0.2">
      <c r="B228" s="135"/>
      <c r="D228" s="136" t="s">
        <v>70</v>
      </c>
      <c r="E228" s="145" t="s">
        <v>4272</v>
      </c>
      <c r="F228" s="145" t="s">
        <v>4273</v>
      </c>
      <c r="J228" s="146">
        <f>BK228</f>
        <v>0</v>
      </c>
      <c r="L228" s="135"/>
      <c r="M228" s="139"/>
      <c r="N228" s="140"/>
      <c r="O228" s="140"/>
      <c r="P228" s="141">
        <f>SUM(P229:P251)</f>
        <v>654.75581920000002</v>
      </c>
      <c r="Q228" s="140"/>
      <c r="R228" s="141">
        <f>SUM(R229:R251)</f>
        <v>0.68068464000000006</v>
      </c>
      <c r="S228" s="140"/>
      <c r="T228" s="142">
        <f>SUM(T229:T251)</f>
        <v>0</v>
      </c>
      <c r="AR228" s="136" t="s">
        <v>87</v>
      </c>
      <c r="AT228" s="143" t="s">
        <v>70</v>
      </c>
      <c r="AU228" s="143" t="s">
        <v>79</v>
      </c>
      <c r="AY228" s="136" t="s">
        <v>157</v>
      </c>
      <c r="BK228" s="144">
        <f>SUM(BK229:BK251)</f>
        <v>0</v>
      </c>
    </row>
    <row r="229" spans="1:65" s="2" customFormat="1" ht="24.2" customHeight="1" x14ac:dyDescent="0.2">
      <c r="A229" s="30"/>
      <c r="B229" s="147"/>
      <c r="C229" s="148" t="s">
        <v>549</v>
      </c>
      <c r="D229" s="148" t="s">
        <v>159</v>
      </c>
      <c r="E229" s="149" t="s">
        <v>7842</v>
      </c>
      <c r="F229" s="150" t="s">
        <v>7843</v>
      </c>
      <c r="G229" s="151" t="s">
        <v>168</v>
      </c>
      <c r="H229" s="152">
        <v>1184.2</v>
      </c>
      <c r="I229" s="152"/>
      <c r="J229" s="152">
        <f>ROUND(I229*H229,3)</f>
        <v>0</v>
      </c>
      <c r="K229" s="153"/>
      <c r="L229" s="31"/>
      <c r="M229" s="154" t="s">
        <v>1</v>
      </c>
      <c r="N229" s="155" t="s">
        <v>37</v>
      </c>
      <c r="O229" s="156">
        <v>0.11</v>
      </c>
      <c r="P229" s="156">
        <f>O229*H229</f>
        <v>130.262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220</v>
      </c>
      <c r="AT229" s="158" t="s">
        <v>159</v>
      </c>
      <c r="AU229" s="158" t="s">
        <v>87</v>
      </c>
      <c r="AY229" s="18" t="s">
        <v>157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87</v>
      </c>
      <c r="BK229" s="160">
        <f>ROUND(I229*H229,3)</f>
        <v>0</v>
      </c>
      <c r="BL229" s="18" t="s">
        <v>220</v>
      </c>
      <c r="BM229" s="158" t="s">
        <v>8005</v>
      </c>
    </row>
    <row r="230" spans="1:65" s="13" customFormat="1" ht="22.5" x14ac:dyDescent="0.2">
      <c r="B230" s="165"/>
      <c r="D230" s="166" t="s">
        <v>269</v>
      </c>
      <c r="E230" s="167" t="s">
        <v>1</v>
      </c>
      <c r="F230" s="168" t="s">
        <v>8006</v>
      </c>
      <c r="H230" s="167" t="s">
        <v>1</v>
      </c>
      <c r="L230" s="165"/>
      <c r="M230" s="169"/>
      <c r="N230" s="170"/>
      <c r="O230" s="170"/>
      <c r="P230" s="170"/>
      <c r="Q230" s="170"/>
      <c r="R230" s="170"/>
      <c r="S230" s="170"/>
      <c r="T230" s="171"/>
      <c r="AT230" s="167" t="s">
        <v>269</v>
      </c>
      <c r="AU230" s="167" t="s">
        <v>87</v>
      </c>
      <c r="AV230" s="13" t="s">
        <v>79</v>
      </c>
      <c r="AW230" s="13" t="s">
        <v>26</v>
      </c>
      <c r="AX230" s="13" t="s">
        <v>71</v>
      </c>
      <c r="AY230" s="167" t="s">
        <v>157</v>
      </c>
    </row>
    <row r="231" spans="1:65" s="14" customFormat="1" x14ac:dyDescent="0.2">
      <c r="B231" s="172"/>
      <c r="D231" s="166" t="s">
        <v>269</v>
      </c>
      <c r="E231" s="173" t="s">
        <v>1</v>
      </c>
      <c r="F231" s="174" t="s">
        <v>8007</v>
      </c>
      <c r="H231" s="175">
        <v>1184.2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5" customFormat="1" x14ac:dyDescent="0.2">
      <c r="B232" s="179"/>
      <c r="D232" s="166" t="s">
        <v>269</v>
      </c>
      <c r="E232" s="180" t="s">
        <v>1</v>
      </c>
      <c r="F232" s="181" t="s">
        <v>272</v>
      </c>
      <c r="H232" s="182">
        <v>1184.2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269</v>
      </c>
      <c r="AU232" s="180" t="s">
        <v>87</v>
      </c>
      <c r="AV232" s="15" t="s">
        <v>162</v>
      </c>
      <c r="AW232" s="15" t="s">
        <v>26</v>
      </c>
      <c r="AX232" s="15" t="s">
        <v>79</v>
      </c>
      <c r="AY232" s="180" t="s">
        <v>157</v>
      </c>
    </row>
    <row r="233" spans="1:65" s="2" customFormat="1" ht="24.2" customHeight="1" x14ac:dyDescent="0.2">
      <c r="A233" s="30"/>
      <c r="B233" s="147"/>
      <c r="C233" s="148" t="s">
        <v>553</v>
      </c>
      <c r="D233" s="148" t="s">
        <v>159</v>
      </c>
      <c r="E233" s="149" t="s">
        <v>7853</v>
      </c>
      <c r="F233" s="150" t="s">
        <v>7854</v>
      </c>
      <c r="G233" s="151" t="s">
        <v>168</v>
      </c>
      <c r="H233" s="152">
        <v>1184.2</v>
      </c>
      <c r="I233" s="152"/>
      <c r="J233" s="152">
        <f>ROUND(I233*H233,3)</f>
        <v>0</v>
      </c>
      <c r="K233" s="153"/>
      <c r="L233" s="31"/>
      <c r="M233" s="154" t="s">
        <v>1</v>
      </c>
      <c r="N233" s="155" t="s">
        <v>37</v>
      </c>
      <c r="O233" s="156">
        <v>0.11142000000000001</v>
      </c>
      <c r="P233" s="156">
        <f>O233*H233</f>
        <v>131.94356400000001</v>
      </c>
      <c r="Q233" s="156">
        <v>2.5000000000000001E-4</v>
      </c>
      <c r="R233" s="156">
        <f>Q233*H233</f>
        <v>0.29605000000000004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220</v>
      </c>
      <c r="AT233" s="158" t="s">
        <v>159</v>
      </c>
      <c r="AU233" s="158" t="s">
        <v>87</v>
      </c>
      <c r="AY233" s="18" t="s">
        <v>157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87</v>
      </c>
      <c r="BK233" s="160">
        <f>ROUND(I233*H233,3)</f>
        <v>0</v>
      </c>
      <c r="BL233" s="18" t="s">
        <v>220</v>
      </c>
      <c r="BM233" s="158" t="s">
        <v>8008</v>
      </c>
    </row>
    <row r="234" spans="1:65" s="2" customFormat="1" ht="24.2" customHeight="1" x14ac:dyDescent="0.2">
      <c r="A234" s="30"/>
      <c r="B234" s="147"/>
      <c r="C234" s="148" t="s">
        <v>557</v>
      </c>
      <c r="D234" s="148" t="s">
        <v>159</v>
      </c>
      <c r="E234" s="149" t="s">
        <v>7856</v>
      </c>
      <c r="F234" s="150" t="s">
        <v>7857</v>
      </c>
      <c r="G234" s="151" t="s">
        <v>168</v>
      </c>
      <c r="H234" s="152">
        <v>1184.2</v>
      </c>
      <c r="I234" s="152"/>
      <c r="J234" s="152">
        <f>ROUND(I234*H234,3)</f>
        <v>0</v>
      </c>
      <c r="K234" s="153"/>
      <c r="L234" s="31"/>
      <c r="M234" s="154" t="s">
        <v>1</v>
      </c>
      <c r="N234" s="155" t="s">
        <v>37</v>
      </c>
      <c r="O234" s="156">
        <v>3.8289999999999998E-2</v>
      </c>
      <c r="P234" s="156">
        <f>O234*H234</f>
        <v>45.343018000000001</v>
      </c>
      <c r="Q234" s="156">
        <v>1.6000000000000001E-4</v>
      </c>
      <c r="R234" s="156">
        <f>Q234*H234</f>
        <v>0.18947200000000003</v>
      </c>
      <c r="S234" s="156">
        <v>0</v>
      </c>
      <c r="T234" s="15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220</v>
      </c>
      <c r="AT234" s="158" t="s">
        <v>159</v>
      </c>
      <c r="AU234" s="158" t="s">
        <v>87</v>
      </c>
      <c r="AY234" s="18" t="s">
        <v>157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8" t="s">
        <v>87</v>
      </c>
      <c r="BK234" s="160">
        <f>ROUND(I234*H234,3)</f>
        <v>0</v>
      </c>
      <c r="BL234" s="18" t="s">
        <v>220</v>
      </c>
      <c r="BM234" s="158" t="s">
        <v>8009</v>
      </c>
    </row>
    <row r="235" spans="1:65" s="2" customFormat="1" ht="24.2" customHeight="1" x14ac:dyDescent="0.2">
      <c r="A235" s="30"/>
      <c r="B235" s="147"/>
      <c r="C235" s="148" t="s">
        <v>561</v>
      </c>
      <c r="D235" s="148" t="s">
        <v>159</v>
      </c>
      <c r="E235" s="149" t="s">
        <v>7866</v>
      </c>
      <c r="F235" s="150" t="s">
        <v>7867</v>
      </c>
      <c r="G235" s="151" t="s">
        <v>168</v>
      </c>
      <c r="H235" s="152">
        <v>238.14599999999999</v>
      </c>
      <c r="I235" s="152"/>
      <c r="J235" s="152">
        <f>ROUND(I235*H235,3)</f>
        <v>0</v>
      </c>
      <c r="K235" s="153"/>
      <c r="L235" s="31"/>
      <c r="M235" s="154" t="s">
        <v>1</v>
      </c>
      <c r="N235" s="155" t="s">
        <v>37</v>
      </c>
      <c r="O235" s="156">
        <v>0.10199999999999999</v>
      </c>
      <c r="P235" s="156">
        <f>O235*H235</f>
        <v>24.290891999999996</v>
      </c>
      <c r="Q235" s="156">
        <v>0</v>
      </c>
      <c r="R235" s="156">
        <f>Q235*H235</f>
        <v>0</v>
      </c>
      <c r="S235" s="156">
        <v>0</v>
      </c>
      <c r="T235" s="157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220</v>
      </c>
      <c r="AT235" s="158" t="s">
        <v>159</v>
      </c>
      <c r="AU235" s="158" t="s">
        <v>87</v>
      </c>
      <c r="AY235" s="18" t="s">
        <v>157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87</v>
      </c>
      <c r="BK235" s="160">
        <f>ROUND(I235*H235,3)</f>
        <v>0</v>
      </c>
      <c r="BL235" s="18" t="s">
        <v>220</v>
      </c>
      <c r="BM235" s="158" t="s">
        <v>8010</v>
      </c>
    </row>
    <row r="236" spans="1:65" s="13" customFormat="1" ht="22.5" x14ac:dyDescent="0.2">
      <c r="B236" s="165"/>
      <c r="D236" s="166" t="s">
        <v>269</v>
      </c>
      <c r="E236" s="167" t="s">
        <v>1</v>
      </c>
      <c r="F236" s="168" t="s">
        <v>8011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4" customFormat="1" ht="22.5" x14ac:dyDescent="0.2">
      <c r="B237" s="172"/>
      <c r="D237" s="166" t="s">
        <v>269</v>
      </c>
      <c r="E237" s="173" t="s">
        <v>1</v>
      </c>
      <c r="F237" s="174" t="s">
        <v>8012</v>
      </c>
      <c r="H237" s="175">
        <v>198.55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 x14ac:dyDescent="0.2">
      <c r="B238" s="172"/>
      <c r="D238" s="166" t="s">
        <v>269</v>
      </c>
      <c r="E238" s="173" t="s">
        <v>1</v>
      </c>
      <c r="F238" s="174" t="s">
        <v>8013</v>
      </c>
      <c r="H238" s="175">
        <v>78.694000000000003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4" customFormat="1" x14ac:dyDescent="0.2">
      <c r="B239" s="172"/>
      <c r="D239" s="166" t="s">
        <v>269</v>
      </c>
      <c r="E239" s="173" t="s">
        <v>1</v>
      </c>
      <c r="F239" s="174" t="s">
        <v>8014</v>
      </c>
      <c r="H239" s="175">
        <v>62.963999999999999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6" customFormat="1" x14ac:dyDescent="0.2">
      <c r="B240" s="186"/>
      <c r="D240" s="166" t="s">
        <v>269</v>
      </c>
      <c r="E240" s="187" t="s">
        <v>1</v>
      </c>
      <c r="F240" s="188" t="s">
        <v>319</v>
      </c>
      <c r="H240" s="189">
        <v>340.20800000000003</v>
      </c>
      <c r="L240" s="186"/>
      <c r="M240" s="190"/>
      <c r="N240" s="191"/>
      <c r="O240" s="191"/>
      <c r="P240" s="191"/>
      <c r="Q240" s="191"/>
      <c r="R240" s="191"/>
      <c r="S240" s="191"/>
      <c r="T240" s="192"/>
      <c r="AT240" s="187" t="s">
        <v>269</v>
      </c>
      <c r="AU240" s="187" t="s">
        <v>87</v>
      </c>
      <c r="AV240" s="16" t="s">
        <v>92</v>
      </c>
      <c r="AW240" s="16" t="s">
        <v>26</v>
      </c>
      <c r="AX240" s="16" t="s">
        <v>71</v>
      </c>
      <c r="AY240" s="187" t="s">
        <v>157</v>
      </c>
    </row>
    <row r="241" spans="1:65" s="13" customFormat="1" x14ac:dyDescent="0.2">
      <c r="B241" s="165"/>
      <c r="D241" s="166" t="s">
        <v>269</v>
      </c>
      <c r="E241" s="167" t="s">
        <v>1</v>
      </c>
      <c r="F241" s="168" t="s">
        <v>7873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4" customFormat="1" x14ac:dyDescent="0.2">
      <c r="B242" s="172"/>
      <c r="D242" s="166" t="s">
        <v>269</v>
      </c>
      <c r="E242" s="173" t="s">
        <v>1</v>
      </c>
      <c r="F242" s="174" t="s">
        <v>8015</v>
      </c>
      <c r="H242" s="175">
        <v>238.14599999999999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6" customFormat="1" x14ac:dyDescent="0.2">
      <c r="B243" s="186"/>
      <c r="D243" s="166" t="s">
        <v>269</v>
      </c>
      <c r="E243" s="187" t="s">
        <v>1</v>
      </c>
      <c r="F243" s="188" t="s">
        <v>319</v>
      </c>
      <c r="H243" s="189">
        <v>238.14599999999999</v>
      </c>
      <c r="L243" s="186"/>
      <c r="M243" s="190"/>
      <c r="N243" s="191"/>
      <c r="O243" s="191"/>
      <c r="P243" s="191"/>
      <c r="Q243" s="191"/>
      <c r="R243" s="191"/>
      <c r="S243" s="191"/>
      <c r="T243" s="192"/>
      <c r="AT243" s="187" t="s">
        <v>269</v>
      </c>
      <c r="AU243" s="187" t="s">
        <v>87</v>
      </c>
      <c r="AV243" s="16" t="s">
        <v>92</v>
      </c>
      <c r="AW243" s="16" t="s">
        <v>26</v>
      </c>
      <c r="AX243" s="16" t="s">
        <v>79</v>
      </c>
      <c r="AY243" s="187" t="s">
        <v>157</v>
      </c>
    </row>
    <row r="244" spans="1:65" s="2" customFormat="1" ht="24.2" customHeight="1" x14ac:dyDescent="0.2">
      <c r="A244" s="30"/>
      <c r="B244" s="147"/>
      <c r="C244" s="148" t="s">
        <v>565</v>
      </c>
      <c r="D244" s="148" t="s">
        <v>159</v>
      </c>
      <c r="E244" s="149" t="s">
        <v>7875</v>
      </c>
      <c r="F244" s="150" t="s">
        <v>7876</v>
      </c>
      <c r="G244" s="151" t="s">
        <v>168</v>
      </c>
      <c r="H244" s="152">
        <v>340.20800000000003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0.2</v>
      </c>
      <c r="P244" s="156">
        <f>O244*H244</f>
        <v>68.041600000000003</v>
      </c>
      <c r="Q244" s="156">
        <v>1.1E-4</v>
      </c>
      <c r="R244" s="156">
        <f>Q244*H244</f>
        <v>3.7422880000000006E-2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220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220</v>
      </c>
      <c r="BM244" s="158" t="s">
        <v>8016</v>
      </c>
    </row>
    <row r="245" spans="1:65" s="13" customFormat="1" ht="22.5" x14ac:dyDescent="0.2">
      <c r="B245" s="165"/>
      <c r="D245" s="166" t="s">
        <v>269</v>
      </c>
      <c r="E245" s="167" t="s">
        <v>1</v>
      </c>
      <c r="F245" s="168" t="s">
        <v>8011</v>
      </c>
      <c r="H245" s="167" t="s">
        <v>1</v>
      </c>
      <c r="L245" s="165"/>
      <c r="M245" s="169"/>
      <c r="N245" s="170"/>
      <c r="O245" s="170"/>
      <c r="P245" s="170"/>
      <c r="Q245" s="170"/>
      <c r="R245" s="170"/>
      <c r="S245" s="170"/>
      <c r="T245" s="171"/>
      <c r="AT245" s="167" t="s">
        <v>269</v>
      </c>
      <c r="AU245" s="167" t="s">
        <v>87</v>
      </c>
      <c r="AV245" s="13" t="s">
        <v>79</v>
      </c>
      <c r="AW245" s="13" t="s">
        <v>26</v>
      </c>
      <c r="AX245" s="13" t="s">
        <v>71</v>
      </c>
      <c r="AY245" s="167" t="s">
        <v>157</v>
      </c>
    </row>
    <row r="246" spans="1:65" s="14" customFormat="1" ht="22.5" x14ac:dyDescent="0.2">
      <c r="B246" s="172"/>
      <c r="D246" s="166" t="s">
        <v>269</v>
      </c>
      <c r="E246" s="173" t="s">
        <v>1</v>
      </c>
      <c r="F246" s="174" t="s">
        <v>8012</v>
      </c>
      <c r="H246" s="175">
        <v>198.55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 x14ac:dyDescent="0.2">
      <c r="B247" s="172"/>
      <c r="D247" s="166" t="s">
        <v>269</v>
      </c>
      <c r="E247" s="173" t="s">
        <v>1</v>
      </c>
      <c r="F247" s="174" t="s">
        <v>8013</v>
      </c>
      <c r="H247" s="175">
        <v>78.694000000000003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 x14ac:dyDescent="0.2">
      <c r="B248" s="172"/>
      <c r="D248" s="166" t="s">
        <v>269</v>
      </c>
      <c r="E248" s="173" t="s">
        <v>1</v>
      </c>
      <c r="F248" s="174" t="s">
        <v>8014</v>
      </c>
      <c r="H248" s="175">
        <v>62.963999999999999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5" customFormat="1" x14ac:dyDescent="0.2">
      <c r="B249" s="179"/>
      <c r="D249" s="166" t="s">
        <v>269</v>
      </c>
      <c r="E249" s="180" t="s">
        <v>1</v>
      </c>
      <c r="F249" s="181" t="s">
        <v>272</v>
      </c>
      <c r="H249" s="182">
        <v>340.20800000000003</v>
      </c>
      <c r="L249" s="179"/>
      <c r="M249" s="183"/>
      <c r="N249" s="184"/>
      <c r="O249" s="184"/>
      <c r="P249" s="184"/>
      <c r="Q249" s="184"/>
      <c r="R249" s="184"/>
      <c r="S249" s="184"/>
      <c r="T249" s="185"/>
      <c r="AT249" s="180" t="s">
        <v>269</v>
      </c>
      <c r="AU249" s="180" t="s">
        <v>87</v>
      </c>
      <c r="AV249" s="15" t="s">
        <v>162</v>
      </c>
      <c r="AW249" s="15" t="s">
        <v>26</v>
      </c>
      <c r="AX249" s="15" t="s">
        <v>79</v>
      </c>
      <c r="AY249" s="180" t="s">
        <v>157</v>
      </c>
    </row>
    <row r="250" spans="1:65" s="2" customFormat="1" ht="24.2" customHeight="1" x14ac:dyDescent="0.2">
      <c r="A250" s="30"/>
      <c r="B250" s="147"/>
      <c r="C250" s="148" t="s">
        <v>569</v>
      </c>
      <c r="D250" s="148" t="s">
        <v>159</v>
      </c>
      <c r="E250" s="149" t="s">
        <v>7878</v>
      </c>
      <c r="F250" s="150" t="s">
        <v>7879</v>
      </c>
      <c r="G250" s="151" t="s">
        <v>168</v>
      </c>
      <c r="H250" s="152">
        <v>340.20800000000003</v>
      </c>
      <c r="I250" s="152"/>
      <c r="J250" s="152">
        <f>ROUND(I250*H250,3)</f>
        <v>0</v>
      </c>
      <c r="K250" s="153"/>
      <c r="L250" s="31"/>
      <c r="M250" s="154" t="s">
        <v>1</v>
      </c>
      <c r="N250" s="155" t="s">
        <v>37</v>
      </c>
      <c r="O250" s="156">
        <v>0.27539999999999998</v>
      </c>
      <c r="P250" s="156">
        <f>O250*H250</f>
        <v>93.693283199999996</v>
      </c>
      <c r="Q250" s="156">
        <v>2.2000000000000001E-4</v>
      </c>
      <c r="R250" s="156">
        <f>Q250*H250</f>
        <v>7.4845760000000011E-2</v>
      </c>
      <c r="S250" s="156">
        <v>0</v>
      </c>
      <c r="T250" s="157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220</v>
      </c>
      <c r="AT250" s="158" t="s">
        <v>159</v>
      </c>
      <c r="AU250" s="158" t="s">
        <v>87</v>
      </c>
      <c r="AY250" s="18" t="s">
        <v>157</v>
      </c>
      <c r="BE250" s="159">
        <f>IF(N250="základná",J250,0)</f>
        <v>0</v>
      </c>
      <c r="BF250" s="159">
        <f>IF(N250="znížená",J250,0)</f>
        <v>0</v>
      </c>
      <c r="BG250" s="159">
        <f>IF(N250="zákl. prenesená",J250,0)</f>
        <v>0</v>
      </c>
      <c r="BH250" s="159">
        <f>IF(N250="zníž. prenesená",J250,0)</f>
        <v>0</v>
      </c>
      <c r="BI250" s="159">
        <f>IF(N250="nulová",J250,0)</f>
        <v>0</v>
      </c>
      <c r="BJ250" s="18" t="s">
        <v>87</v>
      </c>
      <c r="BK250" s="160">
        <f>ROUND(I250*H250,3)</f>
        <v>0</v>
      </c>
      <c r="BL250" s="18" t="s">
        <v>220</v>
      </c>
      <c r="BM250" s="158" t="s">
        <v>8017</v>
      </c>
    </row>
    <row r="251" spans="1:65" s="2" customFormat="1" ht="14.45" customHeight="1" x14ac:dyDescent="0.2">
      <c r="A251" s="30"/>
      <c r="B251" s="147"/>
      <c r="C251" s="148" t="s">
        <v>573</v>
      </c>
      <c r="D251" s="148" t="s">
        <v>159</v>
      </c>
      <c r="E251" s="149" t="s">
        <v>7881</v>
      </c>
      <c r="F251" s="150" t="s">
        <v>7882</v>
      </c>
      <c r="G251" s="151" t="s">
        <v>168</v>
      </c>
      <c r="H251" s="152">
        <v>1184.2</v>
      </c>
      <c r="I251" s="152"/>
      <c r="J251" s="152">
        <f>ROUND(I251*H251,3)</f>
        <v>0</v>
      </c>
      <c r="K251" s="153"/>
      <c r="L251" s="31"/>
      <c r="M251" s="154" t="s">
        <v>1</v>
      </c>
      <c r="N251" s="155" t="s">
        <v>37</v>
      </c>
      <c r="O251" s="156">
        <v>0.13611000000000001</v>
      </c>
      <c r="P251" s="156">
        <f>O251*H251</f>
        <v>161.18146200000001</v>
      </c>
      <c r="Q251" s="156">
        <v>6.9999999999999994E-5</v>
      </c>
      <c r="R251" s="156">
        <f>Q251*H251</f>
        <v>8.2893999999999995E-2</v>
      </c>
      <c r="S251" s="156">
        <v>0</v>
      </c>
      <c r="T251" s="157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220</v>
      </c>
      <c r="AT251" s="158" t="s">
        <v>159</v>
      </c>
      <c r="AU251" s="158" t="s">
        <v>87</v>
      </c>
      <c r="AY251" s="18" t="s">
        <v>157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87</v>
      </c>
      <c r="BK251" s="160">
        <f>ROUND(I251*H251,3)</f>
        <v>0</v>
      </c>
      <c r="BL251" s="18" t="s">
        <v>220</v>
      </c>
      <c r="BM251" s="158" t="s">
        <v>8018</v>
      </c>
    </row>
    <row r="252" spans="1:65" s="12" customFormat="1" ht="22.9" customHeight="1" x14ac:dyDescent="0.2">
      <c r="B252" s="135"/>
      <c r="D252" s="136" t="s">
        <v>70</v>
      </c>
      <c r="E252" s="145" t="s">
        <v>4300</v>
      </c>
      <c r="F252" s="145" t="s">
        <v>5369</v>
      </c>
      <c r="J252" s="146">
        <f>BK252</f>
        <v>0</v>
      </c>
      <c r="L252" s="135"/>
      <c r="M252" s="139"/>
      <c r="N252" s="140"/>
      <c r="O252" s="140"/>
      <c r="P252" s="141">
        <f>SUM(P253:P256)</f>
        <v>27.653732660000003</v>
      </c>
      <c r="Q252" s="140"/>
      <c r="R252" s="141">
        <f>SUM(R253:R256)</f>
        <v>0.46411616999999999</v>
      </c>
      <c r="S252" s="140"/>
      <c r="T252" s="142">
        <f>SUM(T253:T256)</f>
        <v>0</v>
      </c>
      <c r="AR252" s="136" t="s">
        <v>87</v>
      </c>
      <c r="AT252" s="143" t="s">
        <v>70</v>
      </c>
      <c r="AU252" s="143" t="s">
        <v>79</v>
      </c>
      <c r="AY252" s="136" t="s">
        <v>157</v>
      </c>
      <c r="BK252" s="144">
        <f>SUM(BK253:BK256)</f>
        <v>0</v>
      </c>
    </row>
    <row r="253" spans="1:65" s="2" customFormat="1" ht="14.45" customHeight="1" x14ac:dyDescent="0.2">
      <c r="A253" s="30"/>
      <c r="B253" s="147"/>
      <c r="C253" s="148" t="s">
        <v>579</v>
      </c>
      <c r="D253" s="148" t="s">
        <v>159</v>
      </c>
      <c r="E253" s="149" t="s">
        <v>7884</v>
      </c>
      <c r="F253" s="150" t="s">
        <v>7885</v>
      </c>
      <c r="G253" s="151" t="s">
        <v>168</v>
      </c>
      <c r="H253" s="152">
        <v>55.406999999999996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6.4000000000000001E-2</v>
      </c>
      <c r="P253" s="156">
        <f>O253*H253</f>
        <v>3.5460479999999999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220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220</v>
      </c>
      <c r="BM253" s="158" t="s">
        <v>8019</v>
      </c>
    </row>
    <row r="254" spans="1:65" s="2" customFormat="1" ht="24.2" customHeight="1" x14ac:dyDescent="0.2">
      <c r="A254" s="30"/>
      <c r="B254" s="147"/>
      <c r="C254" s="148" t="s">
        <v>583</v>
      </c>
      <c r="D254" s="148" t="s">
        <v>159</v>
      </c>
      <c r="E254" s="149" t="s">
        <v>7887</v>
      </c>
      <c r="F254" s="150" t="s">
        <v>7888</v>
      </c>
      <c r="G254" s="151" t="s">
        <v>168</v>
      </c>
      <c r="H254" s="152">
        <v>55.406999999999996</v>
      </c>
      <c r="I254" s="152"/>
      <c r="J254" s="152">
        <f>ROUND(I254*H254,3)</f>
        <v>0</v>
      </c>
      <c r="K254" s="153"/>
      <c r="L254" s="31"/>
      <c r="M254" s="154" t="s">
        <v>1</v>
      </c>
      <c r="N254" s="155" t="s">
        <v>37</v>
      </c>
      <c r="O254" s="156">
        <v>3.3180000000000001E-2</v>
      </c>
      <c r="P254" s="156">
        <f>O254*H254</f>
        <v>1.8384042599999999</v>
      </c>
      <c r="Q254" s="156">
        <v>1E-4</v>
      </c>
      <c r="R254" s="156">
        <f>Q254*H254</f>
        <v>5.5407E-3</v>
      </c>
      <c r="S254" s="156">
        <v>0</v>
      </c>
      <c r="T254" s="157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8" t="s">
        <v>220</v>
      </c>
      <c r="AT254" s="158" t="s">
        <v>159</v>
      </c>
      <c r="AU254" s="158" t="s">
        <v>87</v>
      </c>
      <c r="AY254" s="18" t="s">
        <v>157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8" t="s">
        <v>87</v>
      </c>
      <c r="BK254" s="160">
        <f>ROUND(I254*H254,3)</f>
        <v>0</v>
      </c>
      <c r="BL254" s="18" t="s">
        <v>220</v>
      </c>
      <c r="BM254" s="158" t="s">
        <v>8020</v>
      </c>
    </row>
    <row r="255" spans="1:65" s="2" customFormat="1" ht="24.2" customHeight="1" x14ac:dyDescent="0.2">
      <c r="A255" s="30"/>
      <c r="B255" s="147"/>
      <c r="C255" s="148" t="s">
        <v>587</v>
      </c>
      <c r="D255" s="148" t="s">
        <v>159</v>
      </c>
      <c r="E255" s="149" t="s">
        <v>8021</v>
      </c>
      <c r="F255" s="150" t="s">
        <v>8022</v>
      </c>
      <c r="G255" s="151" t="s">
        <v>168</v>
      </c>
      <c r="H255" s="152">
        <v>382</v>
      </c>
      <c r="I255" s="152"/>
      <c r="J255" s="152">
        <f>ROUND(I255*H255,3)</f>
        <v>0</v>
      </c>
      <c r="K255" s="153"/>
      <c r="L255" s="31"/>
      <c r="M255" s="154" t="s">
        <v>1</v>
      </c>
      <c r="N255" s="155" t="s">
        <v>37</v>
      </c>
      <c r="O255" s="156">
        <v>0.05</v>
      </c>
      <c r="P255" s="156">
        <f>O255*H255</f>
        <v>19.100000000000001</v>
      </c>
      <c r="Q255" s="156">
        <v>1.17E-3</v>
      </c>
      <c r="R255" s="156">
        <f>Q255*H255</f>
        <v>0.44694</v>
      </c>
      <c r="S255" s="156">
        <v>0</v>
      </c>
      <c r="T255" s="157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8" t="s">
        <v>220</v>
      </c>
      <c r="AT255" s="158" t="s">
        <v>159</v>
      </c>
      <c r="AU255" s="158" t="s">
        <v>87</v>
      </c>
      <c r="AY255" s="18" t="s">
        <v>157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8" t="s">
        <v>87</v>
      </c>
      <c r="BK255" s="160">
        <f>ROUND(I255*H255,3)</f>
        <v>0</v>
      </c>
      <c r="BL255" s="18" t="s">
        <v>220</v>
      </c>
      <c r="BM255" s="158" t="s">
        <v>8023</v>
      </c>
    </row>
    <row r="256" spans="1:65" s="2" customFormat="1" ht="37.9" customHeight="1" x14ac:dyDescent="0.2">
      <c r="A256" s="30"/>
      <c r="B256" s="147"/>
      <c r="C256" s="148" t="s">
        <v>593</v>
      </c>
      <c r="D256" s="148" t="s">
        <v>159</v>
      </c>
      <c r="E256" s="149" t="s">
        <v>7894</v>
      </c>
      <c r="F256" s="150" t="s">
        <v>8316</v>
      </c>
      <c r="G256" s="151" t="s">
        <v>168</v>
      </c>
      <c r="H256" s="152">
        <v>55.406999999999996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5.7200000000000001E-2</v>
      </c>
      <c r="P256" s="156">
        <f>O256*H256</f>
        <v>3.1692803999999999</v>
      </c>
      <c r="Q256" s="156">
        <v>2.1000000000000001E-4</v>
      </c>
      <c r="R256" s="156">
        <f>Q256*H256</f>
        <v>1.163547E-2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220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220</v>
      </c>
      <c r="BM256" s="158" t="s">
        <v>8024</v>
      </c>
    </row>
    <row r="257" spans="1:65" s="12" customFormat="1" ht="22.9" customHeight="1" x14ac:dyDescent="0.2">
      <c r="B257" s="135"/>
      <c r="D257" s="136" t="s">
        <v>70</v>
      </c>
      <c r="E257" s="145" t="s">
        <v>8025</v>
      </c>
      <c r="F257" s="145" t="s">
        <v>8026</v>
      </c>
      <c r="J257" s="146">
        <f>BK257</f>
        <v>0</v>
      </c>
      <c r="L257" s="135"/>
      <c r="M257" s="139"/>
      <c r="N257" s="140"/>
      <c r="O257" s="140"/>
      <c r="P257" s="141">
        <f>SUM(P258:P265)</f>
        <v>0.13600000000000001</v>
      </c>
      <c r="Q257" s="140"/>
      <c r="R257" s="141">
        <f>SUM(R258:R265)</f>
        <v>6.9999999999999994E-5</v>
      </c>
      <c r="S257" s="140"/>
      <c r="T257" s="142">
        <f>SUM(T258:T265)</f>
        <v>0</v>
      </c>
      <c r="AR257" s="136" t="s">
        <v>87</v>
      </c>
      <c r="AT257" s="143" t="s">
        <v>70</v>
      </c>
      <c r="AU257" s="143" t="s">
        <v>79</v>
      </c>
      <c r="AY257" s="136" t="s">
        <v>157</v>
      </c>
      <c r="BK257" s="144">
        <f>SUM(BK258:BK265)</f>
        <v>0</v>
      </c>
    </row>
    <row r="258" spans="1:65" s="2" customFormat="1" ht="14.45" customHeight="1" x14ac:dyDescent="0.2">
      <c r="A258" s="30"/>
      <c r="B258" s="147"/>
      <c r="C258" s="148" t="s">
        <v>597</v>
      </c>
      <c r="D258" s="148" t="s">
        <v>159</v>
      </c>
      <c r="E258" s="149" t="s">
        <v>8027</v>
      </c>
      <c r="F258" s="150" t="s">
        <v>8317</v>
      </c>
      <c r="G258" s="151" t="s">
        <v>819</v>
      </c>
      <c r="H258" s="152">
        <v>1</v>
      </c>
      <c r="I258" s="152"/>
      <c r="J258" s="152">
        <f>ROUND(I258*H258,3)</f>
        <v>0</v>
      </c>
      <c r="K258" s="153"/>
      <c r="L258" s="31"/>
      <c r="M258" s="154" t="s">
        <v>1</v>
      </c>
      <c r="N258" s="155" t="s">
        <v>37</v>
      </c>
      <c r="O258" s="156">
        <v>0.13600000000000001</v>
      </c>
      <c r="P258" s="156">
        <f>O258*H258</f>
        <v>0.13600000000000001</v>
      </c>
      <c r="Q258" s="156">
        <v>6.9999999999999994E-5</v>
      </c>
      <c r="R258" s="156">
        <f>Q258*H258</f>
        <v>6.9999999999999994E-5</v>
      </c>
      <c r="S258" s="156">
        <v>0</v>
      </c>
      <c r="T258" s="157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8" t="s">
        <v>220</v>
      </c>
      <c r="AT258" s="158" t="s">
        <v>159</v>
      </c>
      <c r="AU258" s="158" t="s">
        <v>87</v>
      </c>
      <c r="AY258" s="18" t="s">
        <v>157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8" t="s">
        <v>87</v>
      </c>
      <c r="BK258" s="160">
        <f>ROUND(I258*H258,3)</f>
        <v>0</v>
      </c>
      <c r="BL258" s="18" t="s">
        <v>220</v>
      </c>
      <c r="BM258" s="158" t="s">
        <v>8028</v>
      </c>
    </row>
    <row r="259" spans="1:65" s="14" customFormat="1" ht="22.5" x14ac:dyDescent="0.2">
      <c r="B259" s="172"/>
      <c r="D259" s="166" t="s">
        <v>269</v>
      </c>
      <c r="E259" s="173" t="s">
        <v>1</v>
      </c>
      <c r="F259" s="174" t="s">
        <v>8029</v>
      </c>
      <c r="H259" s="175">
        <v>1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3" customFormat="1" ht="22.5" x14ac:dyDescent="0.2">
      <c r="B260" s="165"/>
      <c r="D260" s="166" t="s">
        <v>269</v>
      </c>
      <c r="E260" s="167" t="s">
        <v>1</v>
      </c>
      <c r="F260" s="168" t="s">
        <v>8030</v>
      </c>
      <c r="H260" s="167" t="s">
        <v>1</v>
      </c>
      <c r="L260" s="165"/>
      <c r="M260" s="169"/>
      <c r="N260" s="170"/>
      <c r="O260" s="170"/>
      <c r="P260" s="170"/>
      <c r="Q260" s="170"/>
      <c r="R260" s="170"/>
      <c r="S260" s="170"/>
      <c r="T260" s="171"/>
      <c r="AT260" s="167" t="s">
        <v>269</v>
      </c>
      <c r="AU260" s="167" t="s">
        <v>87</v>
      </c>
      <c r="AV260" s="13" t="s">
        <v>79</v>
      </c>
      <c r="AW260" s="13" t="s">
        <v>26</v>
      </c>
      <c r="AX260" s="13" t="s">
        <v>71</v>
      </c>
      <c r="AY260" s="167" t="s">
        <v>157</v>
      </c>
    </row>
    <row r="261" spans="1:65" s="13" customFormat="1" ht="22.5" x14ac:dyDescent="0.2">
      <c r="B261" s="165"/>
      <c r="D261" s="166" t="s">
        <v>269</v>
      </c>
      <c r="E261" s="167" t="s">
        <v>1</v>
      </c>
      <c r="F261" s="168" t="s">
        <v>8031</v>
      </c>
      <c r="H261" s="167" t="s">
        <v>1</v>
      </c>
      <c r="L261" s="165"/>
      <c r="M261" s="169"/>
      <c r="N261" s="170"/>
      <c r="O261" s="170"/>
      <c r="P261" s="170"/>
      <c r="Q261" s="170"/>
      <c r="R261" s="170"/>
      <c r="S261" s="170"/>
      <c r="T261" s="171"/>
      <c r="AT261" s="167" t="s">
        <v>269</v>
      </c>
      <c r="AU261" s="167" t="s">
        <v>87</v>
      </c>
      <c r="AV261" s="13" t="s">
        <v>79</v>
      </c>
      <c r="AW261" s="13" t="s">
        <v>26</v>
      </c>
      <c r="AX261" s="13" t="s">
        <v>71</v>
      </c>
      <c r="AY261" s="167" t="s">
        <v>157</v>
      </c>
    </row>
    <row r="262" spans="1:65" s="13" customFormat="1" ht="22.5" x14ac:dyDescent="0.2">
      <c r="B262" s="165"/>
      <c r="D262" s="166" t="s">
        <v>269</v>
      </c>
      <c r="E262" s="167" t="s">
        <v>1</v>
      </c>
      <c r="F262" s="168" t="s">
        <v>8032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3" customFormat="1" ht="22.5" x14ac:dyDescent="0.2">
      <c r="B263" s="165"/>
      <c r="D263" s="166" t="s">
        <v>269</v>
      </c>
      <c r="E263" s="167" t="s">
        <v>1</v>
      </c>
      <c r="F263" s="168" t="s">
        <v>8033</v>
      </c>
      <c r="H263" s="167" t="s">
        <v>1</v>
      </c>
      <c r="L263" s="165"/>
      <c r="M263" s="169"/>
      <c r="N263" s="170"/>
      <c r="O263" s="170"/>
      <c r="P263" s="170"/>
      <c r="Q263" s="170"/>
      <c r="R263" s="170"/>
      <c r="S263" s="170"/>
      <c r="T263" s="171"/>
      <c r="AT263" s="167" t="s">
        <v>269</v>
      </c>
      <c r="AU263" s="167" t="s">
        <v>87</v>
      </c>
      <c r="AV263" s="13" t="s">
        <v>79</v>
      </c>
      <c r="AW263" s="13" t="s">
        <v>26</v>
      </c>
      <c r="AX263" s="13" t="s">
        <v>71</v>
      </c>
      <c r="AY263" s="167" t="s">
        <v>157</v>
      </c>
    </row>
    <row r="264" spans="1:65" s="13" customFormat="1" ht="22.5" x14ac:dyDescent="0.2">
      <c r="B264" s="165"/>
      <c r="D264" s="166" t="s">
        <v>269</v>
      </c>
      <c r="E264" s="167" t="s">
        <v>1</v>
      </c>
      <c r="F264" s="168" t="s">
        <v>8034</v>
      </c>
      <c r="H264" s="167" t="s">
        <v>1</v>
      </c>
      <c r="L264" s="165"/>
      <c r="M264" s="169"/>
      <c r="N264" s="170"/>
      <c r="O264" s="170"/>
      <c r="P264" s="170"/>
      <c r="Q264" s="170"/>
      <c r="R264" s="170"/>
      <c r="S264" s="170"/>
      <c r="T264" s="171"/>
      <c r="AT264" s="167" t="s">
        <v>269</v>
      </c>
      <c r="AU264" s="167" t="s">
        <v>87</v>
      </c>
      <c r="AV264" s="13" t="s">
        <v>79</v>
      </c>
      <c r="AW264" s="13" t="s">
        <v>26</v>
      </c>
      <c r="AX264" s="13" t="s">
        <v>71</v>
      </c>
      <c r="AY264" s="167" t="s">
        <v>157</v>
      </c>
    </row>
    <row r="265" spans="1:65" s="15" customFormat="1" x14ac:dyDescent="0.2">
      <c r="B265" s="179"/>
      <c r="D265" s="166" t="s">
        <v>269</v>
      </c>
      <c r="E265" s="180" t="s">
        <v>1</v>
      </c>
      <c r="F265" s="181" t="s">
        <v>272</v>
      </c>
      <c r="H265" s="182">
        <v>1</v>
      </c>
      <c r="L265" s="179"/>
      <c r="M265" s="202"/>
      <c r="N265" s="203"/>
      <c r="O265" s="203"/>
      <c r="P265" s="203"/>
      <c r="Q265" s="203"/>
      <c r="R265" s="203"/>
      <c r="S265" s="203"/>
      <c r="T265" s="204"/>
      <c r="AT265" s="180" t="s">
        <v>269</v>
      </c>
      <c r="AU265" s="180" t="s">
        <v>87</v>
      </c>
      <c r="AV265" s="15" t="s">
        <v>162</v>
      </c>
      <c r="AW265" s="15" t="s">
        <v>26</v>
      </c>
      <c r="AX265" s="15" t="s">
        <v>79</v>
      </c>
      <c r="AY265" s="180" t="s">
        <v>157</v>
      </c>
    </row>
    <row r="266" spans="1:65" s="2" customFormat="1" ht="6.95" customHeight="1" x14ac:dyDescent="0.2">
      <c r="A266" s="30"/>
      <c r="B266" s="45"/>
      <c r="C266" s="46"/>
      <c r="D266" s="46"/>
      <c r="E266" s="46"/>
      <c r="F266" s="46"/>
      <c r="G266" s="46"/>
      <c r="H266" s="46"/>
      <c r="I266" s="46"/>
      <c r="J266" s="46"/>
      <c r="K266" s="46"/>
      <c r="L266" s="31"/>
      <c r="M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</row>
  </sheetData>
  <autoFilter ref="C127:K265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7"/>
  <sheetViews>
    <sheetView showGridLines="0" topLeftCell="A137" workbookViewId="0">
      <selection activeCell="I146" sqref="I124:I14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80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11" t="s">
        <v>132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ROUND(J121,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ROUND((SUM(BE121:BE146)),  2)</f>
        <v>0</v>
      </c>
      <c r="G33" s="30"/>
      <c r="H33" s="30"/>
      <c r="I33" s="104">
        <v>0.2</v>
      </c>
      <c r="J33" s="103">
        <f>ROUND(((SUM(BE121:BE146))*I33),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ROUND((SUM(BF121:BF146)),  2)</f>
        <v>0</v>
      </c>
      <c r="G34" s="30"/>
      <c r="H34" s="30"/>
      <c r="I34" s="104">
        <v>0.2</v>
      </c>
      <c r="J34" s="103">
        <f>ROUND(((SUM(BF121:BF146))*I34),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ROUND((SUM(BG121:BG146)),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ROUND((SUM(BH121:BH146)),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ROUND((SUM(BI121:BI146)),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11" t="str">
        <f>E9</f>
        <v>SO10 - SO10  Oprava interiéru technickej časti haly A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J121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 x14ac:dyDescent="0.2">
      <c r="B97" s="116"/>
      <c r="D97" s="117" t="s">
        <v>138</v>
      </c>
      <c r="E97" s="118"/>
      <c r="F97" s="118"/>
      <c r="G97" s="118"/>
      <c r="H97" s="118"/>
      <c r="I97" s="118"/>
      <c r="J97" s="119">
        <f>J122</f>
        <v>0</v>
      </c>
      <c r="L97" s="116"/>
    </row>
    <row r="98" spans="1:31" s="10" customFormat="1" ht="19.899999999999999" customHeight="1" x14ac:dyDescent="0.2">
      <c r="B98" s="120"/>
      <c r="D98" s="121" t="s">
        <v>139</v>
      </c>
      <c r="E98" s="122"/>
      <c r="F98" s="122"/>
      <c r="G98" s="122"/>
      <c r="H98" s="122"/>
      <c r="I98" s="122"/>
      <c r="J98" s="123">
        <f>J123</f>
        <v>0</v>
      </c>
      <c r="L98" s="120"/>
    </row>
    <row r="99" spans="1:31" s="10" customFormat="1" ht="19.899999999999999" customHeight="1" x14ac:dyDescent="0.2">
      <c r="B99" s="120"/>
      <c r="D99" s="121" t="s">
        <v>140</v>
      </c>
      <c r="E99" s="122"/>
      <c r="F99" s="122"/>
      <c r="G99" s="122"/>
      <c r="H99" s="122"/>
      <c r="I99" s="122"/>
      <c r="J99" s="123">
        <f>J125</f>
        <v>0</v>
      </c>
      <c r="L99" s="120"/>
    </row>
    <row r="100" spans="1:31" s="10" customFormat="1" ht="19.899999999999999" customHeight="1" x14ac:dyDescent="0.2">
      <c r="B100" s="120"/>
      <c r="D100" s="121" t="s">
        <v>141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31" s="10" customFormat="1" ht="19.899999999999999" customHeight="1" x14ac:dyDescent="0.2">
      <c r="B101" s="120"/>
      <c r="D101" s="121" t="s">
        <v>142</v>
      </c>
      <c r="E101" s="122"/>
      <c r="F101" s="122"/>
      <c r="G101" s="122"/>
      <c r="H101" s="122"/>
      <c r="I101" s="122"/>
      <c r="J101" s="123">
        <f>J144</f>
        <v>0</v>
      </c>
      <c r="L101" s="120"/>
    </row>
    <row r="102" spans="1:31" s="2" customFormat="1" ht="21.75" customHeight="1" x14ac:dyDescent="0.2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 x14ac:dyDescent="0.2">
      <c r="A103" s="30"/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 x14ac:dyDescent="0.2">
      <c r="A107" s="30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 x14ac:dyDescent="0.2">
      <c r="A108" s="30"/>
      <c r="B108" s="31"/>
      <c r="C108" s="22" t="s">
        <v>143</v>
      </c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 x14ac:dyDescent="0.2">
      <c r="A110" s="30"/>
      <c r="B110" s="31"/>
      <c r="C110" s="27" t="s">
        <v>12</v>
      </c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 x14ac:dyDescent="0.2">
      <c r="A111" s="30"/>
      <c r="B111" s="31"/>
      <c r="C111" s="30"/>
      <c r="D111" s="30"/>
      <c r="E111" s="246" t="str">
        <f>E7</f>
        <v>Rev., rek.a vyb.existujúcej šp. infrašt. a jej príslušenstva - Zimný štadión Banská Bystrica</v>
      </c>
      <c r="F111" s="247"/>
      <c r="G111" s="247"/>
      <c r="H111" s="247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 x14ac:dyDescent="0.2">
      <c r="A112" s="30"/>
      <c r="B112" s="31"/>
      <c r="C112" s="27" t="s">
        <v>131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 x14ac:dyDescent="0.2">
      <c r="A113" s="30"/>
      <c r="B113" s="31"/>
      <c r="C113" s="30"/>
      <c r="D113" s="30"/>
      <c r="E113" s="211" t="str">
        <f>E9</f>
        <v>SO10 - SO10  Oprava interiéru technickej časti haly A</v>
      </c>
      <c r="F113" s="248"/>
      <c r="G113" s="248"/>
      <c r="H113" s="248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 x14ac:dyDescent="0.2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 x14ac:dyDescent="0.2">
      <c r="A115" s="30"/>
      <c r="B115" s="31"/>
      <c r="C115" s="27" t="s">
        <v>15</v>
      </c>
      <c r="D115" s="30"/>
      <c r="E115" s="30"/>
      <c r="F115" s="25" t="str">
        <f>F12</f>
        <v>parc.č.4212, k.ú.Banská Bystrica</v>
      </c>
      <c r="G115" s="30"/>
      <c r="H115" s="30"/>
      <c r="I115" s="27" t="s">
        <v>17</v>
      </c>
      <c r="J115" s="53">
        <f>IF(J12="","",J12)</f>
        <v>44053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 x14ac:dyDescent="0.2">
      <c r="A117" s="30"/>
      <c r="B117" s="31"/>
      <c r="C117" s="27" t="s">
        <v>18</v>
      </c>
      <c r="D117" s="30"/>
      <c r="E117" s="30"/>
      <c r="F117" s="25" t="str">
        <f>E15</f>
        <v>MBB, a.s.</v>
      </c>
      <c r="G117" s="30"/>
      <c r="H117" s="30"/>
      <c r="I117" s="27" t="s">
        <v>24</v>
      </c>
      <c r="J117" s="28" t="str">
        <f>E21</f>
        <v>CREAT s.r.o.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 x14ac:dyDescent="0.2">
      <c r="A118" s="30"/>
      <c r="B118" s="31"/>
      <c r="C118" s="27" t="s">
        <v>22</v>
      </c>
      <c r="D118" s="30"/>
      <c r="E118" s="30"/>
      <c r="F118" s="25" t="str">
        <f>IF(E18="","",E18)</f>
        <v>podľa výberového konania</v>
      </c>
      <c r="G118" s="30"/>
      <c r="H118" s="30"/>
      <c r="I118" s="27" t="s">
        <v>28</v>
      </c>
      <c r="J118" s="28" t="str">
        <f>E24</f>
        <v>Ing.Jedlička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 x14ac:dyDescent="0.2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 x14ac:dyDescent="0.2">
      <c r="A120" s="124"/>
      <c r="B120" s="125"/>
      <c r="C120" s="126" t="s">
        <v>144</v>
      </c>
      <c r="D120" s="127" t="s">
        <v>56</v>
      </c>
      <c r="E120" s="127" t="s">
        <v>52</v>
      </c>
      <c r="F120" s="127" t="s">
        <v>53</v>
      </c>
      <c r="G120" s="127" t="s">
        <v>145</v>
      </c>
      <c r="H120" s="127" t="s">
        <v>146</v>
      </c>
      <c r="I120" s="127" t="s">
        <v>147</v>
      </c>
      <c r="J120" s="128" t="s">
        <v>135</v>
      </c>
      <c r="K120" s="129" t="s">
        <v>148</v>
      </c>
      <c r="L120" s="130"/>
      <c r="M120" s="60" t="s">
        <v>1</v>
      </c>
      <c r="N120" s="61" t="s">
        <v>35</v>
      </c>
      <c r="O120" s="61" t="s">
        <v>149</v>
      </c>
      <c r="P120" s="61" t="s">
        <v>150</v>
      </c>
      <c r="Q120" s="61" t="s">
        <v>151</v>
      </c>
      <c r="R120" s="61" t="s">
        <v>152</v>
      </c>
      <c r="S120" s="61" t="s">
        <v>153</v>
      </c>
      <c r="T120" s="62" t="s">
        <v>154</v>
      </c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</row>
    <row r="121" spans="1:65" s="2" customFormat="1" ht="22.9" customHeight="1" x14ac:dyDescent="0.25">
      <c r="A121" s="30"/>
      <c r="B121" s="31"/>
      <c r="C121" s="67" t="s">
        <v>136</v>
      </c>
      <c r="D121" s="30"/>
      <c r="E121" s="30"/>
      <c r="F121" s="30"/>
      <c r="G121" s="30"/>
      <c r="H121" s="30"/>
      <c r="I121" s="30"/>
      <c r="J121" s="131">
        <f>BK121</f>
        <v>0</v>
      </c>
      <c r="K121" s="30"/>
      <c r="L121" s="31"/>
      <c r="M121" s="63"/>
      <c r="N121" s="54"/>
      <c r="O121" s="64"/>
      <c r="P121" s="132">
        <f>P122</f>
        <v>0</v>
      </c>
      <c r="Q121" s="64"/>
      <c r="R121" s="132">
        <f>R122</f>
        <v>74.308060000000012</v>
      </c>
      <c r="S121" s="64"/>
      <c r="T121" s="133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70</v>
      </c>
      <c r="AU121" s="18" t="s">
        <v>137</v>
      </c>
      <c r="BK121" s="134">
        <f>BK122</f>
        <v>0</v>
      </c>
    </row>
    <row r="122" spans="1:65" s="12" customFormat="1" ht="25.9" customHeight="1" x14ac:dyDescent="0.2">
      <c r="B122" s="135"/>
      <c r="D122" s="136" t="s">
        <v>70</v>
      </c>
      <c r="E122" s="137" t="s">
        <v>155</v>
      </c>
      <c r="F122" s="137" t="s">
        <v>156</v>
      </c>
      <c r="J122" s="138">
        <f>BK122</f>
        <v>0</v>
      </c>
      <c r="L122" s="135"/>
      <c r="M122" s="139"/>
      <c r="N122" s="140"/>
      <c r="O122" s="140"/>
      <c r="P122" s="141">
        <f>P123+P125+P130+P144</f>
        <v>0</v>
      </c>
      <c r="Q122" s="140"/>
      <c r="R122" s="141">
        <f>R123+R125+R130+R144</f>
        <v>74.308060000000012</v>
      </c>
      <c r="S122" s="140"/>
      <c r="T122" s="142">
        <f>T123+T125+T130+T144</f>
        <v>0</v>
      </c>
      <c r="AR122" s="136" t="s">
        <v>79</v>
      </c>
      <c r="AT122" s="143" t="s">
        <v>70</v>
      </c>
      <c r="AU122" s="143" t="s">
        <v>71</v>
      </c>
      <c r="AY122" s="136" t="s">
        <v>157</v>
      </c>
      <c r="BK122" s="144">
        <f>BK123+BK125+BK130+BK144</f>
        <v>0</v>
      </c>
    </row>
    <row r="123" spans="1:65" s="12" customFormat="1" ht="22.9" customHeight="1" x14ac:dyDescent="0.2">
      <c r="B123" s="135"/>
      <c r="D123" s="136" t="s">
        <v>70</v>
      </c>
      <c r="E123" s="145" t="s">
        <v>92</v>
      </c>
      <c r="F123" s="145" t="s">
        <v>158</v>
      </c>
      <c r="J123" s="146">
        <f>BK123</f>
        <v>0</v>
      </c>
      <c r="L123" s="135"/>
      <c r="M123" s="139"/>
      <c r="N123" s="140"/>
      <c r="O123" s="140"/>
      <c r="P123" s="141">
        <f>P124</f>
        <v>0</v>
      </c>
      <c r="Q123" s="140"/>
      <c r="R123" s="141">
        <f>R124</f>
        <v>10.040540000000009</v>
      </c>
      <c r="S123" s="140"/>
      <c r="T123" s="142">
        <f>T124</f>
        <v>0</v>
      </c>
      <c r="AR123" s="136" t="s">
        <v>79</v>
      </c>
      <c r="AT123" s="143" t="s">
        <v>70</v>
      </c>
      <c r="AU123" s="143" t="s">
        <v>79</v>
      </c>
      <c r="AY123" s="136" t="s">
        <v>157</v>
      </c>
      <c r="BK123" s="144">
        <f>BK124</f>
        <v>0</v>
      </c>
    </row>
    <row r="124" spans="1:65" s="2" customFormat="1" ht="37.9" customHeight="1" x14ac:dyDescent="0.2">
      <c r="A124" s="30"/>
      <c r="B124" s="147"/>
      <c r="C124" s="148" t="s">
        <v>79</v>
      </c>
      <c r="D124" s="148" t="s">
        <v>159</v>
      </c>
      <c r="E124" s="149" t="s">
        <v>160</v>
      </c>
      <c r="F124" s="150" t="s">
        <v>8041</v>
      </c>
      <c r="G124" s="151" t="s">
        <v>161</v>
      </c>
      <c r="H124" s="152">
        <v>17.28</v>
      </c>
      <c r="I124" s="152"/>
      <c r="J124" s="152">
        <f>ROUND(I124*H124,3)</f>
        <v>0</v>
      </c>
      <c r="K124" s="153"/>
      <c r="L124" s="31"/>
      <c r="M124" s="154" t="s">
        <v>1</v>
      </c>
      <c r="N124" s="155" t="s">
        <v>37</v>
      </c>
      <c r="O124" s="156">
        <v>0</v>
      </c>
      <c r="P124" s="156">
        <f>O124*H124</f>
        <v>0</v>
      </c>
      <c r="Q124" s="156">
        <v>0.58104976851851897</v>
      </c>
      <c r="R124" s="156">
        <f>Q124*H124</f>
        <v>10.040540000000009</v>
      </c>
      <c r="S124" s="156">
        <v>0</v>
      </c>
      <c r="T124" s="157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8" t="s">
        <v>162</v>
      </c>
      <c r="AT124" s="158" t="s">
        <v>159</v>
      </c>
      <c r="AU124" s="158" t="s">
        <v>87</v>
      </c>
      <c r="AY124" s="18" t="s">
        <v>157</v>
      </c>
      <c r="BE124" s="159">
        <f>IF(N124="základná",J124,0)</f>
        <v>0</v>
      </c>
      <c r="BF124" s="159">
        <f>IF(N124="znížená",J124,0)</f>
        <v>0</v>
      </c>
      <c r="BG124" s="159">
        <f>IF(N124="zákl. prenesená",J124,0)</f>
        <v>0</v>
      </c>
      <c r="BH124" s="159">
        <f>IF(N124="zníž. prenesená",J124,0)</f>
        <v>0</v>
      </c>
      <c r="BI124" s="159">
        <f>IF(N124="nulová",J124,0)</f>
        <v>0</v>
      </c>
      <c r="BJ124" s="18" t="s">
        <v>87</v>
      </c>
      <c r="BK124" s="160">
        <f>ROUND(I124*H124,3)</f>
        <v>0</v>
      </c>
      <c r="BL124" s="18" t="s">
        <v>162</v>
      </c>
      <c r="BM124" s="158" t="s">
        <v>163</v>
      </c>
    </row>
    <row r="125" spans="1:65" s="12" customFormat="1" ht="22.9" customHeight="1" x14ac:dyDescent="0.2">
      <c r="B125" s="135"/>
      <c r="D125" s="136" t="s">
        <v>70</v>
      </c>
      <c r="E125" s="145" t="s">
        <v>164</v>
      </c>
      <c r="F125" s="145" t="s">
        <v>165</v>
      </c>
      <c r="J125" s="146">
        <f>BK125</f>
        <v>0</v>
      </c>
      <c r="L125" s="135"/>
      <c r="M125" s="139"/>
      <c r="N125" s="140"/>
      <c r="O125" s="140"/>
      <c r="P125" s="141">
        <f>SUM(P126:P129)</f>
        <v>0</v>
      </c>
      <c r="Q125" s="140"/>
      <c r="R125" s="141">
        <f>SUM(R126:R129)</f>
        <v>49.117879999999978</v>
      </c>
      <c r="S125" s="140"/>
      <c r="T125" s="142">
        <f>SUM(T126:T129)</f>
        <v>0</v>
      </c>
      <c r="AR125" s="136" t="s">
        <v>79</v>
      </c>
      <c r="AT125" s="143" t="s">
        <v>70</v>
      </c>
      <c r="AU125" s="143" t="s">
        <v>79</v>
      </c>
      <c r="AY125" s="136" t="s">
        <v>157</v>
      </c>
      <c r="BK125" s="144">
        <f>SUM(BK126:BK129)</f>
        <v>0</v>
      </c>
    </row>
    <row r="126" spans="1:65" s="2" customFormat="1" ht="37.9" customHeight="1" x14ac:dyDescent="0.2">
      <c r="A126" s="30"/>
      <c r="B126" s="147"/>
      <c r="C126" s="148" t="s">
        <v>87</v>
      </c>
      <c r="D126" s="148" t="s">
        <v>159</v>
      </c>
      <c r="E126" s="149" t="s">
        <v>166</v>
      </c>
      <c r="F126" s="150" t="s">
        <v>167</v>
      </c>
      <c r="G126" s="151" t="s">
        <v>168</v>
      </c>
      <c r="H126" s="152">
        <v>354</v>
      </c>
      <c r="I126" s="152"/>
      <c r="J126" s="152">
        <f>ROUND(I126*H126,3)</f>
        <v>0</v>
      </c>
      <c r="K126" s="153"/>
      <c r="L126" s="31"/>
      <c r="M126" s="154" t="s">
        <v>1</v>
      </c>
      <c r="N126" s="155" t="s">
        <v>37</v>
      </c>
      <c r="O126" s="156">
        <v>0</v>
      </c>
      <c r="P126" s="156">
        <f>O126*H126</f>
        <v>0</v>
      </c>
      <c r="Q126" s="156">
        <v>1.4999999999999999E-4</v>
      </c>
      <c r="R126" s="156">
        <f>Q126*H126</f>
        <v>5.3099999999999994E-2</v>
      </c>
      <c r="S126" s="156">
        <v>0</v>
      </c>
      <c r="T126" s="157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162</v>
      </c>
      <c r="AT126" s="158" t="s">
        <v>159</v>
      </c>
      <c r="AU126" s="158" t="s">
        <v>87</v>
      </c>
      <c r="AY126" s="18" t="s">
        <v>157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8" t="s">
        <v>87</v>
      </c>
      <c r="BK126" s="160">
        <f>ROUND(I126*H126,3)</f>
        <v>0</v>
      </c>
      <c r="BL126" s="18" t="s">
        <v>162</v>
      </c>
      <c r="BM126" s="158" t="s">
        <v>169</v>
      </c>
    </row>
    <row r="127" spans="1:65" s="2" customFormat="1" ht="37.9" customHeight="1" x14ac:dyDescent="0.2">
      <c r="A127" s="30"/>
      <c r="B127" s="147"/>
      <c r="C127" s="148" t="s">
        <v>92</v>
      </c>
      <c r="D127" s="148" t="s">
        <v>159</v>
      </c>
      <c r="E127" s="149" t="s">
        <v>170</v>
      </c>
      <c r="F127" s="150" t="s">
        <v>8042</v>
      </c>
      <c r="G127" s="151" t="s">
        <v>168</v>
      </c>
      <c r="H127" s="152">
        <v>354</v>
      </c>
      <c r="I127" s="152"/>
      <c r="J127" s="152">
        <f>ROUND(I127*H127,3)</f>
        <v>0</v>
      </c>
      <c r="K127" s="153"/>
      <c r="L127" s="31"/>
      <c r="M127" s="154" t="s">
        <v>1</v>
      </c>
      <c r="N127" s="155" t="s">
        <v>37</v>
      </c>
      <c r="O127" s="156">
        <v>0</v>
      </c>
      <c r="P127" s="156">
        <f>O127*H127</f>
        <v>0</v>
      </c>
      <c r="Q127" s="156">
        <v>8.8298305084745805E-3</v>
      </c>
      <c r="R127" s="156">
        <f>Q127*H127</f>
        <v>3.1257600000000014</v>
      </c>
      <c r="S127" s="156">
        <v>0</v>
      </c>
      <c r="T127" s="157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162</v>
      </c>
      <c r="AT127" s="158" t="s">
        <v>159</v>
      </c>
      <c r="AU127" s="158" t="s">
        <v>87</v>
      </c>
      <c r="AY127" s="18" t="s">
        <v>157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8" t="s">
        <v>87</v>
      </c>
      <c r="BK127" s="160">
        <f>ROUND(I127*H127,3)</f>
        <v>0</v>
      </c>
      <c r="BL127" s="18" t="s">
        <v>162</v>
      </c>
      <c r="BM127" s="158" t="s">
        <v>171</v>
      </c>
    </row>
    <row r="128" spans="1:65" s="2" customFormat="1" ht="24.2" customHeight="1" x14ac:dyDescent="0.2">
      <c r="A128" s="30"/>
      <c r="B128" s="147"/>
      <c r="C128" s="148" t="s">
        <v>162</v>
      </c>
      <c r="D128" s="148" t="s">
        <v>159</v>
      </c>
      <c r="E128" s="149" t="s">
        <v>172</v>
      </c>
      <c r="F128" s="150" t="s">
        <v>8043</v>
      </c>
      <c r="G128" s="151" t="s">
        <v>168</v>
      </c>
      <c r="H128" s="152">
        <v>59.56</v>
      </c>
      <c r="I128" s="152"/>
      <c r="J128" s="152">
        <f>ROUND(I128*H128,3)</f>
        <v>0</v>
      </c>
      <c r="K128" s="153"/>
      <c r="L128" s="31"/>
      <c r="M128" s="154" t="s">
        <v>1</v>
      </c>
      <c r="N128" s="155" t="s">
        <v>37</v>
      </c>
      <c r="O128" s="156">
        <v>0</v>
      </c>
      <c r="P128" s="156">
        <f>O128*H128</f>
        <v>0</v>
      </c>
      <c r="Q128" s="156">
        <v>2.5000000000000001E-2</v>
      </c>
      <c r="R128" s="156">
        <f>Q128*H128</f>
        <v>1.4890000000000001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162</v>
      </c>
      <c r="AT128" s="158" t="s">
        <v>159</v>
      </c>
      <c r="AU128" s="158" t="s">
        <v>87</v>
      </c>
      <c r="AY128" s="18" t="s">
        <v>157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87</v>
      </c>
      <c r="BK128" s="160">
        <f>ROUND(I128*H128,3)</f>
        <v>0</v>
      </c>
      <c r="BL128" s="18" t="s">
        <v>162</v>
      </c>
      <c r="BM128" s="158" t="s">
        <v>173</v>
      </c>
    </row>
    <row r="129" spans="1:65" s="2" customFormat="1" ht="24.2" customHeight="1" x14ac:dyDescent="0.2">
      <c r="A129" s="30"/>
      <c r="B129" s="147"/>
      <c r="C129" s="148" t="s">
        <v>174</v>
      </c>
      <c r="D129" s="148" t="s">
        <v>159</v>
      </c>
      <c r="E129" s="149" t="s">
        <v>175</v>
      </c>
      <c r="F129" s="150" t="s">
        <v>176</v>
      </c>
      <c r="G129" s="151" t="s">
        <v>161</v>
      </c>
      <c r="H129" s="152">
        <v>18.187999999999999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0</v>
      </c>
      <c r="P129" s="156">
        <f>O129*H129</f>
        <v>0</v>
      </c>
      <c r="Q129" s="156">
        <v>2.4439201671431698</v>
      </c>
      <c r="R129" s="156">
        <f>Q129*H129</f>
        <v>44.450019999999974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177</v>
      </c>
    </row>
    <row r="130" spans="1:65" s="12" customFormat="1" ht="22.9" customHeight="1" x14ac:dyDescent="0.2">
      <c r="B130" s="135"/>
      <c r="D130" s="136" t="s">
        <v>70</v>
      </c>
      <c r="E130" s="145" t="s">
        <v>178</v>
      </c>
      <c r="F130" s="145" t="s">
        <v>179</v>
      </c>
      <c r="J130" s="146">
        <f>BK130</f>
        <v>0</v>
      </c>
      <c r="L130" s="135"/>
      <c r="M130" s="139"/>
      <c r="N130" s="140"/>
      <c r="O130" s="140"/>
      <c r="P130" s="141">
        <f>SUM(P131:P143)</f>
        <v>0</v>
      </c>
      <c r="Q130" s="140"/>
      <c r="R130" s="141">
        <f>SUM(R131:R143)</f>
        <v>15.149640000000021</v>
      </c>
      <c r="S130" s="140"/>
      <c r="T130" s="142">
        <f>SUM(T131:T143)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SUM(BK131:BK143)</f>
        <v>0</v>
      </c>
    </row>
    <row r="131" spans="1:65" s="2" customFormat="1" ht="24.2" customHeight="1" x14ac:dyDescent="0.2">
      <c r="A131" s="30"/>
      <c r="B131" s="147"/>
      <c r="C131" s="148" t="s">
        <v>164</v>
      </c>
      <c r="D131" s="148" t="s">
        <v>159</v>
      </c>
      <c r="E131" s="149" t="s">
        <v>180</v>
      </c>
      <c r="F131" s="150" t="s">
        <v>181</v>
      </c>
      <c r="G131" s="151" t="s">
        <v>168</v>
      </c>
      <c r="H131" s="152">
        <v>294.45600000000002</v>
      </c>
      <c r="I131" s="152"/>
      <c r="J131" s="152">
        <f t="shared" ref="J131:J143" si="0"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 t="shared" ref="P131:P143" si="1">O131*H131</f>
        <v>0</v>
      </c>
      <c r="Q131" s="156">
        <v>2.5720005705436502E-2</v>
      </c>
      <c r="R131" s="156">
        <f t="shared" ref="R131:R143" si="2">Q131*H131</f>
        <v>7.5734100000000106</v>
      </c>
      <c r="S131" s="156">
        <v>0</v>
      </c>
      <c r="T131" s="157">
        <f t="shared" ref="T131:T143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 t="shared" ref="BE131:BE143" si="4">IF(N131="základná",J131,0)</f>
        <v>0</v>
      </c>
      <c r="BF131" s="159">
        <f t="shared" ref="BF131:BF143" si="5">IF(N131="znížená",J131,0)</f>
        <v>0</v>
      </c>
      <c r="BG131" s="159">
        <f t="shared" ref="BG131:BG143" si="6">IF(N131="zákl. prenesená",J131,0)</f>
        <v>0</v>
      </c>
      <c r="BH131" s="159">
        <f t="shared" ref="BH131:BH143" si="7">IF(N131="zníž. prenesená",J131,0)</f>
        <v>0</v>
      </c>
      <c r="BI131" s="159">
        <f t="shared" ref="BI131:BI143" si="8">IF(N131="nulová",J131,0)</f>
        <v>0</v>
      </c>
      <c r="BJ131" s="18" t="s">
        <v>87</v>
      </c>
      <c r="BK131" s="160">
        <f t="shared" ref="BK131:BK143" si="9">ROUND(I131*H131,3)</f>
        <v>0</v>
      </c>
      <c r="BL131" s="18" t="s">
        <v>162</v>
      </c>
      <c r="BM131" s="158" t="s">
        <v>182</v>
      </c>
    </row>
    <row r="132" spans="1:65" s="2" customFormat="1" ht="37.9" customHeight="1" x14ac:dyDescent="0.2">
      <c r="A132" s="30"/>
      <c r="B132" s="147"/>
      <c r="C132" s="148" t="s">
        <v>183</v>
      </c>
      <c r="D132" s="148" t="s">
        <v>159</v>
      </c>
      <c r="E132" s="149" t="s">
        <v>184</v>
      </c>
      <c r="F132" s="150" t="s">
        <v>185</v>
      </c>
      <c r="G132" s="151" t="s">
        <v>168</v>
      </c>
      <c r="H132" s="152">
        <v>294.45600000000002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87</v>
      </c>
      <c r="BK132" s="160">
        <f t="shared" si="9"/>
        <v>0</v>
      </c>
      <c r="BL132" s="18" t="s">
        <v>162</v>
      </c>
      <c r="BM132" s="158" t="s">
        <v>186</v>
      </c>
    </row>
    <row r="133" spans="1:65" s="2" customFormat="1" ht="24.2" customHeight="1" x14ac:dyDescent="0.2">
      <c r="A133" s="30"/>
      <c r="B133" s="147"/>
      <c r="C133" s="148" t="s">
        <v>187</v>
      </c>
      <c r="D133" s="148" t="s">
        <v>159</v>
      </c>
      <c r="E133" s="149" t="s">
        <v>188</v>
      </c>
      <c r="F133" s="150" t="s">
        <v>189</v>
      </c>
      <c r="G133" s="151" t="s">
        <v>168</v>
      </c>
      <c r="H133" s="152">
        <v>294.45600000000002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 t="shared" si="1"/>
        <v>0</v>
      </c>
      <c r="Q133" s="156">
        <v>2.5720005705436502E-2</v>
      </c>
      <c r="R133" s="156">
        <f t="shared" si="2"/>
        <v>7.5734100000000106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162</v>
      </c>
      <c r="AT133" s="158" t="s">
        <v>159</v>
      </c>
      <c r="AU133" s="158" t="s">
        <v>87</v>
      </c>
      <c r="AY133" s="18" t="s">
        <v>157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87</v>
      </c>
      <c r="BK133" s="160">
        <f t="shared" si="9"/>
        <v>0</v>
      </c>
      <c r="BL133" s="18" t="s">
        <v>162</v>
      </c>
      <c r="BM133" s="158" t="s">
        <v>190</v>
      </c>
    </row>
    <row r="134" spans="1:65" s="2" customFormat="1" ht="24.2" customHeight="1" x14ac:dyDescent="0.2">
      <c r="A134" s="30"/>
      <c r="B134" s="147"/>
      <c r="C134" s="148" t="s">
        <v>178</v>
      </c>
      <c r="D134" s="148" t="s">
        <v>159</v>
      </c>
      <c r="E134" s="149" t="s">
        <v>191</v>
      </c>
      <c r="F134" s="150" t="s">
        <v>192</v>
      </c>
      <c r="G134" s="151" t="s">
        <v>168</v>
      </c>
      <c r="H134" s="152">
        <v>248.32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37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162</v>
      </c>
      <c r="AT134" s="158" t="s">
        <v>159</v>
      </c>
      <c r="AU134" s="158" t="s">
        <v>87</v>
      </c>
      <c r="AY134" s="18" t="s">
        <v>157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87</v>
      </c>
      <c r="BK134" s="160">
        <f t="shared" si="9"/>
        <v>0</v>
      </c>
      <c r="BL134" s="18" t="s">
        <v>162</v>
      </c>
      <c r="BM134" s="158" t="s">
        <v>193</v>
      </c>
    </row>
    <row r="135" spans="1:65" s="2" customFormat="1" ht="14.45" customHeight="1" x14ac:dyDescent="0.2">
      <c r="A135" s="30"/>
      <c r="B135" s="147"/>
      <c r="C135" s="148" t="s">
        <v>194</v>
      </c>
      <c r="D135" s="148" t="s">
        <v>159</v>
      </c>
      <c r="E135" s="149" t="s">
        <v>195</v>
      </c>
      <c r="F135" s="150" t="s">
        <v>8044</v>
      </c>
      <c r="G135" s="151" t="s">
        <v>196</v>
      </c>
      <c r="H135" s="152">
        <v>94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si="1"/>
        <v>0</v>
      </c>
      <c r="Q135" s="156">
        <v>3.0000000000000001E-5</v>
      </c>
      <c r="R135" s="156">
        <f t="shared" si="2"/>
        <v>2.82E-3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87</v>
      </c>
      <c r="BK135" s="160">
        <f t="shared" si="9"/>
        <v>0</v>
      </c>
      <c r="BL135" s="18" t="s">
        <v>162</v>
      </c>
      <c r="BM135" s="158" t="s">
        <v>197</v>
      </c>
    </row>
    <row r="136" spans="1:65" s="2" customFormat="1" ht="37.9" customHeight="1" x14ac:dyDescent="0.2">
      <c r="A136" s="30"/>
      <c r="B136" s="147"/>
      <c r="C136" s="148" t="s">
        <v>198</v>
      </c>
      <c r="D136" s="148" t="s">
        <v>159</v>
      </c>
      <c r="E136" s="149" t="s">
        <v>199</v>
      </c>
      <c r="F136" s="150" t="s">
        <v>200</v>
      </c>
      <c r="G136" s="151" t="s">
        <v>161</v>
      </c>
      <c r="H136" s="152">
        <v>18.187999999999999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37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162</v>
      </c>
      <c r="AT136" s="158" t="s">
        <v>159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162</v>
      </c>
      <c r="BM136" s="158" t="s">
        <v>201</v>
      </c>
    </row>
    <row r="137" spans="1:65" s="2" customFormat="1" ht="14.45" customHeight="1" x14ac:dyDescent="0.2">
      <c r="A137" s="30"/>
      <c r="B137" s="147"/>
      <c r="C137" s="148" t="s">
        <v>202</v>
      </c>
      <c r="D137" s="148" t="s">
        <v>159</v>
      </c>
      <c r="E137" s="149" t="s">
        <v>203</v>
      </c>
      <c r="F137" s="150" t="s">
        <v>204</v>
      </c>
      <c r="G137" s="151" t="s">
        <v>205</v>
      </c>
      <c r="H137" s="152">
        <v>4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37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162</v>
      </c>
      <c r="AT137" s="158" t="s">
        <v>159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162</v>
      </c>
      <c r="BM137" s="158" t="s">
        <v>206</v>
      </c>
    </row>
    <row r="138" spans="1:65" s="2" customFormat="1" ht="14.45" customHeight="1" x14ac:dyDescent="0.2">
      <c r="A138" s="30"/>
      <c r="B138" s="147"/>
      <c r="C138" s="148" t="s">
        <v>207</v>
      </c>
      <c r="D138" s="148" t="s">
        <v>159</v>
      </c>
      <c r="E138" s="149" t="s">
        <v>208</v>
      </c>
      <c r="F138" s="150" t="s">
        <v>209</v>
      </c>
      <c r="G138" s="151" t="s">
        <v>168</v>
      </c>
      <c r="H138" s="152">
        <v>17.28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162</v>
      </c>
      <c r="BM138" s="158" t="s">
        <v>210</v>
      </c>
    </row>
    <row r="139" spans="1:65" s="2" customFormat="1" ht="24.2" customHeight="1" x14ac:dyDescent="0.2">
      <c r="A139" s="30"/>
      <c r="B139" s="147"/>
      <c r="C139" s="148" t="s">
        <v>211</v>
      </c>
      <c r="D139" s="148" t="s">
        <v>159</v>
      </c>
      <c r="E139" s="149" t="s">
        <v>212</v>
      </c>
      <c r="F139" s="150" t="s">
        <v>213</v>
      </c>
      <c r="G139" s="151" t="s">
        <v>168</v>
      </c>
      <c r="H139" s="152">
        <v>12</v>
      </c>
      <c r="I139" s="152"/>
      <c r="J139" s="152">
        <f t="shared" si="0"/>
        <v>0</v>
      </c>
      <c r="K139" s="153"/>
      <c r="L139" s="31"/>
      <c r="M139" s="154" t="s">
        <v>1</v>
      </c>
      <c r="N139" s="155" t="s">
        <v>37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162</v>
      </c>
      <c r="AT139" s="158" t="s">
        <v>159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162</v>
      </c>
      <c r="BM139" s="158" t="s">
        <v>214</v>
      </c>
    </row>
    <row r="140" spans="1:65" s="2" customFormat="1" ht="14.45" customHeight="1" x14ac:dyDescent="0.2">
      <c r="A140" s="30"/>
      <c r="B140" s="147"/>
      <c r="C140" s="148" t="s">
        <v>215</v>
      </c>
      <c r="D140" s="148" t="s">
        <v>159</v>
      </c>
      <c r="E140" s="149" t="s">
        <v>216</v>
      </c>
      <c r="F140" s="150" t="s">
        <v>217</v>
      </c>
      <c r="G140" s="151" t="s">
        <v>218</v>
      </c>
      <c r="H140" s="152">
        <v>33.402000000000001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37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162</v>
      </c>
      <c r="BM140" s="158" t="s">
        <v>219</v>
      </c>
    </row>
    <row r="141" spans="1:65" s="2" customFormat="1" ht="24.2" customHeight="1" x14ac:dyDescent="0.2">
      <c r="A141" s="30"/>
      <c r="B141" s="147"/>
      <c r="C141" s="148" t="s">
        <v>220</v>
      </c>
      <c r="D141" s="148" t="s">
        <v>159</v>
      </c>
      <c r="E141" s="149" t="s">
        <v>221</v>
      </c>
      <c r="F141" s="150" t="s">
        <v>222</v>
      </c>
      <c r="G141" s="151" t="s">
        <v>218</v>
      </c>
      <c r="H141" s="152">
        <v>33.402000000000001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162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162</v>
      </c>
      <c r="BM141" s="158" t="s">
        <v>223</v>
      </c>
    </row>
    <row r="142" spans="1:65" s="2" customFormat="1" ht="24.2" customHeight="1" x14ac:dyDescent="0.2">
      <c r="A142" s="30"/>
      <c r="B142" s="147"/>
      <c r="C142" s="148" t="s">
        <v>224</v>
      </c>
      <c r="D142" s="148" t="s">
        <v>159</v>
      </c>
      <c r="E142" s="149" t="s">
        <v>225</v>
      </c>
      <c r="F142" s="150" t="s">
        <v>226</v>
      </c>
      <c r="G142" s="151" t="s">
        <v>218</v>
      </c>
      <c r="H142" s="152">
        <v>33.402000000000001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0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162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162</v>
      </c>
      <c r="BM142" s="158" t="s">
        <v>227</v>
      </c>
    </row>
    <row r="143" spans="1:65" s="2" customFormat="1" ht="24.2" customHeight="1" x14ac:dyDescent="0.2">
      <c r="A143" s="30"/>
      <c r="B143" s="147"/>
      <c r="C143" s="148" t="s">
        <v>228</v>
      </c>
      <c r="D143" s="148" t="s">
        <v>159</v>
      </c>
      <c r="E143" s="149" t="s">
        <v>229</v>
      </c>
      <c r="F143" s="150" t="s">
        <v>230</v>
      </c>
      <c r="G143" s="151" t="s">
        <v>218</v>
      </c>
      <c r="H143" s="152">
        <v>33.402000000000001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162</v>
      </c>
      <c r="BM143" s="158" t="s">
        <v>231</v>
      </c>
    </row>
    <row r="144" spans="1:65" s="12" customFormat="1" ht="22.9" customHeight="1" x14ac:dyDescent="0.2">
      <c r="B144" s="135"/>
      <c r="D144" s="136" t="s">
        <v>70</v>
      </c>
      <c r="E144" s="145" t="s">
        <v>232</v>
      </c>
      <c r="F144" s="145" t="s">
        <v>233</v>
      </c>
      <c r="J144" s="146">
        <f>BK144</f>
        <v>0</v>
      </c>
      <c r="L144" s="135"/>
      <c r="M144" s="139"/>
      <c r="N144" s="140"/>
      <c r="O144" s="140"/>
      <c r="P144" s="141">
        <f>SUM(P145:P146)</f>
        <v>0</v>
      </c>
      <c r="Q144" s="140"/>
      <c r="R144" s="141">
        <f>SUM(R145:R146)</f>
        <v>0</v>
      </c>
      <c r="S144" s="140"/>
      <c r="T144" s="142">
        <f>SUM(T145:T146)</f>
        <v>0</v>
      </c>
      <c r="AR144" s="136" t="s">
        <v>79</v>
      </c>
      <c r="AT144" s="143" t="s">
        <v>70</v>
      </c>
      <c r="AU144" s="143" t="s">
        <v>79</v>
      </c>
      <c r="AY144" s="136" t="s">
        <v>157</v>
      </c>
      <c r="BK144" s="144">
        <f>SUM(BK145:BK146)</f>
        <v>0</v>
      </c>
    </row>
    <row r="145" spans="1:65" s="2" customFormat="1" ht="24.2" customHeight="1" x14ac:dyDescent="0.2">
      <c r="A145" s="30"/>
      <c r="B145" s="147"/>
      <c r="C145" s="148" t="s">
        <v>234</v>
      </c>
      <c r="D145" s="148" t="s">
        <v>159</v>
      </c>
      <c r="E145" s="149" t="s">
        <v>235</v>
      </c>
      <c r="F145" s="150" t="s">
        <v>236</v>
      </c>
      <c r="G145" s="151" t="s">
        <v>218</v>
      </c>
      <c r="H145" s="152">
        <v>15.147</v>
      </c>
      <c r="I145" s="152"/>
      <c r="J145" s="152">
        <f>ROUND(I145*H145,3)</f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162</v>
      </c>
      <c r="AT145" s="158" t="s">
        <v>159</v>
      </c>
      <c r="AU145" s="158" t="s">
        <v>87</v>
      </c>
      <c r="AY145" s="18" t="s">
        <v>157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87</v>
      </c>
      <c r="BK145" s="160">
        <f>ROUND(I145*H145,3)</f>
        <v>0</v>
      </c>
      <c r="BL145" s="18" t="s">
        <v>162</v>
      </c>
      <c r="BM145" s="158" t="s">
        <v>237</v>
      </c>
    </row>
    <row r="146" spans="1:65" s="2" customFormat="1" ht="24.2" customHeight="1" x14ac:dyDescent="0.2">
      <c r="A146" s="30"/>
      <c r="B146" s="147"/>
      <c r="C146" s="148" t="s">
        <v>7</v>
      </c>
      <c r="D146" s="148" t="s">
        <v>159</v>
      </c>
      <c r="E146" s="149" t="s">
        <v>238</v>
      </c>
      <c r="F146" s="150" t="s">
        <v>239</v>
      </c>
      <c r="G146" s="151" t="s">
        <v>218</v>
      </c>
      <c r="H146" s="152">
        <v>59.158000000000001</v>
      </c>
      <c r="I146" s="152"/>
      <c r="J146" s="152">
        <f>ROUND(I146*H146,3)</f>
        <v>0</v>
      </c>
      <c r="K146" s="153"/>
      <c r="L146" s="31"/>
      <c r="M146" s="161" t="s">
        <v>1</v>
      </c>
      <c r="N146" s="162" t="s">
        <v>37</v>
      </c>
      <c r="O146" s="163">
        <v>0</v>
      </c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162</v>
      </c>
      <c r="AT146" s="158" t="s">
        <v>159</v>
      </c>
      <c r="AU146" s="158" t="s">
        <v>87</v>
      </c>
      <c r="AY146" s="18" t="s">
        <v>157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87</v>
      </c>
      <c r="BK146" s="160">
        <f>ROUND(I146*H146,3)</f>
        <v>0</v>
      </c>
      <c r="BL146" s="18" t="s">
        <v>162</v>
      </c>
      <c r="BM146" s="158" t="s">
        <v>240</v>
      </c>
    </row>
    <row r="147" spans="1:65" s="2" customFormat="1" ht="6.95" customHeight="1" x14ac:dyDescent="0.2">
      <c r="A147" s="30"/>
      <c r="B147" s="45"/>
      <c r="C147" s="46"/>
      <c r="D147" s="46"/>
      <c r="E147" s="46"/>
      <c r="F147" s="46"/>
      <c r="G147" s="46"/>
      <c r="H147" s="46"/>
      <c r="I147" s="46"/>
      <c r="J147" s="46"/>
      <c r="K147" s="46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0:K146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14"/>
  <sheetViews>
    <sheetView showGridLines="0" topLeftCell="A67" workbookViewId="0">
      <selection activeCell="I513" sqref="I143:I51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88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1" customFormat="1" ht="12" customHeight="1" x14ac:dyDescent="0.2">
      <c r="B8" s="21"/>
      <c r="D8" s="27" t="s">
        <v>131</v>
      </c>
      <c r="L8" s="21"/>
    </row>
    <row r="9" spans="1:46" s="2" customFormat="1" ht="23.25" customHeight="1" x14ac:dyDescent="0.2">
      <c r="A9" s="30"/>
      <c r="B9" s="31"/>
      <c r="C9" s="30"/>
      <c r="D9" s="30"/>
      <c r="E9" s="246" t="s">
        <v>241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211" t="s">
        <v>243</v>
      </c>
      <c r="F11" s="248"/>
      <c r="G11" s="248"/>
      <c r="H11" s="248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5" t="s">
        <v>29</v>
      </c>
      <c r="F26" s="30"/>
      <c r="G26" s="30"/>
      <c r="H26" s="30"/>
      <c r="I26" s="27" t="s">
        <v>21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 x14ac:dyDescent="0.2">
      <c r="A29" s="98"/>
      <c r="B29" s="99"/>
      <c r="C29" s="98"/>
      <c r="D29" s="98"/>
      <c r="E29" s="223" t="s">
        <v>1</v>
      </c>
      <c r="F29" s="223"/>
      <c r="G29" s="223"/>
      <c r="H29" s="22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 x14ac:dyDescent="0.2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ROUND(J140,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 x14ac:dyDescent="0.2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 x14ac:dyDescent="0.2">
      <c r="A35" s="30"/>
      <c r="B35" s="31"/>
      <c r="C35" s="30"/>
      <c r="D35" s="102" t="s">
        <v>35</v>
      </c>
      <c r="E35" s="27" t="s">
        <v>36</v>
      </c>
      <c r="F35" s="103">
        <f>ROUND((SUM(BE140:BE513)),  2)</f>
        <v>0</v>
      </c>
      <c r="G35" s="30"/>
      <c r="H35" s="30"/>
      <c r="I35" s="104">
        <v>0.2</v>
      </c>
      <c r="J35" s="103">
        <f>ROUND(((SUM(BE140:BE513))*I35),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 x14ac:dyDescent="0.2">
      <c r="A36" s="30"/>
      <c r="B36" s="31"/>
      <c r="C36" s="30"/>
      <c r="D36" s="30"/>
      <c r="E36" s="27" t="s">
        <v>37</v>
      </c>
      <c r="F36" s="103">
        <f>ROUND((SUM(BF140:BF513)),  2)</f>
        <v>0</v>
      </c>
      <c r="G36" s="30"/>
      <c r="H36" s="30"/>
      <c r="I36" s="104">
        <v>0.2</v>
      </c>
      <c r="J36" s="103">
        <f>ROUND(((SUM(BF140:BF513))*I36),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38</v>
      </c>
      <c r="F37" s="103">
        <f>ROUND((SUM(BG140:BG513)),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 x14ac:dyDescent="0.2">
      <c r="A38" s="30"/>
      <c r="B38" s="31"/>
      <c r="C38" s="30"/>
      <c r="D38" s="30"/>
      <c r="E38" s="27" t="s">
        <v>39</v>
      </c>
      <c r="F38" s="103">
        <f>ROUND((SUM(BH140:BH513)),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 x14ac:dyDescent="0.2">
      <c r="A39" s="30"/>
      <c r="B39" s="31"/>
      <c r="C39" s="30"/>
      <c r="D39" s="30"/>
      <c r="E39" s="27" t="s">
        <v>40</v>
      </c>
      <c r="F39" s="103">
        <f>ROUND((SUM(BI140:BI513)),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 x14ac:dyDescent="0.2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21"/>
      <c r="C86" s="27" t="s">
        <v>131</v>
      </c>
      <c r="L86" s="21"/>
    </row>
    <row r="87" spans="1:31" s="2" customFormat="1" ht="23.25" customHeight="1" x14ac:dyDescent="0.2">
      <c r="A87" s="30"/>
      <c r="B87" s="31"/>
      <c r="C87" s="30"/>
      <c r="D87" s="30"/>
      <c r="E87" s="246" t="s">
        <v>241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211" t="str">
        <f>E11</f>
        <v>SO01-1 - SO01-1  Búracie práce</v>
      </c>
      <c r="F89" s="248"/>
      <c r="G89" s="248"/>
      <c r="H89" s="248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 x14ac:dyDescent="0.2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 x14ac:dyDescent="0.2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 x14ac:dyDescent="0.2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J140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 x14ac:dyDescent="0.2">
      <c r="B99" s="116"/>
      <c r="D99" s="117" t="s">
        <v>244</v>
      </c>
      <c r="E99" s="118"/>
      <c r="F99" s="118"/>
      <c r="G99" s="118"/>
      <c r="H99" s="118"/>
      <c r="I99" s="118"/>
      <c r="J99" s="119">
        <f>J141</f>
        <v>0</v>
      </c>
      <c r="L99" s="116"/>
    </row>
    <row r="100" spans="1:47" s="10" customFormat="1" ht="19.899999999999999" customHeight="1" x14ac:dyDescent="0.2">
      <c r="B100" s="120"/>
      <c r="D100" s="121" t="s">
        <v>245</v>
      </c>
      <c r="E100" s="122"/>
      <c r="F100" s="122"/>
      <c r="G100" s="122"/>
      <c r="H100" s="122"/>
      <c r="I100" s="122"/>
      <c r="J100" s="123">
        <f>J142</f>
        <v>0</v>
      </c>
      <c r="L100" s="120"/>
    </row>
    <row r="101" spans="1:47" s="10" customFormat="1" ht="19.899999999999999" customHeight="1" x14ac:dyDescent="0.2">
      <c r="B101" s="120"/>
      <c r="D101" s="121" t="s">
        <v>246</v>
      </c>
      <c r="E101" s="122"/>
      <c r="F101" s="122"/>
      <c r="G101" s="122"/>
      <c r="H101" s="122"/>
      <c r="I101" s="122"/>
      <c r="J101" s="123">
        <f>J148</f>
        <v>0</v>
      </c>
      <c r="L101" s="120"/>
    </row>
    <row r="102" spans="1:47" s="9" customFormat="1" ht="24.95" customHeight="1" x14ac:dyDescent="0.2">
      <c r="B102" s="116"/>
      <c r="D102" s="117" t="s">
        <v>247</v>
      </c>
      <c r="E102" s="118"/>
      <c r="F102" s="118"/>
      <c r="G102" s="118"/>
      <c r="H102" s="118"/>
      <c r="I102" s="118"/>
      <c r="J102" s="119">
        <f>J352</f>
        <v>0</v>
      </c>
      <c r="L102" s="116"/>
    </row>
    <row r="103" spans="1:47" s="10" customFormat="1" ht="19.899999999999999" customHeight="1" x14ac:dyDescent="0.2">
      <c r="B103" s="120"/>
      <c r="D103" s="121" t="s">
        <v>248</v>
      </c>
      <c r="E103" s="122"/>
      <c r="F103" s="122"/>
      <c r="G103" s="122"/>
      <c r="H103" s="122"/>
      <c r="I103" s="122"/>
      <c r="J103" s="123">
        <f>J353</f>
        <v>0</v>
      </c>
      <c r="L103" s="120"/>
    </row>
    <row r="104" spans="1:47" s="10" customFormat="1" ht="19.899999999999999" customHeight="1" x14ac:dyDescent="0.2">
      <c r="B104" s="120"/>
      <c r="D104" s="121" t="s">
        <v>249</v>
      </c>
      <c r="E104" s="122"/>
      <c r="F104" s="122"/>
      <c r="G104" s="122"/>
      <c r="H104" s="122"/>
      <c r="I104" s="122"/>
      <c r="J104" s="123">
        <f>J358</f>
        <v>0</v>
      </c>
      <c r="L104" s="120"/>
    </row>
    <row r="105" spans="1:47" s="10" customFormat="1" ht="19.899999999999999" customHeight="1" x14ac:dyDescent="0.2">
      <c r="B105" s="120"/>
      <c r="D105" s="121" t="s">
        <v>250</v>
      </c>
      <c r="E105" s="122"/>
      <c r="F105" s="122"/>
      <c r="G105" s="122"/>
      <c r="H105" s="122"/>
      <c r="I105" s="122"/>
      <c r="J105" s="123">
        <f>J363</f>
        <v>0</v>
      </c>
      <c r="L105" s="120"/>
    </row>
    <row r="106" spans="1:47" s="10" customFormat="1" ht="19.899999999999999" customHeight="1" x14ac:dyDescent="0.2">
      <c r="B106" s="120"/>
      <c r="D106" s="121" t="s">
        <v>251</v>
      </c>
      <c r="E106" s="122"/>
      <c r="F106" s="122"/>
      <c r="G106" s="122"/>
      <c r="H106" s="122"/>
      <c r="I106" s="122"/>
      <c r="J106" s="123">
        <f>J374</f>
        <v>0</v>
      </c>
      <c r="L106" s="120"/>
    </row>
    <row r="107" spans="1:47" s="10" customFormat="1" ht="19.899999999999999" customHeight="1" x14ac:dyDescent="0.2">
      <c r="B107" s="120"/>
      <c r="D107" s="121" t="s">
        <v>252</v>
      </c>
      <c r="E107" s="122"/>
      <c r="F107" s="122"/>
      <c r="G107" s="122"/>
      <c r="H107" s="122"/>
      <c r="I107" s="122"/>
      <c r="J107" s="123">
        <f>J378</f>
        <v>0</v>
      </c>
      <c r="L107" s="120"/>
    </row>
    <row r="108" spans="1:47" s="10" customFormat="1" ht="19.899999999999999" customHeight="1" x14ac:dyDescent="0.2">
      <c r="B108" s="120"/>
      <c r="D108" s="121" t="s">
        <v>253</v>
      </c>
      <c r="E108" s="122"/>
      <c r="F108" s="122"/>
      <c r="G108" s="122"/>
      <c r="H108" s="122"/>
      <c r="I108" s="122"/>
      <c r="J108" s="123">
        <f>J382</f>
        <v>0</v>
      </c>
      <c r="L108" s="120"/>
    </row>
    <row r="109" spans="1:47" s="10" customFormat="1" ht="19.899999999999999" customHeight="1" x14ac:dyDescent="0.2">
      <c r="B109" s="120"/>
      <c r="D109" s="121" t="s">
        <v>254</v>
      </c>
      <c r="E109" s="122"/>
      <c r="F109" s="122"/>
      <c r="G109" s="122"/>
      <c r="H109" s="122"/>
      <c r="I109" s="122"/>
      <c r="J109" s="123">
        <f>J397</f>
        <v>0</v>
      </c>
      <c r="L109" s="120"/>
    </row>
    <row r="110" spans="1:47" s="10" customFormat="1" ht="19.899999999999999" customHeight="1" x14ac:dyDescent="0.2">
      <c r="B110" s="120"/>
      <c r="D110" s="121" t="s">
        <v>255</v>
      </c>
      <c r="E110" s="122"/>
      <c r="F110" s="122"/>
      <c r="G110" s="122"/>
      <c r="H110" s="122"/>
      <c r="I110" s="122"/>
      <c r="J110" s="123">
        <f>J424</f>
        <v>0</v>
      </c>
      <c r="L110" s="120"/>
    </row>
    <row r="111" spans="1:47" s="10" customFormat="1" ht="19.899999999999999" customHeight="1" x14ac:dyDescent="0.2">
      <c r="B111" s="120"/>
      <c r="D111" s="121" t="s">
        <v>256</v>
      </c>
      <c r="E111" s="122"/>
      <c r="F111" s="122"/>
      <c r="G111" s="122"/>
      <c r="H111" s="122"/>
      <c r="I111" s="122"/>
      <c r="J111" s="123">
        <f>J450</f>
        <v>0</v>
      </c>
      <c r="L111" s="120"/>
    </row>
    <row r="112" spans="1:47" s="10" customFormat="1" ht="19.899999999999999" customHeight="1" x14ac:dyDescent="0.2">
      <c r="B112" s="120"/>
      <c r="D112" s="121" t="s">
        <v>257</v>
      </c>
      <c r="E112" s="122"/>
      <c r="F112" s="122"/>
      <c r="G112" s="122"/>
      <c r="H112" s="122"/>
      <c r="I112" s="122"/>
      <c r="J112" s="123">
        <f>J473</f>
        <v>0</v>
      </c>
      <c r="L112" s="120"/>
    </row>
    <row r="113" spans="1:31" s="10" customFormat="1" ht="19.899999999999999" customHeight="1" x14ac:dyDescent="0.2">
      <c r="B113" s="120"/>
      <c r="D113" s="121" t="s">
        <v>258</v>
      </c>
      <c r="E113" s="122"/>
      <c r="F113" s="122"/>
      <c r="G113" s="122"/>
      <c r="H113" s="122"/>
      <c r="I113" s="122"/>
      <c r="J113" s="123">
        <f>J484</f>
        <v>0</v>
      </c>
      <c r="L113" s="120"/>
    </row>
    <row r="114" spans="1:31" s="9" customFormat="1" ht="24.95" customHeight="1" x14ac:dyDescent="0.2">
      <c r="B114" s="116"/>
      <c r="D114" s="117" t="s">
        <v>259</v>
      </c>
      <c r="E114" s="118"/>
      <c r="F114" s="118"/>
      <c r="G114" s="118"/>
      <c r="H114" s="118"/>
      <c r="I114" s="118"/>
      <c r="J114" s="119">
        <f>J489</f>
        <v>0</v>
      </c>
      <c r="L114" s="116"/>
    </row>
    <row r="115" spans="1:31" s="10" customFormat="1" ht="19.899999999999999" customHeight="1" x14ac:dyDescent="0.2">
      <c r="B115" s="120"/>
      <c r="D115" s="121" t="s">
        <v>260</v>
      </c>
      <c r="E115" s="122"/>
      <c r="F115" s="122"/>
      <c r="G115" s="122"/>
      <c r="H115" s="122"/>
      <c r="I115" s="122"/>
      <c r="J115" s="123">
        <f>J490</f>
        <v>0</v>
      </c>
      <c r="L115" s="120"/>
    </row>
    <row r="116" spans="1:31" s="10" customFormat="1" ht="19.899999999999999" customHeight="1" x14ac:dyDescent="0.2">
      <c r="B116" s="120"/>
      <c r="D116" s="121" t="s">
        <v>261</v>
      </c>
      <c r="E116" s="122"/>
      <c r="F116" s="122"/>
      <c r="G116" s="122"/>
      <c r="H116" s="122"/>
      <c r="I116" s="122"/>
      <c r="J116" s="123">
        <f>J494</f>
        <v>0</v>
      </c>
      <c r="L116" s="120"/>
    </row>
    <row r="117" spans="1:31" s="9" customFormat="1" ht="24.95" customHeight="1" x14ac:dyDescent="0.2">
      <c r="B117" s="116"/>
      <c r="D117" s="117" t="s">
        <v>262</v>
      </c>
      <c r="E117" s="118"/>
      <c r="F117" s="118"/>
      <c r="G117" s="118"/>
      <c r="H117" s="118"/>
      <c r="I117" s="118"/>
      <c r="J117" s="119">
        <f>J504</f>
        <v>0</v>
      </c>
      <c r="L117" s="116"/>
    </row>
    <row r="118" spans="1:31" s="9" customFormat="1" ht="24.95" customHeight="1" x14ac:dyDescent="0.2">
      <c r="B118" s="116"/>
      <c r="D118" s="117" t="s">
        <v>263</v>
      </c>
      <c r="E118" s="118"/>
      <c r="F118" s="118"/>
      <c r="G118" s="118"/>
      <c r="H118" s="118"/>
      <c r="I118" s="118"/>
      <c r="J118" s="119">
        <f>J512</f>
        <v>0</v>
      </c>
      <c r="L118" s="116"/>
    </row>
    <row r="119" spans="1:31" s="2" customFormat="1" ht="21.75" customHeight="1" x14ac:dyDescent="0.2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 x14ac:dyDescent="0.2">
      <c r="A120" s="30"/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4" spans="1:31" s="2" customFormat="1" ht="6.95" customHeight="1" x14ac:dyDescent="0.2">
      <c r="A124" s="30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24.95" customHeight="1" x14ac:dyDescent="0.2">
      <c r="A125" s="30"/>
      <c r="B125" s="31"/>
      <c r="C125" s="22" t="s">
        <v>143</v>
      </c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6.9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 x14ac:dyDescent="0.2">
      <c r="A127" s="30"/>
      <c r="B127" s="31"/>
      <c r="C127" s="27" t="s">
        <v>12</v>
      </c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6.5" customHeight="1" x14ac:dyDescent="0.2">
      <c r="A128" s="30"/>
      <c r="B128" s="31"/>
      <c r="C128" s="30"/>
      <c r="D128" s="30"/>
      <c r="E128" s="246" t="str">
        <f>E7</f>
        <v>Rev., rek.a vyb.existujúcej šp. infrašt. a jej príslušenstva - Zimný štadión Banská Bystrica</v>
      </c>
      <c r="F128" s="247"/>
      <c r="G128" s="247"/>
      <c r="H128" s="247"/>
      <c r="I128" s="30"/>
      <c r="J128" s="30"/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2" customHeight="1" x14ac:dyDescent="0.2">
      <c r="B129" s="21"/>
      <c r="C129" s="27" t="s">
        <v>131</v>
      </c>
      <c r="L129" s="21"/>
    </row>
    <row r="130" spans="1:65" s="2" customFormat="1" ht="23.25" customHeight="1" x14ac:dyDescent="0.2">
      <c r="A130" s="30"/>
      <c r="B130" s="31"/>
      <c r="C130" s="30"/>
      <c r="D130" s="30"/>
      <c r="E130" s="246" t="s">
        <v>241</v>
      </c>
      <c r="F130" s="248"/>
      <c r="G130" s="248"/>
      <c r="H130" s="248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7" t="s">
        <v>242</v>
      </c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 x14ac:dyDescent="0.2">
      <c r="A132" s="30"/>
      <c r="B132" s="31"/>
      <c r="C132" s="30"/>
      <c r="D132" s="30"/>
      <c r="E132" s="211" t="str">
        <f>E11</f>
        <v>SO01-1 - SO01-1  Búracie práce</v>
      </c>
      <c r="F132" s="248"/>
      <c r="G132" s="248"/>
      <c r="H132" s="248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6.9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 x14ac:dyDescent="0.2">
      <c r="A134" s="30"/>
      <c r="B134" s="31"/>
      <c r="C134" s="27" t="s">
        <v>15</v>
      </c>
      <c r="D134" s="30"/>
      <c r="E134" s="30"/>
      <c r="F134" s="25" t="str">
        <f>F14</f>
        <v>parc.č.4212, k.ú.Banská Bystrica</v>
      </c>
      <c r="G134" s="30"/>
      <c r="H134" s="30"/>
      <c r="I134" s="27" t="s">
        <v>17</v>
      </c>
      <c r="J134" s="53">
        <f>IF(J14="","",J14)</f>
        <v>44053</v>
      </c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6.95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5.2" customHeight="1" x14ac:dyDescent="0.2">
      <c r="A136" s="30"/>
      <c r="B136" s="31"/>
      <c r="C136" s="27" t="s">
        <v>18</v>
      </c>
      <c r="D136" s="30"/>
      <c r="E136" s="30"/>
      <c r="F136" s="25" t="str">
        <f>E17</f>
        <v>MBB, a.s.</v>
      </c>
      <c r="G136" s="30"/>
      <c r="H136" s="30"/>
      <c r="I136" s="27" t="s">
        <v>24</v>
      </c>
      <c r="J136" s="28" t="str">
        <f>E23</f>
        <v>CREAT s.r.o.</v>
      </c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2" customHeight="1" x14ac:dyDescent="0.2">
      <c r="A137" s="30"/>
      <c r="B137" s="31"/>
      <c r="C137" s="27" t="s">
        <v>22</v>
      </c>
      <c r="D137" s="30"/>
      <c r="E137" s="30"/>
      <c r="F137" s="25" t="str">
        <f>IF(E20="","",E20)</f>
        <v>podľa výberového konania</v>
      </c>
      <c r="G137" s="30"/>
      <c r="H137" s="30"/>
      <c r="I137" s="27" t="s">
        <v>28</v>
      </c>
      <c r="J137" s="28" t="str">
        <f>E26</f>
        <v>Ing.Jedlička</v>
      </c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35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1" customFormat="1" ht="29.25" customHeight="1" x14ac:dyDescent="0.2">
      <c r="A139" s="124"/>
      <c r="B139" s="125"/>
      <c r="C139" s="126" t="s">
        <v>144</v>
      </c>
      <c r="D139" s="127" t="s">
        <v>56</v>
      </c>
      <c r="E139" s="127" t="s">
        <v>52</v>
      </c>
      <c r="F139" s="127" t="s">
        <v>53</v>
      </c>
      <c r="G139" s="127" t="s">
        <v>145</v>
      </c>
      <c r="H139" s="127" t="s">
        <v>146</v>
      </c>
      <c r="I139" s="127" t="s">
        <v>147</v>
      </c>
      <c r="J139" s="128" t="s">
        <v>135</v>
      </c>
      <c r="K139" s="129" t="s">
        <v>148</v>
      </c>
      <c r="L139" s="130"/>
      <c r="M139" s="60" t="s">
        <v>1</v>
      </c>
      <c r="N139" s="61" t="s">
        <v>35</v>
      </c>
      <c r="O139" s="61" t="s">
        <v>149</v>
      </c>
      <c r="P139" s="61" t="s">
        <v>150</v>
      </c>
      <c r="Q139" s="61" t="s">
        <v>151</v>
      </c>
      <c r="R139" s="61" t="s">
        <v>152</v>
      </c>
      <c r="S139" s="61" t="s">
        <v>153</v>
      </c>
      <c r="T139" s="62" t="s">
        <v>154</v>
      </c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</row>
    <row r="140" spans="1:65" s="2" customFormat="1" ht="22.9" customHeight="1" x14ac:dyDescent="0.25">
      <c r="A140" s="30"/>
      <c r="B140" s="31"/>
      <c r="C140" s="67" t="s">
        <v>136</v>
      </c>
      <c r="D140" s="30"/>
      <c r="E140" s="30"/>
      <c r="F140" s="30"/>
      <c r="G140" s="30"/>
      <c r="H140" s="30"/>
      <c r="I140" s="30"/>
      <c r="J140" s="131">
        <f>BK140</f>
        <v>0</v>
      </c>
      <c r="K140" s="30"/>
      <c r="L140" s="31"/>
      <c r="M140" s="63"/>
      <c r="N140" s="54"/>
      <c r="O140" s="64"/>
      <c r="P140" s="132">
        <f>P141+P352+P489+P504+P512</f>
        <v>13342.75364648</v>
      </c>
      <c r="Q140" s="64"/>
      <c r="R140" s="132">
        <f>R141+R352+R489+R504+R512</f>
        <v>1.214935E-2</v>
      </c>
      <c r="S140" s="64"/>
      <c r="T140" s="133">
        <f>T141+T352+T489+T504+T512</f>
        <v>2414.5870496400003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8" t="s">
        <v>70</v>
      </c>
      <c r="AU140" s="18" t="s">
        <v>137</v>
      </c>
      <c r="BK140" s="134">
        <f>BK141+BK352+BK489+BK504+BK512</f>
        <v>0</v>
      </c>
    </row>
    <row r="141" spans="1:65" s="12" customFormat="1" ht="25.9" customHeight="1" x14ac:dyDescent="0.2">
      <c r="B141" s="135"/>
      <c r="D141" s="136" t="s">
        <v>70</v>
      </c>
      <c r="E141" s="137" t="s">
        <v>155</v>
      </c>
      <c r="F141" s="137" t="s">
        <v>264</v>
      </c>
      <c r="J141" s="138">
        <f>BK141</f>
        <v>0</v>
      </c>
      <c r="L141" s="135"/>
      <c r="M141" s="139"/>
      <c r="N141" s="140"/>
      <c r="O141" s="140"/>
      <c r="P141" s="141">
        <f>P142+P148</f>
        <v>10395.40612648</v>
      </c>
      <c r="Q141" s="140"/>
      <c r="R141" s="141">
        <f>R142+R148</f>
        <v>0</v>
      </c>
      <c r="S141" s="140"/>
      <c r="T141" s="142">
        <f>T142+T148</f>
        <v>2346.4615658000002</v>
      </c>
      <c r="AR141" s="136" t="s">
        <v>79</v>
      </c>
      <c r="AT141" s="143" t="s">
        <v>70</v>
      </c>
      <c r="AU141" s="143" t="s">
        <v>71</v>
      </c>
      <c r="AY141" s="136" t="s">
        <v>157</v>
      </c>
      <c r="BK141" s="144">
        <f>BK142+BK148</f>
        <v>0</v>
      </c>
    </row>
    <row r="142" spans="1:65" s="12" customFormat="1" ht="22.9" customHeight="1" x14ac:dyDescent="0.2">
      <c r="B142" s="135"/>
      <c r="D142" s="136" t="s">
        <v>70</v>
      </c>
      <c r="E142" s="145" t="s">
        <v>79</v>
      </c>
      <c r="F142" s="145" t="s">
        <v>265</v>
      </c>
      <c r="J142" s="146">
        <f>BK142</f>
        <v>0</v>
      </c>
      <c r="L142" s="135"/>
      <c r="M142" s="139"/>
      <c r="N142" s="140"/>
      <c r="O142" s="140"/>
      <c r="P142" s="141">
        <f>SUM(P143:P147)</f>
        <v>194.54915999999997</v>
      </c>
      <c r="Q142" s="140"/>
      <c r="R142" s="141">
        <f>SUM(R143:R147)</f>
        <v>0</v>
      </c>
      <c r="S142" s="140"/>
      <c r="T142" s="142">
        <f>SUM(T143:T147)</f>
        <v>475.42559999999997</v>
      </c>
      <c r="AR142" s="136" t="s">
        <v>79</v>
      </c>
      <c r="AT142" s="143" t="s">
        <v>70</v>
      </c>
      <c r="AU142" s="143" t="s">
        <v>79</v>
      </c>
      <c r="AY142" s="136" t="s">
        <v>157</v>
      </c>
      <c r="BK142" s="144">
        <f>SUM(BK143:BK147)</f>
        <v>0</v>
      </c>
    </row>
    <row r="143" spans="1:65" s="2" customFormat="1" ht="24.2" customHeight="1" x14ac:dyDescent="0.2">
      <c r="A143" s="30"/>
      <c r="B143" s="147"/>
      <c r="C143" s="148" t="s">
        <v>79</v>
      </c>
      <c r="D143" s="148" t="s">
        <v>159</v>
      </c>
      <c r="E143" s="149" t="s">
        <v>266</v>
      </c>
      <c r="F143" s="150" t="s">
        <v>267</v>
      </c>
      <c r="G143" s="151" t="s">
        <v>168</v>
      </c>
      <c r="H143" s="152">
        <v>625.55999999999995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0.23599999999999999</v>
      </c>
      <c r="P143" s="156">
        <f>O143*H143</f>
        <v>147.63215999999997</v>
      </c>
      <c r="Q143" s="156">
        <v>0</v>
      </c>
      <c r="R143" s="156">
        <f>Q143*H143</f>
        <v>0</v>
      </c>
      <c r="S143" s="156">
        <v>0.26</v>
      </c>
      <c r="T143" s="157">
        <f>S143*H143</f>
        <v>162.6456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268</v>
      </c>
    </row>
    <row r="144" spans="1:65" s="13" customFormat="1" ht="22.5" x14ac:dyDescent="0.2">
      <c r="B144" s="165"/>
      <c r="D144" s="166" t="s">
        <v>269</v>
      </c>
      <c r="E144" s="167" t="s">
        <v>1</v>
      </c>
      <c r="F144" s="168" t="s">
        <v>270</v>
      </c>
      <c r="H144" s="167" t="s">
        <v>1</v>
      </c>
      <c r="L144" s="165"/>
      <c r="M144" s="169"/>
      <c r="N144" s="170"/>
      <c r="O144" s="170"/>
      <c r="P144" s="170"/>
      <c r="Q144" s="170"/>
      <c r="R144" s="170"/>
      <c r="S144" s="170"/>
      <c r="T144" s="171"/>
      <c r="AT144" s="167" t="s">
        <v>269</v>
      </c>
      <c r="AU144" s="167" t="s">
        <v>87</v>
      </c>
      <c r="AV144" s="13" t="s">
        <v>79</v>
      </c>
      <c r="AW144" s="13" t="s">
        <v>26</v>
      </c>
      <c r="AX144" s="13" t="s">
        <v>71</v>
      </c>
      <c r="AY144" s="167" t="s">
        <v>157</v>
      </c>
    </row>
    <row r="145" spans="1:65" s="14" customFormat="1" x14ac:dyDescent="0.2">
      <c r="B145" s="172"/>
      <c r="D145" s="166" t="s">
        <v>269</v>
      </c>
      <c r="E145" s="173" t="s">
        <v>1</v>
      </c>
      <c r="F145" s="174" t="s">
        <v>271</v>
      </c>
      <c r="H145" s="175">
        <v>625.55999999999995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1:65" s="15" customFormat="1" x14ac:dyDescent="0.2">
      <c r="B146" s="179"/>
      <c r="D146" s="166" t="s">
        <v>269</v>
      </c>
      <c r="E146" s="180" t="s">
        <v>1</v>
      </c>
      <c r="F146" s="181" t="s">
        <v>272</v>
      </c>
      <c r="H146" s="182">
        <v>625.55999999999995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 x14ac:dyDescent="0.2">
      <c r="A147" s="30"/>
      <c r="B147" s="147"/>
      <c r="C147" s="148" t="s">
        <v>87</v>
      </c>
      <c r="D147" s="148" t="s">
        <v>159</v>
      </c>
      <c r="E147" s="149" t="s">
        <v>273</v>
      </c>
      <c r="F147" s="150" t="s">
        <v>274</v>
      </c>
      <c r="G147" s="151" t="s">
        <v>168</v>
      </c>
      <c r="H147" s="152">
        <v>625.55999999999995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7.4999999999999997E-2</v>
      </c>
      <c r="P147" s="156">
        <f>O147*H147</f>
        <v>46.916999999999994</v>
      </c>
      <c r="Q147" s="156">
        <v>0</v>
      </c>
      <c r="R147" s="156">
        <f>Q147*H147</f>
        <v>0</v>
      </c>
      <c r="S147" s="156">
        <v>0.5</v>
      </c>
      <c r="T147" s="157">
        <f>S147*H147</f>
        <v>312.77999999999997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275</v>
      </c>
    </row>
    <row r="148" spans="1:65" s="12" customFormat="1" ht="22.9" customHeight="1" x14ac:dyDescent="0.2">
      <c r="B148" s="135"/>
      <c r="D148" s="136" t="s">
        <v>70</v>
      </c>
      <c r="E148" s="145" t="s">
        <v>178</v>
      </c>
      <c r="F148" s="145" t="s">
        <v>276</v>
      </c>
      <c r="J148" s="146">
        <f>BK148</f>
        <v>0</v>
      </c>
      <c r="L148" s="135"/>
      <c r="M148" s="139"/>
      <c r="N148" s="140"/>
      <c r="O148" s="140"/>
      <c r="P148" s="141">
        <f>SUM(P149:P351)</f>
        <v>10200.85696648</v>
      </c>
      <c r="Q148" s="140"/>
      <c r="R148" s="141">
        <f>SUM(R149:R351)</f>
        <v>0</v>
      </c>
      <c r="S148" s="140"/>
      <c r="T148" s="142">
        <f>SUM(T149:T351)</f>
        <v>1871.0359658000002</v>
      </c>
      <c r="AR148" s="136" t="s">
        <v>79</v>
      </c>
      <c r="AT148" s="143" t="s">
        <v>70</v>
      </c>
      <c r="AU148" s="143" t="s">
        <v>79</v>
      </c>
      <c r="AY148" s="136" t="s">
        <v>157</v>
      </c>
      <c r="BK148" s="144">
        <f>SUM(BK149:BK351)</f>
        <v>0</v>
      </c>
    </row>
    <row r="149" spans="1:65" s="2" customFormat="1" ht="37.9" customHeight="1" x14ac:dyDescent="0.2">
      <c r="A149" s="30"/>
      <c r="B149" s="147"/>
      <c r="C149" s="148" t="s">
        <v>92</v>
      </c>
      <c r="D149" s="148" t="s">
        <v>159</v>
      </c>
      <c r="E149" s="149" t="s">
        <v>277</v>
      </c>
      <c r="F149" s="150" t="s">
        <v>278</v>
      </c>
      <c r="G149" s="151" t="s">
        <v>168</v>
      </c>
      <c r="H149" s="152">
        <v>233.166</v>
      </c>
      <c r="I149" s="152"/>
      <c r="J149" s="152">
        <f>ROUND(I149*H149,3)</f>
        <v>0</v>
      </c>
      <c r="K149" s="153"/>
      <c r="L149" s="31"/>
      <c r="M149" s="154" t="s">
        <v>1</v>
      </c>
      <c r="N149" s="155" t="s">
        <v>37</v>
      </c>
      <c r="O149" s="156">
        <v>0.16400000000000001</v>
      </c>
      <c r="P149" s="156">
        <f>O149*H149</f>
        <v>38.239224</v>
      </c>
      <c r="Q149" s="156">
        <v>0</v>
      </c>
      <c r="R149" s="156">
        <f>Q149*H149</f>
        <v>0</v>
      </c>
      <c r="S149" s="156">
        <v>0.19600000000000001</v>
      </c>
      <c r="T149" s="157">
        <f>S149*H149</f>
        <v>45.700536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162</v>
      </c>
      <c r="AT149" s="158" t="s">
        <v>159</v>
      </c>
      <c r="AU149" s="158" t="s">
        <v>87</v>
      </c>
      <c r="AY149" s="18" t="s">
        <v>157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87</v>
      </c>
      <c r="BK149" s="160">
        <f>ROUND(I149*H149,3)</f>
        <v>0</v>
      </c>
      <c r="BL149" s="18" t="s">
        <v>162</v>
      </c>
      <c r="BM149" s="158" t="s">
        <v>279</v>
      </c>
    </row>
    <row r="150" spans="1:65" s="14" customFormat="1" x14ac:dyDescent="0.2">
      <c r="B150" s="172"/>
      <c r="D150" s="166" t="s">
        <v>269</v>
      </c>
      <c r="E150" s="173" t="s">
        <v>1</v>
      </c>
      <c r="F150" s="174" t="s">
        <v>280</v>
      </c>
      <c r="H150" s="175">
        <v>13.603999999999999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4" customFormat="1" x14ac:dyDescent="0.2">
      <c r="B151" s="172"/>
      <c r="D151" s="166" t="s">
        <v>269</v>
      </c>
      <c r="E151" s="173" t="s">
        <v>1</v>
      </c>
      <c r="F151" s="174" t="s">
        <v>281</v>
      </c>
      <c r="H151" s="175">
        <v>7.76</v>
      </c>
      <c r="L151" s="172"/>
      <c r="M151" s="176"/>
      <c r="N151" s="177"/>
      <c r="O151" s="177"/>
      <c r="P151" s="177"/>
      <c r="Q151" s="177"/>
      <c r="R151" s="177"/>
      <c r="S151" s="177"/>
      <c r="T151" s="178"/>
      <c r="AT151" s="173" t="s">
        <v>269</v>
      </c>
      <c r="AU151" s="173" t="s">
        <v>87</v>
      </c>
      <c r="AV151" s="14" t="s">
        <v>87</v>
      </c>
      <c r="AW151" s="14" t="s">
        <v>26</v>
      </c>
      <c r="AX151" s="14" t="s">
        <v>71</v>
      </c>
      <c r="AY151" s="173" t="s">
        <v>157</v>
      </c>
    </row>
    <row r="152" spans="1:65" s="14" customFormat="1" x14ac:dyDescent="0.2">
      <c r="B152" s="172"/>
      <c r="D152" s="166" t="s">
        <v>269</v>
      </c>
      <c r="E152" s="173" t="s">
        <v>1</v>
      </c>
      <c r="F152" s="174" t="s">
        <v>282</v>
      </c>
      <c r="H152" s="175">
        <v>18.82</v>
      </c>
      <c r="L152" s="172"/>
      <c r="M152" s="176"/>
      <c r="N152" s="177"/>
      <c r="O152" s="177"/>
      <c r="P152" s="177"/>
      <c r="Q152" s="177"/>
      <c r="R152" s="177"/>
      <c r="S152" s="177"/>
      <c r="T152" s="178"/>
      <c r="AT152" s="173" t="s">
        <v>269</v>
      </c>
      <c r="AU152" s="173" t="s">
        <v>87</v>
      </c>
      <c r="AV152" s="14" t="s">
        <v>87</v>
      </c>
      <c r="AW152" s="14" t="s">
        <v>26</v>
      </c>
      <c r="AX152" s="14" t="s">
        <v>71</v>
      </c>
      <c r="AY152" s="173" t="s">
        <v>157</v>
      </c>
    </row>
    <row r="153" spans="1:65" s="14" customFormat="1" x14ac:dyDescent="0.2">
      <c r="B153" s="172"/>
      <c r="D153" s="166" t="s">
        <v>269</v>
      </c>
      <c r="E153" s="173" t="s">
        <v>1</v>
      </c>
      <c r="F153" s="174" t="s">
        <v>283</v>
      </c>
      <c r="H153" s="175">
        <v>31.024000000000001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4" customFormat="1" ht="22.5" x14ac:dyDescent="0.2">
      <c r="B154" s="172"/>
      <c r="D154" s="166" t="s">
        <v>269</v>
      </c>
      <c r="E154" s="173" t="s">
        <v>1</v>
      </c>
      <c r="F154" s="174" t="s">
        <v>284</v>
      </c>
      <c r="H154" s="175">
        <v>28.06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4" customFormat="1" x14ac:dyDescent="0.2">
      <c r="B155" s="172"/>
      <c r="D155" s="166" t="s">
        <v>269</v>
      </c>
      <c r="E155" s="173" t="s">
        <v>1</v>
      </c>
      <c r="F155" s="174" t="s">
        <v>285</v>
      </c>
      <c r="H155" s="175">
        <v>17.78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1:65" s="14" customFormat="1" x14ac:dyDescent="0.2">
      <c r="B156" s="172"/>
      <c r="D156" s="166" t="s">
        <v>269</v>
      </c>
      <c r="E156" s="173" t="s">
        <v>1</v>
      </c>
      <c r="F156" s="174" t="s">
        <v>286</v>
      </c>
      <c r="H156" s="175">
        <v>22.3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4" customFormat="1" ht="22.5" x14ac:dyDescent="0.2">
      <c r="B157" s="172"/>
      <c r="D157" s="166" t="s">
        <v>269</v>
      </c>
      <c r="E157" s="173" t="s">
        <v>1</v>
      </c>
      <c r="F157" s="174" t="s">
        <v>287</v>
      </c>
      <c r="H157" s="175">
        <v>0.94799999999999995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1:65" s="14" customFormat="1" x14ac:dyDescent="0.2">
      <c r="B158" s="172"/>
      <c r="D158" s="166" t="s">
        <v>269</v>
      </c>
      <c r="E158" s="173" t="s">
        <v>1</v>
      </c>
      <c r="F158" s="174" t="s">
        <v>288</v>
      </c>
      <c r="H158" s="175">
        <v>5.1749999999999998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1:65" s="14" customFormat="1" x14ac:dyDescent="0.2">
      <c r="B159" s="172"/>
      <c r="D159" s="166" t="s">
        <v>269</v>
      </c>
      <c r="E159" s="173" t="s">
        <v>1</v>
      </c>
      <c r="F159" s="174" t="s">
        <v>289</v>
      </c>
      <c r="H159" s="175">
        <v>13.44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4" customFormat="1" x14ac:dyDescent="0.2">
      <c r="B160" s="172"/>
      <c r="D160" s="166" t="s">
        <v>269</v>
      </c>
      <c r="E160" s="173" t="s">
        <v>1</v>
      </c>
      <c r="F160" s="174" t="s">
        <v>290</v>
      </c>
      <c r="H160" s="175">
        <v>3.9830000000000001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 ht="22.5" x14ac:dyDescent="0.2">
      <c r="B161" s="172"/>
      <c r="D161" s="166" t="s">
        <v>269</v>
      </c>
      <c r="E161" s="173" t="s">
        <v>1</v>
      </c>
      <c r="F161" s="174" t="s">
        <v>291</v>
      </c>
      <c r="H161" s="175">
        <v>30.309000000000001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 x14ac:dyDescent="0.2">
      <c r="B162" s="172"/>
      <c r="D162" s="166" t="s">
        <v>269</v>
      </c>
      <c r="E162" s="173" t="s">
        <v>1</v>
      </c>
      <c r="F162" s="174" t="s">
        <v>292</v>
      </c>
      <c r="H162" s="175">
        <v>17.303000000000001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 x14ac:dyDescent="0.2">
      <c r="B163" s="172"/>
      <c r="D163" s="166" t="s">
        <v>269</v>
      </c>
      <c r="E163" s="173" t="s">
        <v>1</v>
      </c>
      <c r="F163" s="174" t="s">
        <v>293</v>
      </c>
      <c r="H163" s="175">
        <v>2.33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 x14ac:dyDescent="0.2">
      <c r="B164" s="172"/>
      <c r="D164" s="166" t="s">
        <v>269</v>
      </c>
      <c r="E164" s="173" t="s">
        <v>1</v>
      </c>
      <c r="F164" s="174" t="s">
        <v>294</v>
      </c>
      <c r="H164" s="175">
        <v>9.8000000000000007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 x14ac:dyDescent="0.2">
      <c r="B165" s="172"/>
      <c r="D165" s="166" t="s">
        <v>269</v>
      </c>
      <c r="E165" s="173" t="s">
        <v>1</v>
      </c>
      <c r="F165" s="174" t="s">
        <v>295</v>
      </c>
      <c r="H165" s="175">
        <v>4.78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 x14ac:dyDescent="0.2">
      <c r="B166" s="172"/>
      <c r="D166" s="166" t="s">
        <v>269</v>
      </c>
      <c r="E166" s="173" t="s">
        <v>1</v>
      </c>
      <c r="F166" s="174" t="s">
        <v>296</v>
      </c>
      <c r="H166" s="175">
        <v>5.75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5" customFormat="1" x14ac:dyDescent="0.2">
      <c r="B167" s="179"/>
      <c r="D167" s="166" t="s">
        <v>269</v>
      </c>
      <c r="E167" s="180" t="s">
        <v>1</v>
      </c>
      <c r="F167" s="181" t="s">
        <v>272</v>
      </c>
      <c r="H167" s="182">
        <v>233.166</v>
      </c>
      <c r="L167" s="179"/>
      <c r="M167" s="183"/>
      <c r="N167" s="184"/>
      <c r="O167" s="184"/>
      <c r="P167" s="184"/>
      <c r="Q167" s="184"/>
      <c r="R167" s="184"/>
      <c r="S167" s="184"/>
      <c r="T167" s="185"/>
      <c r="AT167" s="180" t="s">
        <v>269</v>
      </c>
      <c r="AU167" s="180" t="s">
        <v>87</v>
      </c>
      <c r="AV167" s="15" t="s">
        <v>162</v>
      </c>
      <c r="AW167" s="15" t="s">
        <v>26</v>
      </c>
      <c r="AX167" s="15" t="s">
        <v>79</v>
      </c>
      <c r="AY167" s="180" t="s">
        <v>157</v>
      </c>
    </row>
    <row r="168" spans="1:65" s="2" customFormat="1" ht="37.9" customHeight="1" x14ac:dyDescent="0.2">
      <c r="A168" s="30"/>
      <c r="B168" s="147"/>
      <c r="C168" s="148" t="s">
        <v>162</v>
      </c>
      <c r="D168" s="148" t="s">
        <v>159</v>
      </c>
      <c r="E168" s="149" t="s">
        <v>297</v>
      </c>
      <c r="F168" s="150" t="s">
        <v>298</v>
      </c>
      <c r="G168" s="151" t="s">
        <v>161</v>
      </c>
      <c r="H168" s="152">
        <v>361.45499999999998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1.4550000000000001</v>
      </c>
      <c r="P168" s="156">
        <f>O168*H168</f>
        <v>525.91702499999997</v>
      </c>
      <c r="Q168" s="156">
        <v>0</v>
      </c>
      <c r="R168" s="156">
        <f>Q168*H168</f>
        <v>0</v>
      </c>
      <c r="S168" s="156">
        <v>1.905</v>
      </c>
      <c r="T168" s="157">
        <f>S168*H168</f>
        <v>688.571775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299</v>
      </c>
    </row>
    <row r="169" spans="1:65" s="13" customFormat="1" x14ac:dyDescent="0.2">
      <c r="B169" s="165"/>
      <c r="D169" s="166" t="s">
        <v>269</v>
      </c>
      <c r="E169" s="167" t="s">
        <v>1</v>
      </c>
      <c r="F169" s="168" t="s">
        <v>300</v>
      </c>
      <c r="H169" s="167" t="s">
        <v>1</v>
      </c>
      <c r="L169" s="165"/>
      <c r="M169" s="169"/>
      <c r="N169" s="170"/>
      <c r="O169" s="170"/>
      <c r="P169" s="170"/>
      <c r="Q169" s="170"/>
      <c r="R169" s="170"/>
      <c r="S169" s="170"/>
      <c r="T169" s="171"/>
      <c r="AT169" s="167" t="s">
        <v>269</v>
      </c>
      <c r="AU169" s="167" t="s">
        <v>87</v>
      </c>
      <c r="AV169" s="13" t="s">
        <v>79</v>
      </c>
      <c r="AW169" s="13" t="s">
        <v>26</v>
      </c>
      <c r="AX169" s="13" t="s">
        <v>71</v>
      </c>
      <c r="AY169" s="167" t="s">
        <v>157</v>
      </c>
    </row>
    <row r="170" spans="1:65" s="14" customFormat="1" x14ac:dyDescent="0.2">
      <c r="B170" s="172"/>
      <c r="D170" s="166" t="s">
        <v>269</v>
      </c>
      <c r="E170" s="173" t="s">
        <v>1</v>
      </c>
      <c r="F170" s="174" t="s">
        <v>301</v>
      </c>
      <c r="H170" s="175">
        <v>7.2460000000000004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4" customFormat="1" x14ac:dyDescent="0.2">
      <c r="B171" s="172"/>
      <c r="D171" s="166" t="s">
        <v>269</v>
      </c>
      <c r="E171" s="173" t="s">
        <v>1</v>
      </c>
      <c r="F171" s="174" t="s">
        <v>302</v>
      </c>
      <c r="H171" s="175">
        <v>2.95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4" customFormat="1" x14ac:dyDescent="0.2">
      <c r="B172" s="172"/>
      <c r="D172" s="166" t="s">
        <v>269</v>
      </c>
      <c r="E172" s="173" t="s">
        <v>1</v>
      </c>
      <c r="F172" s="174" t="s">
        <v>303</v>
      </c>
      <c r="H172" s="175">
        <v>1.6579999999999999</v>
      </c>
      <c r="L172" s="172"/>
      <c r="M172" s="176"/>
      <c r="N172" s="177"/>
      <c r="O172" s="177"/>
      <c r="P172" s="177"/>
      <c r="Q172" s="177"/>
      <c r="R172" s="177"/>
      <c r="S172" s="177"/>
      <c r="T172" s="178"/>
      <c r="AT172" s="173" t="s">
        <v>269</v>
      </c>
      <c r="AU172" s="173" t="s">
        <v>87</v>
      </c>
      <c r="AV172" s="14" t="s">
        <v>87</v>
      </c>
      <c r="AW172" s="14" t="s">
        <v>26</v>
      </c>
      <c r="AX172" s="14" t="s">
        <v>71</v>
      </c>
      <c r="AY172" s="173" t="s">
        <v>157</v>
      </c>
    </row>
    <row r="173" spans="1:65" s="14" customFormat="1" x14ac:dyDescent="0.2">
      <c r="B173" s="172"/>
      <c r="D173" s="166" t="s">
        <v>269</v>
      </c>
      <c r="E173" s="173" t="s">
        <v>1</v>
      </c>
      <c r="F173" s="174" t="s">
        <v>304</v>
      </c>
      <c r="H173" s="175">
        <v>7.5229999999999997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4" customFormat="1" x14ac:dyDescent="0.2">
      <c r="B174" s="172"/>
      <c r="D174" s="166" t="s">
        <v>269</v>
      </c>
      <c r="E174" s="173" t="s">
        <v>1</v>
      </c>
      <c r="F174" s="174" t="s">
        <v>305</v>
      </c>
      <c r="H174" s="175">
        <v>1.9330000000000001</v>
      </c>
      <c r="L174" s="172"/>
      <c r="M174" s="176"/>
      <c r="N174" s="177"/>
      <c r="O174" s="177"/>
      <c r="P174" s="177"/>
      <c r="Q174" s="177"/>
      <c r="R174" s="177"/>
      <c r="S174" s="177"/>
      <c r="T174" s="178"/>
      <c r="AT174" s="173" t="s">
        <v>269</v>
      </c>
      <c r="AU174" s="173" t="s">
        <v>87</v>
      </c>
      <c r="AV174" s="14" t="s">
        <v>87</v>
      </c>
      <c r="AW174" s="14" t="s">
        <v>26</v>
      </c>
      <c r="AX174" s="14" t="s">
        <v>71</v>
      </c>
      <c r="AY174" s="173" t="s">
        <v>157</v>
      </c>
    </row>
    <row r="175" spans="1:65" s="14" customFormat="1" x14ac:dyDescent="0.2">
      <c r="B175" s="172"/>
      <c r="D175" s="166" t="s">
        <v>269</v>
      </c>
      <c r="E175" s="173" t="s">
        <v>1</v>
      </c>
      <c r="F175" s="174" t="s">
        <v>306</v>
      </c>
      <c r="H175" s="175">
        <v>11.933999999999999</v>
      </c>
      <c r="L175" s="172"/>
      <c r="M175" s="176"/>
      <c r="N175" s="177"/>
      <c r="O175" s="177"/>
      <c r="P175" s="177"/>
      <c r="Q175" s="177"/>
      <c r="R175" s="177"/>
      <c r="S175" s="177"/>
      <c r="T175" s="178"/>
      <c r="AT175" s="173" t="s">
        <v>269</v>
      </c>
      <c r="AU175" s="173" t="s">
        <v>87</v>
      </c>
      <c r="AV175" s="14" t="s">
        <v>87</v>
      </c>
      <c r="AW175" s="14" t="s">
        <v>26</v>
      </c>
      <c r="AX175" s="14" t="s">
        <v>71</v>
      </c>
      <c r="AY175" s="173" t="s">
        <v>157</v>
      </c>
    </row>
    <row r="176" spans="1:65" s="14" customFormat="1" x14ac:dyDescent="0.2">
      <c r="B176" s="172"/>
      <c r="D176" s="166" t="s">
        <v>269</v>
      </c>
      <c r="E176" s="173" t="s">
        <v>1</v>
      </c>
      <c r="F176" s="174" t="s">
        <v>307</v>
      </c>
      <c r="H176" s="175">
        <v>5.242</v>
      </c>
      <c r="L176" s="172"/>
      <c r="M176" s="176"/>
      <c r="N176" s="177"/>
      <c r="O176" s="177"/>
      <c r="P176" s="177"/>
      <c r="Q176" s="177"/>
      <c r="R176" s="177"/>
      <c r="S176" s="177"/>
      <c r="T176" s="178"/>
      <c r="AT176" s="173" t="s">
        <v>269</v>
      </c>
      <c r="AU176" s="173" t="s">
        <v>87</v>
      </c>
      <c r="AV176" s="14" t="s">
        <v>87</v>
      </c>
      <c r="AW176" s="14" t="s">
        <v>26</v>
      </c>
      <c r="AX176" s="14" t="s">
        <v>71</v>
      </c>
      <c r="AY176" s="173" t="s">
        <v>157</v>
      </c>
    </row>
    <row r="177" spans="2:51" s="14" customFormat="1" x14ac:dyDescent="0.2">
      <c r="B177" s="172"/>
      <c r="D177" s="166" t="s">
        <v>269</v>
      </c>
      <c r="E177" s="173" t="s">
        <v>1</v>
      </c>
      <c r="F177" s="174" t="s">
        <v>308</v>
      </c>
      <c r="H177" s="175">
        <v>20.042000000000002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2:51" s="14" customFormat="1" x14ac:dyDescent="0.2">
      <c r="B178" s="172"/>
      <c r="D178" s="166" t="s">
        <v>269</v>
      </c>
      <c r="E178" s="173" t="s">
        <v>1</v>
      </c>
      <c r="F178" s="174" t="s">
        <v>309</v>
      </c>
      <c r="H178" s="175">
        <v>3.4409999999999998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2:51" s="14" customFormat="1" x14ac:dyDescent="0.2">
      <c r="B179" s="172"/>
      <c r="D179" s="166" t="s">
        <v>269</v>
      </c>
      <c r="E179" s="173" t="s">
        <v>1</v>
      </c>
      <c r="F179" s="174" t="s">
        <v>310</v>
      </c>
      <c r="H179" s="175">
        <v>12.318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2:51" s="14" customFormat="1" x14ac:dyDescent="0.2">
      <c r="B180" s="172"/>
      <c r="D180" s="166" t="s">
        <v>269</v>
      </c>
      <c r="E180" s="173" t="s">
        <v>1</v>
      </c>
      <c r="F180" s="174" t="s">
        <v>311</v>
      </c>
      <c r="H180" s="175">
        <v>12.404999999999999</v>
      </c>
      <c r="L180" s="172"/>
      <c r="M180" s="176"/>
      <c r="N180" s="177"/>
      <c r="O180" s="177"/>
      <c r="P180" s="177"/>
      <c r="Q180" s="177"/>
      <c r="R180" s="177"/>
      <c r="S180" s="177"/>
      <c r="T180" s="178"/>
      <c r="AT180" s="173" t="s">
        <v>269</v>
      </c>
      <c r="AU180" s="173" t="s">
        <v>87</v>
      </c>
      <c r="AV180" s="14" t="s">
        <v>87</v>
      </c>
      <c r="AW180" s="14" t="s">
        <v>26</v>
      </c>
      <c r="AX180" s="14" t="s">
        <v>71</v>
      </c>
      <c r="AY180" s="173" t="s">
        <v>157</v>
      </c>
    </row>
    <row r="181" spans="2:51" s="14" customFormat="1" x14ac:dyDescent="0.2">
      <c r="B181" s="172"/>
      <c r="D181" s="166" t="s">
        <v>269</v>
      </c>
      <c r="E181" s="173" t="s">
        <v>1</v>
      </c>
      <c r="F181" s="174" t="s">
        <v>301</v>
      </c>
      <c r="H181" s="175">
        <v>7.2460000000000004</v>
      </c>
      <c r="L181" s="172"/>
      <c r="M181" s="176"/>
      <c r="N181" s="177"/>
      <c r="O181" s="177"/>
      <c r="P181" s="177"/>
      <c r="Q181" s="177"/>
      <c r="R181" s="177"/>
      <c r="S181" s="177"/>
      <c r="T181" s="178"/>
      <c r="AT181" s="173" t="s">
        <v>269</v>
      </c>
      <c r="AU181" s="173" t="s">
        <v>87</v>
      </c>
      <c r="AV181" s="14" t="s">
        <v>87</v>
      </c>
      <c r="AW181" s="14" t="s">
        <v>26</v>
      </c>
      <c r="AX181" s="14" t="s">
        <v>71</v>
      </c>
      <c r="AY181" s="173" t="s">
        <v>157</v>
      </c>
    </row>
    <row r="182" spans="2:51" s="14" customFormat="1" ht="22.5" x14ac:dyDescent="0.2">
      <c r="B182" s="172"/>
      <c r="D182" s="166" t="s">
        <v>269</v>
      </c>
      <c r="E182" s="173" t="s">
        <v>1</v>
      </c>
      <c r="F182" s="174" t="s">
        <v>312</v>
      </c>
      <c r="H182" s="175">
        <v>52.296999999999997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2:51" s="14" customFormat="1" x14ac:dyDescent="0.2">
      <c r="B183" s="172"/>
      <c r="D183" s="166" t="s">
        <v>269</v>
      </c>
      <c r="E183" s="173" t="s">
        <v>1</v>
      </c>
      <c r="F183" s="174" t="s">
        <v>313</v>
      </c>
      <c r="H183" s="175">
        <v>4.4349999999999996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2:51" s="14" customFormat="1" x14ac:dyDescent="0.2">
      <c r="B184" s="172"/>
      <c r="D184" s="166" t="s">
        <v>269</v>
      </c>
      <c r="E184" s="173" t="s">
        <v>1</v>
      </c>
      <c r="F184" s="174" t="s">
        <v>314</v>
      </c>
      <c r="H184" s="175">
        <v>5.95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2:51" s="14" customFormat="1" x14ac:dyDescent="0.2">
      <c r="B185" s="172"/>
      <c r="D185" s="166" t="s">
        <v>269</v>
      </c>
      <c r="E185" s="173" t="s">
        <v>1</v>
      </c>
      <c r="F185" s="174" t="s">
        <v>315</v>
      </c>
      <c r="H185" s="175">
        <v>3.4820000000000002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2:51" s="14" customFormat="1" x14ac:dyDescent="0.2">
      <c r="B186" s="172"/>
      <c r="D186" s="166" t="s">
        <v>269</v>
      </c>
      <c r="E186" s="173" t="s">
        <v>1</v>
      </c>
      <c r="F186" s="174" t="s">
        <v>316</v>
      </c>
      <c r="H186" s="175">
        <v>3.71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2:51" s="14" customFormat="1" ht="22.5" x14ac:dyDescent="0.2">
      <c r="B187" s="172"/>
      <c r="D187" s="166" t="s">
        <v>269</v>
      </c>
      <c r="E187" s="173" t="s">
        <v>1</v>
      </c>
      <c r="F187" s="174" t="s">
        <v>317</v>
      </c>
      <c r="H187" s="175">
        <v>3.4870000000000001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2:51" s="14" customFormat="1" x14ac:dyDescent="0.2">
      <c r="B188" s="172"/>
      <c r="D188" s="166" t="s">
        <v>269</v>
      </c>
      <c r="E188" s="173" t="s">
        <v>1</v>
      </c>
      <c r="F188" s="174" t="s">
        <v>318</v>
      </c>
      <c r="H188" s="175">
        <v>4.5010000000000003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2:51" s="16" customFormat="1" x14ac:dyDescent="0.2">
      <c r="B189" s="186"/>
      <c r="D189" s="166" t="s">
        <v>269</v>
      </c>
      <c r="E189" s="187" t="s">
        <v>1</v>
      </c>
      <c r="F189" s="188" t="s">
        <v>319</v>
      </c>
      <c r="H189" s="189">
        <v>171.8</v>
      </c>
      <c r="L189" s="186"/>
      <c r="M189" s="190"/>
      <c r="N189" s="191"/>
      <c r="O189" s="191"/>
      <c r="P189" s="191"/>
      <c r="Q189" s="191"/>
      <c r="R189" s="191"/>
      <c r="S189" s="191"/>
      <c r="T189" s="192"/>
      <c r="AT189" s="187" t="s">
        <v>269</v>
      </c>
      <c r="AU189" s="187" t="s">
        <v>87</v>
      </c>
      <c r="AV189" s="16" t="s">
        <v>92</v>
      </c>
      <c r="AW189" s="16" t="s">
        <v>26</v>
      </c>
      <c r="AX189" s="16" t="s">
        <v>71</v>
      </c>
      <c r="AY189" s="187" t="s">
        <v>157</v>
      </c>
    </row>
    <row r="190" spans="2:51" s="13" customFormat="1" x14ac:dyDescent="0.2">
      <c r="B190" s="165"/>
      <c r="D190" s="166" t="s">
        <v>269</v>
      </c>
      <c r="E190" s="167" t="s">
        <v>1</v>
      </c>
      <c r="F190" s="168" t="s">
        <v>320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2:51" s="14" customFormat="1" x14ac:dyDescent="0.2">
      <c r="B191" s="172"/>
      <c r="D191" s="166" t="s">
        <v>269</v>
      </c>
      <c r="E191" s="173" t="s">
        <v>1</v>
      </c>
      <c r="F191" s="174" t="s">
        <v>321</v>
      </c>
      <c r="H191" s="175">
        <v>11.2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2:51" s="14" customFormat="1" x14ac:dyDescent="0.2">
      <c r="B192" s="172"/>
      <c r="D192" s="166" t="s">
        <v>269</v>
      </c>
      <c r="E192" s="173" t="s">
        <v>1</v>
      </c>
      <c r="F192" s="174" t="s">
        <v>322</v>
      </c>
      <c r="H192" s="175">
        <v>12.991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4" customFormat="1" ht="45" x14ac:dyDescent="0.2">
      <c r="B193" s="172"/>
      <c r="D193" s="166" t="s">
        <v>269</v>
      </c>
      <c r="E193" s="173" t="s">
        <v>1</v>
      </c>
      <c r="F193" s="174" t="s">
        <v>323</v>
      </c>
      <c r="H193" s="175">
        <v>49.481999999999999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4" customFormat="1" x14ac:dyDescent="0.2">
      <c r="B194" s="172"/>
      <c r="D194" s="166" t="s">
        <v>269</v>
      </c>
      <c r="E194" s="173" t="s">
        <v>1</v>
      </c>
      <c r="F194" s="174" t="s">
        <v>324</v>
      </c>
      <c r="H194" s="175">
        <v>2.1989999999999998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4" customFormat="1" x14ac:dyDescent="0.2">
      <c r="B195" s="172"/>
      <c r="D195" s="166" t="s">
        <v>269</v>
      </c>
      <c r="E195" s="173" t="s">
        <v>1</v>
      </c>
      <c r="F195" s="174" t="s">
        <v>325</v>
      </c>
      <c r="H195" s="175">
        <v>51.15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1:65" s="14" customFormat="1" ht="22.5" x14ac:dyDescent="0.2">
      <c r="B196" s="172"/>
      <c r="D196" s="166" t="s">
        <v>269</v>
      </c>
      <c r="E196" s="173" t="s">
        <v>1</v>
      </c>
      <c r="F196" s="174" t="s">
        <v>326</v>
      </c>
      <c r="H196" s="175">
        <v>24.361000000000001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1:65" s="14" customFormat="1" ht="22.5" x14ac:dyDescent="0.2">
      <c r="B197" s="172"/>
      <c r="D197" s="166" t="s">
        <v>269</v>
      </c>
      <c r="E197" s="173" t="s">
        <v>1</v>
      </c>
      <c r="F197" s="174" t="s">
        <v>327</v>
      </c>
      <c r="H197" s="175">
        <v>26.864999999999998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1:65" s="16" customFormat="1" x14ac:dyDescent="0.2">
      <c r="B198" s="186"/>
      <c r="D198" s="166" t="s">
        <v>269</v>
      </c>
      <c r="E198" s="187" t="s">
        <v>1</v>
      </c>
      <c r="F198" s="188" t="s">
        <v>319</v>
      </c>
      <c r="H198" s="189">
        <v>178.24799999999999</v>
      </c>
      <c r="L198" s="186"/>
      <c r="M198" s="190"/>
      <c r="N198" s="191"/>
      <c r="O198" s="191"/>
      <c r="P198" s="191"/>
      <c r="Q198" s="191"/>
      <c r="R198" s="191"/>
      <c r="S198" s="191"/>
      <c r="T198" s="192"/>
      <c r="AT198" s="187" t="s">
        <v>269</v>
      </c>
      <c r="AU198" s="187" t="s">
        <v>87</v>
      </c>
      <c r="AV198" s="16" t="s">
        <v>92</v>
      </c>
      <c r="AW198" s="16" t="s">
        <v>26</v>
      </c>
      <c r="AX198" s="16" t="s">
        <v>71</v>
      </c>
      <c r="AY198" s="187" t="s">
        <v>157</v>
      </c>
    </row>
    <row r="199" spans="1:65" s="13" customFormat="1" x14ac:dyDescent="0.2">
      <c r="B199" s="165"/>
      <c r="D199" s="166" t="s">
        <v>269</v>
      </c>
      <c r="E199" s="167" t="s">
        <v>1</v>
      </c>
      <c r="F199" s="168" t="s">
        <v>328</v>
      </c>
      <c r="H199" s="167" t="s">
        <v>1</v>
      </c>
      <c r="L199" s="165"/>
      <c r="M199" s="169"/>
      <c r="N199" s="170"/>
      <c r="O199" s="170"/>
      <c r="P199" s="170"/>
      <c r="Q199" s="170"/>
      <c r="R199" s="170"/>
      <c r="S199" s="170"/>
      <c r="T199" s="171"/>
      <c r="AT199" s="167" t="s">
        <v>269</v>
      </c>
      <c r="AU199" s="167" t="s">
        <v>87</v>
      </c>
      <c r="AV199" s="13" t="s">
        <v>79</v>
      </c>
      <c r="AW199" s="13" t="s">
        <v>26</v>
      </c>
      <c r="AX199" s="13" t="s">
        <v>71</v>
      </c>
      <c r="AY199" s="167" t="s">
        <v>157</v>
      </c>
    </row>
    <row r="200" spans="1:65" s="14" customFormat="1" x14ac:dyDescent="0.2">
      <c r="B200" s="172"/>
      <c r="D200" s="166" t="s">
        <v>269</v>
      </c>
      <c r="E200" s="173" t="s">
        <v>1</v>
      </c>
      <c r="F200" s="174" t="s">
        <v>329</v>
      </c>
      <c r="H200" s="175">
        <v>10.282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6" customFormat="1" x14ac:dyDescent="0.2">
      <c r="B201" s="186"/>
      <c r="D201" s="166" t="s">
        <v>269</v>
      </c>
      <c r="E201" s="187" t="s">
        <v>1</v>
      </c>
      <c r="F201" s="188" t="s">
        <v>319</v>
      </c>
      <c r="H201" s="189">
        <v>10.282</v>
      </c>
      <c r="L201" s="186"/>
      <c r="M201" s="190"/>
      <c r="N201" s="191"/>
      <c r="O201" s="191"/>
      <c r="P201" s="191"/>
      <c r="Q201" s="191"/>
      <c r="R201" s="191"/>
      <c r="S201" s="191"/>
      <c r="T201" s="192"/>
      <c r="AT201" s="187" t="s">
        <v>269</v>
      </c>
      <c r="AU201" s="187" t="s">
        <v>87</v>
      </c>
      <c r="AV201" s="16" t="s">
        <v>92</v>
      </c>
      <c r="AW201" s="16" t="s">
        <v>26</v>
      </c>
      <c r="AX201" s="16" t="s">
        <v>71</v>
      </c>
      <c r="AY201" s="187" t="s">
        <v>157</v>
      </c>
    </row>
    <row r="202" spans="1:65" s="13" customFormat="1" x14ac:dyDescent="0.2">
      <c r="B202" s="165"/>
      <c r="D202" s="166" t="s">
        <v>269</v>
      </c>
      <c r="E202" s="167" t="s">
        <v>1</v>
      </c>
      <c r="F202" s="168" t="s">
        <v>330</v>
      </c>
      <c r="H202" s="167" t="s">
        <v>1</v>
      </c>
      <c r="L202" s="165"/>
      <c r="M202" s="169"/>
      <c r="N202" s="170"/>
      <c r="O202" s="170"/>
      <c r="P202" s="170"/>
      <c r="Q202" s="170"/>
      <c r="R202" s="170"/>
      <c r="S202" s="170"/>
      <c r="T202" s="171"/>
      <c r="AT202" s="167" t="s">
        <v>269</v>
      </c>
      <c r="AU202" s="167" t="s">
        <v>87</v>
      </c>
      <c r="AV202" s="13" t="s">
        <v>79</v>
      </c>
      <c r="AW202" s="13" t="s">
        <v>26</v>
      </c>
      <c r="AX202" s="13" t="s">
        <v>71</v>
      </c>
      <c r="AY202" s="167" t="s">
        <v>157</v>
      </c>
    </row>
    <row r="203" spans="1:65" s="14" customFormat="1" x14ac:dyDescent="0.2">
      <c r="B203" s="172"/>
      <c r="D203" s="166" t="s">
        <v>269</v>
      </c>
      <c r="E203" s="173" t="s">
        <v>1</v>
      </c>
      <c r="F203" s="174" t="s">
        <v>331</v>
      </c>
      <c r="H203" s="175">
        <v>1.125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6" customFormat="1" x14ac:dyDescent="0.2">
      <c r="B204" s="186"/>
      <c r="D204" s="166" t="s">
        <v>269</v>
      </c>
      <c r="E204" s="187" t="s">
        <v>1</v>
      </c>
      <c r="F204" s="188" t="s">
        <v>319</v>
      </c>
      <c r="H204" s="189">
        <v>1.125</v>
      </c>
      <c r="L204" s="186"/>
      <c r="M204" s="190"/>
      <c r="N204" s="191"/>
      <c r="O204" s="191"/>
      <c r="P204" s="191"/>
      <c r="Q204" s="191"/>
      <c r="R204" s="191"/>
      <c r="S204" s="191"/>
      <c r="T204" s="192"/>
      <c r="AT204" s="187" t="s">
        <v>269</v>
      </c>
      <c r="AU204" s="187" t="s">
        <v>87</v>
      </c>
      <c r="AV204" s="16" t="s">
        <v>92</v>
      </c>
      <c r="AW204" s="16" t="s">
        <v>26</v>
      </c>
      <c r="AX204" s="16" t="s">
        <v>71</v>
      </c>
      <c r="AY204" s="187" t="s">
        <v>157</v>
      </c>
    </row>
    <row r="205" spans="1:65" s="15" customFormat="1" x14ac:dyDescent="0.2">
      <c r="B205" s="179"/>
      <c r="D205" s="166" t="s">
        <v>269</v>
      </c>
      <c r="E205" s="180" t="s">
        <v>1</v>
      </c>
      <c r="F205" s="181" t="s">
        <v>272</v>
      </c>
      <c r="H205" s="182">
        <v>361.45499999999998</v>
      </c>
      <c r="L205" s="179"/>
      <c r="M205" s="183"/>
      <c r="N205" s="184"/>
      <c r="O205" s="184"/>
      <c r="P205" s="184"/>
      <c r="Q205" s="184"/>
      <c r="R205" s="184"/>
      <c r="S205" s="184"/>
      <c r="T205" s="185"/>
      <c r="AT205" s="180" t="s">
        <v>269</v>
      </c>
      <c r="AU205" s="180" t="s">
        <v>87</v>
      </c>
      <c r="AV205" s="15" t="s">
        <v>162</v>
      </c>
      <c r="AW205" s="15" t="s">
        <v>26</v>
      </c>
      <c r="AX205" s="15" t="s">
        <v>79</v>
      </c>
      <c r="AY205" s="180" t="s">
        <v>157</v>
      </c>
    </row>
    <row r="206" spans="1:65" s="2" customFormat="1" ht="24.2" customHeight="1" x14ac:dyDescent="0.2">
      <c r="A206" s="30"/>
      <c r="B206" s="147"/>
      <c r="C206" s="148" t="s">
        <v>174</v>
      </c>
      <c r="D206" s="148" t="s">
        <v>159</v>
      </c>
      <c r="E206" s="149" t="s">
        <v>332</v>
      </c>
      <c r="F206" s="150" t="s">
        <v>333</v>
      </c>
      <c r="G206" s="151" t="s">
        <v>161</v>
      </c>
      <c r="H206" s="152">
        <v>133.77000000000001</v>
      </c>
      <c r="I206" s="152"/>
      <c r="J206" s="152">
        <f>ROUND(I206*H206,3)</f>
        <v>0</v>
      </c>
      <c r="K206" s="153"/>
      <c r="L206" s="31"/>
      <c r="M206" s="154" t="s">
        <v>1</v>
      </c>
      <c r="N206" s="155" t="s">
        <v>37</v>
      </c>
      <c r="O206" s="156">
        <v>5.7830000000000004</v>
      </c>
      <c r="P206" s="156">
        <f>O206*H206</f>
        <v>773.5919100000001</v>
      </c>
      <c r="Q206" s="156">
        <v>0</v>
      </c>
      <c r="R206" s="156">
        <f>Q206*H206</f>
        <v>0</v>
      </c>
      <c r="S206" s="156">
        <v>2.4</v>
      </c>
      <c r="T206" s="157">
        <f>S206*H206</f>
        <v>321.048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162</v>
      </c>
      <c r="AT206" s="158" t="s">
        <v>159</v>
      </c>
      <c r="AU206" s="158" t="s">
        <v>87</v>
      </c>
      <c r="AY206" s="18" t="s">
        <v>157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8" t="s">
        <v>87</v>
      </c>
      <c r="BK206" s="160">
        <f>ROUND(I206*H206,3)</f>
        <v>0</v>
      </c>
      <c r="BL206" s="18" t="s">
        <v>162</v>
      </c>
      <c r="BM206" s="158" t="s">
        <v>334</v>
      </c>
    </row>
    <row r="207" spans="1:65" s="14" customFormat="1" x14ac:dyDescent="0.2">
      <c r="B207" s="172"/>
      <c r="D207" s="166" t="s">
        <v>269</v>
      </c>
      <c r="E207" s="173" t="s">
        <v>1</v>
      </c>
      <c r="F207" s="174" t="s">
        <v>335</v>
      </c>
      <c r="H207" s="175">
        <v>133.77000000000001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5" customFormat="1" x14ac:dyDescent="0.2">
      <c r="B208" s="179"/>
      <c r="D208" s="166" t="s">
        <v>269</v>
      </c>
      <c r="E208" s="180" t="s">
        <v>1</v>
      </c>
      <c r="F208" s="181" t="s">
        <v>272</v>
      </c>
      <c r="H208" s="182">
        <v>133.77000000000001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24.2" customHeight="1" x14ac:dyDescent="0.2">
      <c r="A209" s="30"/>
      <c r="B209" s="147"/>
      <c r="C209" s="148" t="s">
        <v>164</v>
      </c>
      <c r="D209" s="148" t="s">
        <v>159</v>
      </c>
      <c r="E209" s="149" t="s">
        <v>336</v>
      </c>
      <c r="F209" s="150" t="s">
        <v>337</v>
      </c>
      <c r="G209" s="151" t="s">
        <v>168</v>
      </c>
      <c r="H209" s="152">
        <v>16.64</v>
      </c>
      <c r="I209" s="152"/>
      <c r="J209" s="152">
        <f>ROUND(I209*H209,3)</f>
        <v>0</v>
      </c>
      <c r="K209" s="153"/>
      <c r="L209" s="31"/>
      <c r="M209" s="154" t="s">
        <v>1</v>
      </c>
      <c r="N209" s="155" t="s">
        <v>37</v>
      </c>
      <c r="O209" s="156">
        <v>2.9889999999999999</v>
      </c>
      <c r="P209" s="156">
        <f>O209*H209</f>
        <v>49.736959999999996</v>
      </c>
      <c r="Q209" s="156">
        <v>0</v>
      </c>
      <c r="R209" s="156">
        <f>Q209*H209</f>
        <v>0</v>
      </c>
      <c r="S209" s="156">
        <v>0.39200000000000002</v>
      </c>
      <c r="T209" s="157">
        <f>S209*H209</f>
        <v>6.5228800000000007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162</v>
      </c>
      <c r="AT209" s="158" t="s">
        <v>159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162</v>
      </c>
      <c r="BM209" s="158" t="s">
        <v>338</v>
      </c>
    </row>
    <row r="210" spans="1:65" s="14" customFormat="1" x14ac:dyDescent="0.2">
      <c r="B210" s="172"/>
      <c r="D210" s="166" t="s">
        <v>269</v>
      </c>
      <c r="E210" s="173" t="s">
        <v>1</v>
      </c>
      <c r="F210" s="174" t="s">
        <v>339</v>
      </c>
      <c r="H210" s="175">
        <v>16.64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5" customFormat="1" x14ac:dyDescent="0.2">
      <c r="B211" s="179"/>
      <c r="D211" s="166" t="s">
        <v>269</v>
      </c>
      <c r="E211" s="180" t="s">
        <v>1</v>
      </c>
      <c r="F211" s="181" t="s">
        <v>272</v>
      </c>
      <c r="H211" s="182">
        <v>16.64</v>
      </c>
      <c r="L211" s="179"/>
      <c r="M211" s="183"/>
      <c r="N211" s="184"/>
      <c r="O211" s="184"/>
      <c r="P211" s="184"/>
      <c r="Q211" s="184"/>
      <c r="R211" s="184"/>
      <c r="S211" s="184"/>
      <c r="T211" s="185"/>
      <c r="AT211" s="180" t="s">
        <v>269</v>
      </c>
      <c r="AU211" s="180" t="s">
        <v>87</v>
      </c>
      <c r="AV211" s="15" t="s">
        <v>162</v>
      </c>
      <c r="AW211" s="15" t="s">
        <v>26</v>
      </c>
      <c r="AX211" s="15" t="s">
        <v>79</v>
      </c>
      <c r="AY211" s="180" t="s">
        <v>157</v>
      </c>
    </row>
    <row r="212" spans="1:65" s="2" customFormat="1" ht="24.2" customHeight="1" x14ac:dyDescent="0.2">
      <c r="A212" s="30"/>
      <c r="B212" s="147"/>
      <c r="C212" s="148" t="s">
        <v>183</v>
      </c>
      <c r="D212" s="148" t="s">
        <v>159</v>
      </c>
      <c r="E212" s="149" t="s">
        <v>340</v>
      </c>
      <c r="F212" s="150" t="s">
        <v>341</v>
      </c>
      <c r="G212" s="151" t="s">
        <v>161</v>
      </c>
      <c r="H212" s="152">
        <v>63.195</v>
      </c>
      <c r="I212" s="152"/>
      <c r="J212" s="152">
        <f>ROUND(I212*H212,3)</f>
        <v>0</v>
      </c>
      <c r="K212" s="153"/>
      <c r="L212" s="31"/>
      <c r="M212" s="154" t="s">
        <v>1</v>
      </c>
      <c r="N212" s="155" t="s">
        <v>37</v>
      </c>
      <c r="O212" s="156">
        <v>12.151</v>
      </c>
      <c r="P212" s="156">
        <f>O212*H212</f>
        <v>767.88244499999996</v>
      </c>
      <c r="Q212" s="156">
        <v>0</v>
      </c>
      <c r="R212" s="156">
        <f>Q212*H212</f>
        <v>0</v>
      </c>
      <c r="S212" s="156">
        <v>2.4</v>
      </c>
      <c r="T212" s="157">
        <f>S212*H212</f>
        <v>151.66800000000001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162</v>
      </c>
      <c r="AT212" s="158" t="s">
        <v>159</v>
      </c>
      <c r="AU212" s="158" t="s">
        <v>87</v>
      </c>
      <c r="AY212" s="18" t="s">
        <v>157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87</v>
      </c>
      <c r="BK212" s="160">
        <f>ROUND(I212*H212,3)</f>
        <v>0</v>
      </c>
      <c r="BL212" s="18" t="s">
        <v>162</v>
      </c>
      <c r="BM212" s="158" t="s">
        <v>342</v>
      </c>
    </row>
    <row r="213" spans="1:65" s="13" customFormat="1" x14ac:dyDescent="0.2">
      <c r="B213" s="165"/>
      <c r="D213" s="166" t="s">
        <v>269</v>
      </c>
      <c r="E213" s="167" t="s">
        <v>1</v>
      </c>
      <c r="F213" s="168" t="s">
        <v>343</v>
      </c>
      <c r="H213" s="167" t="s">
        <v>1</v>
      </c>
      <c r="L213" s="165"/>
      <c r="M213" s="169"/>
      <c r="N213" s="170"/>
      <c r="O213" s="170"/>
      <c r="P213" s="170"/>
      <c r="Q213" s="170"/>
      <c r="R213" s="170"/>
      <c r="S213" s="170"/>
      <c r="T213" s="171"/>
      <c r="AT213" s="167" t="s">
        <v>269</v>
      </c>
      <c r="AU213" s="167" t="s">
        <v>87</v>
      </c>
      <c r="AV213" s="13" t="s">
        <v>79</v>
      </c>
      <c r="AW213" s="13" t="s">
        <v>26</v>
      </c>
      <c r="AX213" s="13" t="s">
        <v>71</v>
      </c>
      <c r="AY213" s="167" t="s">
        <v>157</v>
      </c>
    </row>
    <row r="214" spans="1:65" s="14" customFormat="1" x14ac:dyDescent="0.2">
      <c r="B214" s="172"/>
      <c r="D214" s="166" t="s">
        <v>269</v>
      </c>
      <c r="E214" s="173" t="s">
        <v>1</v>
      </c>
      <c r="F214" s="174" t="s">
        <v>344</v>
      </c>
      <c r="H214" s="175">
        <v>0.76300000000000001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4" customFormat="1" x14ac:dyDescent="0.2">
      <c r="B215" s="172"/>
      <c r="D215" s="166" t="s">
        <v>269</v>
      </c>
      <c r="E215" s="173" t="s">
        <v>1</v>
      </c>
      <c r="F215" s="174" t="s">
        <v>345</v>
      </c>
      <c r="H215" s="175">
        <v>0.311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1:65" s="14" customFormat="1" x14ac:dyDescent="0.2">
      <c r="B216" s="172"/>
      <c r="D216" s="166" t="s">
        <v>269</v>
      </c>
      <c r="E216" s="173" t="s">
        <v>1</v>
      </c>
      <c r="F216" s="174" t="s">
        <v>346</v>
      </c>
      <c r="H216" s="175">
        <v>22.5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4" customFormat="1" x14ac:dyDescent="0.2">
      <c r="B217" s="172"/>
      <c r="D217" s="166" t="s">
        <v>269</v>
      </c>
      <c r="E217" s="173" t="s">
        <v>1</v>
      </c>
      <c r="F217" s="174" t="s">
        <v>347</v>
      </c>
      <c r="H217" s="175">
        <v>1.0680000000000001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4" customFormat="1" x14ac:dyDescent="0.2">
      <c r="B218" s="172"/>
      <c r="D218" s="166" t="s">
        <v>269</v>
      </c>
      <c r="E218" s="173" t="s">
        <v>1</v>
      </c>
      <c r="F218" s="174" t="s">
        <v>348</v>
      </c>
      <c r="H218" s="175">
        <v>0.432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4" customFormat="1" x14ac:dyDescent="0.2">
      <c r="B219" s="172"/>
      <c r="D219" s="166" t="s">
        <v>269</v>
      </c>
      <c r="E219" s="173" t="s">
        <v>1</v>
      </c>
      <c r="F219" s="174" t="s">
        <v>349</v>
      </c>
      <c r="H219" s="175">
        <v>1.256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 x14ac:dyDescent="0.2">
      <c r="B220" s="172"/>
      <c r="D220" s="166" t="s">
        <v>269</v>
      </c>
      <c r="E220" s="173" t="s">
        <v>1</v>
      </c>
      <c r="F220" s="174" t="s">
        <v>350</v>
      </c>
      <c r="H220" s="175">
        <v>0.59299999999999997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4" customFormat="1" x14ac:dyDescent="0.2">
      <c r="B221" s="172"/>
      <c r="D221" s="166" t="s">
        <v>269</v>
      </c>
      <c r="E221" s="173" t="s">
        <v>1</v>
      </c>
      <c r="F221" s="174" t="s">
        <v>351</v>
      </c>
      <c r="H221" s="175">
        <v>2.2610000000000001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4" customFormat="1" x14ac:dyDescent="0.2">
      <c r="B222" s="172"/>
      <c r="D222" s="166" t="s">
        <v>269</v>
      </c>
      <c r="E222" s="173" t="s">
        <v>1</v>
      </c>
      <c r="F222" s="174" t="s">
        <v>352</v>
      </c>
      <c r="H222" s="175">
        <v>0.36199999999999999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4" customFormat="1" x14ac:dyDescent="0.2">
      <c r="B223" s="172"/>
      <c r="D223" s="166" t="s">
        <v>269</v>
      </c>
      <c r="E223" s="173" t="s">
        <v>1</v>
      </c>
      <c r="F223" s="174" t="s">
        <v>353</v>
      </c>
      <c r="H223" s="175">
        <v>1.2969999999999999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1:65" s="14" customFormat="1" x14ac:dyDescent="0.2">
      <c r="B224" s="172"/>
      <c r="D224" s="166" t="s">
        <v>269</v>
      </c>
      <c r="E224" s="173" t="s">
        <v>1</v>
      </c>
      <c r="F224" s="174" t="s">
        <v>354</v>
      </c>
      <c r="H224" s="175">
        <v>1.3979999999999999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2:51" s="14" customFormat="1" x14ac:dyDescent="0.2">
      <c r="B225" s="172"/>
      <c r="D225" s="166" t="s">
        <v>269</v>
      </c>
      <c r="E225" s="173" t="s">
        <v>1</v>
      </c>
      <c r="F225" s="174" t="s">
        <v>344</v>
      </c>
      <c r="H225" s="175">
        <v>0.76300000000000001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2:51" s="14" customFormat="1" x14ac:dyDescent="0.2">
      <c r="B226" s="172"/>
      <c r="D226" s="166" t="s">
        <v>269</v>
      </c>
      <c r="E226" s="173" t="s">
        <v>1</v>
      </c>
      <c r="F226" s="174" t="s">
        <v>355</v>
      </c>
      <c r="H226" s="175">
        <v>7.702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2:51" s="14" customFormat="1" x14ac:dyDescent="0.2">
      <c r="B227" s="172"/>
      <c r="D227" s="166" t="s">
        <v>269</v>
      </c>
      <c r="E227" s="173" t="s">
        <v>1</v>
      </c>
      <c r="F227" s="174" t="s">
        <v>356</v>
      </c>
      <c r="H227" s="175">
        <v>0.38900000000000001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2:51" s="14" customFormat="1" x14ac:dyDescent="0.2">
      <c r="B228" s="172"/>
      <c r="D228" s="166" t="s">
        <v>269</v>
      </c>
      <c r="E228" s="173" t="s">
        <v>1</v>
      </c>
      <c r="F228" s="174" t="s">
        <v>357</v>
      </c>
      <c r="H228" s="175">
        <v>0.51</v>
      </c>
      <c r="L228" s="172"/>
      <c r="M228" s="176"/>
      <c r="N228" s="177"/>
      <c r="O228" s="177"/>
      <c r="P228" s="177"/>
      <c r="Q228" s="177"/>
      <c r="R228" s="177"/>
      <c r="S228" s="177"/>
      <c r="T228" s="178"/>
      <c r="AT228" s="173" t="s">
        <v>269</v>
      </c>
      <c r="AU228" s="173" t="s">
        <v>87</v>
      </c>
      <c r="AV228" s="14" t="s">
        <v>87</v>
      </c>
      <c r="AW228" s="14" t="s">
        <v>26</v>
      </c>
      <c r="AX228" s="14" t="s">
        <v>71</v>
      </c>
      <c r="AY228" s="173" t="s">
        <v>157</v>
      </c>
    </row>
    <row r="229" spans="2:51" s="14" customFormat="1" x14ac:dyDescent="0.2">
      <c r="B229" s="172"/>
      <c r="D229" s="166" t="s">
        <v>269</v>
      </c>
      <c r="E229" s="173" t="s">
        <v>1</v>
      </c>
      <c r="F229" s="174" t="s">
        <v>358</v>
      </c>
      <c r="H229" s="175">
        <v>0.312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2:51" s="14" customFormat="1" x14ac:dyDescent="0.2">
      <c r="B230" s="172"/>
      <c r="D230" s="166" t="s">
        <v>269</v>
      </c>
      <c r="E230" s="173" t="s">
        <v>1</v>
      </c>
      <c r="F230" s="174" t="s">
        <v>359</v>
      </c>
      <c r="H230" s="175">
        <v>0.318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2:51" s="14" customFormat="1" x14ac:dyDescent="0.2">
      <c r="B231" s="172"/>
      <c r="D231" s="166" t="s">
        <v>269</v>
      </c>
      <c r="E231" s="173" t="s">
        <v>1</v>
      </c>
      <c r="F231" s="174" t="s">
        <v>360</v>
      </c>
      <c r="H231" s="175">
        <v>0.32300000000000001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2:51" s="14" customFormat="1" x14ac:dyDescent="0.2">
      <c r="B232" s="172"/>
      <c r="D232" s="166" t="s">
        <v>269</v>
      </c>
      <c r="E232" s="173" t="s">
        <v>1</v>
      </c>
      <c r="F232" s="174" t="s">
        <v>361</v>
      </c>
      <c r="H232" s="175">
        <v>0.45800000000000002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2:51" s="14" customFormat="1" x14ac:dyDescent="0.2">
      <c r="B233" s="172"/>
      <c r="D233" s="166" t="s">
        <v>269</v>
      </c>
      <c r="E233" s="173" t="s">
        <v>1</v>
      </c>
      <c r="F233" s="174" t="s">
        <v>362</v>
      </c>
      <c r="H233" s="175">
        <v>3.6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2:51" s="14" customFormat="1" x14ac:dyDescent="0.2">
      <c r="B234" s="172"/>
      <c r="D234" s="166" t="s">
        <v>269</v>
      </c>
      <c r="E234" s="173" t="s">
        <v>1</v>
      </c>
      <c r="F234" s="174" t="s">
        <v>363</v>
      </c>
      <c r="H234" s="175">
        <v>8.9429999999999996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2:51" s="14" customFormat="1" x14ac:dyDescent="0.2">
      <c r="B235" s="172"/>
      <c r="D235" s="166" t="s">
        <v>269</v>
      </c>
      <c r="E235" s="173" t="s">
        <v>1</v>
      </c>
      <c r="F235" s="174" t="s">
        <v>364</v>
      </c>
      <c r="H235" s="175">
        <v>0.214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2:51" s="14" customFormat="1" x14ac:dyDescent="0.2">
      <c r="B236" s="172"/>
      <c r="D236" s="166" t="s">
        <v>269</v>
      </c>
      <c r="E236" s="173" t="s">
        <v>1</v>
      </c>
      <c r="F236" s="174" t="s">
        <v>365</v>
      </c>
      <c r="H236" s="175">
        <v>2.1040000000000001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2:51" s="14" customFormat="1" x14ac:dyDescent="0.2">
      <c r="B237" s="172"/>
      <c r="D237" s="166" t="s">
        <v>269</v>
      </c>
      <c r="E237" s="173" t="s">
        <v>1</v>
      </c>
      <c r="F237" s="174" t="s">
        <v>366</v>
      </c>
      <c r="H237" s="175">
        <v>2.2040000000000002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2:51" s="13" customFormat="1" x14ac:dyDescent="0.2">
      <c r="B238" s="165"/>
      <c r="D238" s="166" t="s">
        <v>269</v>
      </c>
      <c r="E238" s="167" t="s">
        <v>1</v>
      </c>
      <c r="F238" s="168" t="s">
        <v>367</v>
      </c>
      <c r="H238" s="167" t="s">
        <v>1</v>
      </c>
      <c r="L238" s="165"/>
      <c r="M238" s="169"/>
      <c r="N238" s="170"/>
      <c r="O238" s="170"/>
      <c r="P238" s="170"/>
      <c r="Q238" s="170"/>
      <c r="R238" s="170"/>
      <c r="S238" s="170"/>
      <c r="T238" s="171"/>
      <c r="AT238" s="167" t="s">
        <v>269</v>
      </c>
      <c r="AU238" s="167" t="s">
        <v>87</v>
      </c>
      <c r="AV238" s="13" t="s">
        <v>79</v>
      </c>
      <c r="AW238" s="13" t="s">
        <v>26</v>
      </c>
      <c r="AX238" s="13" t="s">
        <v>71</v>
      </c>
      <c r="AY238" s="167" t="s">
        <v>157</v>
      </c>
    </row>
    <row r="239" spans="2:51" s="14" customFormat="1" x14ac:dyDescent="0.2">
      <c r="B239" s="172"/>
      <c r="D239" s="166" t="s">
        <v>269</v>
      </c>
      <c r="E239" s="173" t="s">
        <v>1</v>
      </c>
      <c r="F239" s="174" t="s">
        <v>368</v>
      </c>
      <c r="H239" s="175">
        <v>0.12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2:51" s="14" customFormat="1" x14ac:dyDescent="0.2">
      <c r="B240" s="172"/>
      <c r="D240" s="166" t="s">
        <v>269</v>
      </c>
      <c r="E240" s="173" t="s">
        <v>1</v>
      </c>
      <c r="F240" s="174" t="s">
        <v>369</v>
      </c>
      <c r="H240" s="175">
        <v>0.252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4" customFormat="1" x14ac:dyDescent="0.2">
      <c r="B241" s="172"/>
      <c r="D241" s="166" t="s">
        <v>269</v>
      </c>
      <c r="E241" s="173" t="s">
        <v>1</v>
      </c>
      <c r="F241" s="174" t="s">
        <v>370</v>
      </c>
      <c r="H241" s="175">
        <v>0.126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4" customFormat="1" x14ac:dyDescent="0.2">
      <c r="B242" s="172"/>
      <c r="D242" s="166" t="s">
        <v>269</v>
      </c>
      <c r="E242" s="173" t="s">
        <v>1</v>
      </c>
      <c r="F242" s="174" t="s">
        <v>371</v>
      </c>
      <c r="H242" s="175">
        <v>0.36399999999999999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4" customFormat="1" x14ac:dyDescent="0.2">
      <c r="B243" s="172"/>
      <c r="D243" s="166" t="s">
        <v>269</v>
      </c>
      <c r="E243" s="173" t="s">
        <v>1</v>
      </c>
      <c r="F243" s="174" t="s">
        <v>372</v>
      </c>
      <c r="H243" s="175">
        <v>0.71499999999999997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1:65" s="14" customFormat="1" x14ac:dyDescent="0.2">
      <c r="B244" s="172"/>
      <c r="D244" s="166" t="s">
        <v>269</v>
      </c>
      <c r="E244" s="173" t="s">
        <v>1</v>
      </c>
      <c r="F244" s="174" t="s">
        <v>373</v>
      </c>
      <c r="H244" s="175">
        <v>0.38500000000000001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1:65" s="14" customFormat="1" x14ac:dyDescent="0.2">
      <c r="B245" s="172"/>
      <c r="D245" s="166" t="s">
        <v>269</v>
      </c>
      <c r="E245" s="173" t="s">
        <v>1</v>
      </c>
      <c r="F245" s="174" t="s">
        <v>374</v>
      </c>
      <c r="H245" s="175">
        <v>0.22700000000000001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1:65" s="14" customFormat="1" x14ac:dyDescent="0.2">
      <c r="B246" s="172"/>
      <c r="D246" s="166" t="s">
        <v>269</v>
      </c>
      <c r="E246" s="173" t="s">
        <v>1</v>
      </c>
      <c r="F246" s="174" t="s">
        <v>371</v>
      </c>
      <c r="H246" s="175">
        <v>0.36399999999999999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 x14ac:dyDescent="0.2">
      <c r="B247" s="172"/>
      <c r="D247" s="166" t="s">
        <v>269</v>
      </c>
      <c r="E247" s="173" t="s">
        <v>1</v>
      </c>
      <c r="F247" s="174" t="s">
        <v>370</v>
      </c>
      <c r="H247" s="175">
        <v>0.126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 x14ac:dyDescent="0.2">
      <c r="B248" s="172"/>
      <c r="D248" s="166" t="s">
        <v>269</v>
      </c>
      <c r="E248" s="173" t="s">
        <v>1</v>
      </c>
      <c r="F248" s="174" t="s">
        <v>375</v>
      </c>
      <c r="H248" s="175">
        <v>0.27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 x14ac:dyDescent="0.2">
      <c r="B249" s="172"/>
      <c r="D249" s="166" t="s">
        <v>269</v>
      </c>
      <c r="E249" s="173" t="s">
        <v>1</v>
      </c>
      <c r="F249" s="174" t="s">
        <v>376</v>
      </c>
      <c r="H249" s="175">
        <v>0.16500000000000001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6" customFormat="1" x14ac:dyDescent="0.2">
      <c r="B250" s="186"/>
      <c r="D250" s="166" t="s">
        <v>269</v>
      </c>
      <c r="E250" s="187" t="s">
        <v>1</v>
      </c>
      <c r="F250" s="188" t="s">
        <v>319</v>
      </c>
      <c r="H250" s="189">
        <v>63.195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1:65" s="15" customFormat="1" x14ac:dyDescent="0.2">
      <c r="B251" s="179"/>
      <c r="D251" s="166" t="s">
        <v>269</v>
      </c>
      <c r="E251" s="180" t="s">
        <v>1</v>
      </c>
      <c r="F251" s="181" t="s">
        <v>272</v>
      </c>
      <c r="H251" s="182">
        <v>63.195</v>
      </c>
      <c r="L251" s="179"/>
      <c r="M251" s="183"/>
      <c r="N251" s="184"/>
      <c r="O251" s="184"/>
      <c r="P251" s="184"/>
      <c r="Q251" s="184"/>
      <c r="R251" s="184"/>
      <c r="S251" s="184"/>
      <c r="T251" s="185"/>
      <c r="AT251" s="180" t="s">
        <v>269</v>
      </c>
      <c r="AU251" s="180" t="s">
        <v>87</v>
      </c>
      <c r="AV251" s="15" t="s">
        <v>162</v>
      </c>
      <c r="AW251" s="15" t="s">
        <v>26</v>
      </c>
      <c r="AX251" s="15" t="s">
        <v>79</v>
      </c>
      <c r="AY251" s="180" t="s">
        <v>157</v>
      </c>
    </row>
    <row r="252" spans="1:65" s="2" customFormat="1" ht="37.9" customHeight="1" x14ac:dyDescent="0.2">
      <c r="A252" s="30"/>
      <c r="B252" s="147"/>
      <c r="C252" s="148" t="s">
        <v>187</v>
      </c>
      <c r="D252" s="148" t="s">
        <v>159</v>
      </c>
      <c r="E252" s="149" t="s">
        <v>377</v>
      </c>
      <c r="F252" s="150" t="s">
        <v>378</v>
      </c>
      <c r="G252" s="151" t="s">
        <v>161</v>
      </c>
      <c r="H252" s="152">
        <v>284.83199999999999</v>
      </c>
      <c r="I252" s="152"/>
      <c r="J252" s="152">
        <f>ROUND(I252*H252,3)</f>
        <v>0</v>
      </c>
      <c r="K252" s="153"/>
      <c r="L252" s="31"/>
      <c r="M252" s="154" t="s">
        <v>1</v>
      </c>
      <c r="N252" s="155" t="s">
        <v>37</v>
      </c>
      <c r="O252" s="156">
        <v>5.8433900000000003</v>
      </c>
      <c r="P252" s="156">
        <f>O252*H252</f>
        <v>1664.3844604800001</v>
      </c>
      <c r="Q252" s="156">
        <v>0</v>
      </c>
      <c r="R252" s="156">
        <f>Q252*H252</f>
        <v>0</v>
      </c>
      <c r="S252" s="156">
        <v>2.2000000000000002</v>
      </c>
      <c r="T252" s="157">
        <f>S252*H252</f>
        <v>626.63040000000001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162</v>
      </c>
      <c r="AT252" s="158" t="s">
        <v>159</v>
      </c>
      <c r="AU252" s="158" t="s">
        <v>87</v>
      </c>
      <c r="AY252" s="18" t="s">
        <v>157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87</v>
      </c>
      <c r="BK252" s="160">
        <f>ROUND(I252*H252,3)</f>
        <v>0</v>
      </c>
      <c r="BL252" s="18" t="s">
        <v>162</v>
      </c>
      <c r="BM252" s="158" t="s">
        <v>379</v>
      </c>
    </row>
    <row r="253" spans="1:65" s="13" customFormat="1" ht="22.5" x14ac:dyDescent="0.2">
      <c r="B253" s="165"/>
      <c r="D253" s="166" t="s">
        <v>269</v>
      </c>
      <c r="E253" s="167" t="s">
        <v>1</v>
      </c>
      <c r="F253" s="168" t="s">
        <v>380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4" customFormat="1" x14ac:dyDescent="0.2">
      <c r="B254" s="172"/>
      <c r="D254" s="166" t="s">
        <v>269</v>
      </c>
      <c r="E254" s="173" t="s">
        <v>1</v>
      </c>
      <c r="F254" s="174" t="s">
        <v>381</v>
      </c>
      <c r="H254" s="175">
        <v>284.83199999999999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5" customFormat="1" x14ac:dyDescent="0.2">
      <c r="B255" s="179"/>
      <c r="D255" s="166" t="s">
        <v>269</v>
      </c>
      <c r="E255" s="180" t="s">
        <v>1</v>
      </c>
      <c r="F255" s="181" t="s">
        <v>272</v>
      </c>
      <c r="H255" s="182">
        <v>284.83199999999999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24.2" customHeight="1" x14ac:dyDescent="0.2">
      <c r="A256" s="30"/>
      <c r="B256" s="147"/>
      <c r="C256" s="148" t="s">
        <v>178</v>
      </c>
      <c r="D256" s="148" t="s">
        <v>159</v>
      </c>
      <c r="E256" s="149" t="s">
        <v>382</v>
      </c>
      <c r="F256" s="150" t="s">
        <v>383</v>
      </c>
      <c r="G256" s="151" t="s">
        <v>161</v>
      </c>
      <c r="H256" s="152">
        <v>284.83199999999999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3.5049999999999999</v>
      </c>
      <c r="P256" s="156">
        <f>O256*H256</f>
        <v>998.33615999999995</v>
      </c>
      <c r="Q256" s="156">
        <v>0</v>
      </c>
      <c r="R256" s="156">
        <f>Q256*H256</f>
        <v>0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162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162</v>
      </c>
      <c r="BM256" s="158" t="s">
        <v>384</v>
      </c>
    </row>
    <row r="257" spans="1:65" s="2" customFormat="1" ht="24.2" customHeight="1" x14ac:dyDescent="0.2">
      <c r="A257" s="30"/>
      <c r="B257" s="147"/>
      <c r="C257" s="148" t="s">
        <v>194</v>
      </c>
      <c r="D257" s="148" t="s">
        <v>159</v>
      </c>
      <c r="E257" s="149" t="s">
        <v>385</v>
      </c>
      <c r="F257" s="150" t="s">
        <v>386</v>
      </c>
      <c r="G257" s="151" t="s">
        <v>196</v>
      </c>
      <c r="H257" s="152">
        <v>96.7</v>
      </c>
      <c r="I257" s="152"/>
      <c r="J257" s="152">
        <f>ROUND(I257*H257,3)</f>
        <v>0</v>
      </c>
      <c r="K257" s="153"/>
      <c r="L257" s="31"/>
      <c r="M257" s="154" t="s">
        <v>1</v>
      </c>
      <c r="N257" s="155" t="s">
        <v>37</v>
      </c>
      <c r="O257" s="156">
        <v>1.0860000000000001</v>
      </c>
      <c r="P257" s="156">
        <f>O257*H257</f>
        <v>105.01620000000001</v>
      </c>
      <c r="Q257" s="156">
        <v>0</v>
      </c>
      <c r="R257" s="156">
        <f>Q257*H257</f>
        <v>0</v>
      </c>
      <c r="S257" s="156">
        <v>8.3000000000000004E-2</v>
      </c>
      <c r="T257" s="157">
        <f>S257*H257</f>
        <v>8.0261000000000013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8" t="s">
        <v>162</v>
      </c>
      <c r="AT257" s="158" t="s">
        <v>159</v>
      </c>
      <c r="AU257" s="158" t="s">
        <v>87</v>
      </c>
      <c r="AY257" s="18" t="s">
        <v>157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8" t="s">
        <v>87</v>
      </c>
      <c r="BK257" s="160">
        <f>ROUND(I257*H257,3)</f>
        <v>0</v>
      </c>
      <c r="BL257" s="18" t="s">
        <v>162</v>
      </c>
      <c r="BM257" s="158" t="s">
        <v>387</v>
      </c>
    </row>
    <row r="258" spans="1:65" s="14" customFormat="1" x14ac:dyDescent="0.2">
      <c r="B258" s="172"/>
      <c r="D258" s="166" t="s">
        <v>269</v>
      </c>
      <c r="E258" s="173" t="s">
        <v>1</v>
      </c>
      <c r="F258" s="174" t="s">
        <v>388</v>
      </c>
      <c r="H258" s="175">
        <v>28.8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 x14ac:dyDescent="0.2">
      <c r="B259" s="172"/>
      <c r="D259" s="166" t="s">
        <v>269</v>
      </c>
      <c r="E259" s="173" t="s">
        <v>1</v>
      </c>
      <c r="F259" s="174" t="s">
        <v>389</v>
      </c>
      <c r="H259" s="175">
        <v>67.900000000000006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5" customFormat="1" x14ac:dyDescent="0.2">
      <c r="B260" s="179"/>
      <c r="D260" s="166" t="s">
        <v>269</v>
      </c>
      <c r="E260" s="180" t="s">
        <v>1</v>
      </c>
      <c r="F260" s="181" t="s">
        <v>272</v>
      </c>
      <c r="H260" s="182">
        <v>96.7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24.2" customHeight="1" x14ac:dyDescent="0.2">
      <c r="A261" s="30"/>
      <c r="B261" s="147"/>
      <c r="C261" s="148" t="s">
        <v>198</v>
      </c>
      <c r="D261" s="148" t="s">
        <v>159</v>
      </c>
      <c r="E261" s="149" t="s">
        <v>390</v>
      </c>
      <c r="F261" s="150" t="s">
        <v>391</v>
      </c>
      <c r="G261" s="151" t="s">
        <v>168</v>
      </c>
      <c r="H261" s="152">
        <v>410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0.29899999999999999</v>
      </c>
      <c r="P261" s="156">
        <f>O261*H261</f>
        <v>122.58999999999999</v>
      </c>
      <c r="Q261" s="156">
        <v>0</v>
      </c>
      <c r="R261" s="156">
        <f>Q261*H261</f>
        <v>0</v>
      </c>
      <c r="S261" s="156">
        <v>3.1E-2</v>
      </c>
      <c r="T261" s="157">
        <f>S261*H261</f>
        <v>12.709999999999999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162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162</v>
      </c>
      <c r="BM261" s="158" t="s">
        <v>392</v>
      </c>
    </row>
    <row r="262" spans="1:65" s="13" customFormat="1" x14ac:dyDescent="0.2">
      <c r="B262" s="165"/>
      <c r="D262" s="166" t="s">
        <v>269</v>
      </c>
      <c r="E262" s="167" t="s">
        <v>1</v>
      </c>
      <c r="F262" s="168" t="s">
        <v>393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4" customFormat="1" x14ac:dyDescent="0.2">
      <c r="B263" s="172"/>
      <c r="D263" s="166" t="s">
        <v>269</v>
      </c>
      <c r="E263" s="173" t="s">
        <v>1</v>
      </c>
      <c r="F263" s="174" t="s">
        <v>394</v>
      </c>
      <c r="H263" s="175">
        <v>410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 x14ac:dyDescent="0.2">
      <c r="B264" s="179"/>
      <c r="D264" s="166" t="s">
        <v>269</v>
      </c>
      <c r="E264" s="180" t="s">
        <v>1</v>
      </c>
      <c r="F264" s="181" t="s">
        <v>272</v>
      </c>
      <c r="H264" s="182">
        <v>410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14.45" customHeight="1" x14ac:dyDescent="0.2">
      <c r="A265" s="30"/>
      <c r="B265" s="147"/>
      <c r="C265" s="148" t="s">
        <v>202</v>
      </c>
      <c r="D265" s="148" t="s">
        <v>159</v>
      </c>
      <c r="E265" s="149" t="s">
        <v>395</v>
      </c>
      <c r="F265" s="150" t="s">
        <v>396</v>
      </c>
      <c r="G265" s="151" t="s">
        <v>196</v>
      </c>
      <c r="H265" s="152">
        <v>55.6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0.34399999999999997</v>
      </c>
      <c r="P265" s="156">
        <f>O265*H265</f>
        <v>19.1264</v>
      </c>
      <c r="Q265" s="156">
        <v>0</v>
      </c>
      <c r="R265" s="156">
        <f>Q265*H265</f>
        <v>0</v>
      </c>
      <c r="S265" s="156">
        <v>5.0000000000000001E-3</v>
      </c>
      <c r="T265" s="157">
        <f>S265*H265</f>
        <v>0.27800000000000002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397</v>
      </c>
    </row>
    <row r="266" spans="1:65" s="14" customFormat="1" x14ac:dyDescent="0.2">
      <c r="B266" s="172"/>
      <c r="D266" s="166" t="s">
        <v>269</v>
      </c>
      <c r="E266" s="173" t="s">
        <v>1</v>
      </c>
      <c r="F266" s="174" t="s">
        <v>398</v>
      </c>
      <c r="H266" s="175">
        <v>9.1999999999999993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4" customFormat="1" x14ac:dyDescent="0.2">
      <c r="B267" s="172"/>
      <c r="D267" s="166" t="s">
        <v>269</v>
      </c>
      <c r="E267" s="173" t="s">
        <v>1</v>
      </c>
      <c r="F267" s="174" t="s">
        <v>399</v>
      </c>
      <c r="H267" s="175">
        <v>13.5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1:65" s="14" customFormat="1" x14ac:dyDescent="0.2">
      <c r="B268" s="172"/>
      <c r="D268" s="166" t="s">
        <v>269</v>
      </c>
      <c r="E268" s="173" t="s">
        <v>1</v>
      </c>
      <c r="F268" s="174" t="s">
        <v>400</v>
      </c>
      <c r="H268" s="175">
        <v>18.399999999999999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1:65" s="14" customFormat="1" x14ac:dyDescent="0.2">
      <c r="B269" s="172"/>
      <c r="D269" s="166" t="s">
        <v>269</v>
      </c>
      <c r="E269" s="173" t="s">
        <v>1</v>
      </c>
      <c r="F269" s="174" t="s">
        <v>401</v>
      </c>
      <c r="H269" s="175">
        <v>3.7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1:65" s="16" customFormat="1" x14ac:dyDescent="0.2">
      <c r="B270" s="186"/>
      <c r="D270" s="166" t="s">
        <v>269</v>
      </c>
      <c r="E270" s="187" t="s">
        <v>1</v>
      </c>
      <c r="F270" s="188" t="s">
        <v>319</v>
      </c>
      <c r="H270" s="189">
        <v>44.8</v>
      </c>
      <c r="L270" s="186"/>
      <c r="M270" s="190"/>
      <c r="N270" s="191"/>
      <c r="O270" s="191"/>
      <c r="P270" s="191"/>
      <c r="Q270" s="191"/>
      <c r="R270" s="191"/>
      <c r="S270" s="191"/>
      <c r="T270" s="192"/>
      <c r="AT270" s="187" t="s">
        <v>269</v>
      </c>
      <c r="AU270" s="187" t="s">
        <v>87</v>
      </c>
      <c r="AV270" s="16" t="s">
        <v>92</v>
      </c>
      <c r="AW270" s="16" t="s">
        <v>26</v>
      </c>
      <c r="AX270" s="16" t="s">
        <v>71</v>
      </c>
      <c r="AY270" s="187" t="s">
        <v>157</v>
      </c>
    </row>
    <row r="271" spans="1:65" s="14" customFormat="1" x14ac:dyDescent="0.2">
      <c r="B271" s="172"/>
      <c r="D271" s="166" t="s">
        <v>269</v>
      </c>
      <c r="E271" s="173" t="s">
        <v>1</v>
      </c>
      <c r="F271" s="174" t="s">
        <v>402</v>
      </c>
      <c r="H271" s="175">
        <v>4.8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4" customFormat="1" x14ac:dyDescent="0.2">
      <c r="B272" s="172"/>
      <c r="D272" s="166" t="s">
        <v>269</v>
      </c>
      <c r="E272" s="173" t="s">
        <v>1</v>
      </c>
      <c r="F272" s="174" t="s">
        <v>403</v>
      </c>
      <c r="H272" s="175">
        <v>6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6" customFormat="1" x14ac:dyDescent="0.2">
      <c r="B273" s="186"/>
      <c r="D273" s="166" t="s">
        <v>269</v>
      </c>
      <c r="E273" s="187" t="s">
        <v>1</v>
      </c>
      <c r="F273" s="188" t="s">
        <v>319</v>
      </c>
      <c r="H273" s="189">
        <v>10.8</v>
      </c>
      <c r="L273" s="186"/>
      <c r="M273" s="190"/>
      <c r="N273" s="191"/>
      <c r="O273" s="191"/>
      <c r="P273" s="191"/>
      <c r="Q273" s="191"/>
      <c r="R273" s="191"/>
      <c r="S273" s="191"/>
      <c r="T273" s="192"/>
      <c r="AT273" s="187" t="s">
        <v>269</v>
      </c>
      <c r="AU273" s="187" t="s">
        <v>87</v>
      </c>
      <c r="AV273" s="16" t="s">
        <v>92</v>
      </c>
      <c r="AW273" s="16" t="s">
        <v>26</v>
      </c>
      <c r="AX273" s="16" t="s">
        <v>71</v>
      </c>
      <c r="AY273" s="187" t="s">
        <v>157</v>
      </c>
    </row>
    <row r="274" spans="1:65" s="15" customFormat="1" x14ac:dyDescent="0.2">
      <c r="B274" s="179"/>
      <c r="D274" s="166" t="s">
        <v>269</v>
      </c>
      <c r="E274" s="180" t="s">
        <v>1</v>
      </c>
      <c r="F274" s="181" t="s">
        <v>272</v>
      </c>
      <c r="H274" s="182">
        <v>55.6</v>
      </c>
      <c r="L274" s="179"/>
      <c r="M274" s="183"/>
      <c r="N274" s="184"/>
      <c r="O274" s="184"/>
      <c r="P274" s="184"/>
      <c r="Q274" s="184"/>
      <c r="R274" s="184"/>
      <c r="S274" s="184"/>
      <c r="T274" s="185"/>
      <c r="AT274" s="180" t="s">
        <v>269</v>
      </c>
      <c r="AU274" s="180" t="s">
        <v>87</v>
      </c>
      <c r="AV274" s="15" t="s">
        <v>162</v>
      </c>
      <c r="AW274" s="15" t="s">
        <v>26</v>
      </c>
      <c r="AX274" s="15" t="s">
        <v>79</v>
      </c>
      <c r="AY274" s="180" t="s">
        <v>157</v>
      </c>
    </row>
    <row r="275" spans="1:65" s="2" customFormat="1" ht="24.2" customHeight="1" x14ac:dyDescent="0.2">
      <c r="A275" s="30"/>
      <c r="B275" s="147"/>
      <c r="C275" s="148" t="s">
        <v>207</v>
      </c>
      <c r="D275" s="148" t="s">
        <v>159</v>
      </c>
      <c r="E275" s="149" t="s">
        <v>404</v>
      </c>
      <c r="F275" s="150" t="s">
        <v>405</v>
      </c>
      <c r="G275" s="151" t="s">
        <v>196</v>
      </c>
      <c r="H275" s="152">
        <v>60.54</v>
      </c>
      <c r="I275" s="152"/>
      <c r="J275" s="152">
        <f>ROUND(I275*H275,3)</f>
        <v>0</v>
      </c>
      <c r="K275" s="153"/>
      <c r="L275" s="31"/>
      <c r="M275" s="154" t="s">
        <v>1</v>
      </c>
      <c r="N275" s="155" t="s">
        <v>37</v>
      </c>
      <c r="O275" s="156">
        <v>0.34399999999999997</v>
      </c>
      <c r="P275" s="156">
        <f>O275*H275</f>
        <v>20.825759999999999</v>
      </c>
      <c r="Q275" s="156">
        <v>0</v>
      </c>
      <c r="R275" s="156">
        <f>Q275*H275</f>
        <v>0</v>
      </c>
      <c r="S275" s="156">
        <v>5.0000000000000001E-3</v>
      </c>
      <c r="T275" s="157">
        <f>S275*H275</f>
        <v>0.30270000000000002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58" t="s">
        <v>162</v>
      </c>
      <c r="AT275" s="158" t="s">
        <v>159</v>
      </c>
      <c r="AU275" s="158" t="s">
        <v>87</v>
      </c>
      <c r="AY275" s="18" t="s">
        <v>157</v>
      </c>
      <c r="BE275" s="159">
        <f>IF(N275="základná",J275,0)</f>
        <v>0</v>
      </c>
      <c r="BF275" s="159">
        <f>IF(N275="znížená",J275,0)</f>
        <v>0</v>
      </c>
      <c r="BG275" s="159">
        <f>IF(N275="zákl. prenesená",J275,0)</f>
        <v>0</v>
      </c>
      <c r="BH275" s="159">
        <f>IF(N275="zníž. prenesená",J275,0)</f>
        <v>0</v>
      </c>
      <c r="BI275" s="159">
        <f>IF(N275="nulová",J275,0)</f>
        <v>0</v>
      </c>
      <c r="BJ275" s="18" t="s">
        <v>87</v>
      </c>
      <c r="BK275" s="160">
        <f>ROUND(I275*H275,3)</f>
        <v>0</v>
      </c>
      <c r="BL275" s="18" t="s">
        <v>162</v>
      </c>
      <c r="BM275" s="158" t="s">
        <v>406</v>
      </c>
    </row>
    <row r="276" spans="1:65" s="14" customFormat="1" x14ac:dyDescent="0.2">
      <c r="B276" s="172"/>
      <c r="D276" s="166" t="s">
        <v>269</v>
      </c>
      <c r="E276" s="173" t="s">
        <v>1</v>
      </c>
      <c r="F276" s="174" t="s">
        <v>407</v>
      </c>
      <c r="H276" s="175">
        <v>39.6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4" customFormat="1" x14ac:dyDescent="0.2">
      <c r="B277" s="172"/>
      <c r="D277" s="166" t="s">
        <v>269</v>
      </c>
      <c r="E277" s="173" t="s">
        <v>1</v>
      </c>
      <c r="F277" s="174" t="s">
        <v>408</v>
      </c>
      <c r="H277" s="175">
        <v>8.4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4" customFormat="1" x14ac:dyDescent="0.2">
      <c r="B278" s="172"/>
      <c r="D278" s="166" t="s">
        <v>269</v>
      </c>
      <c r="E278" s="173" t="s">
        <v>1</v>
      </c>
      <c r="F278" s="174" t="s">
        <v>409</v>
      </c>
      <c r="H278" s="175">
        <v>6.4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 x14ac:dyDescent="0.2">
      <c r="B279" s="172"/>
      <c r="D279" s="166" t="s">
        <v>269</v>
      </c>
      <c r="E279" s="173" t="s">
        <v>1</v>
      </c>
      <c r="F279" s="174" t="s">
        <v>410</v>
      </c>
      <c r="H279" s="175">
        <v>6.14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5" customFormat="1" x14ac:dyDescent="0.2">
      <c r="B280" s="179"/>
      <c r="D280" s="166" t="s">
        <v>269</v>
      </c>
      <c r="E280" s="180" t="s">
        <v>1</v>
      </c>
      <c r="F280" s="181" t="s">
        <v>272</v>
      </c>
      <c r="H280" s="182">
        <v>60.54</v>
      </c>
      <c r="L280" s="179"/>
      <c r="M280" s="183"/>
      <c r="N280" s="184"/>
      <c r="O280" s="184"/>
      <c r="P280" s="184"/>
      <c r="Q280" s="184"/>
      <c r="R280" s="184"/>
      <c r="S280" s="184"/>
      <c r="T280" s="185"/>
      <c r="AT280" s="180" t="s">
        <v>269</v>
      </c>
      <c r="AU280" s="180" t="s">
        <v>87</v>
      </c>
      <c r="AV280" s="15" t="s">
        <v>162</v>
      </c>
      <c r="AW280" s="15" t="s">
        <v>26</v>
      </c>
      <c r="AX280" s="15" t="s">
        <v>79</v>
      </c>
      <c r="AY280" s="180" t="s">
        <v>157</v>
      </c>
    </row>
    <row r="281" spans="1:65" s="2" customFormat="1" ht="24.2" customHeight="1" x14ac:dyDescent="0.2">
      <c r="A281" s="30"/>
      <c r="B281" s="147"/>
      <c r="C281" s="148" t="s">
        <v>211</v>
      </c>
      <c r="D281" s="148" t="s">
        <v>159</v>
      </c>
      <c r="E281" s="149" t="s">
        <v>411</v>
      </c>
      <c r="F281" s="150" t="s">
        <v>412</v>
      </c>
      <c r="G281" s="151" t="s">
        <v>168</v>
      </c>
      <c r="H281" s="152">
        <v>47.8</v>
      </c>
      <c r="I281" s="152"/>
      <c r="J281" s="152">
        <f>ROUND(I281*H281,3)</f>
        <v>0</v>
      </c>
      <c r="K281" s="153"/>
      <c r="L281" s="31"/>
      <c r="M281" s="154" t="s">
        <v>1</v>
      </c>
      <c r="N281" s="155" t="s">
        <v>37</v>
      </c>
      <c r="O281" s="156">
        <v>1.6</v>
      </c>
      <c r="P281" s="156">
        <f>O281*H281</f>
        <v>76.48</v>
      </c>
      <c r="Q281" s="156">
        <v>0</v>
      </c>
      <c r="R281" s="156">
        <f>Q281*H281</f>
        <v>0</v>
      </c>
      <c r="S281" s="156">
        <v>7.5999999999999998E-2</v>
      </c>
      <c r="T281" s="157">
        <f>S281*H281</f>
        <v>3.6327999999999996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8" t="s">
        <v>162</v>
      </c>
      <c r="AT281" s="158" t="s">
        <v>159</v>
      </c>
      <c r="AU281" s="158" t="s">
        <v>87</v>
      </c>
      <c r="AY281" s="18" t="s">
        <v>157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8" t="s">
        <v>87</v>
      </c>
      <c r="BK281" s="160">
        <f>ROUND(I281*H281,3)</f>
        <v>0</v>
      </c>
      <c r="BL281" s="18" t="s">
        <v>162</v>
      </c>
      <c r="BM281" s="158" t="s">
        <v>413</v>
      </c>
    </row>
    <row r="282" spans="1:65" s="14" customFormat="1" x14ac:dyDescent="0.2">
      <c r="B282" s="172"/>
      <c r="D282" s="166" t="s">
        <v>269</v>
      </c>
      <c r="E282" s="173" t="s">
        <v>1</v>
      </c>
      <c r="F282" s="174" t="s">
        <v>414</v>
      </c>
      <c r="H282" s="175">
        <v>20.8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 x14ac:dyDescent="0.2">
      <c r="B283" s="172"/>
      <c r="D283" s="166" t="s">
        <v>269</v>
      </c>
      <c r="E283" s="173" t="s">
        <v>1</v>
      </c>
      <c r="F283" s="174" t="s">
        <v>415</v>
      </c>
      <c r="H283" s="175">
        <v>5.4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x14ac:dyDescent="0.2">
      <c r="B284" s="172"/>
      <c r="D284" s="166" t="s">
        <v>269</v>
      </c>
      <c r="E284" s="173" t="s">
        <v>1</v>
      </c>
      <c r="F284" s="174" t="s">
        <v>416</v>
      </c>
      <c r="H284" s="175">
        <v>21.6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5" customFormat="1" x14ac:dyDescent="0.2">
      <c r="B285" s="179"/>
      <c r="D285" s="166" t="s">
        <v>269</v>
      </c>
      <c r="E285" s="180" t="s">
        <v>1</v>
      </c>
      <c r="F285" s="181" t="s">
        <v>272</v>
      </c>
      <c r="H285" s="182">
        <v>47.8</v>
      </c>
      <c r="L285" s="179"/>
      <c r="M285" s="183"/>
      <c r="N285" s="184"/>
      <c r="O285" s="184"/>
      <c r="P285" s="184"/>
      <c r="Q285" s="184"/>
      <c r="R285" s="184"/>
      <c r="S285" s="184"/>
      <c r="T285" s="185"/>
      <c r="AT285" s="180" t="s">
        <v>269</v>
      </c>
      <c r="AU285" s="180" t="s">
        <v>87</v>
      </c>
      <c r="AV285" s="15" t="s">
        <v>162</v>
      </c>
      <c r="AW285" s="15" t="s">
        <v>26</v>
      </c>
      <c r="AX285" s="15" t="s">
        <v>79</v>
      </c>
      <c r="AY285" s="180" t="s">
        <v>157</v>
      </c>
    </row>
    <row r="286" spans="1:65" s="2" customFormat="1" ht="24.2" customHeight="1" x14ac:dyDescent="0.2">
      <c r="A286" s="30"/>
      <c r="B286" s="147"/>
      <c r="C286" s="148" t="s">
        <v>215</v>
      </c>
      <c r="D286" s="148" t="s">
        <v>159</v>
      </c>
      <c r="E286" s="149" t="s">
        <v>417</v>
      </c>
      <c r="F286" s="150" t="s">
        <v>418</v>
      </c>
      <c r="G286" s="151" t="s">
        <v>168</v>
      </c>
      <c r="H286" s="152">
        <v>20.965</v>
      </c>
      <c r="I286" s="152"/>
      <c r="J286" s="152">
        <f>ROUND(I286*H286,3)</f>
        <v>0</v>
      </c>
      <c r="K286" s="153"/>
      <c r="L286" s="31"/>
      <c r="M286" s="154" t="s">
        <v>1</v>
      </c>
      <c r="N286" s="155" t="s">
        <v>37</v>
      </c>
      <c r="O286" s="156">
        <v>1.2</v>
      </c>
      <c r="P286" s="156">
        <f>O286*H286</f>
        <v>25.157999999999998</v>
      </c>
      <c r="Q286" s="156">
        <v>0</v>
      </c>
      <c r="R286" s="156">
        <f>Q286*H286</f>
        <v>0</v>
      </c>
      <c r="S286" s="156">
        <v>6.3E-2</v>
      </c>
      <c r="T286" s="157">
        <f>S286*H286</f>
        <v>1.3207949999999999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8" t="s">
        <v>162</v>
      </c>
      <c r="AT286" s="158" t="s">
        <v>159</v>
      </c>
      <c r="AU286" s="158" t="s">
        <v>87</v>
      </c>
      <c r="AY286" s="18" t="s">
        <v>157</v>
      </c>
      <c r="BE286" s="159">
        <f>IF(N286="základná",J286,0)</f>
        <v>0</v>
      </c>
      <c r="BF286" s="159">
        <f>IF(N286="znížená",J286,0)</f>
        <v>0</v>
      </c>
      <c r="BG286" s="159">
        <f>IF(N286="zákl. prenesená",J286,0)</f>
        <v>0</v>
      </c>
      <c r="BH286" s="159">
        <f>IF(N286="zníž. prenesená",J286,0)</f>
        <v>0</v>
      </c>
      <c r="BI286" s="159">
        <f>IF(N286="nulová",J286,0)</f>
        <v>0</v>
      </c>
      <c r="BJ286" s="18" t="s">
        <v>87</v>
      </c>
      <c r="BK286" s="160">
        <f>ROUND(I286*H286,3)</f>
        <v>0</v>
      </c>
      <c r="BL286" s="18" t="s">
        <v>162</v>
      </c>
      <c r="BM286" s="158" t="s">
        <v>419</v>
      </c>
    </row>
    <row r="287" spans="1:65" s="14" customFormat="1" x14ac:dyDescent="0.2">
      <c r="B287" s="172"/>
      <c r="D287" s="166" t="s">
        <v>269</v>
      </c>
      <c r="E287" s="173" t="s">
        <v>1</v>
      </c>
      <c r="F287" s="174" t="s">
        <v>420</v>
      </c>
      <c r="H287" s="175">
        <v>3.36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 x14ac:dyDescent="0.2">
      <c r="B288" s="172"/>
      <c r="D288" s="166" t="s">
        <v>269</v>
      </c>
      <c r="E288" s="173" t="s">
        <v>1</v>
      </c>
      <c r="F288" s="174" t="s">
        <v>421</v>
      </c>
      <c r="H288" s="175">
        <v>7.5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 x14ac:dyDescent="0.2">
      <c r="B289" s="172"/>
      <c r="D289" s="166" t="s">
        <v>269</v>
      </c>
      <c r="E289" s="173" t="s">
        <v>1</v>
      </c>
      <c r="F289" s="174" t="s">
        <v>422</v>
      </c>
      <c r="H289" s="175">
        <v>10.105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5" customFormat="1" x14ac:dyDescent="0.2">
      <c r="B290" s="179"/>
      <c r="D290" s="166" t="s">
        <v>269</v>
      </c>
      <c r="E290" s="180" t="s">
        <v>1</v>
      </c>
      <c r="F290" s="181" t="s">
        <v>272</v>
      </c>
      <c r="H290" s="182">
        <v>20.965</v>
      </c>
      <c r="L290" s="179"/>
      <c r="M290" s="183"/>
      <c r="N290" s="184"/>
      <c r="O290" s="184"/>
      <c r="P290" s="184"/>
      <c r="Q290" s="184"/>
      <c r="R290" s="184"/>
      <c r="S290" s="184"/>
      <c r="T290" s="185"/>
      <c r="AT290" s="180" t="s">
        <v>269</v>
      </c>
      <c r="AU290" s="180" t="s">
        <v>87</v>
      </c>
      <c r="AV290" s="15" t="s">
        <v>162</v>
      </c>
      <c r="AW290" s="15" t="s">
        <v>26</v>
      </c>
      <c r="AX290" s="15" t="s">
        <v>79</v>
      </c>
      <c r="AY290" s="180" t="s">
        <v>157</v>
      </c>
    </row>
    <row r="291" spans="1:65" s="2" customFormat="1" ht="24.2" customHeight="1" x14ac:dyDescent="0.2">
      <c r="A291" s="30"/>
      <c r="B291" s="147"/>
      <c r="C291" s="148" t="s">
        <v>220</v>
      </c>
      <c r="D291" s="148" t="s">
        <v>159</v>
      </c>
      <c r="E291" s="149" t="s">
        <v>423</v>
      </c>
      <c r="F291" s="150" t="s">
        <v>424</v>
      </c>
      <c r="G291" s="151" t="s">
        <v>168</v>
      </c>
      <c r="H291" s="152">
        <v>63.037999999999997</v>
      </c>
      <c r="I291" s="152"/>
      <c r="J291" s="152">
        <f>ROUND(I291*H291,3)</f>
        <v>0</v>
      </c>
      <c r="K291" s="153"/>
      <c r="L291" s="31"/>
      <c r="M291" s="154" t="s">
        <v>1</v>
      </c>
      <c r="N291" s="155" t="s">
        <v>37</v>
      </c>
      <c r="O291" s="156">
        <v>0.35799999999999998</v>
      </c>
      <c r="P291" s="156">
        <f>O291*H291</f>
        <v>22.567603999999999</v>
      </c>
      <c r="Q291" s="156">
        <v>0</v>
      </c>
      <c r="R291" s="156">
        <f>Q291*H291</f>
        <v>0</v>
      </c>
      <c r="S291" s="156">
        <v>2.5000000000000001E-2</v>
      </c>
      <c r="T291" s="157">
        <f>S291*H291</f>
        <v>1.57595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162</v>
      </c>
      <c r="AT291" s="158" t="s">
        <v>159</v>
      </c>
      <c r="AU291" s="158" t="s">
        <v>87</v>
      </c>
      <c r="AY291" s="18" t="s">
        <v>157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87</v>
      </c>
      <c r="BK291" s="160">
        <f>ROUND(I291*H291,3)</f>
        <v>0</v>
      </c>
      <c r="BL291" s="18" t="s">
        <v>162</v>
      </c>
      <c r="BM291" s="158" t="s">
        <v>425</v>
      </c>
    </row>
    <row r="292" spans="1:65" s="14" customFormat="1" x14ac:dyDescent="0.2">
      <c r="B292" s="172"/>
      <c r="D292" s="166" t="s">
        <v>269</v>
      </c>
      <c r="E292" s="173" t="s">
        <v>1</v>
      </c>
      <c r="F292" s="174" t="s">
        <v>426</v>
      </c>
      <c r="H292" s="175">
        <v>11.925000000000001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6" customFormat="1" x14ac:dyDescent="0.2">
      <c r="B293" s="186"/>
      <c r="D293" s="166" t="s">
        <v>269</v>
      </c>
      <c r="E293" s="187" t="s">
        <v>1</v>
      </c>
      <c r="F293" s="188" t="s">
        <v>319</v>
      </c>
      <c r="H293" s="189">
        <v>11.925000000000001</v>
      </c>
      <c r="L293" s="186"/>
      <c r="M293" s="190"/>
      <c r="N293" s="191"/>
      <c r="O293" s="191"/>
      <c r="P293" s="191"/>
      <c r="Q293" s="191"/>
      <c r="R293" s="191"/>
      <c r="S293" s="191"/>
      <c r="T293" s="192"/>
      <c r="AT293" s="187" t="s">
        <v>269</v>
      </c>
      <c r="AU293" s="187" t="s">
        <v>87</v>
      </c>
      <c r="AV293" s="16" t="s">
        <v>92</v>
      </c>
      <c r="AW293" s="16" t="s">
        <v>26</v>
      </c>
      <c r="AX293" s="16" t="s">
        <v>71</v>
      </c>
      <c r="AY293" s="187" t="s">
        <v>157</v>
      </c>
    </row>
    <row r="294" spans="1:65" s="14" customFormat="1" x14ac:dyDescent="0.2">
      <c r="B294" s="172"/>
      <c r="D294" s="166" t="s">
        <v>269</v>
      </c>
      <c r="E294" s="173" t="s">
        <v>1</v>
      </c>
      <c r="F294" s="174" t="s">
        <v>427</v>
      </c>
      <c r="H294" s="175">
        <v>21.45</v>
      </c>
      <c r="L294" s="172"/>
      <c r="M294" s="176"/>
      <c r="N294" s="177"/>
      <c r="O294" s="177"/>
      <c r="P294" s="177"/>
      <c r="Q294" s="177"/>
      <c r="R294" s="177"/>
      <c r="S294" s="177"/>
      <c r="T294" s="178"/>
      <c r="AT294" s="173" t="s">
        <v>269</v>
      </c>
      <c r="AU294" s="173" t="s">
        <v>87</v>
      </c>
      <c r="AV294" s="14" t="s">
        <v>87</v>
      </c>
      <c r="AW294" s="14" t="s">
        <v>26</v>
      </c>
      <c r="AX294" s="14" t="s">
        <v>71</v>
      </c>
      <c r="AY294" s="173" t="s">
        <v>157</v>
      </c>
    </row>
    <row r="295" spans="1:65" s="14" customFormat="1" x14ac:dyDescent="0.2">
      <c r="B295" s="172"/>
      <c r="D295" s="166" t="s">
        <v>269</v>
      </c>
      <c r="E295" s="173" t="s">
        <v>1</v>
      </c>
      <c r="F295" s="174" t="s">
        <v>428</v>
      </c>
      <c r="H295" s="175">
        <v>9.3629999999999995</v>
      </c>
      <c r="L295" s="172"/>
      <c r="M295" s="176"/>
      <c r="N295" s="177"/>
      <c r="O295" s="177"/>
      <c r="P295" s="177"/>
      <c r="Q295" s="177"/>
      <c r="R295" s="177"/>
      <c r="S295" s="177"/>
      <c r="T295" s="178"/>
      <c r="AT295" s="173" t="s">
        <v>269</v>
      </c>
      <c r="AU295" s="173" t="s">
        <v>87</v>
      </c>
      <c r="AV295" s="14" t="s">
        <v>87</v>
      </c>
      <c r="AW295" s="14" t="s">
        <v>26</v>
      </c>
      <c r="AX295" s="14" t="s">
        <v>71</v>
      </c>
      <c r="AY295" s="173" t="s">
        <v>157</v>
      </c>
    </row>
    <row r="296" spans="1:65" s="14" customFormat="1" x14ac:dyDescent="0.2">
      <c r="B296" s="172"/>
      <c r="D296" s="166" t="s">
        <v>269</v>
      </c>
      <c r="E296" s="173" t="s">
        <v>1</v>
      </c>
      <c r="F296" s="174" t="s">
        <v>429</v>
      </c>
      <c r="H296" s="175">
        <v>20.3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6" customFormat="1" x14ac:dyDescent="0.2">
      <c r="B297" s="186"/>
      <c r="D297" s="166" t="s">
        <v>269</v>
      </c>
      <c r="E297" s="187" t="s">
        <v>1</v>
      </c>
      <c r="F297" s="188" t="s">
        <v>319</v>
      </c>
      <c r="H297" s="189">
        <v>51.113</v>
      </c>
      <c r="L297" s="186"/>
      <c r="M297" s="190"/>
      <c r="N297" s="191"/>
      <c r="O297" s="191"/>
      <c r="P297" s="191"/>
      <c r="Q297" s="191"/>
      <c r="R297" s="191"/>
      <c r="S297" s="191"/>
      <c r="T297" s="192"/>
      <c r="AT297" s="187" t="s">
        <v>269</v>
      </c>
      <c r="AU297" s="187" t="s">
        <v>87</v>
      </c>
      <c r="AV297" s="16" t="s">
        <v>92</v>
      </c>
      <c r="AW297" s="16" t="s">
        <v>26</v>
      </c>
      <c r="AX297" s="16" t="s">
        <v>71</v>
      </c>
      <c r="AY297" s="187" t="s">
        <v>157</v>
      </c>
    </row>
    <row r="298" spans="1:65" s="15" customFormat="1" x14ac:dyDescent="0.2">
      <c r="B298" s="179"/>
      <c r="D298" s="166" t="s">
        <v>269</v>
      </c>
      <c r="E298" s="180" t="s">
        <v>1</v>
      </c>
      <c r="F298" s="181" t="s">
        <v>272</v>
      </c>
      <c r="H298" s="182">
        <v>63.037999999999997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79</v>
      </c>
      <c r="AY298" s="180" t="s">
        <v>157</v>
      </c>
    </row>
    <row r="299" spans="1:65" s="2" customFormat="1" ht="14.45" customHeight="1" x14ac:dyDescent="0.2">
      <c r="A299" s="30"/>
      <c r="B299" s="147"/>
      <c r="C299" s="148" t="s">
        <v>224</v>
      </c>
      <c r="D299" s="148" t="s">
        <v>159</v>
      </c>
      <c r="E299" s="149" t="s">
        <v>430</v>
      </c>
      <c r="F299" s="150" t="s">
        <v>431</v>
      </c>
      <c r="G299" s="151" t="s">
        <v>196</v>
      </c>
      <c r="H299" s="152">
        <v>79.8</v>
      </c>
      <c r="I299" s="152"/>
      <c r="J299" s="152">
        <f>ROUND(I299*H299,3)</f>
        <v>0</v>
      </c>
      <c r="K299" s="153"/>
      <c r="L299" s="31"/>
      <c r="M299" s="154" t="s">
        <v>1</v>
      </c>
      <c r="N299" s="155" t="s">
        <v>37</v>
      </c>
      <c r="O299" s="156">
        <v>0.377</v>
      </c>
      <c r="P299" s="156">
        <f>O299*H299</f>
        <v>30.084599999999998</v>
      </c>
      <c r="Q299" s="156">
        <v>0</v>
      </c>
      <c r="R299" s="156">
        <f>Q299*H299</f>
        <v>0</v>
      </c>
      <c r="S299" s="156">
        <v>7.0000000000000001E-3</v>
      </c>
      <c r="T299" s="157">
        <f>S299*H299</f>
        <v>0.55859999999999999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8" t="s">
        <v>87</v>
      </c>
      <c r="BK299" s="160">
        <f>ROUND(I299*H299,3)</f>
        <v>0</v>
      </c>
      <c r="BL299" s="18" t="s">
        <v>162</v>
      </c>
      <c r="BM299" s="158" t="s">
        <v>432</v>
      </c>
    </row>
    <row r="300" spans="1:65" s="14" customFormat="1" x14ac:dyDescent="0.2">
      <c r="B300" s="172"/>
      <c r="D300" s="166" t="s">
        <v>269</v>
      </c>
      <c r="E300" s="173" t="s">
        <v>1</v>
      </c>
      <c r="F300" s="174" t="s">
        <v>433</v>
      </c>
      <c r="H300" s="175">
        <v>4.2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4" customFormat="1" x14ac:dyDescent="0.2">
      <c r="B301" s="172"/>
      <c r="D301" s="166" t="s">
        <v>269</v>
      </c>
      <c r="E301" s="173" t="s">
        <v>1</v>
      </c>
      <c r="F301" s="174" t="s">
        <v>434</v>
      </c>
      <c r="H301" s="175">
        <v>60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4" customFormat="1" x14ac:dyDescent="0.2">
      <c r="B302" s="172"/>
      <c r="D302" s="166" t="s">
        <v>269</v>
      </c>
      <c r="E302" s="173" t="s">
        <v>1</v>
      </c>
      <c r="F302" s="174" t="s">
        <v>435</v>
      </c>
      <c r="H302" s="175">
        <v>9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4" customFormat="1" x14ac:dyDescent="0.2">
      <c r="B303" s="172"/>
      <c r="D303" s="166" t="s">
        <v>269</v>
      </c>
      <c r="E303" s="173" t="s">
        <v>1</v>
      </c>
      <c r="F303" s="174" t="s">
        <v>436</v>
      </c>
      <c r="H303" s="175">
        <v>6.6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5" customFormat="1" x14ac:dyDescent="0.2">
      <c r="B304" s="179"/>
      <c r="D304" s="166" t="s">
        <v>269</v>
      </c>
      <c r="E304" s="180" t="s">
        <v>1</v>
      </c>
      <c r="F304" s="181" t="s">
        <v>272</v>
      </c>
      <c r="H304" s="182">
        <v>79.8</v>
      </c>
      <c r="L304" s="179"/>
      <c r="M304" s="183"/>
      <c r="N304" s="184"/>
      <c r="O304" s="184"/>
      <c r="P304" s="184"/>
      <c r="Q304" s="184"/>
      <c r="R304" s="184"/>
      <c r="S304" s="184"/>
      <c r="T304" s="185"/>
      <c r="AT304" s="180" t="s">
        <v>269</v>
      </c>
      <c r="AU304" s="180" t="s">
        <v>87</v>
      </c>
      <c r="AV304" s="15" t="s">
        <v>162</v>
      </c>
      <c r="AW304" s="15" t="s">
        <v>26</v>
      </c>
      <c r="AX304" s="15" t="s">
        <v>79</v>
      </c>
      <c r="AY304" s="180" t="s">
        <v>157</v>
      </c>
    </row>
    <row r="305" spans="1:65" s="2" customFormat="1" ht="37.9" customHeight="1" x14ac:dyDescent="0.2">
      <c r="A305" s="30"/>
      <c r="B305" s="147"/>
      <c r="C305" s="148" t="s">
        <v>228</v>
      </c>
      <c r="D305" s="148" t="s">
        <v>159</v>
      </c>
      <c r="E305" s="149" t="s">
        <v>437</v>
      </c>
      <c r="F305" s="150" t="s">
        <v>438</v>
      </c>
      <c r="G305" s="151" t="s">
        <v>168</v>
      </c>
      <c r="H305" s="152">
        <v>137.995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0.14399999999999999</v>
      </c>
      <c r="P305" s="156">
        <f>O305*H305</f>
        <v>19.871279999999999</v>
      </c>
      <c r="Q305" s="156">
        <v>0</v>
      </c>
      <c r="R305" s="156">
        <f>Q305*H305</f>
        <v>0</v>
      </c>
      <c r="S305" s="156">
        <v>1.804E-2</v>
      </c>
      <c r="T305" s="157">
        <f>S305*H305</f>
        <v>2.4894298000000004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162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162</v>
      </c>
      <c r="BM305" s="158" t="s">
        <v>439</v>
      </c>
    </row>
    <row r="306" spans="1:65" s="14" customFormat="1" x14ac:dyDescent="0.2">
      <c r="B306" s="172"/>
      <c r="D306" s="166" t="s">
        <v>269</v>
      </c>
      <c r="E306" s="173" t="s">
        <v>1</v>
      </c>
      <c r="F306" s="174" t="s">
        <v>440</v>
      </c>
      <c r="H306" s="175">
        <v>30.437999999999999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 ht="22.5" x14ac:dyDescent="0.2">
      <c r="B307" s="172"/>
      <c r="D307" s="166" t="s">
        <v>269</v>
      </c>
      <c r="E307" s="173" t="s">
        <v>1</v>
      </c>
      <c r="F307" s="174" t="s">
        <v>441</v>
      </c>
      <c r="H307" s="175">
        <v>55.256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6" customFormat="1" x14ac:dyDescent="0.2">
      <c r="B308" s="186"/>
      <c r="D308" s="166" t="s">
        <v>269</v>
      </c>
      <c r="E308" s="187" t="s">
        <v>1</v>
      </c>
      <c r="F308" s="188" t="s">
        <v>319</v>
      </c>
      <c r="H308" s="189">
        <v>85.694000000000003</v>
      </c>
      <c r="L308" s="186"/>
      <c r="M308" s="190"/>
      <c r="N308" s="191"/>
      <c r="O308" s="191"/>
      <c r="P308" s="191"/>
      <c r="Q308" s="191"/>
      <c r="R308" s="191"/>
      <c r="S308" s="191"/>
      <c r="T308" s="192"/>
      <c r="AT308" s="187" t="s">
        <v>269</v>
      </c>
      <c r="AU308" s="187" t="s">
        <v>87</v>
      </c>
      <c r="AV308" s="16" t="s">
        <v>92</v>
      </c>
      <c r="AW308" s="16" t="s">
        <v>26</v>
      </c>
      <c r="AX308" s="16" t="s">
        <v>71</v>
      </c>
      <c r="AY308" s="187" t="s">
        <v>157</v>
      </c>
    </row>
    <row r="309" spans="1:65" s="14" customFormat="1" ht="22.5" x14ac:dyDescent="0.2">
      <c r="B309" s="172"/>
      <c r="D309" s="166" t="s">
        <v>269</v>
      </c>
      <c r="E309" s="173" t="s">
        <v>1</v>
      </c>
      <c r="F309" s="174" t="s">
        <v>442</v>
      </c>
      <c r="H309" s="175">
        <v>52.301000000000002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6" customFormat="1" x14ac:dyDescent="0.2">
      <c r="B310" s="186"/>
      <c r="D310" s="166" t="s">
        <v>269</v>
      </c>
      <c r="E310" s="187" t="s">
        <v>1</v>
      </c>
      <c r="F310" s="188" t="s">
        <v>319</v>
      </c>
      <c r="H310" s="189">
        <v>52.301000000000002</v>
      </c>
      <c r="L310" s="186"/>
      <c r="M310" s="190"/>
      <c r="N310" s="191"/>
      <c r="O310" s="191"/>
      <c r="P310" s="191"/>
      <c r="Q310" s="191"/>
      <c r="R310" s="191"/>
      <c r="S310" s="191"/>
      <c r="T310" s="192"/>
      <c r="AT310" s="187" t="s">
        <v>269</v>
      </c>
      <c r="AU310" s="187" t="s">
        <v>87</v>
      </c>
      <c r="AV310" s="16" t="s">
        <v>92</v>
      </c>
      <c r="AW310" s="16" t="s">
        <v>26</v>
      </c>
      <c r="AX310" s="16" t="s">
        <v>71</v>
      </c>
      <c r="AY310" s="187" t="s">
        <v>157</v>
      </c>
    </row>
    <row r="311" spans="1:65" s="15" customFormat="1" x14ac:dyDescent="0.2">
      <c r="B311" s="179"/>
      <c r="D311" s="166" t="s">
        <v>269</v>
      </c>
      <c r="E311" s="180" t="s">
        <v>1</v>
      </c>
      <c r="F311" s="181" t="s">
        <v>272</v>
      </c>
      <c r="H311" s="182">
        <v>137.995</v>
      </c>
      <c r="L311" s="179"/>
      <c r="M311" s="183"/>
      <c r="N311" s="184"/>
      <c r="O311" s="184"/>
      <c r="P311" s="184"/>
      <c r="Q311" s="184"/>
      <c r="R311" s="184"/>
      <c r="S311" s="184"/>
      <c r="T311" s="185"/>
      <c r="AT311" s="180" t="s">
        <v>269</v>
      </c>
      <c r="AU311" s="180" t="s">
        <v>87</v>
      </c>
      <c r="AV311" s="15" t="s">
        <v>162</v>
      </c>
      <c r="AW311" s="15" t="s">
        <v>26</v>
      </c>
      <c r="AX311" s="15" t="s">
        <v>79</v>
      </c>
      <c r="AY311" s="180" t="s">
        <v>157</v>
      </c>
    </row>
    <row r="312" spans="1:65" s="2" customFormat="1" ht="14.45" customHeight="1" x14ac:dyDescent="0.2">
      <c r="A312" s="30"/>
      <c r="B312" s="147"/>
      <c r="C312" s="148" t="s">
        <v>234</v>
      </c>
      <c r="D312" s="148" t="s">
        <v>159</v>
      </c>
      <c r="E312" s="149" t="s">
        <v>216</v>
      </c>
      <c r="F312" s="150" t="s">
        <v>443</v>
      </c>
      <c r="G312" s="151" t="s">
        <v>218</v>
      </c>
      <c r="H312" s="152">
        <v>2414.587</v>
      </c>
      <c r="I312" s="152"/>
      <c r="J312" s="152">
        <f>ROUND(I312*H312,3)</f>
        <v>0</v>
      </c>
      <c r="K312" s="153"/>
      <c r="L312" s="31"/>
      <c r="M312" s="154" t="s">
        <v>1</v>
      </c>
      <c r="N312" s="155" t="s">
        <v>37</v>
      </c>
      <c r="O312" s="156">
        <v>0.59799999999999998</v>
      </c>
      <c r="P312" s="156">
        <f>O312*H312</f>
        <v>1443.9230259999999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8" t="s">
        <v>162</v>
      </c>
      <c r="AT312" s="158" t="s">
        <v>159</v>
      </c>
      <c r="AU312" s="158" t="s">
        <v>87</v>
      </c>
      <c r="AY312" s="18" t="s">
        <v>157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8" t="s">
        <v>87</v>
      </c>
      <c r="BK312" s="160">
        <f>ROUND(I312*H312,3)</f>
        <v>0</v>
      </c>
      <c r="BL312" s="18" t="s">
        <v>162</v>
      </c>
      <c r="BM312" s="158" t="s">
        <v>444</v>
      </c>
    </row>
    <row r="313" spans="1:65" s="2" customFormat="1" ht="24.2" customHeight="1" x14ac:dyDescent="0.2">
      <c r="A313" s="30"/>
      <c r="B313" s="147"/>
      <c r="C313" s="148" t="s">
        <v>7</v>
      </c>
      <c r="D313" s="148" t="s">
        <v>159</v>
      </c>
      <c r="E313" s="149" t="s">
        <v>445</v>
      </c>
      <c r="F313" s="150" t="s">
        <v>446</v>
      </c>
      <c r="G313" s="151" t="s">
        <v>218</v>
      </c>
      <c r="H313" s="152">
        <v>3219.317</v>
      </c>
      <c r="I313" s="152"/>
      <c r="J313" s="152">
        <f>ROUND(I313*H313,3)</f>
        <v>0</v>
      </c>
      <c r="K313" s="153"/>
      <c r="L313" s="31"/>
      <c r="M313" s="154" t="s">
        <v>1</v>
      </c>
      <c r="N313" s="155" t="s">
        <v>37</v>
      </c>
      <c r="O313" s="156">
        <v>7.0000000000000001E-3</v>
      </c>
      <c r="P313" s="156">
        <f>O313*H313</f>
        <v>22.535219000000001</v>
      </c>
      <c r="Q313" s="156">
        <v>0</v>
      </c>
      <c r="R313" s="156">
        <f>Q313*H313</f>
        <v>0</v>
      </c>
      <c r="S313" s="156">
        <v>0</v>
      </c>
      <c r="T313" s="15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8" t="s">
        <v>162</v>
      </c>
      <c r="AT313" s="158" t="s">
        <v>159</v>
      </c>
      <c r="AU313" s="158" t="s">
        <v>87</v>
      </c>
      <c r="AY313" s="18" t="s">
        <v>157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8" t="s">
        <v>87</v>
      </c>
      <c r="BK313" s="160">
        <f>ROUND(I313*H313,3)</f>
        <v>0</v>
      </c>
      <c r="BL313" s="18" t="s">
        <v>162</v>
      </c>
      <c r="BM313" s="158" t="s">
        <v>447</v>
      </c>
    </row>
    <row r="314" spans="1:65" s="14" customFormat="1" x14ac:dyDescent="0.2">
      <c r="B314" s="172"/>
      <c r="D314" s="166" t="s">
        <v>269</v>
      </c>
      <c r="E314" s="173" t="s">
        <v>1</v>
      </c>
      <c r="F314" s="174" t="s">
        <v>448</v>
      </c>
      <c r="H314" s="175">
        <v>1611.298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 x14ac:dyDescent="0.2">
      <c r="B315" s="172"/>
      <c r="D315" s="166" t="s">
        <v>269</v>
      </c>
      <c r="E315" s="173" t="s">
        <v>1</v>
      </c>
      <c r="F315" s="174" t="s">
        <v>449</v>
      </c>
      <c r="H315" s="175">
        <v>51.66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4" customFormat="1" x14ac:dyDescent="0.2">
      <c r="B316" s="172"/>
      <c r="D316" s="166" t="s">
        <v>269</v>
      </c>
      <c r="E316" s="173" t="s">
        <v>1</v>
      </c>
      <c r="F316" s="174" t="s">
        <v>450</v>
      </c>
      <c r="H316" s="175">
        <v>1556.3589999999999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5" customFormat="1" x14ac:dyDescent="0.2">
      <c r="B317" s="179"/>
      <c r="D317" s="166" t="s">
        <v>269</v>
      </c>
      <c r="E317" s="180" t="s">
        <v>1</v>
      </c>
      <c r="F317" s="181" t="s">
        <v>272</v>
      </c>
      <c r="H317" s="182">
        <v>3219.317</v>
      </c>
      <c r="L317" s="179"/>
      <c r="M317" s="183"/>
      <c r="N317" s="184"/>
      <c r="O317" s="184"/>
      <c r="P317" s="184"/>
      <c r="Q317" s="184"/>
      <c r="R317" s="184"/>
      <c r="S317" s="184"/>
      <c r="T317" s="185"/>
      <c r="AT317" s="180" t="s">
        <v>269</v>
      </c>
      <c r="AU317" s="180" t="s">
        <v>87</v>
      </c>
      <c r="AV317" s="15" t="s">
        <v>162</v>
      </c>
      <c r="AW317" s="15" t="s">
        <v>26</v>
      </c>
      <c r="AX317" s="15" t="s">
        <v>79</v>
      </c>
      <c r="AY317" s="180" t="s">
        <v>157</v>
      </c>
    </row>
    <row r="318" spans="1:65" s="2" customFormat="1" ht="24.2" customHeight="1" x14ac:dyDescent="0.2">
      <c r="A318" s="30"/>
      <c r="B318" s="147"/>
      <c r="C318" s="148" t="s">
        <v>451</v>
      </c>
      <c r="D318" s="148" t="s">
        <v>159</v>
      </c>
      <c r="E318" s="149" t="s">
        <v>221</v>
      </c>
      <c r="F318" s="150" t="s">
        <v>222</v>
      </c>
      <c r="G318" s="151" t="s">
        <v>218</v>
      </c>
      <c r="H318" s="152">
        <v>2414.587</v>
      </c>
      <c r="I318" s="152"/>
      <c r="J318" s="152">
        <f>ROUND(I318*H318,3)</f>
        <v>0</v>
      </c>
      <c r="K318" s="153"/>
      <c r="L318" s="31"/>
      <c r="M318" s="154" t="s">
        <v>1</v>
      </c>
      <c r="N318" s="155" t="s">
        <v>37</v>
      </c>
      <c r="O318" s="156">
        <v>0.89</v>
      </c>
      <c r="P318" s="156">
        <f>O318*H318</f>
        <v>2148.98243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8" t="s">
        <v>162</v>
      </c>
      <c r="AT318" s="158" t="s">
        <v>159</v>
      </c>
      <c r="AU318" s="158" t="s">
        <v>87</v>
      </c>
      <c r="AY318" s="18" t="s">
        <v>157</v>
      </c>
      <c r="BE318" s="159">
        <f>IF(N318="základná",J318,0)</f>
        <v>0</v>
      </c>
      <c r="BF318" s="159">
        <f>IF(N318="znížená",J318,0)</f>
        <v>0</v>
      </c>
      <c r="BG318" s="159">
        <f>IF(N318="zákl. prenesená",J318,0)</f>
        <v>0</v>
      </c>
      <c r="BH318" s="159">
        <f>IF(N318="zníž. prenesená",J318,0)</f>
        <v>0</v>
      </c>
      <c r="BI318" s="159">
        <f>IF(N318="nulová",J318,0)</f>
        <v>0</v>
      </c>
      <c r="BJ318" s="18" t="s">
        <v>87</v>
      </c>
      <c r="BK318" s="160">
        <f>ROUND(I318*H318,3)</f>
        <v>0</v>
      </c>
      <c r="BL318" s="18" t="s">
        <v>162</v>
      </c>
      <c r="BM318" s="158" t="s">
        <v>452</v>
      </c>
    </row>
    <row r="319" spans="1:65" s="2" customFormat="1" ht="24.2" customHeight="1" x14ac:dyDescent="0.2">
      <c r="A319" s="30"/>
      <c r="B319" s="147"/>
      <c r="C319" s="148" t="s">
        <v>453</v>
      </c>
      <c r="D319" s="148" t="s">
        <v>159</v>
      </c>
      <c r="E319" s="149" t="s">
        <v>225</v>
      </c>
      <c r="F319" s="150" t="s">
        <v>226</v>
      </c>
      <c r="G319" s="151" t="s">
        <v>218</v>
      </c>
      <c r="H319" s="152">
        <v>9658.348</v>
      </c>
      <c r="I319" s="152"/>
      <c r="J319" s="152">
        <f>ROUND(I319*H319,3)</f>
        <v>0</v>
      </c>
      <c r="K319" s="153"/>
      <c r="L319" s="31"/>
      <c r="M319" s="154" t="s">
        <v>1</v>
      </c>
      <c r="N319" s="155" t="s">
        <v>37</v>
      </c>
      <c r="O319" s="156">
        <v>0.1</v>
      </c>
      <c r="P319" s="156">
        <f>O319*H319</f>
        <v>965.83480000000009</v>
      </c>
      <c r="Q319" s="156">
        <v>0</v>
      </c>
      <c r="R319" s="156">
        <f>Q319*H319</f>
        <v>0</v>
      </c>
      <c r="S319" s="156">
        <v>0</v>
      </c>
      <c r="T319" s="157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162</v>
      </c>
      <c r="AT319" s="158" t="s">
        <v>159</v>
      </c>
      <c r="AU319" s="158" t="s">
        <v>87</v>
      </c>
      <c r="AY319" s="18" t="s">
        <v>157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8" t="s">
        <v>87</v>
      </c>
      <c r="BK319" s="160">
        <f>ROUND(I319*H319,3)</f>
        <v>0</v>
      </c>
      <c r="BL319" s="18" t="s">
        <v>162</v>
      </c>
      <c r="BM319" s="158" t="s">
        <v>454</v>
      </c>
    </row>
    <row r="320" spans="1:65" s="14" customFormat="1" x14ac:dyDescent="0.2">
      <c r="B320" s="172"/>
      <c r="D320" s="166" t="s">
        <v>269</v>
      </c>
      <c r="E320" s="173" t="s">
        <v>1</v>
      </c>
      <c r="F320" s="174" t="s">
        <v>455</v>
      </c>
      <c r="H320" s="175">
        <v>9658.348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1:65" s="15" customFormat="1" x14ac:dyDescent="0.2">
      <c r="B321" s="179"/>
      <c r="D321" s="166" t="s">
        <v>269</v>
      </c>
      <c r="E321" s="180" t="s">
        <v>1</v>
      </c>
      <c r="F321" s="181" t="s">
        <v>272</v>
      </c>
      <c r="H321" s="182">
        <v>9658.348</v>
      </c>
      <c r="L321" s="179"/>
      <c r="M321" s="183"/>
      <c r="N321" s="184"/>
      <c r="O321" s="184"/>
      <c r="P321" s="184"/>
      <c r="Q321" s="184"/>
      <c r="R321" s="184"/>
      <c r="S321" s="184"/>
      <c r="T321" s="185"/>
      <c r="AT321" s="180" t="s">
        <v>269</v>
      </c>
      <c r="AU321" s="180" t="s">
        <v>87</v>
      </c>
      <c r="AV321" s="15" t="s">
        <v>162</v>
      </c>
      <c r="AW321" s="15" t="s">
        <v>26</v>
      </c>
      <c r="AX321" s="15" t="s">
        <v>79</v>
      </c>
      <c r="AY321" s="180" t="s">
        <v>157</v>
      </c>
    </row>
    <row r="322" spans="1:65" s="2" customFormat="1" ht="24.2" customHeight="1" x14ac:dyDescent="0.2">
      <c r="A322" s="30"/>
      <c r="B322" s="147"/>
      <c r="C322" s="148" t="s">
        <v>456</v>
      </c>
      <c r="D322" s="148" t="s">
        <v>159</v>
      </c>
      <c r="E322" s="149" t="s">
        <v>457</v>
      </c>
      <c r="F322" s="150" t="s">
        <v>458</v>
      </c>
      <c r="G322" s="151" t="s">
        <v>218</v>
      </c>
      <c r="H322" s="152">
        <v>2414.587</v>
      </c>
      <c r="I322" s="152"/>
      <c r="J322" s="152">
        <f>ROUND(I322*H322,3)</f>
        <v>0</v>
      </c>
      <c r="K322" s="153"/>
      <c r="L322" s="31"/>
      <c r="M322" s="154" t="s">
        <v>1</v>
      </c>
      <c r="N322" s="155" t="s">
        <v>37</v>
      </c>
      <c r="O322" s="156">
        <v>0.14899999999999999</v>
      </c>
      <c r="P322" s="156">
        <f>O322*H322</f>
        <v>359.77346299999999</v>
      </c>
      <c r="Q322" s="156">
        <v>0</v>
      </c>
      <c r="R322" s="156">
        <f>Q322*H322</f>
        <v>0</v>
      </c>
      <c r="S322" s="156">
        <v>0</v>
      </c>
      <c r="T322" s="157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8" t="s">
        <v>162</v>
      </c>
      <c r="AT322" s="158" t="s">
        <v>159</v>
      </c>
      <c r="AU322" s="158" t="s">
        <v>87</v>
      </c>
      <c r="AY322" s="18" t="s">
        <v>157</v>
      </c>
      <c r="BE322" s="159">
        <f>IF(N322="základná",J322,0)</f>
        <v>0</v>
      </c>
      <c r="BF322" s="159">
        <f>IF(N322="znížená",J322,0)</f>
        <v>0</v>
      </c>
      <c r="BG322" s="159">
        <f>IF(N322="zákl. prenesená",J322,0)</f>
        <v>0</v>
      </c>
      <c r="BH322" s="159">
        <f>IF(N322="zníž. prenesená",J322,0)</f>
        <v>0</v>
      </c>
      <c r="BI322" s="159">
        <f>IF(N322="nulová",J322,0)</f>
        <v>0</v>
      </c>
      <c r="BJ322" s="18" t="s">
        <v>87</v>
      </c>
      <c r="BK322" s="160">
        <f>ROUND(I322*H322,3)</f>
        <v>0</v>
      </c>
      <c r="BL322" s="18" t="s">
        <v>162</v>
      </c>
      <c r="BM322" s="158" t="s">
        <v>459</v>
      </c>
    </row>
    <row r="323" spans="1:65" s="2" customFormat="1" ht="24.2" customHeight="1" x14ac:dyDescent="0.2">
      <c r="A323" s="30"/>
      <c r="B323" s="147"/>
      <c r="C323" s="148" t="s">
        <v>460</v>
      </c>
      <c r="D323" s="148" t="s">
        <v>159</v>
      </c>
      <c r="E323" s="149" t="s">
        <v>229</v>
      </c>
      <c r="F323" s="150" t="s">
        <v>461</v>
      </c>
      <c r="G323" s="151" t="s">
        <v>218</v>
      </c>
      <c r="H323" s="152">
        <v>475.42599999999999</v>
      </c>
      <c r="I323" s="152"/>
      <c r="J323" s="152">
        <f>ROUND(I323*H323,3)</f>
        <v>0</v>
      </c>
      <c r="K323" s="153"/>
      <c r="L323" s="31"/>
      <c r="M323" s="154" t="s">
        <v>1</v>
      </c>
      <c r="N323" s="155" t="s">
        <v>37</v>
      </c>
      <c r="O323" s="156">
        <v>0</v>
      </c>
      <c r="P323" s="156">
        <f>O323*H323</f>
        <v>0</v>
      </c>
      <c r="Q323" s="156">
        <v>0</v>
      </c>
      <c r="R323" s="156">
        <f>Q323*H323</f>
        <v>0</v>
      </c>
      <c r="S323" s="156">
        <v>0</v>
      </c>
      <c r="T323" s="157">
        <f>S323*H323</f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8" t="s">
        <v>162</v>
      </c>
      <c r="AT323" s="158" t="s">
        <v>159</v>
      </c>
      <c r="AU323" s="158" t="s">
        <v>87</v>
      </c>
      <c r="AY323" s="18" t="s">
        <v>157</v>
      </c>
      <c r="BE323" s="159">
        <f>IF(N323="základná",J323,0)</f>
        <v>0</v>
      </c>
      <c r="BF323" s="159">
        <f>IF(N323="znížená",J323,0)</f>
        <v>0</v>
      </c>
      <c r="BG323" s="159">
        <f>IF(N323="zákl. prenesená",J323,0)</f>
        <v>0</v>
      </c>
      <c r="BH323" s="159">
        <f>IF(N323="zníž. prenesená",J323,0)</f>
        <v>0</v>
      </c>
      <c r="BI323" s="159">
        <f>IF(N323="nulová",J323,0)</f>
        <v>0</v>
      </c>
      <c r="BJ323" s="18" t="s">
        <v>87</v>
      </c>
      <c r="BK323" s="160">
        <f>ROUND(I323*H323,3)</f>
        <v>0</v>
      </c>
      <c r="BL323" s="18" t="s">
        <v>162</v>
      </c>
      <c r="BM323" s="158" t="s">
        <v>462</v>
      </c>
    </row>
    <row r="324" spans="1:65" s="14" customFormat="1" x14ac:dyDescent="0.2">
      <c r="B324" s="172"/>
      <c r="D324" s="166" t="s">
        <v>269</v>
      </c>
      <c r="E324" s="173" t="s">
        <v>1</v>
      </c>
      <c r="F324" s="174" t="s">
        <v>463</v>
      </c>
      <c r="H324" s="175">
        <v>475.42599999999999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5" customFormat="1" x14ac:dyDescent="0.2">
      <c r="B325" s="179"/>
      <c r="D325" s="166" t="s">
        <v>269</v>
      </c>
      <c r="E325" s="180" t="s">
        <v>1</v>
      </c>
      <c r="F325" s="181" t="s">
        <v>272</v>
      </c>
      <c r="H325" s="182">
        <v>475.42599999999999</v>
      </c>
      <c r="L325" s="179"/>
      <c r="M325" s="183"/>
      <c r="N325" s="184"/>
      <c r="O325" s="184"/>
      <c r="P325" s="184"/>
      <c r="Q325" s="184"/>
      <c r="R325" s="184"/>
      <c r="S325" s="184"/>
      <c r="T325" s="185"/>
      <c r="AT325" s="180" t="s">
        <v>269</v>
      </c>
      <c r="AU325" s="180" t="s">
        <v>87</v>
      </c>
      <c r="AV325" s="15" t="s">
        <v>162</v>
      </c>
      <c r="AW325" s="15" t="s">
        <v>26</v>
      </c>
      <c r="AX325" s="15" t="s">
        <v>79</v>
      </c>
      <c r="AY325" s="180" t="s">
        <v>157</v>
      </c>
    </row>
    <row r="326" spans="1:65" s="2" customFormat="1" ht="14.45" customHeight="1" x14ac:dyDescent="0.2">
      <c r="A326" s="30"/>
      <c r="B326" s="147"/>
      <c r="C326" s="148" t="s">
        <v>464</v>
      </c>
      <c r="D326" s="148" t="s">
        <v>159</v>
      </c>
      <c r="E326" s="149" t="s">
        <v>465</v>
      </c>
      <c r="F326" s="150" t="s">
        <v>466</v>
      </c>
      <c r="G326" s="151" t="s">
        <v>218</v>
      </c>
      <c r="H326" s="152">
        <v>39.176000000000002</v>
      </c>
      <c r="I326" s="152"/>
      <c r="J326" s="152">
        <f>ROUND(I326*H326,3)</f>
        <v>0</v>
      </c>
      <c r="K326" s="153"/>
      <c r="L326" s="31"/>
      <c r="M326" s="154" t="s">
        <v>1</v>
      </c>
      <c r="N326" s="155" t="s">
        <v>37</v>
      </c>
      <c r="O326" s="156">
        <v>0</v>
      </c>
      <c r="P326" s="156">
        <f>O326*H326</f>
        <v>0</v>
      </c>
      <c r="Q326" s="156">
        <v>0</v>
      </c>
      <c r="R326" s="156">
        <f>Q326*H326</f>
        <v>0</v>
      </c>
      <c r="S326" s="156">
        <v>0</v>
      </c>
      <c r="T326" s="157">
        <f>S326*H326</f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162</v>
      </c>
      <c r="AT326" s="158" t="s">
        <v>159</v>
      </c>
      <c r="AU326" s="158" t="s">
        <v>87</v>
      </c>
      <c r="AY326" s="18" t="s">
        <v>157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8" t="s">
        <v>87</v>
      </c>
      <c r="BK326" s="160">
        <f>ROUND(I326*H326,3)</f>
        <v>0</v>
      </c>
      <c r="BL326" s="18" t="s">
        <v>162</v>
      </c>
      <c r="BM326" s="158" t="s">
        <v>467</v>
      </c>
    </row>
    <row r="327" spans="1:65" s="14" customFormat="1" x14ac:dyDescent="0.2">
      <c r="B327" s="172"/>
      <c r="D327" s="166" t="s">
        <v>269</v>
      </c>
      <c r="E327" s="173" t="s">
        <v>1</v>
      </c>
      <c r="F327" s="174" t="s">
        <v>468</v>
      </c>
      <c r="H327" s="175">
        <v>25.863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 x14ac:dyDescent="0.2">
      <c r="B328" s="172"/>
      <c r="D328" s="166" t="s">
        <v>269</v>
      </c>
      <c r="E328" s="173" t="s">
        <v>1</v>
      </c>
      <c r="F328" s="174" t="s">
        <v>469</v>
      </c>
      <c r="H328" s="175">
        <v>13.313000000000001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5" customFormat="1" x14ac:dyDescent="0.2">
      <c r="B329" s="179"/>
      <c r="D329" s="166" t="s">
        <v>269</v>
      </c>
      <c r="E329" s="180" t="s">
        <v>1</v>
      </c>
      <c r="F329" s="181" t="s">
        <v>272</v>
      </c>
      <c r="H329" s="182">
        <v>39.176000000000002</v>
      </c>
      <c r="L329" s="179"/>
      <c r="M329" s="183"/>
      <c r="N329" s="184"/>
      <c r="O329" s="184"/>
      <c r="P329" s="184"/>
      <c r="Q329" s="184"/>
      <c r="R329" s="184"/>
      <c r="S329" s="184"/>
      <c r="T329" s="185"/>
      <c r="AT329" s="180" t="s">
        <v>269</v>
      </c>
      <c r="AU329" s="180" t="s">
        <v>87</v>
      </c>
      <c r="AV329" s="15" t="s">
        <v>162</v>
      </c>
      <c r="AW329" s="15" t="s">
        <v>26</v>
      </c>
      <c r="AX329" s="15" t="s">
        <v>79</v>
      </c>
      <c r="AY329" s="180" t="s">
        <v>157</v>
      </c>
    </row>
    <row r="330" spans="1:65" s="2" customFormat="1" ht="14.45" customHeight="1" x14ac:dyDescent="0.2">
      <c r="A330" s="30"/>
      <c r="B330" s="147"/>
      <c r="C330" s="148" t="s">
        <v>470</v>
      </c>
      <c r="D330" s="148" t="s">
        <v>159</v>
      </c>
      <c r="E330" s="149" t="s">
        <v>471</v>
      </c>
      <c r="F330" s="150" t="s">
        <v>472</v>
      </c>
      <c r="G330" s="151" t="s">
        <v>218</v>
      </c>
      <c r="H330" s="152">
        <v>5.74</v>
      </c>
      <c r="I330" s="152"/>
      <c r="J330" s="152">
        <f>ROUND(I330*H330,3)</f>
        <v>0</v>
      </c>
      <c r="K330" s="153"/>
      <c r="L330" s="31"/>
      <c r="M330" s="154" t="s">
        <v>1</v>
      </c>
      <c r="N330" s="155" t="s">
        <v>37</v>
      </c>
      <c r="O330" s="156">
        <v>0</v>
      </c>
      <c r="P330" s="156">
        <f>O330*H330</f>
        <v>0</v>
      </c>
      <c r="Q330" s="156">
        <v>0</v>
      </c>
      <c r="R330" s="156">
        <f>Q330*H330</f>
        <v>0</v>
      </c>
      <c r="S330" s="156">
        <v>0</v>
      </c>
      <c r="T330" s="157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8" t="s">
        <v>162</v>
      </c>
      <c r="AT330" s="158" t="s">
        <v>159</v>
      </c>
      <c r="AU330" s="158" t="s">
        <v>87</v>
      </c>
      <c r="AY330" s="18" t="s">
        <v>157</v>
      </c>
      <c r="BE330" s="159">
        <f>IF(N330="základná",J330,0)</f>
        <v>0</v>
      </c>
      <c r="BF330" s="159">
        <f>IF(N330="znížená",J330,0)</f>
        <v>0</v>
      </c>
      <c r="BG330" s="159">
        <f>IF(N330="zákl. prenesená",J330,0)</f>
        <v>0</v>
      </c>
      <c r="BH330" s="159">
        <f>IF(N330="zníž. prenesená",J330,0)</f>
        <v>0</v>
      </c>
      <c r="BI330" s="159">
        <f>IF(N330="nulová",J330,0)</f>
        <v>0</v>
      </c>
      <c r="BJ330" s="18" t="s">
        <v>87</v>
      </c>
      <c r="BK330" s="160">
        <f>ROUND(I330*H330,3)</f>
        <v>0</v>
      </c>
      <c r="BL330" s="18" t="s">
        <v>162</v>
      </c>
      <c r="BM330" s="158" t="s">
        <v>473</v>
      </c>
    </row>
    <row r="331" spans="1:65" s="14" customFormat="1" x14ac:dyDescent="0.2">
      <c r="B331" s="172"/>
      <c r="D331" s="166" t="s">
        <v>269</v>
      </c>
      <c r="E331" s="173" t="s">
        <v>1</v>
      </c>
      <c r="F331" s="174" t="s">
        <v>474</v>
      </c>
      <c r="H331" s="175">
        <v>5.74</v>
      </c>
      <c r="L331" s="172"/>
      <c r="M331" s="176"/>
      <c r="N331" s="177"/>
      <c r="O331" s="177"/>
      <c r="P331" s="177"/>
      <c r="Q331" s="177"/>
      <c r="R331" s="177"/>
      <c r="S331" s="177"/>
      <c r="T331" s="178"/>
      <c r="AT331" s="173" t="s">
        <v>269</v>
      </c>
      <c r="AU331" s="173" t="s">
        <v>87</v>
      </c>
      <c r="AV331" s="14" t="s">
        <v>87</v>
      </c>
      <c r="AW331" s="14" t="s">
        <v>26</v>
      </c>
      <c r="AX331" s="14" t="s">
        <v>71</v>
      </c>
      <c r="AY331" s="173" t="s">
        <v>157</v>
      </c>
    </row>
    <row r="332" spans="1:65" s="15" customFormat="1" x14ac:dyDescent="0.2">
      <c r="B332" s="179"/>
      <c r="D332" s="166" t="s">
        <v>269</v>
      </c>
      <c r="E332" s="180" t="s">
        <v>1</v>
      </c>
      <c r="F332" s="181" t="s">
        <v>272</v>
      </c>
      <c r="H332" s="182">
        <v>5.74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37.9" customHeight="1" x14ac:dyDescent="0.2">
      <c r="A333" s="30"/>
      <c r="B333" s="147"/>
      <c r="C333" s="148" t="s">
        <v>475</v>
      </c>
      <c r="D333" s="148" t="s">
        <v>159</v>
      </c>
      <c r="E333" s="149" t="s">
        <v>476</v>
      </c>
      <c r="F333" s="150" t="s">
        <v>477</v>
      </c>
      <c r="G333" s="151" t="s">
        <v>218</v>
      </c>
      <c r="H333" s="152">
        <v>55.561999999999998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478</v>
      </c>
    </row>
    <row r="334" spans="1:65" s="14" customFormat="1" x14ac:dyDescent="0.2">
      <c r="B334" s="172"/>
      <c r="D334" s="166" t="s">
        <v>269</v>
      </c>
      <c r="E334" s="173" t="s">
        <v>1</v>
      </c>
      <c r="F334" s="174" t="s">
        <v>479</v>
      </c>
      <c r="H334" s="175">
        <v>5.5810000000000004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1:65" s="14" customFormat="1" x14ac:dyDescent="0.2">
      <c r="B335" s="172"/>
      <c r="D335" s="166" t="s">
        <v>269</v>
      </c>
      <c r="E335" s="173" t="s">
        <v>1</v>
      </c>
      <c r="F335" s="174" t="s">
        <v>480</v>
      </c>
      <c r="H335" s="175">
        <v>0.14699999999999999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1:65" s="14" customFormat="1" x14ac:dyDescent="0.2">
      <c r="B336" s="172"/>
      <c r="D336" s="166" t="s">
        <v>269</v>
      </c>
      <c r="E336" s="173" t="s">
        <v>1</v>
      </c>
      <c r="F336" s="174" t="s">
        <v>481</v>
      </c>
      <c r="H336" s="175">
        <v>0.50800000000000001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1:65" s="14" customFormat="1" x14ac:dyDescent="0.2">
      <c r="B337" s="172"/>
      <c r="D337" s="166" t="s">
        <v>269</v>
      </c>
      <c r="E337" s="173" t="s">
        <v>1</v>
      </c>
      <c r="F337" s="174" t="s">
        <v>482</v>
      </c>
      <c r="H337" s="175">
        <v>5.3259999999999996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1:65" s="14" customFormat="1" x14ac:dyDescent="0.2">
      <c r="B338" s="172"/>
      <c r="D338" s="166" t="s">
        <v>269</v>
      </c>
      <c r="E338" s="173" t="s">
        <v>1</v>
      </c>
      <c r="F338" s="174" t="s">
        <v>483</v>
      </c>
      <c r="H338" s="175">
        <v>44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1:65" s="15" customFormat="1" x14ac:dyDescent="0.2">
      <c r="B339" s="179"/>
      <c r="D339" s="166" t="s">
        <v>269</v>
      </c>
      <c r="E339" s="180" t="s">
        <v>1</v>
      </c>
      <c r="F339" s="181" t="s">
        <v>272</v>
      </c>
      <c r="H339" s="182">
        <v>55.561999999999998</v>
      </c>
      <c r="L339" s="179"/>
      <c r="M339" s="183"/>
      <c r="N339" s="184"/>
      <c r="O339" s="184"/>
      <c r="P339" s="184"/>
      <c r="Q339" s="184"/>
      <c r="R339" s="184"/>
      <c r="S339" s="184"/>
      <c r="T339" s="185"/>
      <c r="AT339" s="180" t="s">
        <v>269</v>
      </c>
      <c r="AU339" s="180" t="s">
        <v>87</v>
      </c>
      <c r="AV339" s="15" t="s">
        <v>162</v>
      </c>
      <c r="AW339" s="15" t="s">
        <v>26</v>
      </c>
      <c r="AX339" s="15" t="s">
        <v>79</v>
      </c>
      <c r="AY339" s="180" t="s">
        <v>157</v>
      </c>
    </row>
    <row r="340" spans="1:65" s="2" customFormat="1" ht="24.2" customHeight="1" x14ac:dyDescent="0.2">
      <c r="A340" s="30"/>
      <c r="B340" s="147"/>
      <c r="C340" s="148" t="s">
        <v>484</v>
      </c>
      <c r="D340" s="148" t="s">
        <v>159</v>
      </c>
      <c r="E340" s="149" t="s">
        <v>485</v>
      </c>
      <c r="F340" s="150" t="s">
        <v>486</v>
      </c>
      <c r="G340" s="151" t="s">
        <v>218</v>
      </c>
      <c r="H340" s="152">
        <v>8.3849999999999998</v>
      </c>
      <c r="I340" s="152"/>
      <c r="J340" s="152">
        <f>ROUND(I340*H340,3)</f>
        <v>0</v>
      </c>
      <c r="K340" s="153"/>
      <c r="L340" s="31"/>
      <c r="M340" s="154" t="s">
        <v>1</v>
      </c>
      <c r="N340" s="155" t="s">
        <v>37</v>
      </c>
      <c r="O340" s="156">
        <v>0</v>
      </c>
      <c r="P340" s="156">
        <f>O340*H340</f>
        <v>0</v>
      </c>
      <c r="Q340" s="156">
        <v>0</v>
      </c>
      <c r="R340" s="156">
        <f>Q340*H340</f>
        <v>0</v>
      </c>
      <c r="S340" s="156">
        <v>0</v>
      </c>
      <c r="T340" s="157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58" t="s">
        <v>162</v>
      </c>
      <c r="AT340" s="158" t="s">
        <v>159</v>
      </c>
      <c r="AU340" s="158" t="s">
        <v>87</v>
      </c>
      <c r="AY340" s="18" t="s">
        <v>157</v>
      </c>
      <c r="BE340" s="159">
        <f>IF(N340="základná",J340,0)</f>
        <v>0</v>
      </c>
      <c r="BF340" s="159">
        <f>IF(N340="znížená",J340,0)</f>
        <v>0</v>
      </c>
      <c r="BG340" s="159">
        <f>IF(N340="zákl. prenesená",J340,0)</f>
        <v>0</v>
      </c>
      <c r="BH340" s="159">
        <f>IF(N340="zníž. prenesená",J340,0)</f>
        <v>0</v>
      </c>
      <c r="BI340" s="159">
        <f>IF(N340="nulová",J340,0)</f>
        <v>0</v>
      </c>
      <c r="BJ340" s="18" t="s">
        <v>87</v>
      </c>
      <c r="BK340" s="160">
        <f>ROUND(I340*H340,3)</f>
        <v>0</v>
      </c>
      <c r="BL340" s="18" t="s">
        <v>162</v>
      </c>
      <c r="BM340" s="158" t="s">
        <v>487</v>
      </c>
    </row>
    <row r="341" spans="1:65" s="14" customFormat="1" x14ac:dyDescent="0.2">
      <c r="B341" s="172"/>
      <c r="D341" s="166" t="s">
        <v>269</v>
      </c>
      <c r="E341" s="173" t="s">
        <v>1</v>
      </c>
      <c r="F341" s="174" t="s">
        <v>488</v>
      </c>
      <c r="H341" s="175">
        <v>8.3849999999999998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1:65" s="15" customFormat="1" x14ac:dyDescent="0.2">
      <c r="B342" s="179"/>
      <c r="D342" s="166" t="s">
        <v>269</v>
      </c>
      <c r="E342" s="180" t="s">
        <v>1</v>
      </c>
      <c r="F342" s="181" t="s">
        <v>272</v>
      </c>
      <c r="H342" s="182">
        <v>8.3849999999999998</v>
      </c>
      <c r="L342" s="179"/>
      <c r="M342" s="183"/>
      <c r="N342" s="184"/>
      <c r="O342" s="184"/>
      <c r="P342" s="184"/>
      <c r="Q342" s="184"/>
      <c r="R342" s="184"/>
      <c r="S342" s="184"/>
      <c r="T342" s="185"/>
      <c r="AT342" s="180" t="s">
        <v>269</v>
      </c>
      <c r="AU342" s="180" t="s">
        <v>87</v>
      </c>
      <c r="AV342" s="15" t="s">
        <v>162</v>
      </c>
      <c r="AW342" s="15" t="s">
        <v>26</v>
      </c>
      <c r="AX342" s="15" t="s">
        <v>79</v>
      </c>
      <c r="AY342" s="180" t="s">
        <v>157</v>
      </c>
    </row>
    <row r="343" spans="1:65" s="2" customFormat="1" ht="24.2" customHeight="1" x14ac:dyDescent="0.2">
      <c r="A343" s="30"/>
      <c r="B343" s="147"/>
      <c r="C343" s="148" t="s">
        <v>489</v>
      </c>
      <c r="D343" s="148" t="s">
        <v>159</v>
      </c>
      <c r="E343" s="149" t="s">
        <v>490</v>
      </c>
      <c r="F343" s="150" t="s">
        <v>491</v>
      </c>
      <c r="G343" s="151" t="s">
        <v>218</v>
      </c>
      <c r="H343" s="152">
        <v>1886.3420000000001</v>
      </c>
      <c r="I343" s="152"/>
      <c r="J343" s="152">
        <f>ROUND(I343*H343,3)</f>
        <v>0</v>
      </c>
      <c r="K343" s="153"/>
      <c r="L343" s="31"/>
      <c r="M343" s="154" t="s">
        <v>1</v>
      </c>
      <c r="N343" s="155" t="s">
        <v>37</v>
      </c>
      <c r="O343" s="156">
        <v>0</v>
      </c>
      <c r="P343" s="156">
        <f>O343*H343</f>
        <v>0</v>
      </c>
      <c r="Q343" s="156">
        <v>0</v>
      </c>
      <c r="R343" s="156">
        <f>Q343*H343</f>
        <v>0</v>
      </c>
      <c r="S343" s="156">
        <v>0</v>
      </c>
      <c r="T343" s="157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58" t="s">
        <v>162</v>
      </c>
      <c r="AT343" s="158" t="s">
        <v>159</v>
      </c>
      <c r="AU343" s="158" t="s">
        <v>87</v>
      </c>
      <c r="AY343" s="18" t="s">
        <v>157</v>
      </c>
      <c r="BE343" s="159">
        <f>IF(N343="základná",J343,0)</f>
        <v>0</v>
      </c>
      <c r="BF343" s="159">
        <f>IF(N343="znížená",J343,0)</f>
        <v>0</v>
      </c>
      <c r="BG343" s="159">
        <f>IF(N343="zákl. prenesená",J343,0)</f>
        <v>0</v>
      </c>
      <c r="BH343" s="159">
        <f>IF(N343="zníž. prenesená",J343,0)</f>
        <v>0</v>
      </c>
      <c r="BI343" s="159">
        <f>IF(N343="nulová",J343,0)</f>
        <v>0</v>
      </c>
      <c r="BJ343" s="18" t="s">
        <v>87</v>
      </c>
      <c r="BK343" s="160">
        <f>ROUND(I343*H343,3)</f>
        <v>0</v>
      </c>
      <c r="BL343" s="18" t="s">
        <v>162</v>
      </c>
      <c r="BM343" s="158" t="s">
        <v>492</v>
      </c>
    </row>
    <row r="344" spans="1:65" s="14" customFormat="1" x14ac:dyDescent="0.2">
      <c r="B344" s="172"/>
      <c r="D344" s="166" t="s">
        <v>269</v>
      </c>
      <c r="E344" s="173" t="s">
        <v>1</v>
      </c>
      <c r="F344" s="174" t="s">
        <v>493</v>
      </c>
      <c r="H344" s="175">
        <v>1871.0360000000001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4" customFormat="1" x14ac:dyDescent="0.2">
      <c r="B345" s="172"/>
      <c r="D345" s="166" t="s">
        <v>269</v>
      </c>
      <c r="E345" s="173" t="s">
        <v>1</v>
      </c>
      <c r="F345" s="174" t="s">
        <v>494</v>
      </c>
      <c r="H345" s="175">
        <v>1.9530000000000001</v>
      </c>
      <c r="L345" s="172"/>
      <c r="M345" s="176"/>
      <c r="N345" s="177"/>
      <c r="O345" s="177"/>
      <c r="P345" s="177"/>
      <c r="Q345" s="177"/>
      <c r="R345" s="177"/>
      <c r="S345" s="177"/>
      <c r="T345" s="178"/>
      <c r="AT345" s="173" t="s">
        <v>269</v>
      </c>
      <c r="AU345" s="173" t="s">
        <v>87</v>
      </c>
      <c r="AV345" s="14" t="s">
        <v>87</v>
      </c>
      <c r="AW345" s="14" t="s">
        <v>26</v>
      </c>
      <c r="AX345" s="14" t="s">
        <v>71</v>
      </c>
      <c r="AY345" s="173" t="s">
        <v>157</v>
      </c>
    </row>
    <row r="346" spans="1:65" s="14" customFormat="1" x14ac:dyDescent="0.2">
      <c r="B346" s="172"/>
      <c r="D346" s="166" t="s">
        <v>269</v>
      </c>
      <c r="E346" s="173" t="s">
        <v>1</v>
      </c>
      <c r="F346" s="174" t="s">
        <v>495</v>
      </c>
      <c r="H346" s="175">
        <v>0.39800000000000002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1:65" s="14" customFormat="1" x14ac:dyDescent="0.2">
      <c r="B347" s="172"/>
      <c r="D347" s="166" t="s">
        <v>269</v>
      </c>
      <c r="E347" s="173" t="s">
        <v>1</v>
      </c>
      <c r="F347" s="174" t="s">
        <v>496</v>
      </c>
      <c r="H347" s="175">
        <v>1.002</v>
      </c>
      <c r="L347" s="172"/>
      <c r="M347" s="176"/>
      <c r="N347" s="177"/>
      <c r="O347" s="177"/>
      <c r="P347" s="177"/>
      <c r="Q347" s="177"/>
      <c r="R347" s="177"/>
      <c r="S347" s="177"/>
      <c r="T347" s="178"/>
      <c r="AT347" s="173" t="s">
        <v>269</v>
      </c>
      <c r="AU347" s="173" t="s">
        <v>87</v>
      </c>
      <c r="AV347" s="14" t="s">
        <v>87</v>
      </c>
      <c r="AW347" s="14" t="s">
        <v>26</v>
      </c>
      <c r="AX347" s="14" t="s">
        <v>71</v>
      </c>
      <c r="AY347" s="173" t="s">
        <v>157</v>
      </c>
    </row>
    <row r="348" spans="1:65" s="14" customFormat="1" x14ac:dyDescent="0.2">
      <c r="B348" s="172"/>
      <c r="D348" s="166" t="s">
        <v>269</v>
      </c>
      <c r="E348" s="173" t="s">
        <v>1</v>
      </c>
      <c r="F348" s="174" t="s">
        <v>494</v>
      </c>
      <c r="H348" s="175">
        <v>1.9530000000000001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1:65" s="14" customFormat="1" x14ac:dyDescent="0.2">
      <c r="B349" s="172"/>
      <c r="D349" s="166" t="s">
        <v>269</v>
      </c>
      <c r="E349" s="173" t="s">
        <v>1</v>
      </c>
      <c r="F349" s="174" t="s">
        <v>497</v>
      </c>
      <c r="H349" s="175">
        <v>10</v>
      </c>
      <c r="L349" s="172"/>
      <c r="M349" s="176"/>
      <c r="N349" s="177"/>
      <c r="O349" s="177"/>
      <c r="P349" s="177"/>
      <c r="Q349" s="177"/>
      <c r="R349" s="177"/>
      <c r="S349" s="177"/>
      <c r="T349" s="178"/>
      <c r="AT349" s="173" t="s">
        <v>269</v>
      </c>
      <c r="AU349" s="173" t="s">
        <v>87</v>
      </c>
      <c r="AV349" s="14" t="s">
        <v>87</v>
      </c>
      <c r="AW349" s="14" t="s">
        <v>26</v>
      </c>
      <c r="AX349" s="14" t="s">
        <v>71</v>
      </c>
      <c r="AY349" s="173" t="s">
        <v>157</v>
      </c>
    </row>
    <row r="350" spans="1:65" s="15" customFormat="1" x14ac:dyDescent="0.2">
      <c r="B350" s="179"/>
      <c r="D350" s="166" t="s">
        <v>269</v>
      </c>
      <c r="E350" s="180" t="s">
        <v>1</v>
      </c>
      <c r="F350" s="181" t="s">
        <v>272</v>
      </c>
      <c r="H350" s="182">
        <v>1886.3420000000001</v>
      </c>
      <c r="L350" s="179"/>
      <c r="M350" s="183"/>
      <c r="N350" s="184"/>
      <c r="O350" s="184"/>
      <c r="P350" s="184"/>
      <c r="Q350" s="184"/>
      <c r="R350" s="184"/>
      <c r="S350" s="184"/>
      <c r="T350" s="185"/>
      <c r="AT350" s="180" t="s">
        <v>269</v>
      </c>
      <c r="AU350" s="180" t="s">
        <v>87</v>
      </c>
      <c r="AV350" s="15" t="s">
        <v>162</v>
      </c>
      <c r="AW350" s="15" t="s">
        <v>26</v>
      </c>
      <c r="AX350" s="15" t="s">
        <v>79</v>
      </c>
      <c r="AY350" s="180" t="s">
        <v>157</v>
      </c>
    </row>
    <row r="351" spans="1:65" s="2" customFormat="1" ht="14.45" customHeight="1" x14ac:dyDescent="0.2">
      <c r="A351" s="30"/>
      <c r="B351" s="147"/>
      <c r="C351" s="148" t="s">
        <v>498</v>
      </c>
      <c r="D351" s="148" t="s">
        <v>159</v>
      </c>
      <c r="E351" s="149" t="s">
        <v>499</v>
      </c>
      <c r="F351" s="150" t="s">
        <v>500</v>
      </c>
      <c r="G351" s="151" t="s">
        <v>205</v>
      </c>
      <c r="H351" s="152">
        <v>10</v>
      </c>
      <c r="I351" s="152"/>
      <c r="J351" s="152">
        <f>ROUND(I351*H351,3)</f>
        <v>0</v>
      </c>
      <c r="K351" s="153"/>
      <c r="L351" s="31"/>
      <c r="M351" s="154" t="s">
        <v>1</v>
      </c>
      <c r="N351" s="155" t="s">
        <v>37</v>
      </c>
      <c r="O351" s="156">
        <v>0</v>
      </c>
      <c r="P351" s="156">
        <f>O351*H351</f>
        <v>0</v>
      </c>
      <c r="Q351" s="156">
        <v>0</v>
      </c>
      <c r="R351" s="156">
        <f>Q351*H351</f>
        <v>0</v>
      </c>
      <c r="S351" s="156">
        <v>0</v>
      </c>
      <c r="T351" s="157">
        <f>S351*H351</f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58" t="s">
        <v>162</v>
      </c>
      <c r="AT351" s="158" t="s">
        <v>159</v>
      </c>
      <c r="AU351" s="158" t="s">
        <v>87</v>
      </c>
      <c r="AY351" s="18" t="s">
        <v>157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8" t="s">
        <v>87</v>
      </c>
      <c r="BK351" s="160">
        <f>ROUND(I351*H351,3)</f>
        <v>0</v>
      </c>
      <c r="BL351" s="18" t="s">
        <v>162</v>
      </c>
      <c r="BM351" s="158" t="s">
        <v>501</v>
      </c>
    </row>
    <row r="352" spans="1:65" s="12" customFormat="1" ht="25.9" customHeight="1" x14ac:dyDescent="0.2">
      <c r="B352" s="135"/>
      <c r="D352" s="136" t="s">
        <v>70</v>
      </c>
      <c r="E352" s="137" t="s">
        <v>502</v>
      </c>
      <c r="F352" s="137" t="s">
        <v>503</v>
      </c>
      <c r="J352" s="138">
        <f>BK352</f>
        <v>0</v>
      </c>
      <c r="L352" s="135"/>
      <c r="M352" s="139"/>
      <c r="N352" s="140"/>
      <c r="O352" s="140"/>
      <c r="P352" s="141">
        <f>P353+P358+P363+P374+P378+P382+P397+P424+P450+P473+P484</f>
        <v>935.04751999999996</v>
      </c>
      <c r="Q352" s="140"/>
      <c r="R352" s="141">
        <f>R353+R358+R363+R374+R378+R382+R397+R424+R450+R473+R484</f>
        <v>1.214935E-2</v>
      </c>
      <c r="S352" s="140"/>
      <c r="T352" s="142">
        <f>T353+T358+T363+T374+T378+T382+T397+T424+T450+T473+T484</f>
        <v>68.125483840000001</v>
      </c>
      <c r="AR352" s="136" t="s">
        <v>87</v>
      </c>
      <c r="AT352" s="143" t="s">
        <v>70</v>
      </c>
      <c r="AU352" s="143" t="s">
        <v>71</v>
      </c>
      <c r="AY352" s="136" t="s">
        <v>157</v>
      </c>
      <c r="BK352" s="144">
        <f>BK353+BK358+BK363+BK374+BK378+BK382+BK397+BK424+BK450+BK473+BK484</f>
        <v>0</v>
      </c>
    </row>
    <row r="353" spans="1:65" s="12" customFormat="1" ht="22.9" customHeight="1" x14ac:dyDescent="0.2">
      <c r="B353" s="135"/>
      <c r="D353" s="136" t="s">
        <v>70</v>
      </c>
      <c r="E353" s="145" t="s">
        <v>504</v>
      </c>
      <c r="F353" s="145" t="s">
        <v>505</v>
      </c>
      <c r="J353" s="146">
        <f>BK353</f>
        <v>0</v>
      </c>
      <c r="L353" s="135"/>
      <c r="M353" s="139"/>
      <c r="N353" s="140"/>
      <c r="O353" s="140"/>
      <c r="P353" s="141">
        <f>SUM(P354:P357)</f>
        <v>38.362500000000004</v>
      </c>
      <c r="Q353" s="140"/>
      <c r="R353" s="141">
        <f>SUM(R354:R357)</f>
        <v>0</v>
      </c>
      <c r="S353" s="140"/>
      <c r="T353" s="142">
        <f>SUM(T354:T357)</f>
        <v>1.9530000000000001</v>
      </c>
      <c r="AR353" s="136" t="s">
        <v>87</v>
      </c>
      <c r="AT353" s="143" t="s">
        <v>70</v>
      </c>
      <c r="AU353" s="143" t="s">
        <v>79</v>
      </c>
      <c r="AY353" s="136" t="s">
        <v>157</v>
      </c>
      <c r="BK353" s="144">
        <f>SUM(BK354:BK357)</f>
        <v>0</v>
      </c>
    </row>
    <row r="354" spans="1:65" s="2" customFormat="1" ht="24.2" customHeight="1" x14ac:dyDescent="0.2">
      <c r="A354" s="30"/>
      <c r="B354" s="147"/>
      <c r="C354" s="148" t="s">
        <v>506</v>
      </c>
      <c r="D354" s="148" t="s">
        <v>159</v>
      </c>
      <c r="E354" s="149" t="s">
        <v>507</v>
      </c>
      <c r="F354" s="150" t="s">
        <v>508</v>
      </c>
      <c r="G354" s="151" t="s">
        <v>168</v>
      </c>
      <c r="H354" s="152">
        <v>581.25</v>
      </c>
      <c r="I354" s="152"/>
      <c r="J354" s="152">
        <f>ROUND(I354*H354,3)</f>
        <v>0</v>
      </c>
      <c r="K354" s="153"/>
      <c r="L354" s="31"/>
      <c r="M354" s="154" t="s">
        <v>1</v>
      </c>
      <c r="N354" s="155" t="s">
        <v>37</v>
      </c>
      <c r="O354" s="156">
        <v>6.6000000000000003E-2</v>
      </c>
      <c r="P354" s="156">
        <f>O354*H354</f>
        <v>38.362500000000004</v>
      </c>
      <c r="Q354" s="156">
        <v>0</v>
      </c>
      <c r="R354" s="156">
        <f>Q354*H354</f>
        <v>0</v>
      </c>
      <c r="S354" s="156">
        <v>3.3600000000000001E-3</v>
      </c>
      <c r="T354" s="157">
        <f>S354*H354</f>
        <v>1.9530000000000001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58" t="s">
        <v>220</v>
      </c>
      <c r="AT354" s="158" t="s">
        <v>159</v>
      </c>
      <c r="AU354" s="158" t="s">
        <v>87</v>
      </c>
      <c r="AY354" s="18" t="s">
        <v>157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8" t="s">
        <v>87</v>
      </c>
      <c r="BK354" s="160">
        <f>ROUND(I354*H354,3)</f>
        <v>0</v>
      </c>
      <c r="BL354" s="18" t="s">
        <v>220</v>
      </c>
      <c r="BM354" s="158" t="s">
        <v>509</v>
      </c>
    </row>
    <row r="355" spans="1:65" s="14" customFormat="1" x14ac:dyDescent="0.2">
      <c r="B355" s="172"/>
      <c r="D355" s="166" t="s">
        <v>269</v>
      </c>
      <c r="E355" s="173" t="s">
        <v>1</v>
      </c>
      <c r="F355" s="174" t="s">
        <v>510</v>
      </c>
      <c r="H355" s="175">
        <v>581.25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5" customFormat="1" x14ac:dyDescent="0.2">
      <c r="B356" s="179"/>
      <c r="D356" s="166" t="s">
        <v>269</v>
      </c>
      <c r="E356" s="180" t="s">
        <v>1</v>
      </c>
      <c r="F356" s="181" t="s">
        <v>272</v>
      </c>
      <c r="H356" s="182">
        <v>581.25</v>
      </c>
      <c r="L356" s="179"/>
      <c r="M356" s="183"/>
      <c r="N356" s="184"/>
      <c r="O356" s="184"/>
      <c r="P356" s="184"/>
      <c r="Q356" s="184"/>
      <c r="R356" s="184"/>
      <c r="S356" s="184"/>
      <c r="T356" s="185"/>
      <c r="AT356" s="180" t="s">
        <v>269</v>
      </c>
      <c r="AU356" s="180" t="s">
        <v>87</v>
      </c>
      <c r="AV356" s="15" t="s">
        <v>162</v>
      </c>
      <c r="AW356" s="15" t="s">
        <v>26</v>
      </c>
      <c r="AX356" s="15" t="s">
        <v>79</v>
      </c>
      <c r="AY356" s="180" t="s">
        <v>157</v>
      </c>
    </row>
    <row r="357" spans="1:65" s="2" customFormat="1" ht="24.2" customHeight="1" x14ac:dyDescent="0.2">
      <c r="A357" s="30"/>
      <c r="B357" s="147"/>
      <c r="C357" s="148" t="s">
        <v>511</v>
      </c>
      <c r="D357" s="148" t="s">
        <v>159</v>
      </c>
      <c r="E357" s="149" t="s">
        <v>512</v>
      </c>
      <c r="F357" s="150" t="s">
        <v>513</v>
      </c>
      <c r="G357" s="151" t="s">
        <v>514</v>
      </c>
      <c r="H357" s="152">
        <v>1.55</v>
      </c>
      <c r="I357" s="152"/>
      <c r="J357" s="152">
        <f>ROUND(I357*H357,3)</f>
        <v>0</v>
      </c>
      <c r="K357" s="153"/>
      <c r="L357" s="31"/>
      <c r="M357" s="154" t="s">
        <v>1</v>
      </c>
      <c r="N357" s="155" t="s">
        <v>37</v>
      </c>
      <c r="O357" s="156">
        <v>0</v>
      </c>
      <c r="P357" s="156">
        <f>O357*H357</f>
        <v>0</v>
      </c>
      <c r="Q357" s="156">
        <v>0</v>
      </c>
      <c r="R357" s="156">
        <f>Q357*H357</f>
        <v>0</v>
      </c>
      <c r="S357" s="156">
        <v>0</v>
      </c>
      <c r="T357" s="157">
        <f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58" t="s">
        <v>220</v>
      </c>
      <c r="AT357" s="158" t="s">
        <v>159</v>
      </c>
      <c r="AU357" s="158" t="s">
        <v>87</v>
      </c>
      <c r="AY357" s="18" t="s">
        <v>157</v>
      </c>
      <c r="BE357" s="159">
        <f>IF(N357="základná",J357,0)</f>
        <v>0</v>
      </c>
      <c r="BF357" s="159">
        <f>IF(N357="znížená",J357,0)</f>
        <v>0</v>
      </c>
      <c r="BG357" s="159">
        <f>IF(N357="zákl. prenesená",J357,0)</f>
        <v>0</v>
      </c>
      <c r="BH357" s="159">
        <f>IF(N357="zníž. prenesená",J357,0)</f>
        <v>0</v>
      </c>
      <c r="BI357" s="159">
        <f>IF(N357="nulová",J357,0)</f>
        <v>0</v>
      </c>
      <c r="BJ357" s="18" t="s">
        <v>87</v>
      </c>
      <c r="BK357" s="160">
        <f>ROUND(I357*H357,3)</f>
        <v>0</v>
      </c>
      <c r="BL357" s="18" t="s">
        <v>220</v>
      </c>
      <c r="BM357" s="158" t="s">
        <v>515</v>
      </c>
    </row>
    <row r="358" spans="1:65" s="12" customFormat="1" ht="22.9" customHeight="1" x14ac:dyDescent="0.2">
      <c r="B358" s="135"/>
      <c r="D358" s="136" t="s">
        <v>70</v>
      </c>
      <c r="E358" s="145" t="s">
        <v>516</v>
      </c>
      <c r="F358" s="145" t="s">
        <v>517</v>
      </c>
      <c r="J358" s="146">
        <f>BK358</f>
        <v>0</v>
      </c>
      <c r="L358" s="135"/>
      <c r="M358" s="139"/>
      <c r="N358" s="140"/>
      <c r="O358" s="140"/>
      <c r="P358" s="141">
        <f>SUM(P359:P362)</f>
        <v>23.005376000000002</v>
      </c>
      <c r="Q358" s="140"/>
      <c r="R358" s="141">
        <f>SUM(R359:R362)</f>
        <v>0</v>
      </c>
      <c r="S358" s="140"/>
      <c r="T358" s="142">
        <f>SUM(T359:T362)</f>
        <v>0.39759999999999995</v>
      </c>
      <c r="AR358" s="136" t="s">
        <v>87</v>
      </c>
      <c r="AT358" s="143" t="s">
        <v>70</v>
      </c>
      <c r="AU358" s="143" t="s">
        <v>79</v>
      </c>
      <c r="AY358" s="136" t="s">
        <v>157</v>
      </c>
      <c r="BK358" s="144">
        <f>SUM(BK359:BK362)</f>
        <v>0</v>
      </c>
    </row>
    <row r="359" spans="1:65" s="2" customFormat="1" ht="24.2" customHeight="1" x14ac:dyDescent="0.2">
      <c r="A359" s="30"/>
      <c r="B359" s="147"/>
      <c r="C359" s="148" t="s">
        <v>518</v>
      </c>
      <c r="D359" s="148" t="s">
        <v>159</v>
      </c>
      <c r="E359" s="149" t="s">
        <v>519</v>
      </c>
      <c r="F359" s="150" t="s">
        <v>520</v>
      </c>
      <c r="G359" s="151" t="s">
        <v>196</v>
      </c>
      <c r="H359" s="152">
        <v>70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0.16400000000000001</v>
      </c>
      <c r="P359" s="156">
        <f>O359*H359</f>
        <v>11.48</v>
      </c>
      <c r="Q359" s="156">
        <v>0</v>
      </c>
      <c r="R359" s="156">
        <f>Q359*H359</f>
        <v>0</v>
      </c>
      <c r="S359" s="156">
        <v>2.1299999999999999E-3</v>
      </c>
      <c r="T359" s="157">
        <f>S359*H359</f>
        <v>0.14910000000000001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521</v>
      </c>
    </row>
    <row r="360" spans="1:65" s="2" customFormat="1" ht="24.2" customHeight="1" x14ac:dyDescent="0.2">
      <c r="A360" s="30"/>
      <c r="B360" s="147"/>
      <c r="C360" s="148" t="s">
        <v>522</v>
      </c>
      <c r="D360" s="148" t="s">
        <v>159</v>
      </c>
      <c r="E360" s="149" t="s">
        <v>523</v>
      </c>
      <c r="F360" s="150" t="s">
        <v>524</v>
      </c>
      <c r="G360" s="151" t="s">
        <v>196</v>
      </c>
      <c r="H360" s="152">
        <v>50</v>
      </c>
      <c r="I360" s="152"/>
      <c r="J360" s="152">
        <f>ROUND(I360*H360,3)</f>
        <v>0</v>
      </c>
      <c r="K360" s="153"/>
      <c r="L360" s="31"/>
      <c r="M360" s="154" t="s">
        <v>1</v>
      </c>
      <c r="N360" s="155" t="s">
        <v>37</v>
      </c>
      <c r="O360" s="156">
        <v>0.193</v>
      </c>
      <c r="P360" s="156">
        <f>O360*H360</f>
        <v>9.65</v>
      </c>
      <c r="Q360" s="156">
        <v>0</v>
      </c>
      <c r="R360" s="156">
        <f>Q360*H360</f>
        <v>0</v>
      </c>
      <c r="S360" s="156">
        <v>4.9699999999999996E-3</v>
      </c>
      <c r="T360" s="157">
        <f>S360*H360</f>
        <v>0.24849999999999997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58" t="s">
        <v>220</v>
      </c>
      <c r="AT360" s="158" t="s">
        <v>159</v>
      </c>
      <c r="AU360" s="158" t="s">
        <v>87</v>
      </c>
      <c r="AY360" s="18" t="s">
        <v>157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8" t="s">
        <v>87</v>
      </c>
      <c r="BK360" s="160">
        <f>ROUND(I360*H360,3)</f>
        <v>0</v>
      </c>
      <c r="BL360" s="18" t="s">
        <v>220</v>
      </c>
      <c r="BM360" s="158" t="s">
        <v>525</v>
      </c>
    </row>
    <row r="361" spans="1:65" s="2" customFormat="1" ht="24.2" customHeight="1" x14ac:dyDescent="0.2">
      <c r="A361" s="30"/>
      <c r="B361" s="147"/>
      <c r="C361" s="148" t="s">
        <v>526</v>
      </c>
      <c r="D361" s="148" t="s">
        <v>159</v>
      </c>
      <c r="E361" s="149" t="s">
        <v>527</v>
      </c>
      <c r="F361" s="150" t="s">
        <v>528</v>
      </c>
      <c r="G361" s="151" t="s">
        <v>218</v>
      </c>
      <c r="H361" s="152">
        <v>0.39800000000000002</v>
      </c>
      <c r="I361" s="152"/>
      <c r="J361" s="152">
        <f>ROUND(I361*H361,3)</f>
        <v>0</v>
      </c>
      <c r="K361" s="153"/>
      <c r="L361" s="31"/>
      <c r="M361" s="154" t="s">
        <v>1</v>
      </c>
      <c r="N361" s="155" t="s">
        <v>37</v>
      </c>
      <c r="O361" s="156">
        <v>4.7119999999999997</v>
      </c>
      <c r="P361" s="156">
        <f>O361*H361</f>
        <v>1.8753759999999999</v>
      </c>
      <c r="Q361" s="156">
        <v>0</v>
      </c>
      <c r="R361" s="156">
        <f>Q361*H361</f>
        <v>0</v>
      </c>
      <c r="S361" s="156">
        <v>0</v>
      </c>
      <c r="T361" s="157">
        <f>S361*H361</f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58" t="s">
        <v>220</v>
      </c>
      <c r="AT361" s="158" t="s">
        <v>159</v>
      </c>
      <c r="AU361" s="158" t="s">
        <v>87</v>
      </c>
      <c r="AY361" s="18" t="s">
        <v>157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8" t="s">
        <v>87</v>
      </c>
      <c r="BK361" s="160">
        <f>ROUND(I361*H361,3)</f>
        <v>0</v>
      </c>
      <c r="BL361" s="18" t="s">
        <v>220</v>
      </c>
      <c r="BM361" s="158" t="s">
        <v>529</v>
      </c>
    </row>
    <row r="362" spans="1:65" s="2" customFormat="1" ht="24.2" customHeight="1" x14ac:dyDescent="0.2">
      <c r="A362" s="30"/>
      <c r="B362" s="147"/>
      <c r="C362" s="148" t="s">
        <v>530</v>
      </c>
      <c r="D362" s="148" t="s">
        <v>159</v>
      </c>
      <c r="E362" s="149" t="s">
        <v>531</v>
      </c>
      <c r="F362" s="150" t="s">
        <v>532</v>
      </c>
      <c r="G362" s="151" t="s">
        <v>514</v>
      </c>
      <c r="H362" s="152">
        <v>0.7</v>
      </c>
      <c r="I362" s="152"/>
      <c r="J362" s="152">
        <f>ROUND(I362*H362,3)</f>
        <v>0</v>
      </c>
      <c r="K362" s="153"/>
      <c r="L362" s="31"/>
      <c r="M362" s="154" t="s">
        <v>1</v>
      </c>
      <c r="N362" s="155" t="s">
        <v>37</v>
      </c>
      <c r="O362" s="156">
        <v>0</v>
      </c>
      <c r="P362" s="156">
        <f>O362*H362</f>
        <v>0</v>
      </c>
      <c r="Q362" s="156">
        <v>0</v>
      </c>
      <c r="R362" s="156">
        <f>Q362*H362</f>
        <v>0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220</v>
      </c>
      <c r="AT362" s="158" t="s">
        <v>159</v>
      </c>
      <c r="AU362" s="158" t="s">
        <v>87</v>
      </c>
      <c r="AY362" s="18" t="s">
        <v>157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87</v>
      </c>
      <c r="BK362" s="160">
        <f>ROUND(I362*H362,3)</f>
        <v>0</v>
      </c>
      <c r="BL362" s="18" t="s">
        <v>220</v>
      </c>
      <c r="BM362" s="158" t="s">
        <v>533</v>
      </c>
    </row>
    <row r="363" spans="1:65" s="12" customFormat="1" ht="22.9" customHeight="1" x14ac:dyDescent="0.2">
      <c r="B363" s="135"/>
      <c r="D363" s="136" t="s">
        <v>70</v>
      </c>
      <c r="E363" s="145" t="s">
        <v>534</v>
      </c>
      <c r="F363" s="145" t="s">
        <v>535</v>
      </c>
      <c r="J363" s="146">
        <f>BK363</f>
        <v>0</v>
      </c>
      <c r="L363" s="135"/>
      <c r="M363" s="139"/>
      <c r="N363" s="140"/>
      <c r="O363" s="140"/>
      <c r="P363" s="141">
        <f>SUM(P364:P373)</f>
        <v>29.708050000000004</v>
      </c>
      <c r="Q363" s="140"/>
      <c r="R363" s="141">
        <f>SUM(R364:R373)</f>
        <v>0</v>
      </c>
      <c r="S363" s="140"/>
      <c r="T363" s="142">
        <f>SUM(T364:T373)</f>
        <v>1.0021899999999999</v>
      </c>
      <c r="AR363" s="136" t="s">
        <v>87</v>
      </c>
      <c r="AT363" s="143" t="s">
        <v>70</v>
      </c>
      <c r="AU363" s="143" t="s">
        <v>79</v>
      </c>
      <c r="AY363" s="136" t="s">
        <v>157</v>
      </c>
      <c r="BK363" s="144">
        <f>SUM(BK364:BK373)</f>
        <v>0</v>
      </c>
    </row>
    <row r="364" spans="1:65" s="2" customFormat="1" ht="24.2" customHeight="1" x14ac:dyDescent="0.2">
      <c r="A364" s="30"/>
      <c r="B364" s="147"/>
      <c r="C364" s="148" t="s">
        <v>536</v>
      </c>
      <c r="D364" s="148" t="s">
        <v>159</v>
      </c>
      <c r="E364" s="149" t="s">
        <v>537</v>
      </c>
      <c r="F364" s="150" t="s">
        <v>538</v>
      </c>
      <c r="G364" s="151" t="s">
        <v>539</v>
      </c>
      <c r="H364" s="152">
        <v>18</v>
      </c>
      <c r="I364" s="152"/>
      <c r="J364" s="152">
        <f t="shared" ref="J364:J373" si="0">ROUND(I364*H364,3)</f>
        <v>0</v>
      </c>
      <c r="K364" s="153"/>
      <c r="L364" s="31"/>
      <c r="M364" s="154" t="s">
        <v>1</v>
      </c>
      <c r="N364" s="155" t="s">
        <v>37</v>
      </c>
      <c r="O364" s="156">
        <v>0.51800000000000002</v>
      </c>
      <c r="P364" s="156">
        <f t="shared" ref="P364:P373" si="1">O364*H364</f>
        <v>9.3239999999999998</v>
      </c>
      <c r="Q364" s="156">
        <v>0</v>
      </c>
      <c r="R364" s="156">
        <f t="shared" ref="R364:R373" si="2">Q364*H364</f>
        <v>0</v>
      </c>
      <c r="S364" s="156">
        <v>1.933E-2</v>
      </c>
      <c r="T364" s="157">
        <f t="shared" ref="T364:T373" si="3">S364*H364</f>
        <v>0.34794000000000003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220</v>
      </c>
      <c r="AT364" s="158" t="s">
        <v>159</v>
      </c>
      <c r="AU364" s="158" t="s">
        <v>87</v>
      </c>
      <c r="AY364" s="18" t="s">
        <v>157</v>
      </c>
      <c r="BE364" s="159">
        <f t="shared" ref="BE364:BE373" si="4">IF(N364="základná",J364,0)</f>
        <v>0</v>
      </c>
      <c r="BF364" s="159">
        <f t="shared" ref="BF364:BF373" si="5">IF(N364="znížená",J364,0)</f>
        <v>0</v>
      </c>
      <c r="BG364" s="159">
        <f t="shared" ref="BG364:BG373" si="6">IF(N364="zákl. prenesená",J364,0)</f>
        <v>0</v>
      </c>
      <c r="BH364" s="159">
        <f t="shared" ref="BH364:BH373" si="7">IF(N364="zníž. prenesená",J364,0)</f>
        <v>0</v>
      </c>
      <c r="BI364" s="159">
        <f t="shared" ref="BI364:BI373" si="8">IF(N364="nulová",J364,0)</f>
        <v>0</v>
      </c>
      <c r="BJ364" s="18" t="s">
        <v>87</v>
      </c>
      <c r="BK364" s="160">
        <f t="shared" ref="BK364:BK373" si="9">ROUND(I364*H364,3)</f>
        <v>0</v>
      </c>
      <c r="BL364" s="18" t="s">
        <v>220</v>
      </c>
      <c r="BM364" s="158" t="s">
        <v>540</v>
      </c>
    </row>
    <row r="365" spans="1:65" s="2" customFormat="1" ht="14.45" customHeight="1" x14ac:dyDescent="0.2">
      <c r="A365" s="30"/>
      <c r="B365" s="147"/>
      <c r="C365" s="148" t="s">
        <v>541</v>
      </c>
      <c r="D365" s="148" t="s">
        <v>159</v>
      </c>
      <c r="E365" s="149" t="s">
        <v>542</v>
      </c>
      <c r="F365" s="150" t="s">
        <v>543</v>
      </c>
      <c r="G365" s="151" t="s">
        <v>539</v>
      </c>
      <c r="H365" s="152">
        <v>5</v>
      </c>
      <c r="I365" s="152"/>
      <c r="J365" s="152">
        <f t="shared" si="0"/>
        <v>0</v>
      </c>
      <c r="K365" s="153"/>
      <c r="L365" s="31"/>
      <c r="M365" s="154" t="s">
        <v>1</v>
      </c>
      <c r="N365" s="155" t="s">
        <v>37</v>
      </c>
      <c r="O365" s="156">
        <v>0.70299999999999996</v>
      </c>
      <c r="P365" s="156">
        <f t="shared" si="1"/>
        <v>3.5149999999999997</v>
      </c>
      <c r="Q365" s="156">
        <v>0</v>
      </c>
      <c r="R365" s="156">
        <f t="shared" si="2"/>
        <v>0</v>
      </c>
      <c r="S365" s="156">
        <v>3.968E-2</v>
      </c>
      <c r="T365" s="157">
        <f t="shared" si="3"/>
        <v>0.19839999999999999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58" t="s">
        <v>220</v>
      </c>
      <c r="AT365" s="158" t="s">
        <v>159</v>
      </c>
      <c r="AU365" s="158" t="s">
        <v>87</v>
      </c>
      <c r="AY365" s="18" t="s">
        <v>157</v>
      </c>
      <c r="BE365" s="159">
        <f t="shared" si="4"/>
        <v>0</v>
      </c>
      <c r="BF365" s="159">
        <f t="shared" si="5"/>
        <v>0</v>
      </c>
      <c r="BG365" s="159">
        <f t="shared" si="6"/>
        <v>0</v>
      </c>
      <c r="BH365" s="159">
        <f t="shared" si="7"/>
        <v>0</v>
      </c>
      <c r="BI365" s="159">
        <f t="shared" si="8"/>
        <v>0</v>
      </c>
      <c r="BJ365" s="18" t="s">
        <v>87</v>
      </c>
      <c r="BK365" s="160">
        <f t="shared" si="9"/>
        <v>0</v>
      </c>
      <c r="BL365" s="18" t="s">
        <v>220</v>
      </c>
      <c r="BM365" s="158" t="s">
        <v>544</v>
      </c>
    </row>
    <row r="366" spans="1:65" s="2" customFormat="1" ht="24.2" customHeight="1" x14ac:dyDescent="0.2">
      <c r="A366" s="30"/>
      <c r="B366" s="147"/>
      <c r="C366" s="148" t="s">
        <v>545</v>
      </c>
      <c r="D366" s="148" t="s">
        <v>159</v>
      </c>
      <c r="E366" s="149" t="s">
        <v>546</v>
      </c>
      <c r="F366" s="150" t="s">
        <v>547</v>
      </c>
      <c r="G366" s="151" t="s">
        <v>539</v>
      </c>
      <c r="H366" s="152">
        <v>13</v>
      </c>
      <c r="I366" s="152"/>
      <c r="J366" s="152">
        <f t="shared" si="0"/>
        <v>0</v>
      </c>
      <c r="K366" s="153"/>
      <c r="L366" s="31"/>
      <c r="M366" s="154" t="s">
        <v>1</v>
      </c>
      <c r="N366" s="155" t="s">
        <v>37</v>
      </c>
      <c r="O366" s="156">
        <v>0.34200000000000003</v>
      </c>
      <c r="P366" s="156">
        <f t="shared" si="1"/>
        <v>4.4460000000000006</v>
      </c>
      <c r="Q366" s="156">
        <v>0</v>
      </c>
      <c r="R366" s="156">
        <f t="shared" si="2"/>
        <v>0</v>
      </c>
      <c r="S366" s="156">
        <v>1.9460000000000002E-2</v>
      </c>
      <c r="T366" s="157">
        <f t="shared" si="3"/>
        <v>0.25298000000000004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58" t="s">
        <v>220</v>
      </c>
      <c r="AT366" s="158" t="s">
        <v>159</v>
      </c>
      <c r="AU366" s="158" t="s">
        <v>87</v>
      </c>
      <c r="AY366" s="18" t="s">
        <v>157</v>
      </c>
      <c r="BE366" s="159">
        <f t="shared" si="4"/>
        <v>0</v>
      </c>
      <c r="BF366" s="159">
        <f t="shared" si="5"/>
        <v>0</v>
      </c>
      <c r="BG366" s="159">
        <f t="shared" si="6"/>
        <v>0</v>
      </c>
      <c r="BH366" s="159">
        <f t="shared" si="7"/>
        <v>0</v>
      </c>
      <c r="BI366" s="159">
        <f t="shared" si="8"/>
        <v>0</v>
      </c>
      <c r="BJ366" s="18" t="s">
        <v>87</v>
      </c>
      <c r="BK366" s="160">
        <f t="shared" si="9"/>
        <v>0</v>
      </c>
      <c r="BL366" s="18" t="s">
        <v>220</v>
      </c>
      <c r="BM366" s="158" t="s">
        <v>548</v>
      </c>
    </row>
    <row r="367" spans="1:65" s="2" customFormat="1" ht="24.2" customHeight="1" x14ac:dyDescent="0.2">
      <c r="A367" s="30"/>
      <c r="B367" s="147"/>
      <c r="C367" s="148" t="s">
        <v>549</v>
      </c>
      <c r="D367" s="148" t="s">
        <v>159</v>
      </c>
      <c r="E367" s="149" t="s">
        <v>550</v>
      </c>
      <c r="F367" s="150" t="s">
        <v>551</v>
      </c>
      <c r="G367" s="151" t="s">
        <v>539</v>
      </c>
      <c r="H367" s="152">
        <v>1</v>
      </c>
      <c r="I367" s="152"/>
      <c r="J367" s="152">
        <f t="shared" si="0"/>
        <v>0</v>
      </c>
      <c r="K367" s="153"/>
      <c r="L367" s="31"/>
      <c r="M367" s="154" t="s">
        <v>1</v>
      </c>
      <c r="N367" s="155" t="s">
        <v>37</v>
      </c>
      <c r="O367" s="156">
        <v>0.65500000000000003</v>
      </c>
      <c r="P367" s="156">
        <f t="shared" si="1"/>
        <v>0.65500000000000003</v>
      </c>
      <c r="Q367" s="156">
        <v>0</v>
      </c>
      <c r="R367" s="156">
        <f t="shared" si="2"/>
        <v>0</v>
      </c>
      <c r="S367" s="156">
        <v>8.7999999999999995E-2</v>
      </c>
      <c r="T367" s="157">
        <f t="shared" si="3"/>
        <v>8.7999999999999995E-2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220</v>
      </c>
      <c r="AT367" s="158" t="s">
        <v>159</v>
      </c>
      <c r="AU367" s="158" t="s">
        <v>87</v>
      </c>
      <c r="AY367" s="18" t="s">
        <v>157</v>
      </c>
      <c r="BE367" s="159">
        <f t="shared" si="4"/>
        <v>0</v>
      </c>
      <c r="BF367" s="159">
        <f t="shared" si="5"/>
        <v>0</v>
      </c>
      <c r="BG367" s="159">
        <f t="shared" si="6"/>
        <v>0</v>
      </c>
      <c r="BH367" s="159">
        <f t="shared" si="7"/>
        <v>0</v>
      </c>
      <c r="BI367" s="159">
        <f t="shared" si="8"/>
        <v>0</v>
      </c>
      <c r="BJ367" s="18" t="s">
        <v>87</v>
      </c>
      <c r="BK367" s="160">
        <f t="shared" si="9"/>
        <v>0</v>
      </c>
      <c r="BL367" s="18" t="s">
        <v>220</v>
      </c>
      <c r="BM367" s="158" t="s">
        <v>552</v>
      </c>
    </row>
    <row r="368" spans="1:65" s="2" customFormat="1" ht="24.2" customHeight="1" x14ac:dyDescent="0.2">
      <c r="A368" s="30"/>
      <c r="B368" s="147"/>
      <c r="C368" s="148" t="s">
        <v>553</v>
      </c>
      <c r="D368" s="148" t="s">
        <v>159</v>
      </c>
      <c r="E368" s="149" t="s">
        <v>554</v>
      </c>
      <c r="F368" s="150" t="s">
        <v>555</v>
      </c>
      <c r="G368" s="151" t="s">
        <v>539</v>
      </c>
      <c r="H368" s="152">
        <v>2</v>
      </c>
      <c r="I368" s="152"/>
      <c r="J368" s="152">
        <f t="shared" si="0"/>
        <v>0</v>
      </c>
      <c r="K368" s="153"/>
      <c r="L368" s="31"/>
      <c r="M368" s="154" t="s">
        <v>1</v>
      </c>
      <c r="N368" s="155" t="s">
        <v>37</v>
      </c>
      <c r="O368" s="156">
        <v>0.54700000000000004</v>
      </c>
      <c r="P368" s="156">
        <f t="shared" si="1"/>
        <v>1.0940000000000001</v>
      </c>
      <c r="Q368" s="156">
        <v>0</v>
      </c>
      <c r="R368" s="156">
        <f t="shared" si="2"/>
        <v>0</v>
      </c>
      <c r="S368" s="156">
        <v>1.8800000000000001E-2</v>
      </c>
      <c r="T368" s="157">
        <f t="shared" si="3"/>
        <v>3.7600000000000001E-2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220</v>
      </c>
      <c r="AT368" s="158" t="s">
        <v>159</v>
      </c>
      <c r="AU368" s="158" t="s">
        <v>87</v>
      </c>
      <c r="AY368" s="18" t="s">
        <v>157</v>
      </c>
      <c r="BE368" s="159">
        <f t="shared" si="4"/>
        <v>0</v>
      </c>
      <c r="BF368" s="159">
        <f t="shared" si="5"/>
        <v>0</v>
      </c>
      <c r="BG368" s="159">
        <f t="shared" si="6"/>
        <v>0</v>
      </c>
      <c r="BH368" s="159">
        <f t="shared" si="7"/>
        <v>0</v>
      </c>
      <c r="BI368" s="159">
        <f t="shared" si="8"/>
        <v>0</v>
      </c>
      <c r="BJ368" s="18" t="s">
        <v>87</v>
      </c>
      <c r="BK368" s="160">
        <f t="shared" si="9"/>
        <v>0</v>
      </c>
      <c r="BL368" s="18" t="s">
        <v>220</v>
      </c>
      <c r="BM368" s="158" t="s">
        <v>556</v>
      </c>
    </row>
    <row r="369" spans="1:65" s="2" customFormat="1" ht="24.2" customHeight="1" x14ac:dyDescent="0.2">
      <c r="A369" s="30"/>
      <c r="B369" s="147"/>
      <c r="C369" s="148" t="s">
        <v>557</v>
      </c>
      <c r="D369" s="148" t="s">
        <v>159</v>
      </c>
      <c r="E369" s="149" t="s">
        <v>558</v>
      </c>
      <c r="F369" s="150" t="s">
        <v>559</v>
      </c>
      <c r="G369" s="151" t="s">
        <v>539</v>
      </c>
      <c r="H369" s="152">
        <v>25</v>
      </c>
      <c r="I369" s="152"/>
      <c r="J369" s="152">
        <f t="shared" si="0"/>
        <v>0</v>
      </c>
      <c r="K369" s="153"/>
      <c r="L369" s="31"/>
      <c r="M369" s="154" t="s">
        <v>1</v>
      </c>
      <c r="N369" s="155" t="s">
        <v>37</v>
      </c>
      <c r="O369" s="156">
        <v>0.25</v>
      </c>
      <c r="P369" s="156">
        <f t="shared" si="1"/>
        <v>6.25</v>
      </c>
      <c r="Q369" s="156">
        <v>0</v>
      </c>
      <c r="R369" s="156">
        <f t="shared" si="2"/>
        <v>0</v>
      </c>
      <c r="S369" s="156">
        <v>2.5999999999999999E-3</v>
      </c>
      <c r="T369" s="157">
        <f t="shared" si="3"/>
        <v>6.5000000000000002E-2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58" t="s">
        <v>220</v>
      </c>
      <c r="AT369" s="158" t="s">
        <v>159</v>
      </c>
      <c r="AU369" s="158" t="s">
        <v>87</v>
      </c>
      <c r="AY369" s="18" t="s">
        <v>157</v>
      </c>
      <c r="BE369" s="159">
        <f t="shared" si="4"/>
        <v>0</v>
      </c>
      <c r="BF369" s="159">
        <f t="shared" si="5"/>
        <v>0</v>
      </c>
      <c r="BG369" s="159">
        <f t="shared" si="6"/>
        <v>0</v>
      </c>
      <c r="BH369" s="159">
        <f t="shared" si="7"/>
        <v>0</v>
      </c>
      <c r="BI369" s="159">
        <f t="shared" si="8"/>
        <v>0</v>
      </c>
      <c r="BJ369" s="18" t="s">
        <v>87</v>
      </c>
      <c r="BK369" s="160">
        <f t="shared" si="9"/>
        <v>0</v>
      </c>
      <c r="BL369" s="18" t="s">
        <v>220</v>
      </c>
      <c r="BM369" s="158" t="s">
        <v>560</v>
      </c>
    </row>
    <row r="370" spans="1:65" s="2" customFormat="1" ht="37.9" customHeight="1" x14ac:dyDescent="0.2">
      <c r="A370" s="30"/>
      <c r="B370" s="147"/>
      <c r="C370" s="148" t="s">
        <v>561</v>
      </c>
      <c r="D370" s="148" t="s">
        <v>159</v>
      </c>
      <c r="E370" s="149" t="s">
        <v>562</v>
      </c>
      <c r="F370" s="150" t="s">
        <v>563</v>
      </c>
      <c r="G370" s="151" t="s">
        <v>205</v>
      </c>
      <c r="H370" s="152">
        <v>13</v>
      </c>
      <c r="I370" s="152"/>
      <c r="J370" s="152">
        <f t="shared" si="0"/>
        <v>0</v>
      </c>
      <c r="K370" s="153"/>
      <c r="L370" s="31"/>
      <c r="M370" s="154" t="s">
        <v>1</v>
      </c>
      <c r="N370" s="155" t="s">
        <v>37</v>
      </c>
      <c r="O370" s="156">
        <v>8.8999999999999996E-2</v>
      </c>
      <c r="P370" s="156">
        <f t="shared" si="1"/>
        <v>1.157</v>
      </c>
      <c r="Q370" s="156">
        <v>0</v>
      </c>
      <c r="R370" s="156">
        <f t="shared" si="2"/>
        <v>0</v>
      </c>
      <c r="S370" s="156">
        <v>8.4999999999999995E-4</v>
      </c>
      <c r="T370" s="157">
        <f t="shared" si="3"/>
        <v>1.1049999999999999E-2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58" t="s">
        <v>220</v>
      </c>
      <c r="AT370" s="158" t="s">
        <v>159</v>
      </c>
      <c r="AU370" s="158" t="s">
        <v>87</v>
      </c>
      <c r="AY370" s="18" t="s">
        <v>157</v>
      </c>
      <c r="BE370" s="159">
        <f t="shared" si="4"/>
        <v>0</v>
      </c>
      <c r="BF370" s="159">
        <f t="shared" si="5"/>
        <v>0</v>
      </c>
      <c r="BG370" s="159">
        <f t="shared" si="6"/>
        <v>0</v>
      </c>
      <c r="BH370" s="159">
        <f t="shared" si="7"/>
        <v>0</v>
      </c>
      <c r="BI370" s="159">
        <f t="shared" si="8"/>
        <v>0</v>
      </c>
      <c r="BJ370" s="18" t="s">
        <v>87</v>
      </c>
      <c r="BK370" s="160">
        <f t="shared" si="9"/>
        <v>0</v>
      </c>
      <c r="BL370" s="18" t="s">
        <v>220</v>
      </c>
      <c r="BM370" s="158" t="s">
        <v>564</v>
      </c>
    </row>
    <row r="371" spans="1:65" s="2" customFormat="1" ht="24.2" customHeight="1" x14ac:dyDescent="0.2">
      <c r="A371" s="30"/>
      <c r="B371" s="147"/>
      <c r="C371" s="148" t="s">
        <v>565</v>
      </c>
      <c r="D371" s="148" t="s">
        <v>159</v>
      </c>
      <c r="E371" s="149" t="s">
        <v>566</v>
      </c>
      <c r="F371" s="150" t="s">
        <v>567</v>
      </c>
      <c r="G371" s="151" t="s">
        <v>205</v>
      </c>
      <c r="H371" s="152">
        <v>1</v>
      </c>
      <c r="I371" s="152"/>
      <c r="J371" s="152">
        <f t="shared" si="0"/>
        <v>0</v>
      </c>
      <c r="K371" s="153"/>
      <c r="L371" s="31"/>
      <c r="M371" s="154" t="s">
        <v>1</v>
      </c>
      <c r="N371" s="155" t="s">
        <v>37</v>
      </c>
      <c r="O371" s="156">
        <v>0.23599999999999999</v>
      </c>
      <c r="P371" s="156">
        <f t="shared" si="1"/>
        <v>0.23599999999999999</v>
      </c>
      <c r="Q371" s="156">
        <v>0</v>
      </c>
      <c r="R371" s="156">
        <f t="shared" si="2"/>
        <v>0</v>
      </c>
      <c r="S371" s="156">
        <v>1.2199999999999999E-3</v>
      </c>
      <c r="T371" s="157">
        <f t="shared" si="3"/>
        <v>1.2199999999999999E-3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8" t="s">
        <v>220</v>
      </c>
      <c r="AT371" s="158" t="s">
        <v>159</v>
      </c>
      <c r="AU371" s="158" t="s">
        <v>87</v>
      </c>
      <c r="AY371" s="18" t="s">
        <v>157</v>
      </c>
      <c r="BE371" s="159">
        <f t="shared" si="4"/>
        <v>0</v>
      </c>
      <c r="BF371" s="159">
        <f t="shared" si="5"/>
        <v>0</v>
      </c>
      <c r="BG371" s="159">
        <f t="shared" si="6"/>
        <v>0</v>
      </c>
      <c r="BH371" s="159">
        <f t="shared" si="7"/>
        <v>0</v>
      </c>
      <c r="BI371" s="159">
        <f t="shared" si="8"/>
        <v>0</v>
      </c>
      <c r="BJ371" s="18" t="s">
        <v>87</v>
      </c>
      <c r="BK371" s="160">
        <f t="shared" si="9"/>
        <v>0</v>
      </c>
      <c r="BL371" s="18" t="s">
        <v>220</v>
      </c>
      <c r="BM371" s="158" t="s">
        <v>568</v>
      </c>
    </row>
    <row r="372" spans="1:65" s="2" customFormat="1" ht="24.2" customHeight="1" x14ac:dyDescent="0.2">
      <c r="A372" s="30"/>
      <c r="B372" s="147"/>
      <c r="C372" s="148" t="s">
        <v>569</v>
      </c>
      <c r="D372" s="148" t="s">
        <v>159</v>
      </c>
      <c r="E372" s="149" t="s">
        <v>570</v>
      </c>
      <c r="F372" s="150" t="s">
        <v>571</v>
      </c>
      <c r="G372" s="151" t="s">
        <v>218</v>
      </c>
      <c r="H372" s="152">
        <v>1.002</v>
      </c>
      <c r="I372" s="152"/>
      <c r="J372" s="152">
        <f t="shared" si="0"/>
        <v>0</v>
      </c>
      <c r="K372" s="153"/>
      <c r="L372" s="31"/>
      <c r="M372" s="154" t="s">
        <v>1</v>
      </c>
      <c r="N372" s="155" t="s">
        <v>37</v>
      </c>
      <c r="O372" s="156">
        <v>3.0249999999999999</v>
      </c>
      <c r="P372" s="156">
        <f t="shared" si="1"/>
        <v>3.03105</v>
      </c>
      <c r="Q372" s="156">
        <v>0</v>
      </c>
      <c r="R372" s="156">
        <f t="shared" si="2"/>
        <v>0</v>
      </c>
      <c r="S372" s="156">
        <v>0</v>
      </c>
      <c r="T372" s="157">
        <f t="shared" si="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220</v>
      </c>
      <c r="AT372" s="158" t="s">
        <v>159</v>
      </c>
      <c r="AU372" s="158" t="s">
        <v>87</v>
      </c>
      <c r="AY372" s="18" t="s">
        <v>157</v>
      </c>
      <c r="BE372" s="159">
        <f t="shared" si="4"/>
        <v>0</v>
      </c>
      <c r="BF372" s="159">
        <f t="shared" si="5"/>
        <v>0</v>
      </c>
      <c r="BG372" s="159">
        <f t="shared" si="6"/>
        <v>0</v>
      </c>
      <c r="BH372" s="159">
        <f t="shared" si="7"/>
        <v>0</v>
      </c>
      <c r="BI372" s="159">
        <f t="shared" si="8"/>
        <v>0</v>
      </c>
      <c r="BJ372" s="18" t="s">
        <v>87</v>
      </c>
      <c r="BK372" s="160">
        <f t="shared" si="9"/>
        <v>0</v>
      </c>
      <c r="BL372" s="18" t="s">
        <v>220</v>
      </c>
      <c r="BM372" s="158" t="s">
        <v>572</v>
      </c>
    </row>
    <row r="373" spans="1:65" s="2" customFormat="1" ht="24.2" customHeight="1" x14ac:dyDescent="0.2">
      <c r="A373" s="30"/>
      <c r="B373" s="147"/>
      <c r="C373" s="148" t="s">
        <v>573</v>
      </c>
      <c r="D373" s="148" t="s">
        <v>159</v>
      </c>
      <c r="E373" s="149" t="s">
        <v>574</v>
      </c>
      <c r="F373" s="150" t="s">
        <v>575</v>
      </c>
      <c r="G373" s="151" t="s">
        <v>514</v>
      </c>
      <c r="H373" s="152">
        <v>0.3</v>
      </c>
      <c r="I373" s="152"/>
      <c r="J373" s="152">
        <f t="shared" si="0"/>
        <v>0</v>
      </c>
      <c r="K373" s="153"/>
      <c r="L373" s="31"/>
      <c r="M373" s="154" t="s">
        <v>1</v>
      </c>
      <c r="N373" s="155" t="s">
        <v>37</v>
      </c>
      <c r="O373" s="156">
        <v>0</v>
      </c>
      <c r="P373" s="156">
        <f t="shared" si="1"/>
        <v>0</v>
      </c>
      <c r="Q373" s="156">
        <v>0</v>
      </c>
      <c r="R373" s="156">
        <f t="shared" si="2"/>
        <v>0</v>
      </c>
      <c r="S373" s="156">
        <v>0</v>
      </c>
      <c r="T373" s="157">
        <f t="shared" si="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58" t="s">
        <v>220</v>
      </c>
      <c r="AT373" s="158" t="s">
        <v>159</v>
      </c>
      <c r="AU373" s="158" t="s">
        <v>87</v>
      </c>
      <c r="AY373" s="18" t="s">
        <v>157</v>
      </c>
      <c r="BE373" s="159">
        <f t="shared" si="4"/>
        <v>0</v>
      </c>
      <c r="BF373" s="159">
        <f t="shared" si="5"/>
        <v>0</v>
      </c>
      <c r="BG373" s="159">
        <f t="shared" si="6"/>
        <v>0</v>
      </c>
      <c r="BH373" s="159">
        <f t="shared" si="7"/>
        <v>0</v>
      </c>
      <c r="BI373" s="159">
        <f t="shared" si="8"/>
        <v>0</v>
      </c>
      <c r="BJ373" s="18" t="s">
        <v>87</v>
      </c>
      <c r="BK373" s="160">
        <f t="shared" si="9"/>
        <v>0</v>
      </c>
      <c r="BL373" s="18" t="s">
        <v>220</v>
      </c>
      <c r="BM373" s="158" t="s">
        <v>576</v>
      </c>
    </row>
    <row r="374" spans="1:65" s="12" customFormat="1" ht="22.9" customHeight="1" x14ac:dyDescent="0.2">
      <c r="B374" s="135"/>
      <c r="D374" s="136" t="s">
        <v>70</v>
      </c>
      <c r="E374" s="145" t="s">
        <v>577</v>
      </c>
      <c r="F374" s="145" t="s">
        <v>578</v>
      </c>
      <c r="J374" s="146">
        <f>BK374</f>
        <v>0</v>
      </c>
      <c r="L374" s="135"/>
      <c r="M374" s="139"/>
      <c r="N374" s="140"/>
      <c r="O374" s="140"/>
      <c r="P374" s="141">
        <f>SUM(P375:P377)</f>
        <v>17.327452000000001</v>
      </c>
      <c r="Q374" s="140"/>
      <c r="R374" s="141">
        <f>SUM(R375:R377)</f>
        <v>8.0000000000000002E-3</v>
      </c>
      <c r="S374" s="140"/>
      <c r="T374" s="142">
        <f>SUM(T375:T377)</f>
        <v>0.50800000000000001</v>
      </c>
      <c r="AR374" s="136" t="s">
        <v>87</v>
      </c>
      <c r="AT374" s="143" t="s">
        <v>70</v>
      </c>
      <c r="AU374" s="143" t="s">
        <v>79</v>
      </c>
      <c r="AY374" s="136" t="s">
        <v>157</v>
      </c>
      <c r="BK374" s="144">
        <f>SUM(BK375:BK377)</f>
        <v>0</v>
      </c>
    </row>
    <row r="375" spans="1:65" s="2" customFormat="1" ht="24.2" customHeight="1" x14ac:dyDescent="0.2">
      <c r="A375" s="30"/>
      <c r="B375" s="147"/>
      <c r="C375" s="148" t="s">
        <v>579</v>
      </c>
      <c r="D375" s="148" t="s">
        <v>159</v>
      </c>
      <c r="E375" s="149" t="s">
        <v>580</v>
      </c>
      <c r="F375" s="150" t="s">
        <v>581</v>
      </c>
      <c r="G375" s="151" t="s">
        <v>196</v>
      </c>
      <c r="H375" s="152">
        <v>200</v>
      </c>
      <c r="I375" s="152"/>
      <c r="J375" s="152">
        <f>ROUND(I375*H375,3)</f>
        <v>0</v>
      </c>
      <c r="K375" s="153"/>
      <c r="L375" s="31"/>
      <c r="M375" s="154" t="s">
        <v>1</v>
      </c>
      <c r="N375" s="155" t="s">
        <v>37</v>
      </c>
      <c r="O375" s="156">
        <v>7.8079999999999997E-2</v>
      </c>
      <c r="P375" s="156">
        <f>O375*H375</f>
        <v>15.616</v>
      </c>
      <c r="Q375" s="156">
        <v>4.0000000000000003E-5</v>
      </c>
      <c r="R375" s="156">
        <f>Q375*H375</f>
        <v>8.0000000000000002E-3</v>
      </c>
      <c r="S375" s="156">
        <v>2.5400000000000002E-3</v>
      </c>
      <c r="T375" s="157">
        <f>S375*H375</f>
        <v>0.50800000000000001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58" t="s">
        <v>220</v>
      </c>
      <c r="AT375" s="158" t="s">
        <v>159</v>
      </c>
      <c r="AU375" s="158" t="s">
        <v>87</v>
      </c>
      <c r="AY375" s="18" t="s">
        <v>157</v>
      </c>
      <c r="BE375" s="159">
        <f>IF(N375="základná",J375,0)</f>
        <v>0</v>
      </c>
      <c r="BF375" s="159">
        <f>IF(N375="znížená",J375,0)</f>
        <v>0</v>
      </c>
      <c r="BG375" s="159">
        <f>IF(N375="zákl. prenesená",J375,0)</f>
        <v>0</v>
      </c>
      <c r="BH375" s="159">
        <f>IF(N375="zníž. prenesená",J375,0)</f>
        <v>0</v>
      </c>
      <c r="BI375" s="159">
        <f>IF(N375="nulová",J375,0)</f>
        <v>0</v>
      </c>
      <c r="BJ375" s="18" t="s">
        <v>87</v>
      </c>
      <c r="BK375" s="160">
        <f>ROUND(I375*H375,3)</f>
        <v>0</v>
      </c>
      <c r="BL375" s="18" t="s">
        <v>220</v>
      </c>
      <c r="BM375" s="158" t="s">
        <v>582</v>
      </c>
    </row>
    <row r="376" spans="1:65" s="2" customFormat="1" ht="24.2" customHeight="1" x14ac:dyDescent="0.2">
      <c r="A376" s="30"/>
      <c r="B376" s="147"/>
      <c r="C376" s="148" t="s">
        <v>583</v>
      </c>
      <c r="D376" s="148" t="s">
        <v>159</v>
      </c>
      <c r="E376" s="149" t="s">
        <v>584</v>
      </c>
      <c r="F376" s="150" t="s">
        <v>585</v>
      </c>
      <c r="G376" s="151" t="s">
        <v>218</v>
      </c>
      <c r="H376" s="152">
        <v>0.50800000000000001</v>
      </c>
      <c r="I376" s="152"/>
      <c r="J376" s="152">
        <f>ROUND(I376*H376,3)</f>
        <v>0</v>
      </c>
      <c r="K376" s="153"/>
      <c r="L376" s="31"/>
      <c r="M376" s="154" t="s">
        <v>1</v>
      </c>
      <c r="N376" s="155" t="s">
        <v>37</v>
      </c>
      <c r="O376" s="156">
        <v>3.3690000000000002</v>
      </c>
      <c r="P376" s="156">
        <f>O376*H376</f>
        <v>1.7114520000000002</v>
      </c>
      <c r="Q376" s="156">
        <v>0</v>
      </c>
      <c r="R376" s="156">
        <f>Q376*H376</f>
        <v>0</v>
      </c>
      <c r="S376" s="156">
        <v>0</v>
      </c>
      <c r="T376" s="157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58" t="s">
        <v>220</v>
      </c>
      <c r="AT376" s="158" t="s">
        <v>159</v>
      </c>
      <c r="AU376" s="158" t="s">
        <v>87</v>
      </c>
      <c r="AY376" s="18" t="s">
        <v>157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8" t="s">
        <v>87</v>
      </c>
      <c r="BK376" s="160">
        <f>ROUND(I376*H376,3)</f>
        <v>0</v>
      </c>
      <c r="BL376" s="18" t="s">
        <v>220</v>
      </c>
      <c r="BM376" s="158" t="s">
        <v>586</v>
      </c>
    </row>
    <row r="377" spans="1:65" s="2" customFormat="1" ht="24.2" customHeight="1" x14ac:dyDescent="0.2">
      <c r="A377" s="30"/>
      <c r="B377" s="147"/>
      <c r="C377" s="148" t="s">
        <v>587</v>
      </c>
      <c r="D377" s="148" t="s">
        <v>159</v>
      </c>
      <c r="E377" s="149" t="s">
        <v>588</v>
      </c>
      <c r="F377" s="150" t="s">
        <v>589</v>
      </c>
      <c r="G377" s="151" t="s">
        <v>514</v>
      </c>
      <c r="H377" s="152">
        <v>1.4</v>
      </c>
      <c r="I377" s="152"/>
      <c r="J377" s="152">
        <f>ROUND(I377*H377,3)</f>
        <v>0</v>
      </c>
      <c r="K377" s="153"/>
      <c r="L377" s="31"/>
      <c r="M377" s="154" t="s">
        <v>1</v>
      </c>
      <c r="N377" s="155" t="s">
        <v>37</v>
      </c>
      <c r="O377" s="156">
        <v>0</v>
      </c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220</v>
      </c>
      <c r="AT377" s="158" t="s">
        <v>159</v>
      </c>
      <c r="AU377" s="158" t="s">
        <v>87</v>
      </c>
      <c r="AY377" s="18" t="s">
        <v>157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87</v>
      </c>
      <c r="BK377" s="160">
        <f>ROUND(I377*H377,3)</f>
        <v>0</v>
      </c>
      <c r="BL377" s="18" t="s">
        <v>220</v>
      </c>
      <c r="BM377" s="158" t="s">
        <v>590</v>
      </c>
    </row>
    <row r="378" spans="1:65" s="12" customFormat="1" ht="22.9" customHeight="1" x14ac:dyDescent="0.2">
      <c r="B378" s="135"/>
      <c r="D378" s="136" t="s">
        <v>70</v>
      </c>
      <c r="E378" s="145" t="s">
        <v>591</v>
      </c>
      <c r="F378" s="145" t="s">
        <v>592</v>
      </c>
      <c r="J378" s="146">
        <f>BK378</f>
        <v>0</v>
      </c>
      <c r="L378" s="135"/>
      <c r="M378" s="139"/>
      <c r="N378" s="140"/>
      <c r="O378" s="140"/>
      <c r="P378" s="141">
        <f>SUM(P379:P381)</f>
        <v>32.166288000000002</v>
      </c>
      <c r="Q378" s="140"/>
      <c r="R378" s="141">
        <f>SUM(R379:R381)</f>
        <v>0</v>
      </c>
      <c r="S378" s="140"/>
      <c r="T378" s="142">
        <f>SUM(T379:T381)</f>
        <v>5.2360000000000007</v>
      </c>
      <c r="AR378" s="136" t="s">
        <v>87</v>
      </c>
      <c r="AT378" s="143" t="s">
        <v>70</v>
      </c>
      <c r="AU378" s="143" t="s">
        <v>79</v>
      </c>
      <c r="AY378" s="136" t="s">
        <v>157</v>
      </c>
      <c r="BK378" s="144">
        <f>SUM(BK379:BK381)</f>
        <v>0</v>
      </c>
    </row>
    <row r="379" spans="1:65" s="2" customFormat="1" ht="14.45" customHeight="1" x14ac:dyDescent="0.2">
      <c r="A379" s="30"/>
      <c r="B379" s="147"/>
      <c r="C379" s="148" t="s">
        <v>593</v>
      </c>
      <c r="D379" s="148" t="s">
        <v>159</v>
      </c>
      <c r="E379" s="149" t="s">
        <v>594</v>
      </c>
      <c r="F379" s="150" t="s">
        <v>595</v>
      </c>
      <c r="G379" s="151" t="s">
        <v>168</v>
      </c>
      <c r="H379" s="152">
        <v>220</v>
      </c>
      <c r="I379" s="152"/>
      <c r="J379" s="152">
        <f>ROUND(I379*H379,3)</f>
        <v>0</v>
      </c>
      <c r="K379" s="153"/>
      <c r="L379" s="31"/>
      <c r="M379" s="154" t="s">
        <v>1</v>
      </c>
      <c r="N379" s="155" t="s">
        <v>37</v>
      </c>
      <c r="O379" s="156">
        <v>7.6999999999999999E-2</v>
      </c>
      <c r="P379" s="156">
        <f>O379*H379</f>
        <v>16.940000000000001</v>
      </c>
      <c r="Q379" s="156">
        <v>0</v>
      </c>
      <c r="R379" s="156">
        <f>Q379*H379</f>
        <v>0</v>
      </c>
      <c r="S379" s="156">
        <v>2.3800000000000002E-2</v>
      </c>
      <c r="T379" s="157">
        <f>S379*H379</f>
        <v>5.2360000000000007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58" t="s">
        <v>220</v>
      </c>
      <c r="AT379" s="158" t="s">
        <v>159</v>
      </c>
      <c r="AU379" s="158" t="s">
        <v>87</v>
      </c>
      <c r="AY379" s="18" t="s">
        <v>157</v>
      </c>
      <c r="BE379" s="159">
        <f>IF(N379="základná",J379,0)</f>
        <v>0</v>
      </c>
      <c r="BF379" s="159">
        <f>IF(N379="znížená",J379,0)</f>
        <v>0</v>
      </c>
      <c r="BG379" s="159">
        <f>IF(N379="zákl. prenesená",J379,0)</f>
        <v>0</v>
      </c>
      <c r="BH379" s="159">
        <f>IF(N379="zníž. prenesená",J379,0)</f>
        <v>0</v>
      </c>
      <c r="BI379" s="159">
        <f>IF(N379="nulová",J379,0)</f>
        <v>0</v>
      </c>
      <c r="BJ379" s="18" t="s">
        <v>87</v>
      </c>
      <c r="BK379" s="160">
        <f>ROUND(I379*H379,3)</f>
        <v>0</v>
      </c>
      <c r="BL379" s="18" t="s">
        <v>220</v>
      </c>
      <c r="BM379" s="158" t="s">
        <v>596</v>
      </c>
    </row>
    <row r="380" spans="1:65" s="2" customFormat="1" ht="24.2" customHeight="1" x14ac:dyDescent="0.2">
      <c r="A380" s="30"/>
      <c r="B380" s="147"/>
      <c r="C380" s="148" t="s">
        <v>597</v>
      </c>
      <c r="D380" s="148" t="s">
        <v>159</v>
      </c>
      <c r="E380" s="149" t="s">
        <v>598</v>
      </c>
      <c r="F380" s="150" t="s">
        <v>599</v>
      </c>
      <c r="G380" s="151" t="s">
        <v>218</v>
      </c>
      <c r="H380" s="152">
        <v>5.2359999999999998</v>
      </c>
      <c r="I380" s="152"/>
      <c r="J380" s="152">
        <f>ROUND(I380*H380,3)</f>
        <v>0</v>
      </c>
      <c r="K380" s="153"/>
      <c r="L380" s="31"/>
      <c r="M380" s="154" t="s">
        <v>1</v>
      </c>
      <c r="N380" s="155" t="s">
        <v>37</v>
      </c>
      <c r="O380" s="156">
        <v>2.9079999999999999</v>
      </c>
      <c r="P380" s="156">
        <f>O380*H380</f>
        <v>15.226287999999998</v>
      </c>
      <c r="Q380" s="156">
        <v>0</v>
      </c>
      <c r="R380" s="156">
        <f>Q380*H380</f>
        <v>0</v>
      </c>
      <c r="S380" s="156">
        <v>0</v>
      </c>
      <c r="T380" s="157">
        <f>S380*H380</f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58" t="s">
        <v>220</v>
      </c>
      <c r="AT380" s="158" t="s">
        <v>159</v>
      </c>
      <c r="AU380" s="158" t="s">
        <v>87</v>
      </c>
      <c r="AY380" s="18" t="s">
        <v>157</v>
      </c>
      <c r="BE380" s="159">
        <f>IF(N380="základná",J380,0)</f>
        <v>0</v>
      </c>
      <c r="BF380" s="159">
        <f>IF(N380="znížená",J380,0)</f>
        <v>0</v>
      </c>
      <c r="BG380" s="159">
        <f>IF(N380="zákl. prenesená",J380,0)</f>
        <v>0</v>
      </c>
      <c r="BH380" s="159">
        <f>IF(N380="zníž. prenesená",J380,0)</f>
        <v>0</v>
      </c>
      <c r="BI380" s="159">
        <f>IF(N380="nulová",J380,0)</f>
        <v>0</v>
      </c>
      <c r="BJ380" s="18" t="s">
        <v>87</v>
      </c>
      <c r="BK380" s="160">
        <f>ROUND(I380*H380,3)</f>
        <v>0</v>
      </c>
      <c r="BL380" s="18" t="s">
        <v>220</v>
      </c>
      <c r="BM380" s="158" t="s">
        <v>600</v>
      </c>
    </row>
    <row r="381" spans="1:65" s="2" customFormat="1" ht="24.2" customHeight="1" x14ac:dyDescent="0.2">
      <c r="A381" s="30"/>
      <c r="B381" s="147"/>
      <c r="C381" s="148" t="s">
        <v>601</v>
      </c>
      <c r="D381" s="148" t="s">
        <v>159</v>
      </c>
      <c r="E381" s="149" t="s">
        <v>602</v>
      </c>
      <c r="F381" s="150" t="s">
        <v>603</v>
      </c>
      <c r="G381" s="151" t="s">
        <v>514</v>
      </c>
      <c r="H381" s="152">
        <v>1.6</v>
      </c>
      <c r="I381" s="152"/>
      <c r="J381" s="152">
        <f>ROUND(I381*H381,3)</f>
        <v>0</v>
      </c>
      <c r="K381" s="153"/>
      <c r="L381" s="31"/>
      <c r="M381" s="154" t="s">
        <v>1</v>
      </c>
      <c r="N381" s="155" t="s">
        <v>37</v>
      </c>
      <c r="O381" s="156">
        <v>0</v>
      </c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58" t="s">
        <v>220</v>
      </c>
      <c r="AT381" s="158" t="s">
        <v>159</v>
      </c>
      <c r="AU381" s="158" t="s">
        <v>87</v>
      </c>
      <c r="AY381" s="18" t="s">
        <v>157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8" t="s">
        <v>87</v>
      </c>
      <c r="BK381" s="160">
        <f>ROUND(I381*H381,3)</f>
        <v>0</v>
      </c>
      <c r="BL381" s="18" t="s">
        <v>220</v>
      </c>
      <c r="BM381" s="158" t="s">
        <v>604</v>
      </c>
    </row>
    <row r="382" spans="1:65" s="12" customFormat="1" ht="22.9" customHeight="1" x14ac:dyDescent="0.2">
      <c r="B382" s="135"/>
      <c r="D382" s="136" t="s">
        <v>70</v>
      </c>
      <c r="E382" s="145" t="s">
        <v>605</v>
      </c>
      <c r="F382" s="145" t="s">
        <v>606</v>
      </c>
      <c r="J382" s="146">
        <f>BK382</f>
        <v>0</v>
      </c>
      <c r="L382" s="135"/>
      <c r="M382" s="139"/>
      <c r="N382" s="140"/>
      <c r="O382" s="140"/>
      <c r="P382" s="141">
        <f>SUM(P383:P396)</f>
        <v>156.44981999999999</v>
      </c>
      <c r="Q382" s="140"/>
      <c r="R382" s="141">
        <f>SUM(R383:R396)</f>
        <v>0</v>
      </c>
      <c r="S382" s="140"/>
      <c r="T382" s="142">
        <f>SUM(T383:T396)</f>
        <v>25.862755</v>
      </c>
      <c r="AR382" s="136" t="s">
        <v>87</v>
      </c>
      <c r="AT382" s="143" t="s">
        <v>70</v>
      </c>
      <c r="AU382" s="143" t="s">
        <v>79</v>
      </c>
      <c r="AY382" s="136" t="s">
        <v>157</v>
      </c>
      <c r="BK382" s="144">
        <f>SUM(BK383:BK396)</f>
        <v>0</v>
      </c>
    </row>
    <row r="383" spans="1:65" s="2" customFormat="1" ht="24.2" customHeight="1" x14ac:dyDescent="0.2">
      <c r="A383" s="30"/>
      <c r="B383" s="147"/>
      <c r="C383" s="148" t="s">
        <v>607</v>
      </c>
      <c r="D383" s="148" t="s">
        <v>159</v>
      </c>
      <c r="E383" s="149" t="s">
        <v>608</v>
      </c>
      <c r="F383" s="150" t="s">
        <v>609</v>
      </c>
      <c r="G383" s="151" t="s">
        <v>196</v>
      </c>
      <c r="H383" s="152">
        <v>680.4</v>
      </c>
      <c r="I383" s="152"/>
      <c r="J383" s="152">
        <f>ROUND(I383*H383,3)</f>
        <v>0</v>
      </c>
      <c r="K383" s="153"/>
      <c r="L383" s="31"/>
      <c r="M383" s="154" t="s">
        <v>1</v>
      </c>
      <c r="N383" s="155" t="s">
        <v>37</v>
      </c>
      <c r="O383" s="156">
        <v>0.14599999999999999</v>
      </c>
      <c r="P383" s="156">
        <f>O383*H383</f>
        <v>99.338399999999993</v>
      </c>
      <c r="Q383" s="156">
        <v>0</v>
      </c>
      <c r="R383" s="156">
        <f>Q383*H383</f>
        <v>0</v>
      </c>
      <c r="S383" s="156">
        <v>2.4E-2</v>
      </c>
      <c r="T383" s="157">
        <f>S383*H383</f>
        <v>16.329599999999999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8" t="s">
        <v>220</v>
      </c>
      <c r="AT383" s="158" t="s">
        <v>159</v>
      </c>
      <c r="AU383" s="158" t="s">
        <v>87</v>
      </c>
      <c r="AY383" s="18" t="s">
        <v>157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8" t="s">
        <v>87</v>
      </c>
      <c r="BK383" s="160">
        <f>ROUND(I383*H383,3)</f>
        <v>0</v>
      </c>
      <c r="BL383" s="18" t="s">
        <v>220</v>
      </c>
      <c r="BM383" s="158" t="s">
        <v>610</v>
      </c>
    </row>
    <row r="384" spans="1:65" s="14" customFormat="1" x14ac:dyDescent="0.2">
      <c r="B384" s="172"/>
      <c r="D384" s="166" t="s">
        <v>269</v>
      </c>
      <c r="E384" s="173" t="s">
        <v>1</v>
      </c>
      <c r="F384" s="174" t="s">
        <v>611</v>
      </c>
      <c r="H384" s="175">
        <v>584</v>
      </c>
      <c r="L384" s="172"/>
      <c r="M384" s="176"/>
      <c r="N384" s="177"/>
      <c r="O384" s="177"/>
      <c r="P384" s="177"/>
      <c r="Q384" s="177"/>
      <c r="R384" s="177"/>
      <c r="S384" s="177"/>
      <c r="T384" s="178"/>
      <c r="AT384" s="173" t="s">
        <v>269</v>
      </c>
      <c r="AU384" s="173" t="s">
        <v>87</v>
      </c>
      <c r="AV384" s="14" t="s">
        <v>87</v>
      </c>
      <c r="AW384" s="14" t="s">
        <v>26</v>
      </c>
      <c r="AX384" s="14" t="s">
        <v>71</v>
      </c>
      <c r="AY384" s="173" t="s">
        <v>157</v>
      </c>
    </row>
    <row r="385" spans="1:65" s="14" customFormat="1" x14ac:dyDescent="0.2">
      <c r="B385" s="172"/>
      <c r="D385" s="166" t="s">
        <v>269</v>
      </c>
      <c r="E385" s="173" t="s">
        <v>1</v>
      </c>
      <c r="F385" s="174" t="s">
        <v>612</v>
      </c>
      <c r="H385" s="175">
        <v>96.4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5" customFormat="1" x14ac:dyDescent="0.2">
      <c r="B386" s="179"/>
      <c r="D386" s="166" t="s">
        <v>269</v>
      </c>
      <c r="E386" s="180" t="s">
        <v>1</v>
      </c>
      <c r="F386" s="181" t="s">
        <v>272</v>
      </c>
      <c r="H386" s="182">
        <v>680.4</v>
      </c>
      <c r="L386" s="179"/>
      <c r="M386" s="183"/>
      <c r="N386" s="184"/>
      <c r="O386" s="184"/>
      <c r="P386" s="184"/>
      <c r="Q386" s="184"/>
      <c r="R386" s="184"/>
      <c r="S386" s="184"/>
      <c r="T386" s="185"/>
      <c r="AT386" s="180" t="s">
        <v>269</v>
      </c>
      <c r="AU386" s="180" t="s">
        <v>87</v>
      </c>
      <c r="AV386" s="15" t="s">
        <v>162</v>
      </c>
      <c r="AW386" s="15" t="s">
        <v>26</v>
      </c>
      <c r="AX386" s="15" t="s">
        <v>79</v>
      </c>
      <c r="AY386" s="180" t="s">
        <v>157</v>
      </c>
    </row>
    <row r="387" spans="1:65" s="2" customFormat="1" ht="24.2" customHeight="1" x14ac:dyDescent="0.2">
      <c r="A387" s="30"/>
      <c r="B387" s="147"/>
      <c r="C387" s="148" t="s">
        <v>613</v>
      </c>
      <c r="D387" s="148" t="s">
        <v>159</v>
      </c>
      <c r="E387" s="149" t="s">
        <v>614</v>
      </c>
      <c r="F387" s="150" t="s">
        <v>615</v>
      </c>
      <c r="G387" s="151" t="s">
        <v>168</v>
      </c>
      <c r="H387" s="152">
        <v>581.25</v>
      </c>
      <c r="I387" s="152"/>
      <c r="J387" s="152">
        <f>ROUND(I387*H387,3)</f>
        <v>0</v>
      </c>
      <c r="K387" s="153"/>
      <c r="L387" s="31"/>
      <c r="M387" s="154" t="s">
        <v>1</v>
      </c>
      <c r="N387" s="155" t="s">
        <v>37</v>
      </c>
      <c r="O387" s="156">
        <v>9.5000000000000001E-2</v>
      </c>
      <c r="P387" s="156">
        <f>O387*H387</f>
        <v>55.21875</v>
      </c>
      <c r="Q387" s="156">
        <v>0</v>
      </c>
      <c r="R387" s="156">
        <f>Q387*H387</f>
        <v>0</v>
      </c>
      <c r="S387" s="156">
        <v>1.6E-2</v>
      </c>
      <c r="T387" s="157">
        <f>S387*H387</f>
        <v>9.3000000000000007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220</v>
      </c>
      <c r="AT387" s="158" t="s">
        <v>159</v>
      </c>
      <c r="AU387" s="158" t="s">
        <v>87</v>
      </c>
      <c r="AY387" s="18" t="s">
        <v>157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8" t="s">
        <v>87</v>
      </c>
      <c r="BK387" s="160">
        <f>ROUND(I387*H387,3)</f>
        <v>0</v>
      </c>
      <c r="BL387" s="18" t="s">
        <v>220</v>
      </c>
      <c r="BM387" s="158" t="s">
        <v>616</v>
      </c>
    </row>
    <row r="388" spans="1:65" s="14" customFormat="1" x14ac:dyDescent="0.2">
      <c r="B388" s="172"/>
      <c r="D388" s="166" t="s">
        <v>269</v>
      </c>
      <c r="E388" s="173" t="s">
        <v>1</v>
      </c>
      <c r="F388" s="174" t="s">
        <v>617</v>
      </c>
      <c r="H388" s="175">
        <v>451.98</v>
      </c>
      <c r="L388" s="172"/>
      <c r="M388" s="176"/>
      <c r="N388" s="177"/>
      <c r="O388" s="177"/>
      <c r="P388" s="177"/>
      <c r="Q388" s="177"/>
      <c r="R388" s="177"/>
      <c r="S388" s="177"/>
      <c r="T388" s="178"/>
      <c r="AT388" s="173" t="s">
        <v>269</v>
      </c>
      <c r="AU388" s="173" t="s">
        <v>87</v>
      </c>
      <c r="AV388" s="14" t="s">
        <v>87</v>
      </c>
      <c r="AW388" s="14" t="s">
        <v>26</v>
      </c>
      <c r="AX388" s="14" t="s">
        <v>71</v>
      </c>
      <c r="AY388" s="173" t="s">
        <v>157</v>
      </c>
    </row>
    <row r="389" spans="1:65" s="14" customFormat="1" x14ac:dyDescent="0.2">
      <c r="B389" s="172"/>
      <c r="D389" s="166" t="s">
        <v>269</v>
      </c>
      <c r="E389" s="173" t="s">
        <v>1</v>
      </c>
      <c r="F389" s="174" t="s">
        <v>618</v>
      </c>
      <c r="H389" s="175">
        <v>75.209999999999994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1:65" s="14" customFormat="1" x14ac:dyDescent="0.2">
      <c r="B390" s="172"/>
      <c r="D390" s="166" t="s">
        <v>269</v>
      </c>
      <c r="E390" s="173" t="s">
        <v>1</v>
      </c>
      <c r="F390" s="174" t="s">
        <v>619</v>
      </c>
      <c r="H390" s="175">
        <v>54.06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1:65" s="15" customFormat="1" x14ac:dyDescent="0.2">
      <c r="B391" s="179"/>
      <c r="D391" s="166" t="s">
        <v>269</v>
      </c>
      <c r="E391" s="180" t="s">
        <v>1</v>
      </c>
      <c r="F391" s="181" t="s">
        <v>272</v>
      </c>
      <c r="H391" s="182">
        <v>581.25</v>
      </c>
      <c r="L391" s="179"/>
      <c r="M391" s="183"/>
      <c r="N391" s="184"/>
      <c r="O391" s="184"/>
      <c r="P391" s="184"/>
      <c r="Q391" s="184"/>
      <c r="R391" s="184"/>
      <c r="S391" s="184"/>
      <c r="T391" s="185"/>
      <c r="AT391" s="180" t="s">
        <v>269</v>
      </c>
      <c r="AU391" s="180" t="s">
        <v>87</v>
      </c>
      <c r="AV391" s="15" t="s">
        <v>162</v>
      </c>
      <c r="AW391" s="15" t="s">
        <v>26</v>
      </c>
      <c r="AX391" s="15" t="s">
        <v>79</v>
      </c>
      <c r="AY391" s="180" t="s">
        <v>157</v>
      </c>
    </row>
    <row r="392" spans="1:65" s="2" customFormat="1" ht="24.2" customHeight="1" x14ac:dyDescent="0.2">
      <c r="A392" s="30"/>
      <c r="B392" s="147"/>
      <c r="C392" s="148" t="s">
        <v>620</v>
      </c>
      <c r="D392" s="148" t="s">
        <v>159</v>
      </c>
      <c r="E392" s="149" t="s">
        <v>621</v>
      </c>
      <c r="F392" s="150" t="s">
        <v>622</v>
      </c>
      <c r="G392" s="151" t="s">
        <v>168</v>
      </c>
      <c r="H392" s="152">
        <v>13.715</v>
      </c>
      <c r="I392" s="152"/>
      <c r="J392" s="152">
        <f>ROUND(I392*H392,3)</f>
        <v>0</v>
      </c>
      <c r="K392" s="153"/>
      <c r="L392" s="31"/>
      <c r="M392" s="154" t="s">
        <v>1</v>
      </c>
      <c r="N392" s="155" t="s">
        <v>37</v>
      </c>
      <c r="O392" s="156">
        <v>0.13800000000000001</v>
      </c>
      <c r="P392" s="156">
        <f>O392*H392</f>
        <v>1.8926700000000001</v>
      </c>
      <c r="Q392" s="156">
        <v>0</v>
      </c>
      <c r="R392" s="156">
        <f>Q392*H392</f>
        <v>0</v>
      </c>
      <c r="S392" s="156">
        <v>1.7000000000000001E-2</v>
      </c>
      <c r="T392" s="157">
        <f>S392*H392</f>
        <v>0.233155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220</v>
      </c>
      <c r="AT392" s="158" t="s">
        <v>159</v>
      </c>
      <c r="AU392" s="158" t="s">
        <v>87</v>
      </c>
      <c r="AY392" s="18" t="s">
        <v>157</v>
      </c>
      <c r="BE392" s="159">
        <f>IF(N392="základná",J392,0)</f>
        <v>0</v>
      </c>
      <c r="BF392" s="159">
        <f>IF(N392="znížená",J392,0)</f>
        <v>0</v>
      </c>
      <c r="BG392" s="159">
        <f>IF(N392="zákl. prenesená",J392,0)</f>
        <v>0</v>
      </c>
      <c r="BH392" s="159">
        <f>IF(N392="zníž. prenesená",J392,0)</f>
        <v>0</v>
      </c>
      <c r="BI392" s="159">
        <f>IF(N392="nulová",J392,0)</f>
        <v>0</v>
      </c>
      <c r="BJ392" s="18" t="s">
        <v>87</v>
      </c>
      <c r="BK392" s="160">
        <f>ROUND(I392*H392,3)</f>
        <v>0</v>
      </c>
      <c r="BL392" s="18" t="s">
        <v>220</v>
      </c>
      <c r="BM392" s="158" t="s">
        <v>623</v>
      </c>
    </row>
    <row r="393" spans="1:65" s="14" customFormat="1" x14ac:dyDescent="0.2">
      <c r="B393" s="172"/>
      <c r="D393" s="166" t="s">
        <v>269</v>
      </c>
      <c r="E393" s="173" t="s">
        <v>1</v>
      </c>
      <c r="F393" s="174" t="s">
        <v>624</v>
      </c>
      <c r="H393" s="175">
        <v>7.085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4" customFormat="1" x14ac:dyDescent="0.2">
      <c r="B394" s="172"/>
      <c r="D394" s="166" t="s">
        <v>269</v>
      </c>
      <c r="E394" s="173" t="s">
        <v>1</v>
      </c>
      <c r="F394" s="174" t="s">
        <v>625</v>
      </c>
      <c r="H394" s="175">
        <v>6.63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1:65" s="15" customFormat="1" x14ac:dyDescent="0.2">
      <c r="B395" s="179"/>
      <c r="D395" s="166" t="s">
        <v>269</v>
      </c>
      <c r="E395" s="180" t="s">
        <v>1</v>
      </c>
      <c r="F395" s="181" t="s">
        <v>272</v>
      </c>
      <c r="H395" s="182">
        <v>13.715</v>
      </c>
      <c r="L395" s="179"/>
      <c r="M395" s="183"/>
      <c r="N395" s="184"/>
      <c r="O395" s="184"/>
      <c r="P395" s="184"/>
      <c r="Q395" s="184"/>
      <c r="R395" s="184"/>
      <c r="S395" s="184"/>
      <c r="T395" s="185"/>
      <c r="AT395" s="180" t="s">
        <v>269</v>
      </c>
      <c r="AU395" s="180" t="s">
        <v>87</v>
      </c>
      <c r="AV395" s="15" t="s">
        <v>162</v>
      </c>
      <c r="AW395" s="15" t="s">
        <v>26</v>
      </c>
      <c r="AX395" s="15" t="s">
        <v>79</v>
      </c>
      <c r="AY395" s="180" t="s">
        <v>157</v>
      </c>
    </row>
    <row r="396" spans="1:65" s="2" customFormat="1" ht="24.2" customHeight="1" x14ac:dyDescent="0.2">
      <c r="A396" s="30"/>
      <c r="B396" s="147"/>
      <c r="C396" s="148" t="s">
        <v>626</v>
      </c>
      <c r="D396" s="148" t="s">
        <v>159</v>
      </c>
      <c r="E396" s="149" t="s">
        <v>627</v>
      </c>
      <c r="F396" s="150" t="s">
        <v>628</v>
      </c>
      <c r="G396" s="151" t="s">
        <v>514</v>
      </c>
      <c r="H396" s="152">
        <v>4.7</v>
      </c>
      <c r="I396" s="152"/>
      <c r="J396" s="152">
        <f>ROUND(I396*H396,3)</f>
        <v>0</v>
      </c>
      <c r="K396" s="153"/>
      <c r="L396" s="31"/>
      <c r="M396" s="154" t="s">
        <v>1</v>
      </c>
      <c r="N396" s="155" t="s">
        <v>37</v>
      </c>
      <c r="O396" s="156">
        <v>0</v>
      </c>
      <c r="P396" s="156">
        <f>O396*H396</f>
        <v>0</v>
      </c>
      <c r="Q396" s="156">
        <v>0</v>
      </c>
      <c r="R396" s="156">
        <f>Q396*H396</f>
        <v>0</v>
      </c>
      <c r="S396" s="156">
        <v>0</v>
      </c>
      <c r="T396" s="157">
        <f>S396*H396</f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58" t="s">
        <v>220</v>
      </c>
      <c r="AT396" s="158" t="s">
        <v>159</v>
      </c>
      <c r="AU396" s="158" t="s">
        <v>87</v>
      </c>
      <c r="AY396" s="18" t="s">
        <v>157</v>
      </c>
      <c r="BE396" s="159">
        <f>IF(N396="základná",J396,0)</f>
        <v>0</v>
      </c>
      <c r="BF396" s="159">
        <f>IF(N396="znížená",J396,0)</f>
        <v>0</v>
      </c>
      <c r="BG396" s="159">
        <f>IF(N396="zákl. prenesená",J396,0)</f>
        <v>0</v>
      </c>
      <c r="BH396" s="159">
        <f>IF(N396="zníž. prenesená",J396,0)</f>
        <v>0</v>
      </c>
      <c r="BI396" s="159">
        <f>IF(N396="nulová",J396,0)</f>
        <v>0</v>
      </c>
      <c r="BJ396" s="18" t="s">
        <v>87</v>
      </c>
      <c r="BK396" s="160">
        <f>ROUND(I396*H396,3)</f>
        <v>0</v>
      </c>
      <c r="BL396" s="18" t="s">
        <v>220</v>
      </c>
      <c r="BM396" s="158" t="s">
        <v>629</v>
      </c>
    </row>
    <row r="397" spans="1:65" s="12" customFormat="1" ht="22.9" customHeight="1" x14ac:dyDescent="0.2">
      <c r="B397" s="135"/>
      <c r="D397" s="136" t="s">
        <v>70</v>
      </c>
      <c r="E397" s="145" t="s">
        <v>630</v>
      </c>
      <c r="F397" s="145" t="s">
        <v>631</v>
      </c>
      <c r="J397" s="146">
        <f>BK397</f>
        <v>0</v>
      </c>
      <c r="L397" s="135"/>
      <c r="M397" s="139"/>
      <c r="N397" s="140"/>
      <c r="O397" s="140"/>
      <c r="P397" s="141">
        <f>SUM(P398:P423)</f>
        <v>127.55885600000001</v>
      </c>
      <c r="Q397" s="140"/>
      <c r="R397" s="141">
        <f>SUM(R398:R423)</f>
        <v>0</v>
      </c>
      <c r="S397" s="140"/>
      <c r="T397" s="142">
        <f>SUM(T398:T423)</f>
        <v>8.3849454600000008</v>
      </c>
      <c r="AR397" s="136" t="s">
        <v>87</v>
      </c>
      <c r="AT397" s="143" t="s">
        <v>70</v>
      </c>
      <c r="AU397" s="143" t="s">
        <v>79</v>
      </c>
      <c r="AY397" s="136" t="s">
        <v>157</v>
      </c>
      <c r="BK397" s="144">
        <f>SUM(BK398:BK423)</f>
        <v>0</v>
      </c>
    </row>
    <row r="398" spans="1:65" s="2" customFormat="1" ht="24.2" customHeight="1" x14ac:dyDescent="0.2">
      <c r="A398" s="30"/>
      <c r="B398" s="147"/>
      <c r="C398" s="148" t="s">
        <v>632</v>
      </c>
      <c r="D398" s="148" t="s">
        <v>159</v>
      </c>
      <c r="E398" s="149" t="s">
        <v>633</v>
      </c>
      <c r="F398" s="150" t="s">
        <v>634</v>
      </c>
      <c r="G398" s="151" t="s">
        <v>168</v>
      </c>
      <c r="H398" s="152">
        <v>105.718</v>
      </c>
      <c r="I398" s="152"/>
      <c r="J398" s="152">
        <f>ROUND(I398*H398,3)</f>
        <v>0</v>
      </c>
      <c r="K398" s="153"/>
      <c r="L398" s="31"/>
      <c r="M398" s="154" t="s">
        <v>1</v>
      </c>
      <c r="N398" s="155" t="s">
        <v>37</v>
      </c>
      <c r="O398" s="156">
        <v>0.247</v>
      </c>
      <c r="P398" s="156">
        <f>O398*H398</f>
        <v>26.112346000000002</v>
      </c>
      <c r="Q398" s="156">
        <v>0</v>
      </c>
      <c r="R398" s="156">
        <f>Q398*H398</f>
        <v>0</v>
      </c>
      <c r="S398" s="156">
        <v>5.4469999999999998E-2</v>
      </c>
      <c r="T398" s="157">
        <f>S398*H398</f>
        <v>5.7584594600000001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58" t="s">
        <v>220</v>
      </c>
      <c r="AT398" s="158" t="s">
        <v>159</v>
      </c>
      <c r="AU398" s="158" t="s">
        <v>87</v>
      </c>
      <c r="AY398" s="18" t="s">
        <v>157</v>
      </c>
      <c r="BE398" s="159">
        <f>IF(N398="základná",J398,0)</f>
        <v>0</v>
      </c>
      <c r="BF398" s="159">
        <f>IF(N398="znížená",J398,0)</f>
        <v>0</v>
      </c>
      <c r="BG398" s="159">
        <f>IF(N398="zákl. prenesená",J398,0)</f>
        <v>0</v>
      </c>
      <c r="BH398" s="159">
        <f>IF(N398="zníž. prenesená",J398,0)</f>
        <v>0</v>
      </c>
      <c r="BI398" s="159">
        <f>IF(N398="nulová",J398,0)</f>
        <v>0</v>
      </c>
      <c r="BJ398" s="18" t="s">
        <v>87</v>
      </c>
      <c r="BK398" s="160">
        <f>ROUND(I398*H398,3)</f>
        <v>0</v>
      </c>
      <c r="BL398" s="18" t="s">
        <v>220</v>
      </c>
      <c r="BM398" s="158" t="s">
        <v>635</v>
      </c>
    </row>
    <row r="399" spans="1:65" s="14" customFormat="1" ht="22.5" x14ac:dyDescent="0.2">
      <c r="B399" s="172"/>
      <c r="D399" s="166" t="s">
        <v>269</v>
      </c>
      <c r="E399" s="173" t="s">
        <v>1</v>
      </c>
      <c r="F399" s="174" t="s">
        <v>636</v>
      </c>
      <c r="H399" s="175">
        <v>16.763999999999999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1:65" s="14" customFormat="1" x14ac:dyDescent="0.2">
      <c r="B400" s="172"/>
      <c r="D400" s="166" t="s">
        <v>269</v>
      </c>
      <c r="E400" s="173" t="s">
        <v>1</v>
      </c>
      <c r="F400" s="174" t="s">
        <v>637</v>
      </c>
      <c r="H400" s="175">
        <v>17.824999999999999</v>
      </c>
      <c r="L400" s="172"/>
      <c r="M400" s="176"/>
      <c r="N400" s="177"/>
      <c r="O400" s="177"/>
      <c r="P400" s="177"/>
      <c r="Q400" s="177"/>
      <c r="R400" s="177"/>
      <c r="S400" s="177"/>
      <c r="T400" s="178"/>
      <c r="AT400" s="173" t="s">
        <v>269</v>
      </c>
      <c r="AU400" s="173" t="s">
        <v>87</v>
      </c>
      <c r="AV400" s="14" t="s">
        <v>87</v>
      </c>
      <c r="AW400" s="14" t="s">
        <v>26</v>
      </c>
      <c r="AX400" s="14" t="s">
        <v>71</v>
      </c>
      <c r="AY400" s="173" t="s">
        <v>157</v>
      </c>
    </row>
    <row r="401" spans="1:65" s="14" customFormat="1" x14ac:dyDescent="0.2">
      <c r="B401" s="172"/>
      <c r="D401" s="166" t="s">
        <v>269</v>
      </c>
      <c r="E401" s="173" t="s">
        <v>1</v>
      </c>
      <c r="F401" s="174" t="s">
        <v>638</v>
      </c>
      <c r="H401" s="175">
        <v>14.013</v>
      </c>
      <c r="L401" s="172"/>
      <c r="M401" s="176"/>
      <c r="N401" s="177"/>
      <c r="O401" s="177"/>
      <c r="P401" s="177"/>
      <c r="Q401" s="177"/>
      <c r="R401" s="177"/>
      <c r="S401" s="177"/>
      <c r="T401" s="178"/>
      <c r="AT401" s="173" t="s">
        <v>269</v>
      </c>
      <c r="AU401" s="173" t="s">
        <v>87</v>
      </c>
      <c r="AV401" s="14" t="s">
        <v>87</v>
      </c>
      <c r="AW401" s="14" t="s">
        <v>26</v>
      </c>
      <c r="AX401" s="14" t="s">
        <v>71</v>
      </c>
      <c r="AY401" s="173" t="s">
        <v>157</v>
      </c>
    </row>
    <row r="402" spans="1:65" s="14" customFormat="1" x14ac:dyDescent="0.2">
      <c r="B402" s="172"/>
      <c r="D402" s="166" t="s">
        <v>269</v>
      </c>
      <c r="E402" s="173" t="s">
        <v>1</v>
      </c>
      <c r="F402" s="174" t="s">
        <v>639</v>
      </c>
      <c r="H402" s="175">
        <v>5.1749999999999998</v>
      </c>
      <c r="L402" s="172"/>
      <c r="M402" s="176"/>
      <c r="N402" s="177"/>
      <c r="O402" s="177"/>
      <c r="P402" s="177"/>
      <c r="Q402" s="177"/>
      <c r="R402" s="177"/>
      <c r="S402" s="177"/>
      <c r="T402" s="178"/>
      <c r="AT402" s="173" t="s">
        <v>269</v>
      </c>
      <c r="AU402" s="173" t="s">
        <v>87</v>
      </c>
      <c r="AV402" s="14" t="s">
        <v>87</v>
      </c>
      <c r="AW402" s="14" t="s">
        <v>26</v>
      </c>
      <c r="AX402" s="14" t="s">
        <v>71</v>
      </c>
      <c r="AY402" s="173" t="s">
        <v>157</v>
      </c>
    </row>
    <row r="403" spans="1:65" s="14" customFormat="1" x14ac:dyDescent="0.2">
      <c r="B403" s="172"/>
      <c r="D403" s="166" t="s">
        <v>269</v>
      </c>
      <c r="E403" s="173" t="s">
        <v>1</v>
      </c>
      <c r="F403" s="174" t="s">
        <v>640</v>
      </c>
      <c r="H403" s="175">
        <v>7.28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4" customFormat="1" x14ac:dyDescent="0.2">
      <c r="B404" s="172"/>
      <c r="D404" s="166" t="s">
        <v>269</v>
      </c>
      <c r="E404" s="173" t="s">
        <v>1</v>
      </c>
      <c r="F404" s="174" t="s">
        <v>641</v>
      </c>
      <c r="H404" s="175">
        <v>20.103000000000002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1:65" s="14" customFormat="1" x14ac:dyDescent="0.2">
      <c r="B405" s="172"/>
      <c r="D405" s="166" t="s">
        <v>269</v>
      </c>
      <c r="E405" s="173" t="s">
        <v>1</v>
      </c>
      <c r="F405" s="174" t="s">
        <v>642</v>
      </c>
      <c r="H405" s="175">
        <v>5.0750000000000002</v>
      </c>
      <c r="L405" s="172"/>
      <c r="M405" s="176"/>
      <c r="N405" s="177"/>
      <c r="O405" s="177"/>
      <c r="P405" s="177"/>
      <c r="Q405" s="177"/>
      <c r="R405" s="177"/>
      <c r="S405" s="177"/>
      <c r="T405" s="178"/>
      <c r="AT405" s="173" t="s">
        <v>269</v>
      </c>
      <c r="AU405" s="173" t="s">
        <v>87</v>
      </c>
      <c r="AV405" s="14" t="s">
        <v>87</v>
      </c>
      <c r="AW405" s="14" t="s">
        <v>26</v>
      </c>
      <c r="AX405" s="14" t="s">
        <v>71</v>
      </c>
      <c r="AY405" s="173" t="s">
        <v>157</v>
      </c>
    </row>
    <row r="406" spans="1:65" s="14" customFormat="1" x14ac:dyDescent="0.2">
      <c r="B406" s="172"/>
      <c r="D406" s="166" t="s">
        <v>269</v>
      </c>
      <c r="E406" s="173" t="s">
        <v>1</v>
      </c>
      <c r="F406" s="174" t="s">
        <v>643</v>
      </c>
      <c r="H406" s="175">
        <v>4.6390000000000002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4" customFormat="1" x14ac:dyDescent="0.2">
      <c r="B407" s="172"/>
      <c r="D407" s="166" t="s">
        <v>269</v>
      </c>
      <c r="E407" s="173" t="s">
        <v>1</v>
      </c>
      <c r="F407" s="174" t="s">
        <v>644</v>
      </c>
      <c r="H407" s="175">
        <v>14.843999999999999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5" customFormat="1" x14ac:dyDescent="0.2">
      <c r="B408" s="179"/>
      <c r="D408" s="166" t="s">
        <v>269</v>
      </c>
      <c r="E408" s="180" t="s">
        <v>1</v>
      </c>
      <c r="F408" s="181" t="s">
        <v>272</v>
      </c>
      <c r="H408" s="182">
        <v>105.718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79</v>
      </c>
      <c r="AY408" s="180" t="s">
        <v>157</v>
      </c>
    </row>
    <row r="409" spans="1:65" s="2" customFormat="1" ht="37.9" customHeight="1" x14ac:dyDescent="0.2">
      <c r="A409" s="30"/>
      <c r="B409" s="147"/>
      <c r="C409" s="148" t="s">
        <v>645</v>
      </c>
      <c r="D409" s="148" t="s">
        <v>159</v>
      </c>
      <c r="E409" s="149" t="s">
        <v>646</v>
      </c>
      <c r="F409" s="150" t="s">
        <v>647</v>
      </c>
      <c r="G409" s="151" t="s">
        <v>168</v>
      </c>
      <c r="H409" s="152">
        <v>75.91</v>
      </c>
      <c r="I409" s="152"/>
      <c r="J409" s="152">
        <f>ROUND(I409*H409,3)</f>
        <v>0</v>
      </c>
      <c r="K409" s="153"/>
      <c r="L409" s="31"/>
      <c r="M409" s="154" t="s">
        <v>1</v>
      </c>
      <c r="N409" s="155" t="s">
        <v>37</v>
      </c>
      <c r="O409" s="156">
        <v>0.26100000000000001</v>
      </c>
      <c r="P409" s="156">
        <f>O409*H409</f>
        <v>19.81251</v>
      </c>
      <c r="Q409" s="156">
        <v>0</v>
      </c>
      <c r="R409" s="156">
        <f>Q409*H409</f>
        <v>0</v>
      </c>
      <c r="S409" s="156">
        <v>3.4599999999999999E-2</v>
      </c>
      <c r="T409" s="157">
        <f>S409*H409</f>
        <v>2.6264859999999999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220</v>
      </c>
      <c r="AT409" s="158" t="s">
        <v>159</v>
      </c>
      <c r="AU409" s="158" t="s">
        <v>87</v>
      </c>
      <c r="AY409" s="18" t="s">
        <v>157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87</v>
      </c>
      <c r="BK409" s="160">
        <f>ROUND(I409*H409,3)</f>
        <v>0</v>
      </c>
      <c r="BL409" s="18" t="s">
        <v>220</v>
      </c>
      <c r="BM409" s="158" t="s">
        <v>648</v>
      </c>
    </row>
    <row r="410" spans="1:65" s="14" customFormat="1" x14ac:dyDescent="0.2">
      <c r="B410" s="172"/>
      <c r="D410" s="166" t="s">
        <v>269</v>
      </c>
      <c r="E410" s="173" t="s">
        <v>1</v>
      </c>
      <c r="F410" s="174" t="s">
        <v>649</v>
      </c>
      <c r="H410" s="175">
        <v>6.8230000000000004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1:65" s="14" customFormat="1" x14ac:dyDescent="0.2">
      <c r="B411" s="172"/>
      <c r="D411" s="166" t="s">
        <v>269</v>
      </c>
      <c r="E411" s="173" t="s">
        <v>1</v>
      </c>
      <c r="F411" s="174" t="s">
        <v>650</v>
      </c>
      <c r="H411" s="175">
        <v>15.468999999999999</v>
      </c>
      <c r="L411" s="172"/>
      <c r="M411" s="176"/>
      <c r="N411" s="177"/>
      <c r="O411" s="177"/>
      <c r="P411" s="177"/>
      <c r="Q411" s="177"/>
      <c r="R411" s="177"/>
      <c r="S411" s="177"/>
      <c r="T411" s="178"/>
      <c r="AT411" s="173" t="s">
        <v>269</v>
      </c>
      <c r="AU411" s="173" t="s">
        <v>87</v>
      </c>
      <c r="AV411" s="14" t="s">
        <v>87</v>
      </c>
      <c r="AW411" s="14" t="s">
        <v>26</v>
      </c>
      <c r="AX411" s="14" t="s">
        <v>71</v>
      </c>
      <c r="AY411" s="173" t="s">
        <v>157</v>
      </c>
    </row>
    <row r="412" spans="1:65" s="14" customFormat="1" x14ac:dyDescent="0.2">
      <c r="B412" s="172"/>
      <c r="D412" s="166" t="s">
        <v>269</v>
      </c>
      <c r="E412" s="173" t="s">
        <v>1</v>
      </c>
      <c r="F412" s="174" t="s">
        <v>651</v>
      </c>
      <c r="H412" s="175">
        <v>13.87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1:65" s="14" customFormat="1" x14ac:dyDescent="0.2">
      <c r="B413" s="172"/>
      <c r="D413" s="166" t="s">
        <v>269</v>
      </c>
      <c r="E413" s="173" t="s">
        <v>1</v>
      </c>
      <c r="F413" s="174" t="s">
        <v>652</v>
      </c>
      <c r="H413" s="175">
        <v>5.6580000000000004</v>
      </c>
      <c r="L413" s="172"/>
      <c r="M413" s="176"/>
      <c r="N413" s="177"/>
      <c r="O413" s="177"/>
      <c r="P413" s="177"/>
      <c r="Q413" s="177"/>
      <c r="R413" s="177"/>
      <c r="S413" s="177"/>
      <c r="T413" s="178"/>
      <c r="AT413" s="173" t="s">
        <v>269</v>
      </c>
      <c r="AU413" s="173" t="s">
        <v>87</v>
      </c>
      <c r="AV413" s="14" t="s">
        <v>87</v>
      </c>
      <c r="AW413" s="14" t="s">
        <v>26</v>
      </c>
      <c r="AX413" s="14" t="s">
        <v>71</v>
      </c>
      <c r="AY413" s="173" t="s">
        <v>157</v>
      </c>
    </row>
    <row r="414" spans="1:65" s="14" customFormat="1" x14ac:dyDescent="0.2">
      <c r="B414" s="172"/>
      <c r="D414" s="166" t="s">
        <v>269</v>
      </c>
      <c r="E414" s="173" t="s">
        <v>1</v>
      </c>
      <c r="F414" s="174" t="s">
        <v>653</v>
      </c>
      <c r="H414" s="175">
        <v>34.090000000000003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1:65" s="15" customFormat="1" x14ac:dyDescent="0.2">
      <c r="B415" s="179"/>
      <c r="D415" s="166" t="s">
        <v>269</v>
      </c>
      <c r="E415" s="180" t="s">
        <v>1</v>
      </c>
      <c r="F415" s="181" t="s">
        <v>272</v>
      </c>
      <c r="H415" s="182">
        <v>75.91</v>
      </c>
      <c r="L415" s="179"/>
      <c r="M415" s="183"/>
      <c r="N415" s="184"/>
      <c r="O415" s="184"/>
      <c r="P415" s="184"/>
      <c r="Q415" s="184"/>
      <c r="R415" s="184"/>
      <c r="S415" s="184"/>
      <c r="T415" s="185"/>
      <c r="AT415" s="180" t="s">
        <v>269</v>
      </c>
      <c r="AU415" s="180" t="s">
        <v>87</v>
      </c>
      <c r="AV415" s="15" t="s">
        <v>162</v>
      </c>
      <c r="AW415" s="15" t="s">
        <v>26</v>
      </c>
      <c r="AX415" s="15" t="s">
        <v>79</v>
      </c>
      <c r="AY415" s="180" t="s">
        <v>157</v>
      </c>
    </row>
    <row r="416" spans="1:65" s="2" customFormat="1" ht="24.2" customHeight="1" x14ac:dyDescent="0.2">
      <c r="A416" s="30"/>
      <c r="B416" s="147"/>
      <c r="C416" s="148" t="s">
        <v>654</v>
      </c>
      <c r="D416" s="148" t="s">
        <v>159</v>
      </c>
      <c r="E416" s="149" t="s">
        <v>655</v>
      </c>
      <c r="F416" s="150" t="s">
        <v>656</v>
      </c>
      <c r="G416" s="151" t="s">
        <v>196</v>
      </c>
      <c r="H416" s="152">
        <v>416.5</v>
      </c>
      <c r="I416" s="152"/>
      <c r="J416" s="152">
        <f>ROUND(I416*H416,3)</f>
        <v>0</v>
      </c>
      <c r="K416" s="153"/>
      <c r="L416" s="31"/>
      <c r="M416" s="154" t="s">
        <v>1</v>
      </c>
      <c r="N416" s="155" t="s">
        <v>37</v>
      </c>
      <c r="O416" s="156">
        <v>0.19600000000000001</v>
      </c>
      <c r="P416" s="156">
        <f>O416*H416</f>
        <v>81.634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8" t="s">
        <v>87</v>
      </c>
      <c r="BK416" s="160">
        <f>ROUND(I416*H416,3)</f>
        <v>0</v>
      </c>
      <c r="BL416" s="18" t="s">
        <v>220</v>
      </c>
      <c r="BM416" s="158" t="s">
        <v>657</v>
      </c>
    </row>
    <row r="417" spans="1:65" s="13" customFormat="1" x14ac:dyDescent="0.2">
      <c r="B417" s="165"/>
      <c r="D417" s="166" t="s">
        <v>269</v>
      </c>
      <c r="E417" s="167" t="s">
        <v>1</v>
      </c>
      <c r="F417" s="168" t="s">
        <v>658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4" customFormat="1" x14ac:dyDescent="0.2">
      <c r="B418" s="172"/>
      <c r="D418" s="166" t="s">
        <v>269</v>
      </c>
      <c r="E418" s="173" t="s">
        <v>1</v>
      </c>
      <c r="F418" s="174" t="s">
        <v>659</v>
      </c>
      <c r="H418" s="175">
        <v>136.4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4" customFormat="1" x14ac:dyDescent="0.2">
      <c r="B419" s="172"/>
      <c r="D419" s="166" t="s">
        <v>269</v>
      </c>
      <c r="E419" s="173" t="s">
        <v>1</v>
      </c>
      <c r="F419" s="174" t="s">
        <v>660</v>
      </c>
      <c r="H419" s="175">
        <v>136.6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3" customFormat="1" x14ac:dyDescent="0.2">
      <c r="B420" s="165"/>
      <c r="D420" s="166" t="s">
        <v>269</v>
      </c>
      <c r="E420" s="167" t="s">
        <v>1</v>
      </c>
      <c r="F420" s="168" t="s">
        <v>661</v>
      </c>
      <c r="H420" s="167" t="s">
        <v>1</v>
      </c>
      <c r="L420" s="165"/>
      <c r="M420" s="169"/>
      <c r="N420" s="170"/>
      <c r="O420" s="170"/>
      <c r="P420" s="170"/>
      <c r="Q420" s="170"/>
      <c r="R420" s="170"/>
      <c r="S420" s="170"/>
      <c r="T420" s="171"/>
      <c r="AT420" s="167" t="s">
        <v>269</v>
      </c>
      <c r="AU420" s="167" t="s">
        <v>87</v>
      </c>
      <c r="AV420" s="13" t="s">
        <v>79</v>
      </c>
      <c r="AW420" s="13" t="s">
        <v>26</v>
      </c>
      <c r="AX420" s="13" t="s">
        <v>71</v>
      </c>
      <c r="AY420" s="167" t="s">
        <v>157</v>
      </c>
    </row>
    <row r="421" spans="1:65" s="14" customFormat="1" x14ac:dyDescent="0.2">
      <c r="B421" s="172"/>
      <c r="D421" s="166" t="s">
        <v>269</v>
      </c>
      <c r="E421" s="173" t="s">
        <v>1</v>
      </c>
      <c r="F421" s="174" t="s">
        <v>662</v>
      </c>
      <c r="H421" s="175">
        <v>143.5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1:65" s="15" customFormat="1" x14ac:dyDescent="0.2">
      <c r="B422" s="179"/>
      <c r="D422" s="166" t="s">
        <v>269</v>
      </c>
      <c r="E422" s="180" t="s">
        <v>1</v>
      </c>
      <c r="F422" s="181" t="s">
        <v>272</v>
      </c>
      <c r="H422" s="182">
        <v>416.5</v>
      </c>
      <c r="L422" s="179"/>
      <c r="M422" s="183"/>
      <c r="N422" s="184"/>
      <c r="O422" s="184"/>
      <c r="P422" s="184"/>
      <c r="Q422" s="184"/>
      <c r="R422" s="184"/>
      <c r="S422" s="184"/>
      <c r="T422" s="185"/>
      <c r="AT422" s="180" t="s">
        <v>269</v>
      </c>
      <c r="AU422" s="180" t="s">
        <v>87</v>
      </c>
      <c r="AV422" s="15" t="s">
        <v>162</v>
      </c>
      <c r="AW422" s="15" t="s">
        <v>26</v>
      </c>
      <c r="AX422" s="15" t="s">
        <v>79</v>
      </c>
      <c r="AY422" s="180" t="s">
        <v>157</v>
      </c>
    </row>
    <row r="423" spans="1:65" s="2" customFormat="1" ht="24" x14ac:dyDescent="0.2">
      <c r="A423" s="30"/>
      <c r="B423" s="147"/>
      <c r="C423" s="148" t="s">
        <v>663</v>
      </c>
      <c r="D423" s="148" t="s">
        <v>159</v>
      </c>
      <c r="E423" s="149" t="s">
        <v>664</v>
      </c>
      <c r="F423" s="150" t="s">
        <v>665</v>
      </c>
      <c r="G423" s="151" t="s">
        <v>514</v>
      </c>
      <c r="H423" s="152">
        <v>4.5</v>
      </c>
      <c r="I423" s="152"/>
      <c r="J423" s="152">
        <f>ROUND(I423*H423,3)</f>
        <v>0</v>
      </c>
      <c r="K423" s="153"/>
      <c r="L423" s="31"/>
      <c r="M423" s="154" t="s">
        <v>1</v>
      </c>
      <c r="N423" s="155" t="s">
        <v>37</v>
      </c>
      <c r="O423" s="156">
        <v>0</v>
      </c>
      <c r="P423" s="156">
        <f>O423*H423</f>
        <v>0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8" t="s">
        <v>220</v>
      </c>
      <c r="AT423" s="158" t="s">
        <v>159</v>
      </c>
      <c r="AU423" s="158" t="s">
        <v>87</v>
      </c>
      <c r="AY423" s="18" t="s">
        <v>157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8" t="s">
        <v>87</v>
      </c>
      <c r="BK423" s="160">
        <f>ROUND(I423*H423,3)</f>
        <v>0</v>
      </c>
      <c r="BL423" s="18" t="s">
        <v>220</v>
      </c>
      <c r="BM423" s="158" t="s">
        <v>666</v>
      </c>
    </row>
    <row r="424" spans="1:65" s="12" customFormat="1" ht="22.9" customHeight="1" x14ac:dyDescent="0.2">
      <c r="B424" s="135"/>
      <c r="D424" s="136" t="s">
        <v>70</v>
      </c>
      <c r="E424" s="145" t="s">
        <v>667</v>
      </c>
      <c r="F424" s="145" t="s">
        <v>668</v>
      </c>
      <c r="J424" s="146">
        <f>BK424</f>
        <v>0</v>
      </c>
      <c r="L424" s="135"/>
      <c r="M424" s="139"/>
      <c r="N424" s="140"/>
      <c r="O424" s="140"/>
      <c r="P424" s="141">
        <f>SUM(P425:P449)</f>
        <v>82.642130000000009</v>
      </c>
      <c r="Q424" s="140"/>
      <c r="R424" s="141">
        <f>SUM(R425:R449)</f>
        <v>0</v>
      </c>
      <c r="S424" s="140"/>
      <c r="T424" s="142">
        <f>SUM(T425:T449)</f>
        <v>5.5810982000000005</v>
      </c>
      <c r="AR424" s="136" t="s">
        <v>87</v>
      </c>
      <c r="AT424" s="143" t="s">
        <v>70</v>
      </c>
      <c r="AU424" s="143" t="s">
        <v>79</v>
      </c>
      <c r="AY424" s="136" t="s">
        <v>157</v>
      </c>
      <c r="BK424" s="144">
        <f>SUM(BK425:BK449)</f>
        <v>0</v>
      </c>
    </row>
    <row r="425" spans="1:65" s="2" customFormat="1" ht="24.2" customHeight="1" x14ac:dyDescent="0.2">
      <c r="A425" s="30"/>
      <c r="B425" s="147"/>
      <c r="C425" s="148" t="s">
        <v>669</v>
      </c>
      <c r="D425" s="148" t="s">
        <v>159</v>
      </c>
      <c r="E425" s="149" t="s">
        <v>670</v>
      </c>
      <c r="F425" s="150" t="s">
        <v>671</v>
      </c>
      <c r="G425" s="151" t="s">
        <v>168</v>
      </c>
      <c r="H425" s="152">
        <v>690.07</v>
      </c>
      <c r="I425" s="152"/>
      <c r="J425" s="152">
        <f>ROUND(I425*H425,3)</f>
        <v>0</v>
      </c>
      <c r="K425" s="153"/>
      <c r="L425" s="31"/>
      <c r="M425" s="154" t="s">
        <v>1</v>
      </c>
      <c r="N425" s="155" t="s">
        <v>37</v>
      </c>
      <c r="O425" s="156">
        <v>0.104</v>
      </c>
      <c r="P425" s="156">
        <f>O425*H425</f>
        <v>71.76728</v>
      </c>
      <c r="Q425" s="156">
        <v>0</v>
      </c>
      <c r="R425" s="156">
        <f>Q425*H425</f>
        <v>0</v>
      </c>
      <c r="S425" s="156">
        <v>7.5100000000000002E-3</v>
      </c>
      <c r="T425" s="157">
        <f>S425*H425</f>
        <v>5.1824257000000005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58" t="s">
        <v>220</v>
      </c>
      <c r="AT425" s="158" t="s">
        <v>159</v>
      </c>
      <c r="AU425" s="158" t="s">
        <v>87</v>
      </c>
      <c r="AY425" s="18" t="s">
        <v>157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8" t="s">
        <v>87</v>
      </c>
      <c r="BK425" s="160">
        <f>ROUND(I425*H425,3)</f>
        <v>0</v>
      </c>
      <c r="BL425" s="18" t="s">
        <v>220</v>
      </c>
      <c r="BM425" s="158" t="s">
        <v>672</v>
      </c>
    </row>
    <row r="426" spans="1:65" s="14" customFormat="1" x14ac:dyDescent="0.2">
      <c r="B426" s="172"/>
      <c r="D426" s="166" t="s">
        <v>269</v>
      </c>
      <c r="E426" s="173" t="s">
        <v>1</v>
      </c>
      <c r="F426" s="174" t="s">
        <v>617</v>
      </c>
      <c r="H426" s="175">
        <v>451.98</v>
      </c>
      <c r="L426" s="172"/>
      <c r="M426" s="176"/>
      <c r="N426" s="177"/>
      <c r="O426" s="177"/>
      <c r="P426" s="177"/>
      <c r="Q426" s="177"/>
      <c r="R426" s="177"/>
      <c r="S426" s="177"/>
      <c r="T426" s="178"/>
      <c r="AT426" s="173" t="s">
        <v>269</v>
      </c>
      <c r="AU426" s="173" t="s">
        <v>87</v>
      </c>
      <c r="AV426" s="14" t="s">
        <v>87</v>
      </c>
      <c r="AW426" s="14" t="s">
        <v>26</v>
      </c>
      <c r="AX426" s="14" t="s">
        <v>71</v>
      </c>
      <c r="AY426" s="173" t="s">
        <v>157</v>
      </c>
    </row>
    <row r="427" spans="1:65" s="14" customFormat="1" x14ac:dyDescent="0.2">
      <c r="B427" s="172"/>
      <c r="D427" s="166" t="s">
        <v>269</v>
      </c>
      <c r="E427" s="173" t="s">
        <v>1</v>
      </c>
      <c r="F427" s="174" t="s">
        <v>618</v>
      </c>
      <c r="H427" s="175">
        <v>75.209999999999994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1:65" s="14" customFormat="1" x14ac:dyDescent="0.2">
      <c r="B428" s="172"/>
      <c r="D428" s="166" t="s">
        <v>269</v>
      </c>
      <c r="E428" s="173" t="s">
        <v>1</v>
      </c>
      <c r="F428" s="174" t="s">
        <v>619</v>
      </c>
      <c r="H428" s="175">
        <v>54.06</v>
      </c>
      <c r="L428" s="172"/>
      <c r="M428" s="176"/>
      <c r="N428" s="177"/>
      <c r="O428" s="177"/>
      <c r="P428" s="177"/>
      <c r="Q428" s="177"/>
      <c r="R428" s="177"/>
      <c r="S428" s="177"/>
      <c r="T428" s="178"/>
      <c r="AT428" s="173" t="s">
        <v>269</v>
      </c>
      <c r="AU428" s="173" t="s">
        <v>87</v>
      </c>
      <c r="AV428" s="14" t="s">
        <v>87</v>
      </c>
      <c r="AW428" s="14" t="s">
        <v>26</v>
      </c>
      <c r="AX428" s="14" t="s">
        <v>71</v>
      </c>
      <c r="AY428" s="173" t="s">
        <v>157</v>
      </c>
    </row>
    <row r="429" spans="1:65" s="16" customFormat="1" x14ac:dyDescent="0.2">
      <c r="B429" s="186"/>
      <c r="D429" s="166" t="s">
        <v>269</v>
      </c>
      <c r="E429" s="187" t="s">
        <v>1</v>
      </c>
      <c r="F429" s="188" t="s">
        <v>319</v>
      </c>
      <c r="H429" s="189">
        <v>581.25</v>
      </c>
      <c r="L429" s="186"/>
      <c r="M429" s="190"/>
      <c r="N429" s="191"/>
      <c r="O429" s="191"/>
      <c r="P429" s="191"/>
      <c r="Q429" s="191"/>
      <c r="R429" s="191"/>
      <c r="S429" s="191"/>
      <c r="T429" s="192"/>
      <c r="AT429" s="187" t="s">
        <v>269</v>
      </c>
      <c r="AU429" s="187" t="s">
        <v>87</v>
      </c>
      <c r="AV429" s="16" t="s">
        <v>92</v>
      </c>
      <c r="AW429" s="16" t="s">
        <v>26</v>
      </c>
      <c r="AX429" s="16" t="s">
        <v>71</v>
      </c>
      <c r="AY429" s="187" t="s">
        <v>157</v>
      </c>
    </row>
    <row r="430" spans="1:65" s="14" customFormat="1" x14ac:dyDescent="0.2">
      <c r="B430" s="172"/>
      <c r="D430" s="166" t="s">
        <v>269</v>
      </c>
      <c r="E430" s="173" t="s">
        <v>1</v>
      </c>
      <c r="F430" s="174" t="s">
        <v>673</v>
      </c>
      <c r="H430" s="175">
        <v>108.82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1:65" s="16" customFormat="1" x14ac:dyDescent="0.2">
      <c r="B431" s="186"/>
      <c r="D431" s="166" t="s">
        <v>269</v>
      </c>
      <c r="E431" s="187" t="s">
        <v>1</v>
      </c>
      <c r="F431" s="188" t="s">
        <v>319</v>
      </c>
      <c r="H431" s="189">
        <v>108.82</v>
      </c>
      <c r="L431" s="186"/>
      <c r="M431" s="190"/>
      <c r="N431" s="191"/>
      <c r="O431" s="191"/>
      <c r="P431" s="191"/>
      <c r="Q431" s="191"/>
      <c r="R431" s="191"/>
      <c r="S431" s="191"/>
      <c r="T431" s="192"/>
      <c r="AT431" s="187" t="s">
        <v>269</v>
      </c>
      <c r="AU431" s="187" t="s">
        <v>87</v>
      </c>
      <c r="AV431" s="16" t="s">
        <v>92</v>
      </c>
      <c r="AW431" s="16" t="s">
        <v>26</v>
      </c>
      <c r="AX431" s="16" t="s">
        <v>71</v>
      </c>
      <c r="AY431" s="187" t="s">
        <v>157</v>
      </c>
    </row>
    <row r="432" spans="1:65" s="15" customFormat="1" x14ac:dyDescent="0.2">
      <c r="B432" s="179"/>
      <c r="D432" s="166" t="s">
        <v>269</v>
      </c>
      <c r="E432" s="180" t="s">
        <v>1</v>
      </c>
      <c r="F432" s="181" t="s">
        <v>272</v>
      </c>
      <c r="H432" s="182">
        <v>690.07</v>
      </c>
      <c r="L432" s="179"/>
      <c r="M432" s="183"/>
      <c r="N432" s="184"/>
      <c r="O432" s="184"/>
      <c r="P432" s="184"/>
      <c r="Q432" s="184"/>
      <c r="R432" s="184"/>
      <c r="S432" s="184"/>
      <c r="T432" s="185"/>
      <c r="AT432" s="180" t="s">
        <v>269</v>
      </c>
      <c r="AU432" s="180" t="s">
        <v>87</v>
      </c>
      <c r="AV432" s="15" t="s">
        <v>162</v>
      </c>
      <c r="AW432" s="15" t="s">
        <v>26</v>
      </c>
      <c r="AX432" s="15" t="s">
        <v>79</v>
      </c>
      <c r="AY432" s="180" t="s">
        <v>157</v>
      </c>
    </row>
    <row r="433" spans="1:65" s="2" customFormat="1" ht="24.2" customHeight="1" x14ac:dyDescent="0.2">
      <c r="A433" s="30"/>
      <c r="B433" s="147"/>
      <c r="C433" s="148" t="s">
        <v>674</v>
      </c>
      <c r="D433" s="148" t="s">
        <v>159</v>
      </c>
      <c r="E433" s="149" t="s">
        <v>675</v>
      </c>
      <c r="F433" s="150" t="s">
        <v>676</v>
      </c>
      <c r="G433" s="151" t="s">
        <v>196</v>
      </c>
      <c r="H433" s="152">
        <v>55.8</v>
      </c>
      <c r="I433" s="152"/>
      <c r="J433" s="152">
        <f>ROUND(I433*H433,3)</f>
        <v>0</v>
      </c>
      <c r="K433" s="153"/>
      <c r="L433" s="31"/>
      <c r="M433" s="154" t="s">
        <v>1</v>
      </c>
      <c r="N433" s="155" t="s">
        <v>37</v>
      </c>
      <c r="O433" s="156">
        <v>6.6000000000000003E-2</v>
      </c>
      <c r="P433" s="156">
        <f>O433*H433</f>
        <v>3.6827999999999999</v>
      </c>
      <c r="Q433" s="156">
        <v>0</v>
      </c>
      <c r="R433" s="156">
        <f>Q433*H433</f>
        <v>0</v>
      </c>
      <c r="S433" s="156">
        <v>3.8999999999999998E-3</v>
      </c>
      <c r="T433" s="157">
        <f>S433*H433</f>
        <v>0.21761999999999998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58" t="s">
        <v>220</v>
      </c>
      <c r="AT433" s="158" t="s">
        <v>159</v>
      </c>
      <c r="AU433" s="158" t="s">
        <v>87</v>
      </c>
      <c r="AY433" s="18" t="s">
        <v>157</v>
      </c>
      <c r="BE433" s="159">
        <f>IF(N433="základná",J433,0)</f>
        <v>0</v>
      </c>
      <c r="BF433" s="159">
        <f>IF(N433="znížená",J433,0)</f>
        <v>0</v>
      </c>
      <c r="BG433" s="159">
        <f>IF(N433="zákl. prenesená",J433,0)</f>
        <v>0</v>
      </c>
      <c r="BH433" s="159">
        <f>IF(N433="zníž. prenesená",J433,0)</f>
        <v>0</v>
      </c>
      <c r="BI433" s="159">
        <f>IF(N433="nulová",J433,0)</f>
        <v>0</v>
      </c>
      <c r="BJ433" s="18" t="s">
        <v>87</v>
      </c>
      <c r="BK433" s="160">
        <f>ROUND(I433*H433,3)</f>
        <v>0</v>
      </c>
      <c r="BL433" s="18" t="s">
        <v>220</v>
      </c>
      <c r="BM433" s="158" t="s">
        <v>677</v>
      </c>
    </row>
    <row r="434" spans="1:65" s="2" customFormat="1" ht="24.2" customHeight="1" x14ac:dyDescent="0.2">
      <c r="A434" s="30"/>
      <c r="B434" s="147"/>
      <c r="C434" s="148" t="s">
        <v>678</v>
      </c>
      <c r="D434" s="148" t="s">
        <v>159</v>
      </c>
      <c r="E434" s="149" t="s">
        <v>679</v>
      </c>
      <c r="F434" s="150" t="s">
        <v>680</v>
      </c>
      <c r="G434" s="151" t="s">
        <v>205</v>
      </c>
      <c r="H434" s="152">
        <v>2</v>
      </c>
      <c r="I434" s="152"/>
      <c r="J434" s="152">
        <f>ROUND(I434*H434,3)</f>
        <v>0</v>
      </c>
      <c r="K434" s="153"/>
      <c r="L434" s="31"/>
      <c r="M434" s="154" t="s">
        <v>1</v>
      </c>
      <c r="N434" s="155" t="s">
        <v>37</v>
      </c>
      <c r="O434" s="156">
        <v>7.4999999999999997E-2</v>
      </c>
      <c r="P434" s="156">
        <f>O434*H434</f>
        <v>0.15</v>
      </c>
      <c r="Q434" s="156">
        <v>0</v>
      </c>
      <c r="R434" s="156">
        <f>Q434*H434</f>
        <v>0</v>
      </c>
      <c r="S434" s="156">
        <v>1.1000000000000001E-3</v>
      </c>
      <c r="T434" s="157">
        <f>S434*H434</f>
        <v>2.2000000000000001E-3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58" t="s">
        <v>220</v>
      </c>
      <c r="AT434" s="158" t="s">
        <v>159</v>
      </c>
      <c r="AU434" s="158" t="s">
        <v>87</v>
      </c>
      <c r="AY434" s="18" t="s">
        <v>157</v>
      </c>
      <c r="BE434" s="159">
        <f>IF(N434="základná",J434,0)</f>
        <v>0</v>
      </c>
      <c r="BF434" s="159">
        <f>IF(N434="znížená",J434,0)</f>
        <v>0</v>
      </c>
      <c r="BG434" s="159">
        <f>IF(N434="zákl. prenesená",J434,0)</f>
        <v>0</v>
      </c>
      <c r="BH434" s="159">
        <f>IF(N434="zníž. prenesená",J434,0)</f>
        <v>0</v>
      </c>
      <c r="BI434" s="159">
        <f>IF(N434="nulová",J434,0)</f>
        <v>0</v>
      </c>
      <c r="BJ434" s="18" t="s">
        <v>87</v>
      </c>
      <c r="BK434" s="160">
        <f>ROUND(I434*H434,3)</f>
        <v>0</v>
      </c>
      <c r="BL434" s="18" t="s">
        <v>220</v>
      </c>
      <c r="BM434" s="158" t="s">
        <v>681</v>
      </c>
    </row>
    <row r="435" spans="1:65" s="2" customFormat="1" ht="24.2" customHeight="1" x14ac:dyDescent="0.2">
      <c r="A435" s="30"/>
      <c r="B435" s="147"/>
      <c r="C435" s="148" t="s">
        <v>682</v>
      </c>
      <c r="D435" s="148" t="s">
        <v>159</v>
      </c>
      <c r="E435" s="149" t="s">
        <v>683</v>
      </c>
      <c r="F435" s="150" t="s">
        <v>684</v>
      </c>
      <c r="G435" s="151" t="s">
        <v>196</v>
      </c>
      <c r="H435" s="152">
        <v>25</v>
      </c>
      <c r="I435" s="152"/>
      <c r="J435" s="152">
        <f>ROUND(I435*H435,3)</f>
        <v>0</v>
      </c>
      <c r="K435" s="153"/>
      <c r="L435" s="31"/>
      <c r="M435" s="154" t="s">
        <v>1</v>
      </c>
      <c r="N435" s="155" t="s">
        <v>37</v>
      </c>
      <c r="O435" s="156">
        <v>5.6000000000000001E-2</v>
      </c>
      <c r="P435" s="156">
        <f>O435*H435</f>
        <v>1.4000000000000001</v>
      </c>
      <c r="Q435" s="156">
        <v>0</v>
      </c>
      <c r="R435" s="156">
        <f>Q435*H435</f>
        <v>0</v>
      </c>
      <c r="S435" s="156">
        <v>2.5000000000000001E-3</v>
      </c>
      <c r="T435" s="157">
        <f>S435*H435</f>
        <v>6.25E-2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8" t="s">
        <v>220</v>
      </c>
      <c r="AT435" s="158" t="s">
        <v>159</v>
      </c>
      <c r="AU435" s="158" t="s">
        <v>87</v>
      </c>
      <c r="AY435" s="18" t="s">
        <v>157</v>
      </c>
      <c r="BE435" s="159">
        <f>IF(N435="základná",J435,0)</f>
        <v>0</v>
      </c>
      <c r="BF435" s="159">
        <f>IF(N435="znížená",J435,0)</f>
        <v>0</v>
      </c>
      <c r="BG435" s="159">
        <f>IF(N435="zákl. prenesená",J435,0)</f>
        <v>0</v>
      </c>
      <c r="BH435" s="159">
        <f>IF(N435="zníž. prenesená",J435,0)</f>
        <v>0</v>
      </c>
      <c r="BI435" s="159">
        <f>IF(N435="nulová",J435,0)</f>
        <v>0</v>
      </c>
      <c r="BJ435" s="18" t="s">
        <v>87</v>
      </c>
      <c r="BK435" s="160">
        <f>ROUND(I435*H435,3)</f>
        <v>0</v>
      </c>
      <c r="BL435" s="18" t="s">
        <v>220</v>
      </c>
      <c r="BM435" s="158" t="s">
        <v>685</v>
      </c>
    </row>
    <row r="436" spans="1:65" s="14" customFormat="1" x14ac:dyDescent="0.2">
      <c r="B436" s="172"/>
      <c r="D436" s="166" t="s">
        <v>269</v>
      </c>
      <c r="E436" s="173" t="s">
        <v>1</v>
      </c>
      <c r="F436" s="174" t="s">
        <v>686</v>
      </c>
      <c r="H436" s="175">
        <v>15.8</v>
      </c>
      <c r="L436" s="172"/>
      <c r="M436" s="176"/>
      <c r="N436" s="177"/>
      <c r="O436" s="177"/>
      <c r="P436" s="177"/>
      <c r="Q436" s="177"/>
      <c r="R436" s="177"/>
      <c r="S436" s="177"/>
      <c r="T436" s="178"/>
      <c r="AT436" s="173" t="s">
        <v>269</v>
      </c>
      <c r="AU436" s="173" t="s">
        <v>87</v>
      </c>
      <c r="AV436" s="14" t="s">
        <v>87</v>
      </c>
      <c r="AW436" s="14" t="s">
        <v>26</v>
      </c>
      <c r="AX436" s="14" t="s">
        <v>71</v>
      </c>
      <c r="AY436" s="173" t="s">
        <v>157</v>
      </c>
    </row>
    <row r="437" spans="1:65" s="14" customFormat="1" x14ac:dyDescent="0.2">
      <c r="B437" s="172"/>
      <c r="D437" s="166" t="s">
        <v>269</v>
      </c>
      <c r="E437" s="173" t="s">
        <v>1</v>
      </c>
      <c r="F437" s="174" t="s">
        <v>687</v>
      </c>
      <c r="H437" s="175">
        <v>9.1999999999999993</v>
      </c>
      <c r="L437" s="172"/>
      <c r="M437" s="176"/>
      <c r="N437" s="177"/>
      <c r="O437" s="177"/>
      <c r="P437" s="177"/>
      <c r="Q437" s="177"/>
      <c r="R437" s="177"/>
      <c r="S437" s="177"/>
      <c r="T437" s="178"/>
      <c r="AT437" s="173" t="s">
        <v>269</v>
      </c>
      <c r="AU437" s="173" t="s">
        <v>87</v>
      </c>
      <c r="AV437" s="14" t="s">
        <v>87</v>
      </c>
      <c r="AW437" s="14" t="s">
        <v>26</v>
      </c>
      <c r="AX437" s="14" t="s">
        <v>71</v>
      </c>
      <c r="AY437" s="173" t="s">
        <v>157</v>
      </c>
    </row>
    <row r="438" spans="1:65" s="15" customFormat="1" x14ac:dyDescent="0.2">
      <c r="B438" s="179"/>
      <c r="D438" s="166" t="s">
        <v>269</v>
      </c>
      <c r="E438" s="180" t="s">
        <v>1</v>
      </c>
      <c r="F438" s="181" t="s">
        <v>272</v>
      </c>
      <c r="H438" s="182">
        <v>25</v>
      </c>
      <c r="L438" s="179"/>
      <c r="M438" s="183"/>
      <c r="N438" s="184"/>
      <c r="O438" s="184"/>
      <c r="P438" s="184"/>
      <c r="Q438" s="184"/>
      <c r="R438" s="184"/>
      <c r="S438" s="184"/>
      <c r="T438" s="185"/>
      <c r="AT438" s="180" t="s">
        <v>269</v>
      </c>
      <c r="AU438" s="180" t="s">
        <v>87</v>
      </c>
      <c r="AV438" s="15" t="s">
        <v>162</v>
      </c>
      <c r="AW438" s="15" t="s">
        <v>26</v>
      </c>
      <c r="AX438" s="15" t="s">
        <v>79</v>
      </c>
      <c r="AY438" s="180" t="s">
        <v>157</v>
      </c>
    </row>
    <row r="439" spans="1:65" s="2" customFormat="1" ht="24.2" customHeight="1" x14ac:dyDescent="0.2">
      <c r="A439" s="30"/>
      <c r="B439" s="147"/>
      <c r="C439" s="148" t="s">
        <v>688</v>
      </c>
      <c r="D439" s="148" t="s">
        <v>159</v>
      </c>
      <c r="E439" s="149" t="s">
        <v>689</v>
      </c>
      <c r="F439" s="150" t="s">
        <v>690</v>
      </c>
      <c r="G439" s="151" t="s">
        <v>196</v>
      </c>
      <c r="H439" s="152">
        <v>65.349999999999994</v>
      </c>
      <c r="I439" s="152"/>
      <c r="J439" s="152">
        <f>ROUND(I439*H439,3)</f>
        <v>0</v>
      </c>
      <c r="K439" s="153"/>
      <c r="L439" s="31"/>
      <c r="M439" s="154" t="s">
        <v>1</v>
      </c>
      <c r="N439" s="155" t="s">
        <v>37</v>
      </c>
      <c r="O439" s="156">
        <v>7.4999999999999997E-2</v>
      </c>
      <c r="P439" s="156">
        <f>O439*H439</f>
        <v>4.9012499999999992</v>
      </c>
      <c r="Q439" s="156">
        <v>0</v>
      </c>
      <c r="R439" s="156">
        <f>Q439*H439</f>
        <v>0</v>
      </c>
      <c r="S439" s="156">
        <v>1.3500000000000001E-3</v>
      </c>
      <c r="T439" s="157">
        <f>S439*H439</f>
        <v>8.8222499999999995E-2</v>
      </c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R439" s="158" t="s">
        <v>220</v>
      </c>
      <c r="AT439" s="158" t="s">
        <v>159</v>
      </c>
      <c r="AU439" s="158" t="s">
        <v>87</v>
      </c>
      <c r="AY439" s="18" t="s">
        <v>157</v>
      </c>
      <c r="BE439" s="159">
        <f>IF(N439="základná",J439,0)</f>
        <v>0</v>
      </c>
      <c r="BF439" s="159">
        <f>IF(N439="znížená",J439,0)</f>
        <v>0</v>
      </c>
      <c r="BG439" s="159">
        <f>IF(N439="zákl. prenesená",J439,0)</f>
        <v>0</v>
      </c>
      <c r="BH439" s="159">
        <f>IF(N439="zníž. prenesená",J439,0)</f>
        <v>0</v>
      </c>
      <c r="BI439" s="159">
        <f>IF(N439="nulová",J439,0)</f>
        <v>0</v>
      </c>
      <c r="BJ439" s="18" t="s">
        <v>87</v>
      </c>
      <c r="BK439" s="160">
        <f>ROUND(I439*H439,3)</f>
        <v>0</v>
      </c>
      <c r="BL439" s="18" t="s">
        <v>220</v>
      </c>
      <c r="BM439" s="158" t="s">
        <v>691</v>
      </c>
    </row>
    <row r="440" spans="1:65" s="14" customFormat="1" x14ac:dyDescent="0.2">
      <c r="B440" s="172"/>
      <c r="D440" s="166" t="s">
        <v>269</v>
      </c>
      <c r="E440" s="173" t="s">
        <v>1</v>
      </c>
      <c r="F440" s="174" t="s">
        <v>692</v>
      </c>
      <c r="H440" s="175">
        <v>17.850000000000001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1:65" s="14" customFormat="1" x14ac:dyDescent="0.2">
      <c r="B441" s="172"/>
      <c r="D441" s="166" t="s">
        <v>269</v>
      </c>
      <c r="E441" s="173" t="s">
        <v>1</v>
      </c>
      <c r="F441" s="174" t="s">
        <v>693</v>
      </c>
      <c r="H441" s="175">
        <v>47.5</v>
      </c>
      <c r="L441" s="172"/>
      <c r="M441" s="176"/>
      <c r="N441" s="177"/>
      <c r="O441" s="177"/>
      <c r="P441" s="177"/>
      <c r="Q441" s="177"/>
      <c r="R441" s="177"/>
      <c r="S441" s="177"/>
      <c r="T441" s="178"/>
      <c r="AT441" s="173" t="s">
        <v>269</v>
      </c>
      <c r="AU441" s="173" t="s">
        <v>87</v>
      </c>
      <c r="AV441" s="14" t="s">
        <v>87</v>
      </c>
      <c r="AW441" s="14" t="s">
        <v>26</v>
      </c>
      <c r="AX441" s="14" t="s">
        <v>71</v>
      </c>
      <c r="AY441" s="173" t="s">
        <v>157</v>
      </c>
    </row>
    <row r="442" spans="1:65" s="15" customFormat="1" x14ac:dyDescent="0.2">
      <c r="B442" s="179"/>
      <c r="D442" s="166" t="s">
        <v>269</v>
      </c>
      <c r="E442" s="180" t="s">
        <v>1</v>
      </c>
      <c r="F442" s="181" t="s">
        <v>272</v>
      </c>
      <c r="H442" s="182">
        <v>65.349999999999994</v>
      </c>
      <c r="L442" s="179"/>
      <c r="M442" s="183"/>
      <c r="N442" s="184"/>
      <c r="O442" s="184"/>
      <c r="P442" s="184"/>
      <c r="Q442" s="184"/>
      <c r="R442" s="184"/>
      <c r="S442" s="184"/>
      <c r="T442" s="185"/>
      <c r="AT442" s="180" t="s">
        <v>269</v>
      </c>
      <c r="AU442" s="180" t="s">
        <v>87</v>
      </c>
      <c r="AV442" s="15" t="s">
        <v>162</v>
      </c>
      <c r="AW442" s="15" t="s">
        <v>26</v>
      </c>
      <c r="AX442" s="15" t="s">
        <v>79</v>
      </c>
      <c r="AY442" s="180" t="s">
        <v>157</v>
      </c>
    </row>
    <row r="443" spans="1:65" s="2" customFormat="1" ht="24.2" customHeight="1" x14ac:dyDescent="0.2">
      <c r="A443" s="30"/>
      <c r="B443" s="147"/>
      <c r="C443" s="148" t="s">
        <v>694</v>
      </c>
      <c r="D443" s="148" t="s">
        <v>159</v>
      </c>
      <c r="E443" s="149" t="s">
        <v>695</v>
      </c>
      <c r="F443" s="150" t="s">
        <v>696</v>
      </c>
      <c r="G443" s="151" t="s">
        <v>205</v>
      </c>
      <c r="H443" s="152">
        <v>4</v>
      </c>
      <c r="I443" s="152"/>
      <c r="J443" s="152">
        <f>ROUND(I443*H443,3)</f>
        <v>0</v>
      </c>
      <c r="K443" s="153"/>
      <c r="L443" s="31"/>
      <c r="M443" s="154" t="s">
        <v>1</v>
      </c>
      <c r="N443" s="155" t="s">
        <v>37</v>
      </c>
      <c r="O443" s="156">
        <v>0.104</v>
      </c>
      <c r="P443" s="156">
        <f>O443*H443</f>
        <v>0.41599999999999998</v>
      </c>
      <c r="Q443" s="156">
        <v>0</v>
      </c>
      <c r="R443" s="156">
        <f>Q443*H443</f>
        <v>0</v>
      </c>
      <c r="S443" s="156">
        <v>2.8999999999999998E-3</v>
      </c>
      <c r="T443" s="157">
        <f>S443*H443</f>
        <v>1.1599999999999999E-2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220</v>
      </c>
      <c r="AT443" s="158" t="s">
        <v>159</v>
      </c>
      <c r="AU443" s="158" t="s">
        <v>87</v>
      </c>
      <c r="AY443" s="18" t="s">
        <v>157</v>
      </c>
      <c r="BE443" s="159">
        <f>IF(N443="základná",J443,0)</f>
        <v>0</v>
      </c>
      <c r="BF443" s="159">
        <f>IF(N443="znížená",J443,0)</f>
        <v>0</v>
      </c>
      <c r="BG443" s="159">
        <f>IF(N443="zákl. prenesená",J443,0)</f>
        <v>0</v>
      </c>
      <c r="BH443" s="159">
        <f>IF(N443="zníž. prenesená",J443,0)</f>
        <v>0</v>
      </c>
      <c r="BI443" s="159">
        <f>IF(N443="nulová",J443,0)</f>
        <v>0</v>
      </c>
      <c r="BJ443" s="18" t="s">
        <v>87</v>
      </c>
      <c r="BK443" s="160">
        <f>ROUND(I443*H443,3)</f>
        <v>0</v>
      </c>
      <c r="BL443" s="18" t="s">
        <v>220</v>
      </c>
      <c r="BM443" s="158" t="s">
        <v>697</v>
      </c>
    </row>
    <row r="444" spans="1:65" s="14" customFormat="1" x14ac:dyDescent="0.2">
      <c r="B444" s="172"/>
      <c r="D444" s="166" t="s">
        <v>269</v>
      </c>
      <c r="E444" s="173" t="s">
        <v>1</v>
      </c>
      <c r="F444" s="174" t="s">
        <v>698</v>
      </c>
      <c r="H444" s="175">
        <v>4</v>
      </c>
      <c r="L444" s="172"/>
      <c r="M444" s="176"/>
      <c r="N444" s="177"/>
      <c r="O444" s="177"/>
      <c r="P444" s="177"/>
      <c r="Q444" s="177"/>
      <c r="R444" s="177"/>
      <c r="S444" s="177"/>
      <c r="T444" s="178"/>
      <c r="AT444" s="173" t="s">
        <v>269</v>
      </c>
      <c r="AU444" s="173" t="s">
        <v>87</v>
      </c>
      <c r="AV444" s="14" t="s">
        <v>87</v>
      </c>
      <c r="AW444" s="14" t="s">
        <v>26</v>
      </c>
      <c r="AX444" s="14" t="s">
        <v>71</v>
      </c>
      <c r="AY444" s="173" t="s">
        <v>157</v>
      </c>
    </row>
    <row r="445" spans="1:65" s="15" customFormat="1" x14ac:dyDescent="0.2">
      <c r="B445" s="179"/>
      <c r="D445" s="166" t="s">
        <v>269</v>
      </c>
      <c r="E445" s="180" t="s">
        <v>1</v>
      </c>
      <c r="F445" s="181" t="s">
        <v>272</v>
      </c>
      <c r="H445" s="182">
        <v>4</v>
      </c>
      <c r="L445" s="179"/>
      <c r="M445" s="183"/>
      <c r="N445" s="184"/>
      <c r="O445" s="184"/>
      <c r="P445" s="184"/>
      <c r="Q445" s="184"/>
      <c r="R445" s="184"/>
      <c r="S445" s="184"/>
      <c r="T445" s="185"/>
      <c r="AT445" s="180" t="s">
        <v>269</v>
      </c>
      <c r="AU445" s="180" t="s">
        <v>87</v>
      </c>
      <c r="AV445" s="15" t="s">
        <v>162</v>
      </c>
      <c r="AW445" s="15" t="s">
        <v>26</v>
      </c>
      <c r="AX445" s="15" t="s">
        <v>79</v>
      </c>
      <c r="AY445" s="180" t="s">
        <v>157</v>
      </c>
    </row>
    <row r="446" spans="1:65" s="2" customFormat="1" ht="24.2" customHeight="1" x14ac:dyDescent="0.2">
      <c r="A446" s="30"/>
      <c r="B446" s="147"/>
      <c r="C446" s="148" t="s">
        <v>699</v>
      </c>
      <c r="D446" s="148" t="s">
        <v>159</v>
      </c>
      <c r="E446" s="149" t="s">
        <v>700</v>
      </c>
      <c r="F446" s="150" t="s">
        <v>701</v>
      </c>
      <c r="G446" s="151" t="s">
        <v>196</v>
      </c>
      <c r="H446" s="152">
        <v>5.8</v>
      </c>
      <c r="I446" s="152"/>
      <c r="J446" s="152">
        <f>ROUND(I446*H446,3)</f>
        <v>0</v>
      </c>
      <c r="K446" s="153"/>
      <c r="L446" s="31"/>
      <c r="M446" s="154" t="s">
        <v>1</v>
      </c>
      <c r="N446" s="155" t="s">
        <v>37</v>
      </c>
      <c r="O446" s="156">
        <v>5.6000000000000001E-2</v>
      </c>
      <c r="P446" s="156">
        <f>O446*H446</f>
        <v>0.32479999999999998</v>
      </c>
      <c r="Q446" s="156">
        <v>0</v>
      </c>
      <c r="R446" s="156">
        <f>Q446*H446</f>
        <v>0</v>
      </c>
      <c r="S446" s="156">
        <v>2.8500000000000001E-3</v>
      </c>
      <c r="T446" s="157">
        <f>S446*H446</f>
        <v>1.653E-2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58" t="s">
        <v>220</v>
      </c>
      <c r="AT446" s="158" t="s">
        <v>159</v>
      </c>
      <c r="AU446" s="158" t="s">
        <v>87</v>
      </c>
      <c r="AY446" s="18" t="s">
        <v>157</v>
      </c>
      <c r="BE446" s="159">
        <f>IF(N446="základná",J446,0)</f>
        <v>0</v>
      </c>
      <c r="BF446" s="159">
        <f>IF(N446="znížená",J446,0)</f>
        <v>0</v>
      </c>
      <c r="BG446" s="159">
        <f>IF(N446="zákl. prenesená",J446,0)</f>
        <v>0</v>
      </c>
      <c r="BH446" s="159">
        <f>IF(N446="zníž. prenesená",J446,0)</f>
        <v>0</v>
      </c>
      <c r="BI446" s="159">
        <f>IF(N446="nulová",J446,0)</f>
        <v>0</v>
      </c>
      <c r="BJ446" s="18" t="s">
        <v>87</v>
      </c>
      <c r="BK446" s="160">
        <f>ROUND(I446*H446,3)</f>
        <v>0</v>
      </c>
      <c r="BL446" s="18" t="s">
        <v>220</v>
      </c>
      <c r="BM446" s="158" t="s">
        <v>702</v>
      </c>
    </row>
    <row r="447" spans="1:65" s="14" customFormat="1" x14ac:dyDescent="0.2">
      <c r="B447" s="172"/>
      <c r="D447" s="166" t="s">
        <v>269</v>
      </c>
      <c r="E447" s="173" t="s">
        <v>1</v>
      </c>
      <c r="F447" s="174" t="s">
        <v>703</v>
      </c>
      <c r="H447" s="175">
        <v>5.8</v>
      </c>
      <c r="L447" s="172"/>
      <c r="M447" s="176"/>
      <c r="N447" s="177"/>
      <c r="O447" s="177"/>
      <c r="P447" s="177"/>
      <c r="Q447" s="177"/>
      <c r="R447" s="177"/>
      <c r="S447" s="177"/>
      <c r="T447" s="178"/>
      <c r="AT447" s="173" t="s">
        <v>269</v>
      </c>
      <c r="AU447" s="173" t="s">
        <v>87</v>
      </c>
      <c r="AV447" s="14" t="s">
        <v>87</v>
      </c>
      <c r="AW447" s="14" t="s">
        <v>26</v>
      </c>
      <c r="AX447" s="14" t="s">
        <v>71</v>
      </c>
      <c r="AY447" s="173" t="s">
        <v>157</v>
      </c>
    </row>
    <row r="448" spans="1:65" s="15" customFormat="1" x14ac:dyDescent="0.2">
      <c r="B448" s="179"/>
      <c r="D448" s="166" t="s">
        <v>269</v>
      </c>
      <c r="E448" s="180" t="s">
        <v>1</v>
      </c>
      <c r="F448" s="181" t="s">
        <v>272</v>
      </c>
      <c r="H448" s="182">
        <v>5.8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79</v>
      </c>
      <c r="AY448" s="180" t="s">
        <v>157</v>
      </c>
    </row>
    <row r="449" spans="1:65" s="2" customFormat="1" ht="24.2" customHeight="1" x14ac:dyDescent="0.2">
      <c r="A449" s="30"/>
      <c r="B449" s="147"/>
      <c r="C449" s="148" t="s">
        <v>704</v>
      </c>
      <c r="D449" s="148" t="s">
        <v>159</v>
      </c>
      <c r="E449" s="149" t="s">
        <v>705</v>
      </c>
      <c r="F449" s="150" t="s">
        <v>706</v>
      </c>
      <c r="G449" s="151" t="s">
        <v>514</v>
      </c>
      <c r="H449" s="152">
        <v>1.35</v>
      </c>
      <c r="I449" s="152"/>
      <c r="J449" s="152">
        <f>ROUND(I449*H449,3)</f>
        <v>0</v>
      </c>
      <c r="K449" s="153"/>
      <c r="L449" s="31"/>
      <c r="M449" s="154" t="s">
        <v>1</v>
      </c>
      <c r="N449" s="155" t="s">
        <v>37</v>
      </c>
      <c r="O449" s="156">
        <v>0</v>
      </c>
      <c r="P449" s="156">
        <f>O449*H449</f>
        <v>0</v>
      </c>
      <c r="Q449" s="156">
        <v>0</v>
      </c>
      <c r="R449" s="156">
        <f>Q449*H449</f>
        <v>0</v>
      </c>
      <c r="S449" s="156">
        <v>0</v>
      </c>
      <c r="T449" s="157">
        <f>S449*H449</f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220</v>
      </c>
      <c r="AT449" s="158" t="s">
        <v>159</v>
      </c>
      <c r="AU449" s="158" t="s">
        <v>87</v>
      </c>
      <c r="AY449" s="18" t="s">
        <v>157</v>
      </c>
      <c r="BE449" s="159">
        <f>IF(N449="základná",J449,0)</f>
        <v>0</v>
      </c>
      <c r="BF449" s="159">
        <f>IF(N449="znížená",J449,0)</f>
        <v>0</v>
      </c>
      <c r="BG449" s="159">
        <f>IF(N449="zákl. prenesená",J449,0)</f>
        <v>0</v>
      </c>
      <c r="BH449" s="159">
        <f>IF(N449="zníž. prenesená",J449,0)</f>
        <v>0</v>
      </c>
      <c r="BI449" s="159">
        <f>IF(N449="nulová",J449,0)</f>
        <v>0</v>
      </c>
      <c r="BJ449" s="18" t="s">
        <v>87</v>
      </c>
      <c r="BK449" s="160">
        <f>ROUND(I449*H449,3)</f>
        <v>0</v>
      </c>
      <c r="BL449" s="18" t="s">
        <v>220</v>
      </c>
      <c r="BM449" s="158" t="s">
        <v>707</v>
      </c>
    </row>
    <row r="450" spans="1:65" s="12" customFormat="1" ht="22.9" customHeight="1" x14ac:dyDescent="0.2">
      <c r="B450" s="135"/>
      <c r="D450" s="136" t="s">
        <v>70</v>
      </c>
      <c r="E450" s="145" t="s">
        <v>708</v>
      </c>
      <c r="F450" s="145" t="s">
        <v>709</v>
      </c>
      <c r="J450" s="146">
        <f>BK450</f>
        <v>0</v>
      </c>
      <c r="L450" s="135"/>
      <c r="M450" s="139"/>
      <c r="N450" s="140"/>
      <c r="O450" s="140"/>
      <c r="P450" s="141">
        <f>SUM(P451:P472)</f>
        <v>336.82728599999996</v>
      </c>
      <c r="Q450" s="140"/>
      <c r="R450" s="141">
        <f>SUM(R451:R472)</f>
        <v>0</v>
      </c>
      <c r="S450" s="140"/>
      <c r="T450" s="142">
        <f>SUM(T451:T472)</f>
        <v>13.312774179999998</v>
      </c>
      <c r="AR450" s="136" t="s">
        <v>87</v>
      </c>
      <c r="AT450" s="143" t="s">
        <v>70</v>
      </c>
      <c r="AU450" s="143" t="s">
        <v>79</v>
      </c>
      <c r="AY450" s="136" t="s">
        <v>157</v>
      </c>
      <c r="BK450" s="144">
        <f>SUM(BK451:BK472)</f>
        <v>0</v>
      </c>
    </row>
    <row r="451" spans="1:65" s="2" customFormat="1" ht="24.2" customHeight="1" x14ac:dyDescent="0.2">
      <c r="A451" s="30"/>
      <c r="B451" s="147"/>
      <c r="C451" s="148" t="s">
        <v>710</v>
      </c>
      <c r="D451" s="148" t="s">
        <v>159</v>
      </c>
      <c r="E451" s="149" t="s">
        <v>711</v>
      </c>
      <c r="F451" s="150" t="s">
        <v>712</v>
      </c>
      <c r="G451" s="151" t="s">
        <v>168</v>
      </c>
      <c r="H451" s="152">
        <v>341.44099999999997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0.38500000000000001</v>
      </c>
      <c r="P451" s="156">
        <f>O451*H451</f>
        <v>131.45478499999999</v>
      </c>
      <c r="Q451" s="156">
        <v>0</v>
      </c>
      <c r="R451" s="156">
        <f>Q451*H451</f>
        <v>0</v>
      </c>
      <c r="S451" s="156">
        <v>1.098E-2</v>
      </c>
      <c r="T451" s="157">
        <f>S451*H451</f>
        <v>3.7490221799999999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220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220</v>
      </c>
      <c r="BM451" s="158" t="s">
        <v>713</v>
      </c>
    </row>
    <row r="452" spans="1:65" s="14" customFormat="1" x14ac:dyDescent="0.2">
      <c r="B452" s="172"/>
      <c r="D452" s="166" t="s">
        <v>269</v>
      </c>
      <c r="E452" s="173" t="s">
        <v>1</v>
      </c>
      <c r="F452" s="174" t="s">
        <v>714</v>
      </c>
      <c r="H452" s="175">
        <v>78.626000000000005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4" customFormat="1" x14ac:dyDescent="0.2">
      <c r="B453" s="172"/>
      <c r="D453" s="166" t="s">
        <v>269</v>
      </c>
      <c r="E453" s="173" t="s">
        <v>1</v>
      </c>
      <c r="F453" s="174" t="s">
        <v>715</v>
      </c>
      <c r="H453" s="175">
        <v>1.528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1:65" s="14" customFormat="1" x14ac:dyDescent="0.2">
      <c r="B454" s="172"/>
      <c r="D454" s="166" t="s">
        <v>269</v>
      </c>
      <c r="E454" s="173" t="s">
        <v>1</v>
      </c>
      <c r="F454" s="174" t="s">
        <v>716</v>
      </c>
      <c r="H454" s="175">
        <v>95.92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4" customFormat="1" x14ac:dyDescent="0.2">
      <c r="B455" s="172"/>
      <c r="D455" s="166" t="s">
        <v>269</v>
      </c>
      <c r="E455" s="173" t="s">
        <v>1</v>
      </c>
      <c r="F455" s="174" t="s">
        <v>717</v>
      </c>
      <c r="H455" s="175">
        <v>84.304000000000002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4" customFormat="1" x14ac:dyDescent="0.2">
      <c r="B456" s="172"/>
      <c r="D456" s="166" t="s">
        <v>269</v>
      </c>
      <c r="E456" s="173" t="s">
        <v>1</v>
      </c>
      <c r="F456" s="174" t="s">
        <v>718</v>
      </c>
      <c r="H456" s="175">
        <v>4.5430000000000001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1:65" s="14" customFormat="1" x14ac:dyDescent="0.2">
      <c r="B457" s="172"/>
      <c r="D457" s="166" t="s">
        <v>269</v>
      </c>
      <c r="E457" s="173" t="s">
        <v>1</v>
      </c>
      <c r="F457" s="174" t="s">
        <v>719</v>
      </c>
      <c r="H457" s="175">
        <v>76.52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1:65" s="15" customFormat="1" x14ac:dyDescent="0.2">
      <c r="B458" s="179"/>
      <c r="D458" s="166" t="s">
        <v>269</v>
      </c>
      <c r="E458" s="180" t="s">
        <v>1</v>
      </c>
      <c r="F458" s="181" t="s">
        <v>272</v>
      </c>
      <c r="H458" s="182">
        <v>341.44099999999997</v>
      </c>
      <c r="L458" s="179"/>
      <c r="M458" s="183"/>
      <c r="N458" s="184"/>
      <c r="O458" s="184"/>
      <c r="P458" s="184"/>
      <c r="Q458" s="184"/>
      <c r="R458" s="184"/>
      <c r="S458" s="184"/>
      <c r="T458" s="185"/>
      <c r="AT458" s="180" t="s">
        <v>269</v>
      </c>
      <c r="AU458" s="180" t="s">
        <v>87</v>
      </c>
      <c r="AV458" s="15" t="s">
        <v>162</v>
      </c>
      <c r="AW458" s="15" t="s">
        <v>26</v>
      </c>
      <c r="AX458" s="15" t="s">
        <v>79</v>
      </c>
      <c r="AY458" s="180" t="s">
        <v>157</v>
      </c>
    </row>
    <row r="459" spans="1:65" s="2" customFormat="1" ht="24.2" customHeight="1" x14ac:dyDescent="0.2">
      <c r="A459" s="30"/>
      <c r="B459" s="147"/>
      <c r="C459" s="148" t="s">
        <v>720</v>
      </c>
      <c r="D459" s="148" t="s">
        <v>159</v>
      </c>
      <c r="E459" s="149" t="s">
        <v>721</v>
      </c>
      <c r="F459" s="150" t="s">
        <v>722</v>
      </c>
      <c r="G459" s="151" t="s">
        <v>168</v>
      </c>
      <c r="H459" s="152">
        <v>341.44099999999997</v>
      </c>
      <c r="I459" s="152"/>
      <c r="J459" s="152">
        <f>ROUND(I459*H459,3)</f>
        <v>0</v>
      </c>
      <c r="K459" s="153"/>
      <c r="L459" s="31"/>
      <c r="M459" s="154" t="s">
        <v>1</v>
      </c>
      <c r="N459" s="155" t="s">
        <v>37</v>
      </c>
      <c r="O459" s="156">
        <v>6.9000000000000006E-2</v>
      </c>
      <c r="P459" s="156">
        <f>O459*H459</f>
        <v>23.559429000000002</v>
      </c>
      <c r="Q459" s="156">
        <v>0</v>
      </c>
      <c r="R459" s="156">
        <f>Q459*H459</f>
        <v>0</v>
      </c>
      <c r="S459" s="156">
        <v>8.0000000000000002E-3</v>
      </c>
      <c r="T459" s="157">
        <f>S459*H459</f>
        <v>2.731528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58" t="s">
        <v>220</v>
      </c>
      <c r="AT459" s="158" t="s">
        <v>159</v>
      </c>
      <c r="AU459" s="158" t="s">
        <v>87</v>
      </c>
      <c r="AY459" s="18" t="s">
        <v>157</v>
      </c>
      <c r="BE459" s="159">
        <f>IF(N459="základná",J459,0)</f>
        <v>0</v>
      </c>
      <c r="BF459" s="159">
        <f>IF(N459="znížená",J459,0)</f>
        <v>0</v>
      </c>
      <c r="BG459" s="159">
        <f>IF(N459="zákl. prenesená",J459,0)</f>
        <v>0</v>
      </c>
      <c r="BH459" s="159">
        <f>IF(N459="zníž. prenesená",J459,0)</f>
        <v>0</v>
      </c>
      <c r="BI459" s="159">
        <f>IF(N459="nulová",J459,0)</f>
        <v>0</v>
      </c>
      <c r="BJ459" s="18" t="s">
        <v>87</v>
      </c>
      <c r="BK459" s="160">
        <f>ROUND(I459*H459,3)</f>
        <v>0</v>
      </c>
      <c r="BL459" s="18" t="s">
        <v>220</v>
      </c>
      <c r="BM459" s="158" t="s">
        <v>723</v>
      </c>
    </row>
    <row r="460" spans="1:65" s="2" customFormat="1" ht="24.2" customHeight="1" x14ac:dyDescent="0.2">
      <c r="A460" s="30"/>
      <c r="B460" s="147"/>
      <c r="C460" s="148" t="s">
        <v>724</v>
      </c>
      <c r="D460" s="148" t="s">
        <v>159</v>
      </c>
      <c r="E460" s="149" t="s">
        <v>725</v>
      </c>
      <c r="F460" s="150" t="s">
        <v>726</v>
      </c>
      <c r="G460" s="151" t="s">
        <v>168</v>
      </c>
      <c r="H460" s="152">
        <v>379.56799999999998</v>
      </c>
      <c r="I460" s="152"/>
      <c r="J460" s="152">
        <f>ROUND(I460*H460,3)</f>
        <v>0</v>
      </c>
      <c r="K460" s="153"/>
      <c r="L460" s="31"/>
      <c r="M460" s="154" t="s">
        <v>1</v>
      </c>
      <c r="N460" s="155" t="s">
        <v>37</v>
      </c>
      <c r="O460" s="156">
        <v>0.41699999999999998</v>
      </c>
      <c r="P460" s="156">
        <f>O460*H460</f>
        <v>158.279856</v>
      </c>
      <c r="Q460" s="156">
        <v>0</v>
      </c>
      <c r="R460" s="156">
        <f>Q460*H460</f>
        <v>0</v>
      </c>
      <c r="S460" s="156">
        <v>0.01</v>
      </c>
      <c r="T460" s="157">
        <f>S460*H460</f>
        <v>3.7956799999999999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58" t="s">
        <v>220</v>
      </c>
      <c r="AT460" s="158" t="s">
        <v>159</v>
      </c>
      <c r="AU460" s="158" t="s">
        <v>87</v>
      </c>
      <c r="AY460" s="18" t="s">
        <v>157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8" t="s">
        <v>87</v>
      </c>
      <c r="BK460" s="160">
        <f>ROUND(I460*H460,3)</f>
        <v>0</v>
      </c>
      <c r="BL460" s="18" t="s">
        <v>220</v>
      </c>
      <c r="BM460" s="158" t="s">
        <v>727</v>
      </c>
    </row>
    <row r="461" spans="1:65" s="14" customFormat="1" x14ac:dyDescent="0.2">
      <c r="B461" s="172"/>
      <c r="D461" s="166" t="s">
        <v>269</v>
      </c>
      <c r="E461" s="173" t="s">
        <v>1</v>
      </c>
      <c r="F461" s="174" t="s">
        <v>728</v>
      </c>
      <c r="H461" s="175">
        <v>49.965000000000003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4" customFormat="1" x14ac:dyDescent="0.2">
      <c r="B462" s="172"/>
      <c r="D462" s="166" t="s">
        <v>269</v>
      </c>
      <c r="E462" s="173" t="s">
        <v>1</v>
      </c>
      <c r="F462" s="174" t="s">
        <v>729</v>
      </c>
      <c r="H462" s="175">
        <v>55.93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1:65" s="14" customFormat="1" x14ac:dyDescent="0.2">
      <c r="B463" s="172"/>
      <c r="D463" s="166" t="s">
        <v>269</v>
      </c>
      <c r="E463" s="173" t="s">
        <v>1</v>
      </c>
      <c r="F463" s="174" t="s">
        <v>730</v>
      </c>
      <c r="H463" s="175">
        <v>64.697000000000003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4" customFormat="1" x14ac:dyDescent="0.2">
      <c r="B464" s="172"/>
      <c r="D464" s="166" t="s">
        <v>269</v>
      </c>
      <c r="E464" s="173" t="s">
        <v>1</v>
      </c>
      <c r="F464" s="174" t="s">
        <v>731</v>
      </c>
      <c r="H464" s="175">
        <v>40.86</v>
      </c>
      <c r="L464" s="172"/>
      <c r="M464" s="176"/>
      <c r="N464" s="177"/>
      <c r="O464" s="177"/>
      <c r="P464" s="177"/>
      <c r="Q464" s="177"/>
      <c r="R464" s="177"/>
      <c r="S464" s="177"/>
      <c r="T464" s="178"/>
      <c r="AT464" s="173" t="s">
        <v>269</v>
      </c>
      <c r="AU464" s="173" t="s">
        <v>87</v>
      </c>
      <c r="AV464" s="14" t="s">
        <v>87</v>
      </c>
      <c r="AW464" s="14" t="s">
        <v>26</v>
      </c>
      <c r="AX464" s="14" t="s">
        <v>71</v>
      </c>
      <c r="AY464" s="173" t="s">
        <v>157</v>
      </c>
    </row>
    <row r="465" spans="1:65" s="14" customFormat="1" x14ac:dyDescent="0.2">
      <c r="B465" s="172"/>
      <c r="D465" s="166" t="s">
        <v>269</v>
      </c>
      <c r="E465" s="173" t="s">
        <v>1</v>
      </c>
      <c r="F465" s="174" t="s">
        <v>732</v>
      </c>
      <c r="H465" s="175">
        <v>28.978000000000002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1:65" s="14" customFormat="1" x14ac:dyDescent="0.2">
      <c r="B466" s="172"/>
      <c r="D466" s="166" t="s">
        <v>269</v>
      </c>
      <c r="E466" s="173" t="s">
        <v>1</v>
      </c>
      <c r="F466" s="174" t="s">
        <v>733</v>
      </c>
      <c r="H466" s="175">
        <v>30.318000000000001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6" customFormat="1" x14ac:dyDescent="0.2">
      <c r="B467" s="186"/>
      <c r="D467" s="166" t="s">
        <v>269</v>
      </c>
      <c r="E467" s="187" t="s">
        <v>1</v>
      </c>
      <c r="F467" s="188" t="s">
        <v>319</v>
      </c>
      <c r="H467" s="189">
        <v>270.74799999999999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1:65" s="14" customFormat="1" x14ac:dyDescent="0.2">
      <c r="B468" s="172"/>
      <c r="D468" s="166" t="s">
        <v>269</v>
      </c>
      <c r="E468" s="173" t="s">
        <v>1</v>
      </c>
      <c r="F468" s="174" t="s">
        <v>734</v>
      </c>
      <c r="H468" s="175">
        <v>108.82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1:65" s="16" customFormat="1" x14ac:dyDescent="0.2">
      <c r="B469" s="186"/>
      <c r="D469" s="166" t="s">
        <v>269</v>
      </c>
      <c r="E469" s="187" t="s">
        <v>1</v>
      </c>
      <c r="F469" s="188" t="s">
        <v>319</v>
      </c>
      <c r="H469" s="189">
        <v>108.82</v>
      </c>
      <c r="L469" s="186"/>
      <c r="M469" s="190"/>
      <c r="N469" s="191"/>
      <c r="O469" s="191"/>
      <c r="P469" s="191"/>
      <c r="Q469" s="191"/>
      <c r="R469" s="191"/>
      <c r="S469" s="191"/>
      <c r="T469" s="192"/>
      <c r="AT469" s="187" t="s">
        <v>269</v>
      </c>
      <c r="AU469" s="187" t="s">
        <v>87</v>
      </c>
      <c r="AV469" s="16" t="s">
        <v>92</v>
      </c>
      <c r="AW469" s="16" t="s">
        <v>26</v>
      </c>
      <c r="AX469" s="16" t="s">
        <v>71</v>
      </c>
      <c r="AY469" s="187" t="s">
        <v>157</v>
      </c>
    </row>
    <row r="470" spans="1:65" s="15" customFormat="1" x14ac:dyDescent="0.2">
      <c r="B470" s="179"/>
      <c r="D470" s="166" t="s">
        <v>269</v>
      </c>
      <c r="E470" s="180" t="s">
        <v>1</v>
      </c>
      <c r="F470" s="181" t="s">
        <v>272</v>
      </c>
      <c r="H470" s="182">
        <v>379.56799999999998</v>
      </c>
      <c r="L470" s="179"/>
      <c r="M470" s="183"/>
      <c r="N470" s="184"/>
      <c r="O470" s="184"/>
      <c r="P470" s="184"/>
      <c r="Q470" s="184"/>
      <c r="R470" s="184"/>
      <c r="S470" s="184"/>
      <c r="T470" s="185"/>
      <c r="AT470" s="180" t="s">
        <v>269</v>
      </c>
      <c r="AU470" s="180" t="s">
        <v>87</v>
      </c>
      <c r="AV470" s="15" t="s">
        <v>162</v>
      </c>
      <c r="AW470" s="15" t="s">
        <v>26</v>
      </c>
      <c r="AX470" s="15" t="s">
        <v>79</v>
      </c>
      <c r="AY470" s="180" t="s">
        <v>157</v>
      </c>
    </row>
    <row r="471" spans="1:65" s="2" customFormat="1" ht="24.2" customHeight="1" x14ac:dyDescent="0.2">
      <c r="A471" s="30"/>
      <c r="B471" s="147"/>
      <c r="C471" s="148" t="s">
        <v>735</v>
      </c>
      <c r="D471" s="148" t="s">
        <v>159</v>
      </c>
      <c r="E471" s="149" t="s">
        <v>736</v>
      </c>
      <c r="F471" s="150" t="s">
        <v>737</v>
      </c>
      <c r="G471" s="151" t="s">
        <v>168</v>
      </c>
      <c r="H471" s="152">
        <v>379.56799999999998</v>
      </c>
      <c r="I471" s="152"/>
      <c r="J471" s="152">
        <f>ROUND(I471*H471,3)</f>
        <v>0</v>
      </c>
      <c r="K471" s="153"/>
      <c r="L471" s="31"/>
      <c r="M471" s="154" t="s">
        <v>1</v>
      </c>
      <c r="N471" s="155" t="s">
        <v>37</v>
      </c>
      <c r="O471" s="156">
        <v>6.2E-2</v>
      </c>
      <c r="P471" s="156">
        <f>O471*H471</f>
        <v>23.533215999999999</v>
      </c>
      <c r="Q471" s="156">
        <v>0</v>
      </c>
      <c r="R471" s="156">
        <f>Q471*H471</f>
        <v>0</v>
      </c>
      <c r="S471" s="156">
        <v>8.0000000000000002E-3</v>
      </c>
      <c r="T471" s="157">
        <f>S471*H471</f>
        <v>3.0365440000000001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220</v>
      </c>
      <c r="AT471" s="158" t="s">
        <v>159</v>
      </c>
      <c r="AU471" s="158" t="s">
        <v>87</v>
      </c>
      <c r="AY471" s="18" t="s">
        <v>157</v>
      </c>
      <c r="BE471" s="159">
        <f>IF(N471="základná",J471,0)</f>
        <v>0</v>
      </c>
      <c r="BF471" s="159">
        <f>IF(N471="znížená",J471,0)</f>
        <v>0</v>
      </c>
      <c r="BG471" s="159">
        <f>IF(N471="zákl. prenesená",J471,0)</f>
        <v>0</v>
      </c>
      <c r="BH471" s="159">
        <f>IF(N471="zníž. prenesená",J471,0)</f>
        <v>0</v>
      </c>
      <c r="BI471" s="159">
        <f>IF(N471="nulová",J471,0)</f>
        <v>0</v>
      </c>
      <c r="BJ471" s="18" t="s">
        <v>87</v>
      </c>
      <c r="BK471" s="160">
        <f>ROUND(I471*H471,3)</f>
        <v>0</v>
      </c>
      <c r="BL471" s="18" t="s">
        <v>220</v>
      </c>
      <c r="BM471" s="158" t="s">
        <v>738</v>
      </c>
    </row>
    <row r="472" spans="1:65" s="2" customFormat="1" ht="24.2" customHeight="1" x14ac:dyDescent="0.2">
      <c r="A472" s="30"/>
      <c r="B472" s="147"/>
      <c r="C472" s="148" t="s">
        <v>739</v>
      </c>
      <c r="D472" s="148" t="s">
        <v>159</v>
      </c>
      <c r="E472" s="149" t="s">
        <v>740</v>
      </c>
      <c r="F472" s="150" t="s">
        <v>741</v>
      </c>
      <c r="G472" s="151" t="s">
        <v>514</v>
      </c>
      <c r="H472" s="152">
        <v>0.8</v>
      </c>
      <c r="I472" s="152"/>
      <c r="J472" s="152">
        <f>ROUND(I472*H472,3)</f>
        <v>0</v>
      </c>
      <c r="K472" s="153"/>
      <c r="L472" s="31"/>
      <c r="M472" s="154" t="s">
        <v>1</v>
      </c>
      <c r="N472" s="155" t="s">
        <v>37</v>
      </c>
      <c r="O472" s="156">
        <v>0</v>
      </c>
      <c r="P472" s="156">
        <f>O472*H472</f>
        <v>0</v>
      </c>
      <c r="Q472" s="156">
        <v>0</v>
      </c>
      <c r="R472" s="156">
        <f>Q472*H472</f>
        <v>0</v>
      </c>
      <c r="S472" s="156">
        <v>0</v>
      </c>
      <c r="T472" s="157">
        <f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58" t="s">
        <v>220</v>
      </c>
      <c r="AT472" s="158" t="s">
        <v>159</v>
      </c>
      <c r="AU472" s="158" t="s">
        <v>87</v>
      </c>
      <c r="AY472" s="18" t="s">
        <v>157</v>
      </c>
      <c r="BE472" s="159">
        <f>IF(N472="základná",J472,0)</f>
        <v>0</v>
      </c>
      <c r="BF472" s="159">
        <f>IF(N472="znížená",J472,0)</f>
        <v>0</v>
      </c>
      <c r="BG472" s="159">
        <f>IF(N472="zákl. prenesená",J472,0)</f>
        <v>0</v>
      </c>
      <c r="BH472" s="159">
        <f>IF(N472="zníž. prenesená",J472,0)</f>
        <v>0</v>
      </c>
      <c r="BI472" s="159">
        <f>IF(N472="nulová",J472,0)</f>
        <v>0</v>
      </c>
      <c r="BJ472" s="18" t="s">
        <v>87</v>
      </c>
      <c r="BK472" s="160">
        <f>ROUND(I472*H472,3)</f>
        <v>0</v>
      </c>
      <c r="BL472" s="18" t="s">
        <v>220</v>
      </c>
      <c r="BM472" s="158" t="s">
        <v>742</v>
      </c>
    </row>
    <row r="473" spans="1:65" s="12" customFormat="1" ht="22.9" customHeight="1" x14ac:dyDescent="0.2">
      <c r="B473" s="135"/>
      <c r="D473" s="136" t="s">
        <v>70</v>
      </c>
      <c r="E473" s="145" t="s">
        <v>743</v>
      </c>
      <c r="F473" s="145" t="s">
        <v>744</v>
      </c>
      <c r="J473" s="146">
        <f>BK473</f>
        <v>0</v>
      </c>
      <c r="L473" s="135"/>
      <c r="M473" s="139"/>
      <c r="N473" s="140"/>
      <c r="O473" s="140"/>
      <c r="P473" s="141">
        <f>SUM(P474:P483)</f>
        <v>13.509762</v>
      </c>
      <c r="Q473" s="140"/>
      <c r="R473" s="141">
        <f>SUM(R474:R483)</f>
        <v>4.1493499999999996E-3</v>
      </c>
      <c r="S473" s="140"/>
      <c r="T473" s="142">
        <f>SUM(T474:T483)</f>
        <v>0.147121</v>
      </c>
      <c r="AR473" s="136" t="s">
        <v>87</v>
      </c>
      <c r="AT473" s="143" t="s">
        <v>70</v>
      </c>
      <c r="AU473" s="143" t="s">
        <v>79</v>
      </c>
      <c r="AY473" s="136" t="s">
        <v>157</v>
      </c>
      <c r="BK473" s="144">
        <f>SUM(BK474:BK483)</f>
        <v>0</v>
      </c>
    </row>
    <row r="474" spans="1:65" s="2" customFormat="1" ht="14.45" customHeight="1" x14ac:dyDescent="0.2">
      <c r="A474" s="30"/>
      <c r="B474" s="147"/>
      <c r="C474" s="148" t="s">
        <v>745</v>
      </c>
      <c r="D474" s="148" t="s">
        <v>159</v>
      </c>
      <c r="E474" s="149" t="s">
        <v>746</v>
      </c>
      <c r="F474" s="150" t="s">
        <v>747</v>
      </c>
      <c r="G474" s="151" t="s">
        <v>168</v>
      </c>
      <c r="H474" s="152">
        <v>9.1620000000000008</v>
      </c>
      <c r="I474" s="152"/>
      <c r="J474" s="152">
        <f>ROUND(I474*H474,3)</f>
        <v>0</v>
      </c>
      <c r="K474" s="153"/>
      <c r="L474" s="31"/>
      <c r="M474" s="154" t="s">
        <v>1</v>
      </c>
      <c r="N474" s="155" t="s">
        <v>37</v>
      </c>
      <c r="O474" s="156">
        <v>0.50600000000000001</v>
      </c>
      <c r="P474" s="156">
        <f>O474*H474</f>
        <v>4.6359720000000006</v>
      </c>
      <c r="Q474" s="156">
        <v>0</v>
      </c>
      <c r="R474" s="156">
        <f>Q474*H474</f>
        <v>0</v>
      </c>
      <c r="S474" s="156">
        <v>5.0000000000000001E-3</v>
      </c>
      <c r="T474" s="157">
        <f>S474*H474</f>
        <v>4.5810000000000003E-2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220</v>
      </c>
      <c r="AT474" s="158" t="s">
        <v>159</v>
      </c>
      <c r="AU474" s="158" t="s">
        <v>87</v>
      </c>
      <c r="AY474" s="18" t="s">
        <v>157</v>
      </c>
      <c r="BE474" s="159">
        <f>IF(N474="základná",J474,0)</f>
        <v>0</v>
      </c>
      <c r="BF474" s="159">
        <f>IF(N474="znížená",J474,0)</f>
        <v>0</v>
      </c>
      <c r="BG474" s="159">
        <f>IF(N474="zákl. prenesená",J474,0)</f>
        <v>0</v>
      </c>
      <c r="BH474" s="159">
        <f>IF(N474="zníž. prenesená",J474,0)</f>
        <v>0</v>
      </c>
      <c r="BI474" s="159">
        <f>IF(N474="nulová",J474,0)</f>
        <v>0</v>
      </c>
      <c r="BJ474" s="18" t="s">
        <v>87</v>
      </c>
      <c r="BK474" s="160">
        <f>ROUND(I474*H474,3)</f>
        <v>0</v>
      </c>
      <c r="BL474" s="18" t="s">
        <v>220</v>
      </c>
      <c r="BM474" s="158" t="s">
        <v>748</v>
      </c>
    </row>
    <row r="475" spans="1:65" s="14" customFormat="1" x14ac:dyDescent="0.2">
      <c r="B475" s="172"/>
      <c r="D475" s="166" t="s">
        <v>269</v>
      </c>
      <c r="E475" s="173" t="s">
        <v>1</v>
      </c>
      <c r="F475" s="174" t="s">
        <v>749</v>
      </c>
      <c r="H475" s="175">
        <v>9.1620000000000008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1:65" s="15" customFormat="1" x14ac:dyDescent="0.2">
      <c r="B476" s="179"/>
      <c r="D476" s="166" t="s">
        <v>269</v>
      </c>
      <c r="E476" s="180" t="s">
        <v>1</v>
      </c>
      <c r="F476" s="181" t="s">
        <v>272</v>
      </c>
      <c r="H476" s="182">
        <v>9.1620000000000008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14.45" customHeight="1" x14ac:dyDescent="0.2">
      <c r="A477" s="30"/>
      <c r="B477" s="147"/>
      <c r="C477" s="148" t="s">
        <v>750</v>
      </c>
      <c r="D477" s="148" t="s">
        <v>159</v>
      </c>
      <c r="E477" s="149" t="s">
        <v>751</v>
      </c>
      <c r="F477" s="150" t="s">
        <v>752</v>
      </c>
      <c r="G477" s="151" t="s">
        <v>168</v>
      </c>
      <c r="H477" s="152">
        <v>9.1620000000000008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9.9000000000000005E-2</v>
      </c>
      <c r="P477" s="156">
        <f>O477*H477</f>
        <v>0.90703800000000012</v>
      </c>
      <c r="Q477" s="156">
        <v>0</v>
      </c>
      <c r="R477" s="156">
        <f>Q477*H477</f>
        <v>0</v>
      </c>
      <c r="S477" s="156">
        <v>2E-3</v>
      </c>
      <c r="T477" s="157">
        <f>S477*H477</f>
        <v>1.8324000000000003E-2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753</v>
      </c>
    </row>
    <row r="478" spans="1:65" s="2" customFormat="1" ht="24.2" customHeight="1" x14ac:dyDescent="0.2">
      <c r="A478" s="30"/>
      <c r="B478" s="147"/>
      <c r="C478" s="148" t="s">
        <v>754</v>
      </c>
      <c r="D478" s="148" t="s">
        <v>159</v>
      </c>
      <c r="E478" s="149" t="s">
        <v>755</v>
      </c>
      <c r="F478" s="150" t="s">
        <v>756</v>
      </c>
      <c r="G478" s="151" t="s">
        <v>757</v>
      </c>
      <c r="H478" s="152">
        <v>82.986999999999995</v>
      </c>
      <c r="I478" s="152"/>
      <c r="J478" s="152">
        <f>ROUND(I478*H478,3)</f>
        <v>0</v>
      </c>
      <c r="K478" s="153"/>
      <c r="L478" s="31"/>
      <c r="M478" s="154" t="s">
        <v>1</v>
      </c>
      <c r="N478" s="155" t="s">
        <v>37</v>
      </c>
      <c r="O478" s="156">
        <v>9.6000000000000002E-2</v>
      </c>
      <c r="P478" s="156">
        <f>O478*H478</f>
        <v>7.9667519999999996</v>
      </c>
      <c r="Q478" s="156">
        <v>5.0000000000000002E-5</v>
      </c>
      <c r="R478" s="156">
        <f>Q478*H478</f>
        <v>4.1493499999999996E-3</v>
      </c>
      <c r="S478" s="156">
        <v>1E-3</v>
      </c>
      <c r="T478" s="157">
        <f>S478*H478</f>
        <v>8.2986999999999991E-2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58" t="s">
        <v>220</v>
      </c>
      <c r="AT478" s="158" t="s">
        <v>159</v>
      </c>
      <c r="AU478" s="158" t="s">
        <v>87</v>
      </c>
      <c r="AY478" s="18" t="s">
        <v>157</v>
      </c>
      <c r="BE478" s="159">
        <f>IF(N478="základná",J478,0)</f>
        <v>0</v>
      </c>
      <c r="BF478" s="159">
        <f>IF(N478="znížená",J478,0)</f>
        <v>0</v>
      </c>
      <c r="BG478" s="159">
        <f>IF(N478="zákl. prenesená",J478,0)</f>
        <v>0</v>
      </c>
      <c r="BH478" s="159">
        <f>IF(N478="zníž. prenesená",J478,0)</f>
        <v>0</v>
      </c>
      <c r="BI478" s="159">
        <f>IF(N478="nulová",J478,0)</f>
        <v>0</v>
      </c>
      <c r="BJ478" s="18" t="s">
        <v>87</v>
      </c>
      <c r="BK478" s="160">
        <f>ROUND(I478*H478,3)</f>
        <v>0</v>
      </c>
      <c r="BL478" s="18" t="s">
        <v>220</v>
      </c>
      <c r="BM478" s="158" t="s">
        <v>758</v>
      </c>
    </row>
    <row r="479" spans="1:65" s="13" customFormat="1" x14ac:dyDescent="0.2">
      <c r="B479" s="165"/>
      <c r="D479" s="166" t="s">
        <v>269</v>
      </c>
      <c r="E479" s="167" t="s">
        <v>1</v>
      </c>
      <c r="F479" s="168" t="s">
        <v>759</v>
      </c>
      <c r="H479" s="167" t="s">
        <v>1</v>
      </c>
      <c r="L479" s="165"/>
      <c r="M479" s="169"/>
      <c r="N479" s="170"/>
      <c r="O479" s="170"/>
      <c r="P479" s="170"/>
      <c r="Q479" s="170"/>
      <c r="R479" s="170"/>
      <c r="S479" s="170"/>
      <c r="T479" s="171"/>
      <c r="AT479" s="167" t="s">
        <v>269</v>
      </c>
      <c r="AU479" s="167" t="s">
        <v>87</v>
      </c>
      <c r="AV479" s="13" t="s">
        <v>79</v>
      </c>
      <c r="AW479" s="13" t="s">
        <v>26</v>
      </c>
      <c r="AX479" s="13" t="s">
        <v>71</v>
      </c>
      <c r="AY479" s="167" t="s">
        <v>157</v>
      </c>
    </row>
    <row r="480" spans="1:65" s="14" customFormat="1" x14ac:dyDescent="0.2">
      <c r="B480" s="172"/>
      <c r="D480" s="166" t="s">
        <v>269</v>
      </c>
      <c r="E480" s="173" t="s">
        <v>1</v>
      </c>
      <c r="F480" s="174" t="s">
        <v>760</v>
      </c>
      <c r="H480" s="175">
        <v>36.280999999999999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4" customFormat="1" x14ac:dyDescent="0.2">
      <c r="B481" s="172"/>
      <c r="D481" s="166" t="s">
        <v>269</v>
      </c>
      <c r="E481" s="173" t="s">
        <v>1</v>
      </c>
      <c r="F481" s="174" t="s">
        <v>761</v>
      </c>
      <c r="H481" s="175">
        <v>46.706000000000003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5" customFormat="1" x14ac:dyDescent="0.2">
      <c r="B482" s="179"/>
      <c r="D482" s="166" t="s">
        <v>269</v>
      </c>
      <c r="E482" s="180" t="s">
        <v>1</v>
      </c>
      <c r="F482" s="181" t="s">
        <v>272</v>
      </c>
      <c r="H482" s="182">
        <v>82.986999999999995</v>
      </c>
      <c r="L482" s="179"/>
      <c r="M482" s="183"/>
      <c r="N482" s="184"/>
      <c r="O482" s="184"/>
      <c r="P482" s="184"/>
      <c r="Q482" s="184"/>
      <c r="R482" s="184"/>
      <c r="S482" s="184"/>
      <c r="T482" s="185"/>
      <c r="AT482" s="180" t="s">
        <v>269</v>
      </c>
      <c r="AU482" s="180" t="s">
        <v>87</v>
      </c>
      <c r="AV482" s="15" t="s">
        <v>162</v>
      </c>
      <c r="AW482" s="15" t="s">
        <v>26</v>
      </c>
      <c r="AX482" s="15" t="s">
        <v>79</v>
      </c>
      <c r="AY482" s="180" t="s">
        <v>157</v>
      </c>
    </row>
    <row r="483" spans="1:65" s="2" customFormat="1" ht="24.2" customHeight="1" x14ac:dyDescent="0.2">
      <c r="A483" s="30"/>
      <c r="B483" s="147"/>
      <c r="C483" s="148" t="s">
        <v>762</v>
      </c>
      <c r="D483" s="148" t="s">
        <v>159</v>
      </c>
      <c r="E483" s="149" t="s">
        <v>763</v>
      </c>
      <c r="F483" s="150" t="s">
        <v>764</v>
      </c>
      <c r="G483" s="151" t="s">
        <v>514</v>
      </c>
      <c r="H483" s="152">
        <v>1.1000000000000001</v>
      </c>
      <c r="I483" s="152"/>
      <c r="J483" s="152">
        <f>ROUND(I483*H483,3)</f>
        <v>0</v>
      </c>
      <c r="K483" s="153"/>
      <c r="L483" s="31"/>
      <c r="M483" s="154" t="s">
        <v>1</v>
      </c>
      <c r="N483" s="155" t="s">
        <v>37</v>
      </c>
      <c r="O483" s="156">
        <v>0</v>
      </c>
      <c r="P483" s="156">
        <f>O483*H483</f>
        <v>0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220</v>
      </c>
      <c r="AT483" s="158" t="s">
        <v>159</v>
      </c>
      <c r="AU483" s="158" t="s">
        <v>87</v>
      </c>
      <c r="AY483" s="18" t="s">
        <v>157</v>
      </c>
      <c r="BE483" s="159">
        <f>IF(N483="základná",J483,0)</f>
        <v>0</v>
      </c>
      <c r="BF483" s="159">
        <f>IF(N483="znížená",J483,0)</f>
        <v>0</v>
      </c>
      <c r="BG483" s="159">
        <f>IF(N483="zákl. prenesená",J483,0)</f>
        <v>0</v>
      </c>
      <c r="BH483" s="159">
        <f>IF(N483="zníž. prenesená",J483,0)</f>
        <v>0</v>
      </c>
      <c r="BI483" s="159">
        <f>IF(N483="nulová",J483,0)</f>
        <v>0</v>
      </c>
      <c r="BJ483" s="18" t="s">
        <v>87</v>
      </c>
      <c r="BK483" s="160">
        <f>ROUND(I483*H483,3)</f>
        <v>0</v>
      </c>
      <c r="BL483" s="18" t="s">
        <v>220</v>
      </c>
      <c r="BM483" s="158" t="s">
        <v>765</v>
      </c>
    </row>
    <row r="484" spans="1:65" s="12" customFormat="1" ht="22.9" customHeight="1" x14ac:dyDescent="0.2">
      <c r="B484" s="135"/>
      <c r="D484" s="136" t="s">
        <v>70</v>
      </c>
      <c r="E484" s="145" t="s">
        <v>766</v>
      </c>
      <c r="F484" s="145" t="s">
        <v>767</v>
      </c>
      <c r="J484" s="146">
        <f>BK484</f>
        <v>0</v>
      </c>
      <c r="L484" s="135"/>
      <c r="M484" s="139"/>
      <c r="N484" s="140"/>
      <c r="O484" s="140"/>
      <c r="P484" s="141">
        <f>SUM(P485:P488)</f>
        <v>77.489999999999995</v>
      </c>
      <c r="Q484" s="140"/>
      <c r="R484" s="141">
        <f>SUM(R485:R488)</f>
        <v>0</v>
      </c>
      <c r="S484" s="140"/>
      <c r="T484" s="142">
        <f>SUM(T485:T488)</f>
        <v>5.74</v>
      </c>
      <c r="AR484" s="136" t="s">
        <v>87</v>
      </c>
      <c r="AT484" s="143" t="s">
        <v>70</v>
      </c>
      <c r="AU484" s="143" t="s">
        <v>79</v>
      </c>
      <c r="AY484" s="136" t="s">
        <v>157</v>
      </c>
      <c r="BK484" s="144">
        <f>SUM(BK485:BK488)</f>
        <v>0</v>
      </c>
    </row>
    <row r="485" spans="1:65" s="2" customFormat="1" ht="37.9" customHeight="1" x14ac:dyDescent="0.2">
      <c r="A485" s="30"/>
      <c r="B485" s="147"/>
      <c r="C485" s="148" t="s">
        <v>768</v>
      </c>
      <c r="D485" s="148" t="s">
        <v>159</v>
      </c>
      <c r="E485" s="149" t="s">
        <v>769</v>
      </c>
      <c r="F485" s="150" t="s">
        <v>770</v>
      </c>
      <c r="G485" s="151" t="s">
        <v>168</v>
      </c>
      <c r="H485" s="152">
        <v>410</v>
      </c>
      <c r="I485" s="152"/>
      <c r="J485" s="152">
        <f>ROUND(I485*H485,3)</f>
        <v>0</v>
      </c>
      <c r="K485" s="153"/>
      <c r="L485" s="31"/>
      <c r="M485" s="154" t="s">
        <v>1</v>
      </c>
      <c r="N485" s="155" t="s">
        <v>37</v>
      </c>
      <c r="O485" s="156">
        <v>0.189</v>
      </c>
      <c r="P485" s="156">
        <f>O485*H485</f>
        <v>77.489999999999995</v>
      </c>
      <c r="Q485" s="156">
        <v>0</v>
      </c>
      <c r="R485" s="156">
        <f>Q485*H485</f>
        <v>0</v>
      </c>
      <c r="S485" s="156">
        <v>1.4E-2</v>
      </c>
      <c r="T485" s="157">
        <f>S485*H485</f>
        <v>5.74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58" t="s">
        <v>220</v>
      </c>
      <c r="AT485" s="158" t="s">
        <v>159</v>
      </c>
      <c r="AU485" s="158" t="s">
        <v>87</v>
      </c>
      <c r="AY485" s="18" t="s">
        <v>157</v>
      </c>
      <c r="BE485" s="159">
        <f>IF(N485="základná",J485,0)</f>
        <v>0</v>
      </c>
      <c r="BF485" s="159">
        <f>IF(N485="znížená",J485,0)</f>
        <v>0</v>
      </c>
      <c r="BG485" s="159">
        <f>IF(N485="zákl. prenesená",J485,0)</f>
        <v>0</v>
      </c>
      <c r="BH485" s="159">
        <f>IF(N485="zníž. prenesená",J485,0)</f>
        <v>0</v>
      </c>
      <c r="BI485" s="159">
        <f>IF(N485="nulová",J485,0)</f>
        <v>0</v>
      </c>
      <c r="BJ485" s="18" t="s">
        <v>87</v>
      </c>
      <c r="BK485" s="160">
        <f>ROUND(I485*H485,3)</f>
        <v>0</v>
      </c>
      <c r="BL485" s="18" t="s">
        <v>220</v>
      </c>
      <c r="BM485" s="158" t="s">
        <v>771</v>
      </c>
    </row>
    <row r="486" spans="1:65" s="14" customFormat="1" x14ac:dyDescent="0.2">
      <c r="B486" s="172"/>
      <c r="D486" s="166" t="s">
        <v>269</v>
      </c>
      <c r="E486" s="173" t="s">
        <v>1</v>
      </c>
      <c r="F486" s="174" t="s">
        <v>772</v>
      </c>
      <c r="H486" s="175">
        <v>410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1:65" s="15" customFormat="1" x14ac:dyDescent="0.2">
      <c r="B487" s="179"/>
      <c r="D487" s="166" t="s">
        <v>269</v>
      </c>
      <c r="E487" s="180" t="s">
        <v>1</v>
      </c>
      <c r="F487" s="181" t="s">
        <v>272</v>
      </c>
      <c r="H487" s="182">
        <v>410</v>
      </c>
      <c r="L487" s="179"/>
      <c r="M487" s="183"/>
      <c r="N487" s="184"/>
      <c r="O487" s="184"/>
      <c r="P487" s="184"/>
      <c r="Q487" s="184"/>
      <c r="R487" s="184"/>
      <c r="S487" s="184"/>
      <c r="T487" s="185"/>
      <c r="AT487" s="180" t="s">
        <v>269</v>
      </c>
      <c r="AU487" s="180" t="s">
        <v>87</v>
      </c>
      <c r="AV487" s="15" t="s">
        <v>162</v>
      </c>
      <c r="AW487" s="15" t="s">
        <v>26</v>
      </c>
      <c r="AX487" s="15" t="s">
        <v>79</v>
      </c>
      <c r="AY487" s="180" t="s">
        <v>157</v>
      </c>
    </row>
    <row r="488" spans="1:65" s="2" customFormat="1" ht="24.2" customHeight="1" x14ac:dyDescent="0.2">
      <c r="A488" s="30"/>
      <c r="B488" s="147"/>
      <c r="C488" s="148" t="s">
        <v>773</v>
      </c>
      <c r="D488" s="148" t="s">
        <v>159</v>
      </c>
      <c r="E488" s="149" t="s">
        <v>774</v>
      </c>
      <c r="F488" s="150" t="s">
        <v>775</v>
      </c>
      <c r="G488" s="151" t="s">
        <v>514</v>
      </c>
      <c r="H488" s="152">
        <v>1.95</v>
      </c>
      <c r="I488" s="152"/>
      <c r="J488" s="152">
        <f>ROUND(I488*H488,3)</f>
        <v>0</v>
      </c>
      <c r="K488" s="153"/>
      <c r="L488" s="31"/>
      <c r="M488" s="154" t="s">
        <v>1</v>
      </c>
      <c r="N488" s="155" t="s">
        <v>37</v>
      </c>
      <c r="O488" s="156">
        <v>0</v>
      </c>
      <c r="P488" s="156">
        <f>O488*H488</f>
        <v>0</v>
      </c>
      <c r="Q488" s="156">
        <v>0</v>
      </c>
      <c r="R488" s="156">
        <f>Q488*H488</f>
        <v>0</v>
      </c>
      <c r="S488" s="156">
        <v>0</v>
      </c>
      <c r="T488" s="157">
        <f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58" t="s">
        <v>220</v>
      </c>
      <c r="AT488" s="158" t="s">
        <v>159</v>
      </c>
      <c r="AU488" s="158" t="s">
        <v>87</v>
      </c>
      <c r="AY488" s="18" t="s">
        <v>157</v>
      </c>
      <c r="BE488" s="159">
        <f>IF(N488="základná",J488,0)</f>
        <v>0</v>
      </c>
      <c r="BF488" s="159">
        <f>IF(N488="znížená",J488,0)</f>
        <v>0</v>
      </c>
      <c r="BG488" s="159">
        <f>IF(N488="zákl. prenesená",J488,0)</f>
        <v>0</v>
      </c>
      <c r="BH488" s="159">
        <f>IF(N488="zníž. prenesená",J488,0)</f>
        <v>0</v>
      </c>
      <c r="BI488" s="159">
        <f>IF(N488="nulová",J488,0)</f>
        <v>0</v>
      </c>
      <c r="BJ488" s="18" t="s">
        <v>87</v>
      </c>
      <c r="BK488" s="160">
        <f>ROUND(I488*H488,3)</f>
        <v>0</v>
      </c>
      <c r="BL488" s="18" t="s">
        <v>220</v>
      </c>
      <c r="BM488" s="158" t="s">
        <v>776</v>
      </c>
    </row>
    <row r="489" spans="1:65" s="12" customFormat="1" ht="25.9" customHeight="1" x14ac:dyDescent="0.2">
      <c r="B489" s="135"/>
      <c r="D489" s="136" t="s">
        <v>70</v>
      </c>
      <c r="E489" s="137" t="s">
        <v>777</v>
      </c>
      <c r="F489" s="137" t="s">
        <v>778</v>
      </c>
      <c r="J489" s="138">
        <f>BK489</f>
        <v>0</v>
      </c>
      <c r="L489" s="135"/>
      <c r="M489" s="139"/>
      <c r="N489" s="140"/>
      <c r="O489" s="140"/>
      <c r="P489" s="141">
        <f>P490+P494</f>
        <v>1863.9</v>
      </c>
      <c r="Q489" s="140"/>
      <c r="R489" s="141">
        <f>R490+R494</f>
        <v>0</v>
      </c>
      <c r="S489" s="140"/>
      <c r="T489" s="142">
        <f>T490+T494</f>
        <v>0</v>
      </c>
      <c r="AR489" s="136" t="s">
        <v>92</v>
      </c>
      <c r="AT489" s="143" t="s">
        <v>70</v>
      </c>
      <c r="AU489" s="143" t="s">
        <v>71</v>
      </c>
      <c r="AY489" s="136" t="s">
        <v>157</v>
      </c>
      <c r="BK489" s="144">
        <f>BK490+BK494</f>
        <v>0</v>
      </c>
    </row>
    <row r="490" spans="1:65" s="12" customFormat="1" ht="22.9" customHeight="1" x14ac:dyDescent="0.2">
      <c r="B490" s="135"/>
      <c r="D490" s="136" t="s">
        <v>70</v>
      </c>
      <c r="E490" s="145" t="s">
        <v>779</v>
      </c>
      <c r="F490" s="145" t="s">
        <v>780</v>
      </c>
      <c r="J490" s="146">
        <f>BK490</f>
        <v>0</v>
      </c>
      <c r="L490" s="135"/>
      <c r="M490" s="139"/>
      <c r="N490" s="140"/>
      <c r="O490" s="140"/>
      <c r="P490" s="141">
        <f>SUM(P491:P493)</f>
        <v>15.9</v>
      </c>
      <c r="Q490" s="140"/>
      <c r="R490" s="141">
        <f>SUM(R491:R493)</f>
        <v>0</v>
      </c>
      <c r="S490" s="140"/>
      <c r="T490" s="142">
        <f>SUM(T491:T493)</f>
        <v>0</v>
      </c>
      <c r="AR490" s="136" t="s">
        <v>92</v>
      </c>
      <c r="AT490" s="143" t="s">
        <v>70</v>
      </c>
      <c r="AU490" s="143" t="s">
        <v>79</v>
      </c>
      <c r="AY490" s="136" t="s">
        <v>157</v>
      </c>
      <c r="BK490" s="144">
        <f>SUM(BK491:BK493)</f>
        <v>0</v>
      </c>
    </row>
    <row r="491" spans="1:65" s="2" customFormat="1" ht="24.2" customHeight="1" x14ac:dyDescent="0.2">
      <c r="A491" s="30"/>
      <c r="B491" s="147"/>
      <c r="C491" s="148" t="s">
        <v>781</v>
      </c>
      <c r="D491" s="148" t="s">
        <v>159</v>
      </c>
      <c r="E491" s="149" t="s">
        <v>782</v>
      </c>
      <c r="F491" s="150" t="s">
        <v>783</v>
      </c>
      <c r="G491" s="151" t="s">
        <v>784</v>
      </c>
      <c r="H491" s="152">
        <v>15</v>
      </c>
      <c r="I491" s="152"/>
      <c r="J491" s="152">
        <f>ROUND(I491*H491,3)</f>
        <v>0</v>
      </c>
      <c r="K491" s="153"/>
      <c r="L491" s="31"/>
      <c r="M491" s="154" t="s">
        <v>1</v>
      </c>
      <c r="N491" s="155" t="s">
        <v>37</v>
      </c>
      <c r="O491" s="156">
        <v>1.06</v>
      </c>
      <c r="P491" s="156">
        <f>O491*H491</f>
        <v>15.9</v>
      </c>
      <c r="Q491" s="156">
        <v>0</v>
      </c>
      <c r="R491" s="156">
        <f>Q491*H491</f>
        <v>0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785</v>
      </c>
      <c r="AT491" s="158" t="s">
        <v>159</v>
      </c>
      <c r="AU491" s="158" t="s">
        <v>87</v>
      </c>
      <c r="AY491" s="18" t="s">
        <v>157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87</v>
      </c>
      <c r="BK491" s="160">
        <f>ROUND(I491*H491,3)</f>
        <v>0</v>
      </c>
      <c r="BL491" s="18" t="s">
        <v>785</v>
      </c>
      <c r="BM491" s="158" t="s">
        <v>786</v>
      </c>
    </row>
    <row r="492" spans="1:65" s="14" customFormat="1" ht="22.5" x14ac:dyDescent="0.2">
      <c r="B492" s="172"/>
      <c r="D492" s="166" t="s">
        <v>269</v>
      </c>
      <c r="E492" s="173" t="s">
        <v>1</v>
      </c>
      <c r="F492" s="174" t="s">
        <v>787</v>
      </c>
      <c r="H492" s="175">
        <v>15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5" customFormat="1" x14ac:dyDescent="0.2">
      <c r="B493" s="179"/>
      <c r="D493" s="166" t="s">
        <v>269</v>
      </c>
      <c r="E493" s="180" t="s">
        <v>1</v>
      </c>
      <c r="F493" s="181" t="s">
        <v>272</v>
      </c>
      <c r="H493" s="182">
        <v>15</v>
      </c>
      <c r="L493" s="179"/>
      <c r="M493" s="183"/>
      <c r="N493" s="184"/>
      <c r="O493" s="184"/>
      <c r="P493" s="184"/>
      <c r="Q493" s="184"/>
      <c r="R493" s="184"/>
      <c r="S493" s="184"/>
      <c r="T493" s="185"/>
      <c r="AT493" s="180" t="s">
        <v>269</v>
      </c>
      <c r="AU493" s="180" t="s">
        <v>87</v>
      </c>
      <c r="AV493" s="15" t="s">
        <v>162</v>
      </c>
      <c r="AW493" s="15" t="s">
        <v>26</v>
      </c>
      <c r="AX493" s="15" t="s">
        <v>79</v>
      </c>
      <c r="AY493" s="180" t="s">
        <v>157</v>
      </c>
    </row>
    <row r="494" spans="1:65" s="12" customFormat="1" ht="22.9" customHeight="1" x14ac:dyDescent="0.2">
      <c r="B494" s="135"/>
      <c r="D494" s="136" t="s">
        <v>70</v>
      </c>
      <c r="E494" s="145" t="s">
        <v>788</v>
      </c>
      <c r="F494" s="145" t="s">
        <v>789</v>
      </c>
      <c r="J494" s="146">
        <f>BK494</f>
        <v>0</v>
      </c>
      <c r="L494" s="135"/>
      <c r="M494" s="139"/>
      <c r="N494" s="140"/>
      <c r="O494" s="140"/>
      <c r="P494" s="141">
        <f>SUM(P495:P503)</f>
        <v>1848</v>
      </c>
      <c r="Q494" s="140"/>
      <c r="R494" s="141">
        <f>SUM(R495:R503)</f>
        <v>0</v>
      </c>
      <c r="S494" s="140"/>
      <c r="T494" s="142">
        <f>SUM(T495:T503)</f>
        <v>0</v>
      </c>
      <c r="AR494" s="136" t="s">
        <v>92</v>
      </c>
      <c r="AT494" s="143" t="s">
        <v>70</v>
      </c>
      <c r="AU494" s="143" t="s">
        <v>79</v>
      </c>
      <c r="AY494" s="136" t="s">
        <v>157</v>
      </c>
      <c r="BK494" s="144">
        <f>SUM(BK495:BK503)</f>
        <v>0</v>
      </c>
    </row>
    <row r="495" spans="1:65" s="2" customFormat="1" ht="37.9" customHeight="1" x14ac:dyDescent="0.2">
      <c r="A495" s="30"/>
      <c r="B495" s="147"/>
      <c r="C495" s="148" t="s">
        <v>790</v>
      </c>
      <c r="D495" s="148" t="s">
        <v>159</v>
      </c>
      <c r="E495" s="149" t="s">
        <v>791</v>
      </c>
      <c r="F495" s="150" t="s">
        <v>792</v>
      </c>
      <c r="G495" s="151" t="s">
        <v>757</v>
      </c>
      <c r="H495" s="152">
        <v>42000</v>
      </c>
      <c r="I495" s="152"/>
      <c r="J495" s="152">
        <f>ROUND(I495*H495,3)</f>
        <v>0</v>
      </c>
      <c r="K495" s="153"/>
      <c r="L495" s="31"/>
      <c r="M495" s="154" t="s">
        <v>1</v>
      </c>
      <c r="N495" s="155" t="s">
        <v>37</v>
      </c>
      <c r="O495" s="156">
        <v>2.1000000000000001E-2</v>
      </c>
      <c r="P495" s="156">
        <f>O495*H495</f>
        <v>882</v>
      </c>
      <c r="Q495" s="156">
        <v>0</v>
      </c>
      <c r="R495" s="156">
        <f>Q495*H495</f>
        <v>0</v>
      </c>
      <c r="S495" s="156">
        <v>0</v>
      </c>
      <c r="T495" s="157">
        <f>S495*H495</f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58" t="s">
        <v>682</v>
      </c>
      <c r="AT495" s="158" t="s">
        <v>159</v>
      </c>
      <c r="AU495" s="158" t="s">
        <v>87</v>
      </c>
      <c r="AY495" s="18" t="s">
        <v>157</v>
      </c>
      <c r="BE495" s="159">
        <f>IF(N495="základná",J495,0)</f>
        <v>0</v>
      </c>
      <c r="BF495" s="159">
        <f>IF(N495="znížená",J495,0)</f>
        <v>0</v>
      </c>
      <c r="BG495" s="159">
        <f>IF(N495="zákl. prenesená",J495,0)</f>
        <v>0</v>
      </c>
      <c r="BH495" s="159">
        <f>IF(N495="zníž. prenesená",J495,0)</f>
        <v>0</v>
      </c>
      <c r="BI495" s="159">
        <f>IF(N495="nulová",J495,0)</f>
        <v>0</v>
      </c>
      <c r="BJ495" s="18" t="s">
        <v>87</v>
      </c>
      <c r="BK495" s="160">
        <f>ROUND(I495*H495,3)</f>
        <v>0</v>
      </c>
      <c r="BL495" s="18" t="s">
        <v>682</v>
      </c>
      <c r="BM495" s="158" t="s">
        <v>793</v>
      </c>
    </row>
    <row r="496" spans="1:65" s="13" customFormat="1" ht="22.5" x14ac:dyDescent="0.2">
      <c r="B496" s="165"/>
      <c r="D496" s="166" t="s">
        <v>269</v>
      </c>
      <c r="E496" s="167" t="s">
        <v>1</v>
      </c>
      <c r="F496" s="168" t="s">
        <v>794</v>
      </c>
      <c r="H496" s="167" t="s">
        <v>1</v>
      </c>
      <c r="L496" s="165"/>
      <c r="M496" s="169"/>
      <c r="N496" s="170"/>
      <c r="O496" s="170"/>
      <c r="P496" s="170"/>
      <c r="Q496" s="170"/>
      <c r="R496" s="170"/>
      <c r="S496" s="170"/>
      <c r="T496" s="171"/>
      <c r="AT496" s="167" t="s">
        <v>269</v>
      </c>
      <c r="AU496" s="167" t="s">
        <v>87</v>
      </c>
      <c r="AV496" s="13" t="s">
        <v>79</v>
      </c>
      <c r="AW496" s="13" t="s">
        <v>26</v>
      </c>
      <c r="AX496" s="13" t="s">
        <v>71</v>
      </c>
      <c r="AY496" s="167" t="s">
        <v>157</v>
      </c>
    </row>
    <row r="497" spans="1:65" s="14" customFormat="1" x14ac:dyDescent="0.2">
      <c r="B497" s="172"/>
      <c r="D497" s="166" t="s">
        <v>269</v>
      </c>
      <c r="E497" s="173" t="s">
        <v>1</v>
      </c>
      <c r="F497" s="174" t="s">
        <v>795</v>
      </c>
      <c r="H497" s="175">
        <v>42000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5" customFormat="1" x14ac:dyDescent="0.2">
      <c r="B498" s="179"/>
      <c r="D498" s="166" t="s">
        <v>269</v>
      </c>
      <c r="E498" s="180" t="s">
        <v>1</v>
      </c>
      <c r="F498" s="181" t="s">
        <v>272</v>
      </c>
      <c r="H498" s="182">
        <v>42000</v>
      </c>
      <c r="L498" s="179"/>
      <c r="M498" s="183"/>
      <c r="N498" s="184"/>
      <c r="O498" s="184"/>
      <c r="P498" s="184"/>
      <c r="Q498" s="184"/>
      <c r="R498" s="184"/>
      <c r="S498" s="184"/>
      <c r="T498" s="185"/>
      <c r="AT498" s="180" t="s">
        <v>269</v>
      </c>
      <c r="AU498" s="180" t="s">
        <v>87</v>
      </c>
      <c r="AV498" s="15" t="s">
        <v>162</v>
      </c>
      <c r="AW498" s="15" t="s">
        <v>26</v>
      </c>
      <c r="AX498" s="15" t="s">
        <v>79</v>
      </c>
      <c r="AY498" s="180" t="s">
        <v>157</v>
      </c>
    </row>
    <row r="499" spans="1:65" s="2" customFormat="1" ht="37.9" customHeight="1" x14ac:dyDescent="0.2">
      <c r="A499" s="30"/>
      <c r="B499" s="147"/>
      <c r="C499" s="148" t="s">
        <v>796</v>
      </c>
      <c r="D499" s="148" t="s">
        <v>159</v>
      </c>
      <c r="E499" s="149" t="s">
        <v>797</v>
      </c>
      <c r="F499" s="150" t="s">
        <v>798</v>
      </c>
      <c r="G499" s="151" t="s">
        <v>757</v>
      </c>
      <c r="H499" s="152">
        <v>2000</v>
      </c>
      <c r="I499" s="152"/>
      <c r="J499" s="152">
        <f>ROUND(I499*H499,3)</f>
        <v>0</v>
      </c>
      <c r="K499" s="153"/>
      <c r="L499" s="31"/>
      <c r="M499" s="154" t="s">
        <v>1</v>
      </c>
      <c r="N499" s="155" t="s">
        <v>37</v>
      </c>
      <c r="O499" s="156">
        <v>2.1000000000000001E-2</v>
      </c>
      <c r="P499" s="156">
        <f>O499*H499</f>
        <v>42</v>
      </c>
      <c r="Q499" s="156">
        <v>0</v>
      </c>
      <c r="R499" s="156">
        <f>Q499*H499</f>
        <v>0</v>
      </c>
      <c r="S499" s="156">
        <v>0</v>
      </c>
      <c r="T499" s="157">
        <f>S499*H499</f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58" t="s">
        <v>682</v>
      </c>
      <c r="AT499" s="158" t="s">
        <v>159</v>
      </c>
      <c r="AU499" s="158" t="s">
        <v>87</v>
      </c>
      <c r="AY499" s="18" t="s">
        <v>157</v>
      </c>
      <c r="BE499" s="159">
        <f>IF(N499="základná",J499,0)</f>
        <v>0</v>
      </c>
      <c r="BF499" s="159">
        <f>IF(N499="znížená",J499,0)</f>
        <v>0</v>
      </c>
      <c r="BG499" s="159">
        <f>IF(N499="zákl. prenesená",J499,0)</f>
        <v>0</v>
      </c>
      <c r="BH499" s="159">
        <f>IF(N499="zníž. prenesená",J499,0)</f>
        <v>0</v>
      </c>
      <c r="BI499" s="159">
        <f>IF(N499="nulová",J499,0)</f>
        <v>0</v>
      </c>
      <c r="BJ499" s="18" t="s">
        <v>87</v>
      </c>
      <c r="BK499" s="160">
        <f>ROUND(I499*H499,3)</f>
        <v>0</v>
      </c>
      <c r="BL499" s="18" t="s">
        <v>682</v>
      </c>
      <c r="BM499" s="158" t="s">
        <v>799</v>
      </c>
    </row>
    <row r="500" spans="1:65" s="13" customFormat="1" ht="22.5" x14ac:dyDescent="0.2">
      <c r="B500" s="165"/>
      <c r="D500" s="166" t="s">
        <v>269</v>
      </c>
      <c r="E500" s="167" t="s">
        <v>1</v>
      </c>
      <c r="F500" s="168" t="s">
        <v>800</v>
      </c>
      <c r="H500" s="167" t="s">
        <v>1</v>
      </c>
      <c r="L500" s="165"/>
      <c r="M500" s="169"/>
      <c r="N500" s="170"/>
      <c r="O500" s="170"/>
      <c r="P500" s="170"/>
      <c r="Q500" s="170"/>
      <c r="R500" s="170"/>
      <c r="S500" s="170"/>
      <c r="T500" s="171"/>
      <c r="AT500" s="167" t="s">
        <v>269</v>
      </c>
      <c r="AU500" s="167" t="s">
        <v>87</v>
      </c>
      <c r="AV500" s="13" t="s">
        <v>79</v>
      </c>
      <c r="AW500" s="13" t="s">
        <v>26</v>
      </c>
      <c r="AX500" s="13" t="s">
        <v>71</v>
      </c>
      <c r="AY500" s="167" t="s">
        <v>157</v>
      </c>
    </row>
    <row r="501" spans="1:65" s="14" customFormat="1" x14ac:dyDescent="0.2">
      <c r="B501" s="172"/>
      <c r="D501" s="166" t="s">
        <v>269</v>
      </c>
      <c r="E501" s="173" t="s">
        <v>1</v>
      </c>
      <c r="F501" s="174" t="s">
        <v>801</v>
      </c>
      <c r="H501" s="175">
        <v>2000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5" customFormat="1" x14ac:dyDescent="0.2">
      <c r="B502" s="179"/>
      <c r="D502" s="166" t="s">
        <v>269</v>
      </c>
      <c r="E502" s="180" t="s">
        <v>1</v>
      </c>
      <c r="F502" s="181" t="s">
        <v>272</v>
      </c>
      <c r="H502" s="182">
        <v>2000</v>
      </c>
      <c r="L502" s="179"/>
      <c r="M502" s="183"/>
      <c r="N502" s="184"/>
      <c r="O502" s="184"/>
      <c r="P502" s="184"/>
      <c r="Q502" s="184"/>
      <c r="R502" s="184"/>
      <c r="S502" s="184"/>
      <c r="T502" s="185"/>
      <c r="AT502" s="180" t="s">
        <v>269</v>
      </c>
      <c r="AU502" s="180" t="s">
        <v>87</v>
      </c>
      <c r="AV502" s="15" t="s">
        <v>162</v>
      </c>
      <c r="AW502" s="15" t="s">
        <v>26</v>
      </c>
      <c r="AX502" s="15" t="s">
        <v>79</v>
      </c>
      <c r="AY502" s="180" t="s">
        <v>157</v>
      </c>
    </row>
    <row r="503" spans="1:65" s="2" customFormat="1" ht="37.9" customHeight="1" x14ac:dyDescent="0.2">
      <c r="A503" s="30"/>
      <c r="B503" s="147"/>
      <c r="C503" s="148" t="s">
        <v>802</v>
      </c>
      <c r="D503" s="148" t="s">
        <v>159</v>
      </c>
      <c r="E503" s="149" t="s">
        <v>803</v>
      </c>
      <c r="F503" s="150" t="s">
        <v>804</v>
      </c>
      <c r="G503" s="151" t="s">
        <v>757</v>
      </c>
      <c r="H503" s="152">
        <v>44000</v>
      </c>
      <c r="I503" s="152"/>
      <c r="J503" s="152">
        <f>ROUND(I503*H503,3)</f>
        <v>0</v>
      </c>
      <c r="K503" s="153"/>
      <c r="L503" s="31"/>
      <c r="M503" s="154" t="s">
        <v>1</v>
      </c>
      <c r="N503" s="155" t="s">
        <v>37</v>
      </c>
      <c r="O503" s="156">
        <v>2.1000000000000001E-2</v>
      </c>
      <c r="P503" s="156">
        <f>O503*H503</f>
        <v>924.00000000000011</v>
      </c>
      <c r="Q503" s="156">
        <v>0</v>
      </c>
      <c r="R503" s="156">
        <f>Q503*H503</f>
        <v>0</v>
      </c>
      <c r="S503" s="156">
        <v>0</v>
      </c>
      <c r="T503" s="157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58" t="s">
        <v>682</v>
      </c>
      <c r="AT503" s="158" t="s">
        <v>159</v>
      </c>
      <c r="AU503" s="158" t="s">
        <v>87</v>
      </c>
      <c r="AY503" s="18" t="s">
        <v>157</v>
      </c>
      <c r="BE503" s="159">
        <f>IF(N503="základná",J503,0)</f>
        <v>0</v>
      </c>
      <c r="BF503" s="159">
        <f>IF(N503="znížená",J503,0)</f>
        <v>0</v>
      </c>
      <c r="BG503" s="159">
        <f>IF(N503="zákl. prenesená",J503,0)</f>
        <v>0</v>
      </c>
      <c r="BH503" s="159">
        <f>IF(N503="zníž. prenesená",J503,0)</f>
        <v>0</v>
      </c>
      <c r="BI503" s="159">
        <f>IF(N503="nulová",J503,0)</f>
        <v>0</v>
      </c>
      <c r="BJ503" s="18" t="s">
        <v>87</v>
      </c>
      <c r="BK503" s="160">
        <f>ROUND(I503*H503,3)</f>
        <v>0</v>
      </c>
      <c r="BL503" s="18" t="s">
        <v>682</v>
      </c>
      <c r="BM503" s="158" t="s">
        <v>805</v>
      </c>
    </row>
    <row r="504" spans="1:65" s="12" customFormat="1" ht="25.9" customHeight="1" x14ac:dyDescent="0.2">
      <c r="B504" s="135"/>
      <c r="D504" s="136" t="s">
        <v>70</v>
      </c>
      <c r="E504" s="137" t="s">
        <v>806</v>
      </c>
      <c r="F504" s="137" t="s">
        <v>807</v>
      </c>
      <c r="J504" s="138">
        <f>BK504</f>
        <v>0</v>
      </c>
      <c r="L504" s="135"/>
      <c r="M504" s="139"/>
      <c r="N504" s="140"/>
      <c r="O504" s="140"/>
      <c r="P504" s="141">
        <f>SUM(P505:P511)</f>
        <v>148.4</v>
      </c>
      <c r="Q504" s="140"/>
      <c r="R504" s="141">
        <f>SUM(R505:R511)</f>
        <v>0</v>
      </c>
      <c r="S504" s="140"/>
      <c r="T504" s="142">
        <f>SUM(T505:T511)</f>
        <v>0</v>
      </c>
      <c r="AR504" s="136" t="s">
        <v>162</v>
      </c>
      <c r="AT504" s="143" t="s">
        <v>70</v>
      </c>
      <c r="AU504" s="143" t="s">
        <v>71</v>
      </c>
      <c r="AY504" s="136" t="s">
        <v>157</v>
      </c>
      <c r="BK504" s="144">
        <f>SUM(BK505:BK511)</f>
        <v>0</v>
      </c>
    </row>
    <row r="505" spans="1:65" s="2" customFormat="1" ht="24.2" customHeight="1" x14ac:dyDescent="0.2">
      <c r="A505" s="30"/>
      <c r="B505" s="147"/>
      <c r="C505" s="148" t="s">
        <v>808</v>
      </c>
      <c r="D505" s="148" t="s">
        <v>159</v>
      </c>
      <c r="E505" s="149" t="s">
        <v>809</v>
      </c>
      <c r="F505" s="150" t="s">
        <v>810</v>
      </c>
      <c r="G505" s="151" t="s">
        <v>784</v>
      </c>
      <c r="H505" s="152">
        <v>140</v>
      </c>
      <c r="I505" s="152"/>
      <c r="J505" s="152">
        <f>ROUND(I505*H505,3)</f>
        <v>0</v>
      </c>
      <c r="K505" s="153"/>
      <c r="L505" s="31"/>
      <c r="M505" s="154" t="s">
        <v>1</v>
      </c>
      <c r="N505" s="155" t="s">
        <v>37</v>
      </c>
      <c r="O505" s="156">
        <v>1.06</v>
      </c>
      <c r="P505" s="156">
        <f>O505*H505</f>
        <v>148.4</v>
      </c>
      <c r="Q505" s="156">
        <v>0</v>
      </c>
      <c r="R505" s="156">
        <f>Q505*H505</f>
        <v>0</v>
      </c>
      <c r="S505" s="156">
        <v>0</v>
      </c>
      <c r="T505" s="157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58" t="s">
        <v>785</v>
      </c>
      <c r="AT505" s="158" t="s">
        <v>159</v>
      </c>
      <c r="AU505" s="158" t="s">
        <v>79</v>
      </c>
      <c r="AY505" s="18" t="s">
        <v>157</v>
      </c>
      <c r="BE505" s="159">
        <f>IF(N505="základná",J505,0)</f>
        <v>0</v>
      </c>
      <c r="BF505" s="159">
        <f>IF(N505="znížená",J505,0)</f>
        <v>0</v>
      </c>
      <c r="BG505" s="159">
        <f>IF(N505="zákl. prenesená",J505,0)</f>
        <v>0</v>
      </c>
      <c r="BH505" s="159">
        <f>IF(N505="zníž. prenesená",J505,0)</f>
        <v>0</v>
      </c>
      <c r="BI505" s="159">
        <f>IF(N505="nulová",J505,0)</f>
        <v>0</v>
      </c>
      <c r="BJ505" s="18" t="s">
        <v>87</v>
      </c>
      <c r="BK505" s="160">
        <f>ROUND(I505*H505,3)</f>
        <v>0</v>
      </c>
      <c r="BL505" s="18" t="s">
        <v>785</v>
      </c>
      <c r="BM505" s="158" t="s">
        <v>811</v>
      </c>
    </row>
    <row r="506" spans="1:65" s="14" customFormat="1" ht="22.5" x14ac:dyDescent="0.2">
      <c r="B506" s="172"/>
      <c r="D506" s="166" t="s">
        <v>269</v>
      </c>
      <c r="E506" s="173" t="s">
        <v>1</v>
      </c>
      <c r="F506" s="174" t="s">
        <v>812</v>
      </c>
      <c r="H506" s="175">
        <v>90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79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1:65" s="13" customFormat="1" ht="22.5" x14ac:dyDescent="0.2">
      <c r="B507" s="165"/>
      <c r="D507" s="166" t="s">
        <v>269</v>
      </c>
      <c r="E507" s="167" t="s">
        <v>1</v>
      </c>
      <c r="F507" s="168" t="s">
        <v>813</v>
      </c>
      <c r="H507" s="167" t="s">
        <v>1</v>
      </c>
      <c r="L507" s="165"/>
      <c r="M507" s="169"/>
      <c r="N507" s="170"/>
      <c r="O507" s="170"/>
      <c r="P507" s="170"/>
      <c r="Q507" s="170"/>
      <c r="R507" s="170"/>
      <c r="S507" s="170"/>
      <c r="T507" s="171"/>
      <c r="AT507" s="167" t="s">
        <v>269</v>
      </c>
      <c r="AU507" s="167" t="s">
        <v>79</v>
      </c>
      <c r="AV507" s="13" t="s">
        <v>79</v>
      </c>
      <c r="AW507" s="13" t="s">
        <v>26</v>
      </c>
      <c r="AX507" s="13" t="s">
        <v>71</v>
      </c>
      <c r="AY507" s="167" t="s">
        <v>157</v>
      </c>
    </row>
    <row r="508" spans="1:65" s="16" customFormat="1" x14ac:dyDescent="0.2">
      <c r="B508" s="186"/>
      <c r="D508" s="166" t="s">
        <v>269</v>
      </c>
      <c r="E508" s="187" t="s">
        <v>1</v>
      </c>
      <c r="F508" s="188" t="s">
        <v>319</v>
      </c>
      <c r="H508" s="189">
        <v>90</v>
      </c>
      <c r="L508" s="186"/>
      <c r="M508" s="190"/>
      <c r="N508" s="191"/>
      <c r="O508" s="191"/>
      <c r="P508" s="191"/>
      <c r="Q508" s="191"/>
      <c r="R508" s="191"/>
      <c r="S508" s="191"/>
      <c r="T508" s="192"/>
      <c r="AT508" s="187" t="s">
        <v>269</v>
      </c>
      <c r="AU508" s="187" t="s">
        <v>79</v>
      </c>
      <c r="AV508" s="16" t="s">
        <v>92</v>
      </c>
      <c r="AW508" s="16" t="s">
        <v>26</v>
      </c>
      <c r="AX508" s="16" t="s">
        <v>71</v>
      </c>
      <c r="AY508" s="187" t="s">
        <v>157</v>
      </c>
    </row>
    <row r="509" spans="1:65" s="14" customFormat="1" ht="22.5" x14ac:dyDescent="0.2">
      <c r="B509" s="172"/>
      <c r="D509" s="166" t="s">
        <v>269</v>
      </c>
      <c r="E509" s="173" t="s">
        <v>1</v>
      </c>
      <c r="F509" s="174" t="s">
        <v>814</v>
      </c>
      <c r="H509" s="175">
        <v>50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79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6" customFormat="1" x14ac:dyDescent="0.2">
      <c r="B510" s="186"/>
      <c r="D510" s="166" t="s">
        <v>269</v>
      </c>
      <c r="E510" s="187" t="s">
        <v>1</v>
      </c>
      <c r="F510" s="188" t="s">
        <v>319</v>
      </c>
      <c r="H510" s="189">
        <v>50</v>
      </c>
      <c r="L510" s="186"/>
      <c r="M510" s="190"/>
      <c r="N510" s="191"/>
      <c r="O510" s="191"/>
      <c r="P510" s="191"/>
      <c r="Q510" s="191"/>
      <c r="R510" s="191"/>
      <c r="S510" s="191"/>
      <c r="T510" s="192"/>
      <c r="AT510" s="187" t="s">
        <v>269</v>
      </c>
      <c r="AU510" s="187" t="s">
        <v>79</v>
      </c>
      <c r="AV510" s="16" t="s">
        <v>92</v>
      </c>
      <c r="AW510" s="16" t="s">
        <v>26</v>
      </c>
      <c r="AX510" s="16" t="s">
        <v>71</v>
      </c>
      <c r="AY510" s="187" t="s">
        <v>157</v>
      </c>
    </row>
    <row r="511" spans="1:65" s="15" customFormat="1" x14ac:dyDescent="0.2">
      <c r="B511" s="179"/>
      <c r="D511" s="166" t="s">
        <v>269</v>
      </c>
      <c r="E511" s="180" t="s">
        <v>1</v>
      </c>
      <c r="F511" s="181" t="s">
        <v>272</v>
      </c>
      <c r="H511" s="182">
        <v>140</v>
      </c>
      <c r="L511" s="179"/>
      <c r="M511" s="183"/>
      <c r="N511" s="184"/>
      <c r="O511" s="184"/>
      <c r="P511" s="184"/>
      <c r="Q511" s="184"/>
      <c r="R511" s="184"/>
      <c r="S511" s="184"/>
      <c r="T511" s="185"/>
      <c r="AT511" s="180" t="s">
        <v>269</v>
      </c>
      <c r="AU511" s="180" t="s">
        <v>79</v>
      </c>
      <c r="AV511" s="15" t="s">
        <v>162</v>
      </c>
      <c r="AW511" s="15" t="s">
        <v>26</v>
      </c>
      <c r="AX511" s="15" t="s">
        <v>79</v>
      </c>
      <c r="AY511" s="180" t="s">
        <v>157</v>
      </c>
    </row>
    <row r="512" spans="1:65" s="12" customFormat="1" ht="25.9" customHeight="1" x14ac:dyDescent="0.2">
      <c r="B512" s="135"/>
      <c r="D512" s="136" t="s">
        <v>70</v>
      </c>
      <c r="E512" s="137" t="s">
        <v>815</v>
      </c>
      <c r="F512" s="137" t="s">
        <v>816</v>
      </c>
      <c r="J512" s="138">
        <f>BK512</f>
        <v>0</v>
      </c>
      <c r="L512" s="135"/>
      <c r="M512" s="139"/>
      <c r="N512" s="140"/>
      <c r="O512" s="140"/>
      <c r="P512" s="141">
        <f>P513</f>
        <v>0</v>
      </c>
      <c r="Q512" s="140"/>
      <c r="R512" s="141">
        <f>R513</f>
        <v>0</v>
      </c>
      <c r="S512" s="140"/>
      <c r="T512" s="142">
        <f>T513</f>
        <v>0</v>
      </c>
      <c r="AR512" s="136" t="s">
        <v>174</v>
      </c>
      <c r="AT512" s="143" t="s">
        <v>70</v>
      </c>
      <c r="AU512" s="143" t="s">
        <v>71</v>
      </c>
      <c r="AY512" s="136" t="s">
        <v>157</v>
      </c>
      <c r="BK512" s="144">
        <f>BK513</f>
        <v>0</v>
      </c>
    </row>
    <row r="513" spans="1:65" s="2" customFormat="1" ht="24.2" customHeight="1" x14ac:dyDescent="0.2">
      <c r="A513" s="30"/>
      <c r="B513" s="147"/>
      <c r="C513" s="148" t="s">
        <v>817</v>
      </c>
      <c r="D513" s="148" t="s">
        <v>159</v>
      </c>
      <c r="E513" s="149" t="s">
        <v>818</v>
      </c>
      <c r="F513" s="150" t="s">
        <v>8035</v>
      </c>
      <c r="G513" s="151" t="s">
        <v>819</v>
      </c>
      <c r="H513" s="152">
        <v>0</v>
      </c>
      <c r="I513" s="152"/>
      <c r="J513" s="152">
        <f>ROUND(I513*H513,3)</f>
        <v>0</v>
      </c>
      <c r="K513" s="153"/>
      <c r="L513" s="31"/>
      <c r="M513" s="161" t="s">
        <v>1</v>
      </c>
      <c r="N513" s="162" t="s">
        <v>37</v>
      </c>
      <c r="O513" s="163">
        <v>0</v>
      </c>
      <c r="P513" s="163">
        <f>O513*H513</f>
        <v>0</v>
      </c>
      <c r="Q513" s="163">
        <v>0</v>
      </c>
      <c r="R513" s="163">
        <f>Q513*H513</f>
        <v>0</v>
      </c>
      <c r="S513" s="163">
        <v>0</v>
      </c>
      <c r="T513" s="164">
        <f>S513*H513</f>
        <v>0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R513" s="158" t="s">
        <v>820</v>
      </c>
      <c r="AT513" s="158" t="s">
        <v>159</v>
      </c>
      <c r="AU513" s="158" t="s">
        <v>79</v>
      </c>
      <c r="AY513" s="18" t="s">
        <v>157</v>
      </c>
      <c r="BE513" s="159">
        <f>IF(N513="základná",J513,0)</f>
        <v>0</v>
      </c>
      <c r="BF513" s="159">
        <f>IF(N513="znížená",J513,0)</f>
        <v>0</v>
      </c>
      <c r="BG513" s="159">
        <f>IF(N513="zákl. prenesená",J513,0)</f>
        <v>0</v>
      </c>
      <c r="BH513" s="159">
        <f>IF(N513="zníž. prenesená",J513,0)</f>
        <v>0</v>
      </c>
      <c r="BI513" s="159">
        <f>IF(N513="nulová",J513,0)</f>
        <v>0</v>
      </c>
      <c r="BJ513" s="18" t="s">
        <v>87</v>
      </c>
      <c r="BK513" s="160">
        <f>ROUND(I513*H513,3)</f>
        <v>0</v>
      </c>
      <c r="BL513" s="18" t="s">
        <v>820</v>
      </c>
      <c r="BM513" s="158" t="s">
        <v>821</v>
      </c>
    </row>
    <row r="514" spans="1:65" s="2" customFormat="1" ht="6.95" customHeight="1" x14ac:dyDescent="0.2">
      <c r="A514" s="30"/>
      <c r="B514" s="45"/>
      <c r="C514" s="46"/>
      <c r="D514" s="46"/>
      <c r="E514" s="46"/>
      <c r="F514" s="46"/>
      <c r="G514" s="46"/>
      <c r="H514" s="46"/>
      <c r="I514" s="46"/>
      <c r="J514" s="46"/>
      <c r="K514" s="46"/>
      <c r="L514" s="31"/>
      <c r="M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</row>
  </sheetData>
  <autoFilter ref="C139:K513"/>
  <mergeCells count="11">
    <mergeCell ref="L2:V2"/>
    <mergeCell ref="E87:H87"/>
    <mergeCell ref="E89:H89"/>
    <mergeCell ref="E128:H128"/>
    <mergeCell ref="E130:H130"/>
    <mergeCell ref="E132:H132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269"/>
  <sheetViews>
    <sheetView showGridLines="0" topLeftCell="A2100" workbookViewId="0">
      <selection activeCell="I2122" sqref="I2122"/>
    </sheetView>
  </sheetViews>
  <sheetFormatPr defaultRowHeight="11.25" x14ac:dyDescent="0.2"/>
  <cols>
    <col min="1" max="1" width="6" style="1" customWidth="1"/>
    <col min="2" max="2" width="1.1640625" style="1" customWidth="1"/>
    <col min="3" max="3" width="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91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1" customFormat="1" ht="12" customHeight="1" x14ac:dyDescent="0.2">
      <c r="B8" s="21"/>
      <c r="D8" s="27" t="s">
        <v>131</v>
      </c>
      <c r="L8" s="21"/>
    </row>
    <row r="9" spans="1:46" s="2" customFormat="1" ht="23.25" customHeight="1" x14ac:dyDescent="0.2">
      <c r="A9" s="30"/>
      <c r="B9" s="31"/>
      <c r="C9" s="30"/>
      <c r="D9" s="30"/>
      <c r="E9" s="246" t="s">
        <v>241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211" t="s">
        <v>822</v>
      </c>
      <c r="F11" s="248"/>
      <c r="G11" s="248"/>
      <c r="H11" s="248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5" t="s">
        <v>29</v>
      </c>
      <c r="F26" s="30"/>
      <c r="G26" s="30"/>
      <c r="H26" s="30"/>
      <c r="I26" s="27" t="s">
        <v>21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 x14ac:dyDescent="0.2">
      <c r="A29" s="98"/>
      <c r="B29" s="99"/>
      <c r="C29" s="98"/>
      <c r="D29" s="98"/>
      <c r="E29" s="223" t="s">
        <v>1</v>
      </c>
      <c r="F29" s="223"/>
      <c r="G29" s="223"/>
      <c r="H29" s="22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 x14ac:dyDescent="0.2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J98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 x14ac:dyDescent="0.2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 x14ac:dyDescent="0.2">
      <c r="A35" s="30"/>
      <c r="B35" s="31"/>
      <c r="C35" s="30"/>
      <c r="D35" s="102" t="s">
        <v>35</v>
      </c>
      <c r="E35" s="27" t="s">
        <v>36</v>
      </c>
      <c r="F35" s="103">
        <f>ROUND((SUM(BE158:BE4268)),  2)</f>
        <v>0</v>
      </c>
      <c r="G35" s="30"/>
      <c r="H35" s="30"/>
      <c r="I35" s="104">
        <v>0.2</v>
      </c>
      <c r="J35" s="103">
        <f>ROUND(((SUM(BE158:BE4268))*I35),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 x14ac:dyDescent="0.2">
      <c r="A36" s="30"/>
      <c r="B36" s="31"/>
      <c r="C36" s="30"/>
      <c r="D36" s="30"/>
      <c r="E36" s="27" t="s">
        <v>37</v>
      </c>
      <c r="F36" s="103">
        <f>ROUND((SUM(BF158:BF4268)),  2)</f>
        <v>0</v>
      </c>
      <c r="G36" s="30"/>
      <c r="H36" s="30"/>
      <c r="I36" s="104">
        <v>0.2</v>
      </c>
      <c r="J36" s="103">
        <f>ROUND(((SUM(BF158:BF4268))*I36),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38</v>
      </c>
      <c r="F37" s="103">
        <f>ROUND((SUM(BG158:BG4268)),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 x14ac:dyDescent="0.2">
      <c r="A38" s="30"/>
      <c r="B38" s="31"/>
      <c r="C38" s="30"/>
      <c r="D38" s="30"/>
      <c r="E38" s="27" t="s">
        <v>39</v>
      </c>
      <c r="F38" s="103">
        <f>ROUND((SUM(BH158:BH4268)),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 x14ac:dyDescent="0.2">
      <c r="A39" s="30"/>
      <c r="B39" s="31"/>
      <c r="C39" s="30"/>
      <c r="D39" s="30"/>
      <c r="E39" s="27" t="s">
        <v>40</v>
      </c>
      <c r="F39" s="103">
        <f>ROUND((SUM(BI158:BI4268)),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 x14ac:dyDescent="0.2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21"/>
      <c r="C86" s="27" t="s">
        <v>131</v>
      </c>
      <c r="L86" s="21"/>
    </row>
    <row r="87" spans="1:31" s="2" customFormat="1" ht="23.25" customHeight="1" x14ac:dyDescent="0.2">
      <c r="A87" s="30"/>
      <c r="B87" s="31"/>
      <c r="C87" s="30"/>
      <c r="D87" s="30"/>
      <c r="E87" s="246" t="s">
        <v>241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211" t="str">
        <f>E11</f>
        <v>SO01-2 - SO01-2  Stavebné práce</v>
      </c>
      <c r="F89" s="248"/>
      <c r="G89" s="248"/>
      <c r="H89" s="248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 x14ac:dyDescent="0.2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 x14ac:dyDescent="0.2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 x14ac:dyDescent="0.2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J99+J108+J129+J136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 x14ac:dyDescent="0.2">
      <c r="B99" s="116"/>
      <c r="D99" s="117" t="s">
        <v>244</v>
      </c>
      <c r="E99" s="118"/>
      <c r="F99" s="118"/>
      <c r="G99" s="118"/>
      <c r="H99" s="118"/>
      <c r="I99" s="118"/>
      <c r="J99" s="119">
        <f>J159</f>
        <v>0</v>
      </c>
      <c r="L99" s="116"/>
    </row>
    <row r="100" spans="1:47" s="10" customFormat="1" ht="19.899999999999999" customHeight="1" x14ac:dyDescent="0.2">
      <c r="B100" s="120"/>
      <c r="D100" s="121" t="s">
        <v>245</v>
      </c>
      <c r="E100" s="122"/>
      <c r="F100" s="122"/>
      <c r="G100" s="122"/>
      <c r="H100" s="122"/>
      <c r="I100" s="122"/>
      <c r="J100" s="123">
        <f>J160</f>
        <v>0</v>
      </c>
      <c r="L100" s="120"/>
    </row>
    <row r="101" spans="1:47" s="10" customFormat="1" ht="19.899999999999999" customHeight="1" x14ac:dyDescent="0.2">
      <c r="B101" s="120"/>
      <c r="D101" s="121" t="s">
        <v>823</v>
      </c>
      <c r="E101" s="122"/>
      <c r="F101" s="122"/>
      <c r="G101" s="122"/>
      <c r="H101" s="122"/>
      <c r="I101" s="122"/>
      <c r="J101" s="123">
        <f>J243</f>
        <v>0</v>
      </c>
      <c r="L101" s="120"/>
    </row>
    <row r="102" spans="1:47" s="10" customFormat="1" ht="19.899999999999999" customHeight="1" x14ac:dyDescent="0.2">
      <c r="B102" s="120"/>
      <c r="D102" s="121" t="s">
        <v>824</v>
      </c>
      <c r="E102" s="122"/>
      <c r="F102" s="122"/>
      <c r="G102" s="122"/>
      <c r="H102" s="122"/>
      <c r="I102" s="122"/>
      <c r="J102" s="123">
        <f>J383</f>
        <v>0</v>
      </c>
      <c r="L102" s="120"/>
    </row>
    <row r="103" spans="1:47" s="10" customFormat="1" ht="19.899999999999999" customHeight="1" x14ac:dyDescent="0.2">
      <c r="B103" s="120"/>
      <c r="D103" s="121" t="s">
        <v>825</v>
      </c>
      <c r="E103" s="122"/>
      <c r="F103" s="122"/>
      <c r="G103" s="122"/>
      <c r="H103" s="122"/>
      <c r="I103" s="122"/>
      <c r="J103" s="123">
        <f>J782</f>
        <v>0</v>
      </c>
      <c r="L103" s="120"/>
    </row>
    <row r="104" spans="1:47" s="10" customFormat="1" ht="19.899999999999999" customHeight="1" x14ac:dyDescent="0.2">
      <c r="B104" s="120"/>
      <c r="D104" s="121" t="s">
        <v>826</v>
      </c>
      <c r="E104" s="122"/>
      <c r="F104" s="122"/>
      <c r="G104" s="122"/>
      <c r="H104" s="122"/>
      <c r="I104" s="122"/>
      <c r="J104" s="123">
        <f>J1160</f>
        <v>0</v>
      </c>
      <c r="L104" s="120"/>
    </row>
    <row r="105" spans="1:47" s="10" customFormat="1" ht="19.899999999999999" customHeight="1" x14ac:dyDescent="0.2">
      <c r="B105" s="120"/>
      <c r="D105" s="121" t="s">
        <v>827</v>
      </c>
      <c r="E105" s="122"/>
      <c r="F105" s="122"/>
      <c r="G105" s="122"/>
      <c r="H105" s="122"/>
      <c r="I105" s="122"/>
      <c r="J105" s="123">
        <f>J1178</f>
        <v>0</v>
      </c>
      <c r="L105" s="120"/>
    </row>
    <row r="106" spans="1:47" s="10" customFormat="1" ht="19.899999999999999" customHeight="1" x14ac:dyDescent="0.2">
      <c r="B106" s="120"/>
      <c r="D106" s="121" t="s">
        <v>246</v>
      </c>
      <c r="E106" s="122"/>
      <c r="F106" s="122"/>
      <c r="G106" s="122"/>
      <c r="H106" s="122"/>
      <c r="I106" s="122"/>
      <c r="J106" s="123">
        <f>J1639</f>
        <v>0</v>
      </c>
      <c r="L106" s="120"/>
    </row>
    <row r="107" spans="1:47" s="10" customFormat="1" ht="19.899999999999999" customHeight="1" x14ac:dyDescent="0.2">
      <c r="B107" s="120"/>
      <c r="D107" s="121" t="s">
        <v>828</v>
      </c>
      <c r="E107" s="122"/>
      <c r="F107" s="122"/>
      <c r="G107" s="122"/>
      <c r="H107" s="122"/>
      <c r="I107" s="122"/>
      <c r="J107" s="123">
        <f>J1749</f>
        <v>0</v>
      </c>
      <c r="L107" s="120"/>
    </row>
    <row r="108" spans="1:47" s="9" customFormat="1" ht="24.95" customHeight="1" x14ac:dyDescent="0.2">
      <c r="B108" s="116"/>
      <c r="D108" s="117" t="s">
        <v>247</v>
      </c>
      <c r="E108" s="118"/>
      <c r="F108" s="118"/>
      <c r="G108" s="118"/>
      <c r="H108" s="118"/>
      <c r="I108" s="118"/>
      <c r="J108" s="119">
        <f>J1751</f>
        <v>0</v>
      </c>
      <c r="L108" s="116"/>
    </row>
    <row r="109" spans="1:47" s="10" customFormat="1" ht="19.899999999999999" customHeight="1" x14ac:dyDescent="0.2">
      <c r="B109" s="120"/>
      <c r="D109" s="121" t="s">
        <v>829</v>
      </c>
      <c r="E109" s="122"/>
      <c r="F109" s="122"/>
      <c r="G109" s="122"/>
      <c r="H109" s="122"/>
      <c r="I109" s="122"/>
      <c r="J109" s="123">
        <f>J1752</f>
        <v>0</v>
      </c>
      <c r="L109" s="120"/>
    </row>
    <row r="110" spans="1:47" s="10" customFormat="1" ht="19.899999999999999" customHeight="1" x14ac:dyDescent="0.2">
      <c r="B110" s="120"/>
      <c r="D110" s="121" t="s">
        <v>830</v>
      </c>
      <c r="E110" s="122"/>
      <c r="F110" s="122"/>
      <c r="G110" s="122"/>
      <c r="H110" s="122"/>
      <c r="I110" s="122"/>
      <c r="J110" s="123">
        <f>J1853</f>
        <v>0</v>
      </c>
      <c r="L110" s="120"/>
    </row>
    <row r="111" spans="1:47" s="10" customFormat="1" ht="19.899999999999999" customHeight="1" x14ac:dyDescent="0.2">
      <c r="B111" s="120"/>
      <c r="D111" s="121" t="s">
        <v>248</v>
      </c>
      <c r="E111" s="122"/>
      <c r="F111" s="122"/>
      <c r="G111" s="122"/>
      <c r="H111" s="122"/>
      <c r="I111" s="122"/>
      <c r="J111" s="123">
        <f>J2007</f>
        <v>0</v>
      </c>
      <c r="L111" s="120"/>
    </row>
    <row r="112" spans="1:47" s="10" customFormat="1" ht="19.899999999999999" customHeight="1" x14ac:dyDescent="0.2">
      <c r="B112" s="120"/>
      <c r="D112" s="121" t="s">
        <v>831</v>
      </c>
      <c r="E112" s="122"/>
      <c r="F112" s="122"/>
      <c r="G112" s="122"/>
      <c r="H112" s="122"/>
      <c r="I112" s="122"/>
      <c r="J112" s="123">
        <f>J2125</f>
        <v>0</v>
      </c>
      <c r="L112" s="120"/>
    </row>
    <row r="113" spans="2:12" s="10" customFormat="1" ht="19.899999999999999" customHeight="1" x14ac:dyDescent="0.2">
      <c r="B113" s="120"/>
      <c r="D113" s="121" t="s">
        <v>832</v>
      </c>
      <c r="E113" s="122"/>
      <c r="F113" s="122"/>
      <c r="G113" s="122"/>
      <c r="H113" s="122"/>
      <c r="I113" s="122"/>
      <c r="J113" s="123">
        <f>J2129</f>
        <v>0</v>
      </c>
      <c r="L113" s="120"/>
    </row>
    <row r="114" spans="2:12" s="10" customFormat="1" ht="19.899999999999999" customHeight="1" x14ac:dyDescent="0.2">
      <c r="B114" s="120"/>
      <c r="D114" s="121" t="s">
        <v>250</v>
      </c>
      <c r="E114" s="122"/>
      <c r="F114" s="122"/>
      <c r="G114" s="122"/>
      <c r="H114" s="122"/>
      <c r="I114" s="122"/>
      <c r="J114" s="123">
        <f>J2135</f>
        <v>0</v>
      </c>
      <c r="L114" s="120"/>
    </row>
    <row r="115" spans="2:12" s="10" customFormat="1" ht="19.899999999999999" customHeight="1" x14ac:dyDescent="0.2">
      <c r="B115" s="120"/>
      <c r="D115" s="121" t="s">
        <v>833</v>
      </c>
      <c r="E115" s="122"/>
      <c r="F115" s="122"/>
      <c r="G115" s="122"/>
      <c r="H115" s="122"/>
      <c r="I115" s="122"/>
      <c r="J115" s="123">
        <f>J2149</f>
        <v>0</v>
      </c>
      <c r="L115" s="120"/>
    </row>
    <row r="116" spans="2:12" s="10" customFormat="1" ht="19.899999999999999" customHeight="1" x14ac:dyDescent="0.2">
      <c r="B116" s="120"/>
      <c r="D116" s="121" t="s">
        <v>253</v>
      </c>
      <c r="E116" s="122"/>
      <c r="F116" s="122"/>
      <c r="G116" s="122"/>
      <c r="H116" s="122"/>
      <c r="I116" s="122"/>
      <c r="J116" s="123">
        <f>J2153</f>
        <v>0</v>
      </c>
      <c r="L116" s="120"/>
    </row>
    <row r="117" spans="2:12" s="10" customFormat="1" ht="19.899999999999999" customHeight="1" x14ac:dyDescent="0.2">
      <c r="B117" s="120"/>
      <c r="D117" s="121" t="s">
        <v>254</v>
      </c>
      <c r="E117" s="122"/>
      <c r="F117" s="122"/>
      <c r="G117" s="122"/>
      <c r="H117" s="122"/>
      <c r="I117" s="122"/>
      <c r="J117" s="123">
        <f>J2315</f>
        <v>0</v>
      </c>
      <c r="L117" s="120"/>
    </row>
    <row r="118" spans="2:12" s="10" customFormat="1" ht="19.899999999999999" customHeight="1" x14ac:dyDescent="0.2">
      <c r="B118" s="120"/>
      <c r="D118" s="121" t="s">
        <v>255</v>
      </c>
      <c r="E118" s="122"/>
      <c r="F118" s="122"/>
      <c r="G118" s="122"/>
      <c r="H118" s="122"/>
      <c r="I118" s="122"/>
      <c r="J118" s="123">
        <f>J2470</f>
        <v>0</v>
      </c>
      <c r="L118" s="120"/>
    </row>
    <row r="119" spans="2:12" s="10" customFormat="1" ht="19.899999999999999" customHeight="1" x14ac:dyDescent="0.2">
      <c r="B119" s="120"/>
      <c r="D119" s="121" t="s">
        <v>256</v>
      </c>
      <c r="E119" s="122"/>
      <c r="F119" s="122"/>
      <c r="G119" s="122"/>
      <c r="H119" s="122"/>
      <c r="I119" s="122"/>
      <c r="J119" s="123">
        <f>J2581</f>
        <v>0</v>
      </c>
      <c r="L119" s="120"/>
    </row>
    <row r="120" spans="2:12" s="10" customFormat="1" ht="19.899999999999999" customHeight="1" x14ac:dyDescent="0.2">
      <c r="B120" s="120"/>
      <c r="D120" s="121" t="s">
        <v>834</v>
      </c>
      <c r="E120" s="122"/>
      <c r="F120" s="122"/>
      <c r="G120" s="122"/>
      <c r="H120" s="122"/>
      <c r="I120" s="122"/>
      <c r="J120" s="123">
        <f>J2695</f>
        <v>0</v>
      </c>
      <c r="L120" s="120"/>
    </row>
    <row r="121" spans="2:12" s="10" customFormat="1" ht="19.899999999999999" customHeight="1" x14ac:dyDescent="0.2">
      <c r="B121" s="120"/>
      <c r="D121" s="121" t="s">
        <v>835</v>
      </c>
      <c r="E121" s="122"/>
      <c r="F121" s="122"/>
      <c r="G121" s="122"/>
      <c r="H121" s="122"/>
      <c r="I121" s="122"/>
      <c r="J121" s="123">
        <f>J3391</f>
        <v>0</v>
      </c>
      <c r="L121" s="120"/>
    </row>
    <row r="122" spans="2:12" s="10" customFormat="1" ht="19.899999999999999" customHeight="1" x14ac:dyDescent="0.2">
      <c r="B122" s="120"/>
      <c r="D122" s="121" t="s">
        <v>836</v>
      </c>
      <c r="E122" s="122"/>
      <c r="F122" s="122"/>
      <c r="G122" s="122"/>
      <c r="H122" s="122"/>
      <c r="I122" s="122"/>
      <c r="J122" s="123">
        <f>J3399</f>
        <v>0</v>
      </c>
      <c r="L122" s="120"/>
    </row>
    <row r="123" spans="2:12" s="10" customFormat="1" ht="19.899999999999999" customHeight="1" x14ac:dyDescent="0.2">
      <c r="B123" s="120"/>
      <c r="D123" s="121" t="s">
        <v>837</v>
      </c>
      <c r="E123" s="122"/>
      <c r="F123" s="122"/>
      <c r="G123" s="122"/>
      <c r="H123" s="122"/>
      <c r="I123" s="122"/>
      <c r="J123" s="123">
        <f>J3447</f>
        <v>0</v>
      </c>
      <c r="L123" s="120"/>
    </row>
    <row r="124" spans="2:12" s="10" customFormat="1" ht="19.899999999999999" customHeight="1" x14ac:dyDescent="0.2">
      <c r="B124" s="120"/>
      <c r="D124" s="121" t="s">
        <v>838</v>
      </c>
      <c r="E124" s="122"/>
      <c r="F124" s="122"/>
      <c r="G124" s="122"/>
      <c r="H124" s="122"/>
      <c r="I124" s="122"/>
      <c r="J124" s="123">
        <f>J3474</f>
        <v>0</v>
      </c>
      <c r="L124" s="120"/>
    </row>
    <row r="125" spans="2:12" s="10" customFormat="1" ht="19.899999999999999" customHeight="1" x14ac:dyDescent="0.2">
      <c r="B125" s="120"/>
      <c r="D125" s="121" t="s">
        <v>839</v>
      </c>
      <c r="E125" s="122"/>
      <c r="F125" s="122"/>
      <c r="G125" s="122"/>
      <c r="H125" s="122"/>
      <c r="I125" s="122"/>
      <c r="J125" s="123">
        <f>J3578</f>
        <v>0</v>
      </c>
      <c r="L125" s="120"/>
    </row>
    <row r="126" spans="2:12" s="10" customFormat="1" ht="19.899999999999999" customHeight="1" x14ac:dyDescent="0.2">
      <c r="B126" s="120"/>
      <c r="D126" s="121" t="s">
        <v>840</v>
      </c>
      <c r="E126" s="122"/>
      <c r="F126" s="122"/>
      <c r="G126" s="122"/>
      <c r="H126" s="122"/>
      <c r="I126" s="122"/>
      <c r="J126" s="123">
        <f>J3623</f>
        <v>0</v>
      </c>
      <c r="L126" s="120"/>
    </row>
    <row r="127" spans="2:12" s="10" customFormat="1" ht="19.899999999999999" customHeight="1" x14ac:dyDescent="0.2">
      <c r="B127" s="120"/>
      <c r="D127" s="121" t="s">
        <v>841</v>
      </c>
      <c r="E127" s="122"/>
      <c r="F127" s="122"/>
      <c r="G127" s="122"/>
      <c r="H127" s="122"/>
      <c r="I127" s="122"/>
      <c r="J127" s="123">
        <f>J3648</f>
        <v>0</v>
      </c>
      <c r="L127" s="120"/>
    </row>
    <row r="128" spans="2:12" s="10" customFormat="1" ht="19.899999999999999" customHeight="1" x14ac:dyDescent="0.2">
      <c r="B128" s="120"/>
      <c r="D128" s="121" t="s">
        <v>842</v>
      </c>
      <c r="E128" s="122"/>
      <c r="F128" s="122"/>
      <c r="G128" s="122"/>
      <c r="H128" s="122"/>
      <c r="I128" s="122"/>
      <c r="J128" s="123">
        <f>J3661</f>
        <v>0</v>
      </c>
      <c r="L128" s="120"/>
    </row>
    <row r="129" spans="1:31" s="9" customFormat="1" ht="24.95" customHeight="1" x14ac:dyDescent="0.2">
      <c r="B129" s="116"/>
      <c r="D129" s="117" t="s">
        <v>259</v>
      </c>
      <c r="E129" s="118"/>
      <c r="F129" s="118"/>
      <c r="G129" s="118"/>
      <c r="H129" s="118"/>
      <c r="I129" s="118"/>
      <c r="J129" s="119">
        <f>J3673</f>
        <v>0</v>
      </c>
      <c r="L129" s="116"/>
    </row>
    <row r="130" spans="1:31" s="10" customFormat="1" ht="19.899999999999999" customHeight="1" x14ac:dyDescent="0.2">
      <c r="B130" s="120"/>
      <c r="D130" s="121" t="s">
        <v>260</v>
      </c>
      <c r="E130" s="122"/>
      <c r="F130" s="122"/>
      <c r="G130" s="122"/>
      <c r="H130" s="122"/>
      <c r="I130" s="122"/>
      <c r="J130" s="123">
        <f>J3674</f>
        <v>0</v>
      </c>
      <c r="L130" s="120"/>
    </row>
    <row r="131" spans="1:31" s="10" customFormat="1" ht="19.899999999999999" customHeight="1" x14ac:dyDescent="0.2">
      <c r="B131" s="120"/>
      <c r="D131" s="121" t="s">
        <v>843</v>
      </c>
      <c r="E131" s="122"/>
      <c r="F131" s="122"/>
      <c r="G131" s="122"/>
      <c r="H131" s="122"/>
      <c r="I131" s="122"/>
      <c r="J131" s="123">
        <f>J3678</f>
        <v>0</v>
      </c>
      <c r="L131" s="120"/>
    </row>
    <row r="132" spans="1:31" s="10" customFormat="1" ht="19.899999999999999" customHeight="1" x14ac:dyDescent="0.2">
      <c r="B132" s="120"/>
      <c r="D132" s="121" t="s">
        <v>844</v>
      </c>
      <c r="E132" s="122"/>
      <c r="F132" s="122"/>
      <c r="G132" s="122"/>
      <c r="H132" s="122"/>
      <c r="I132" s="122"/>
      <c r="J132" s="123">
        <f>J3694</f>
        <v>0</v>
      </c>
      <c r="L132" s="120"/>
    </row>
    <row r="133" spans="1:31" s="10" customFormat="1" ht="19.899999999999999" customHeight="1" x14ac:dyDescent="0.2">
      <c r="B133" s="120"/>
      <c r="D133" s="121" t="s">
        <v>261</v>
      </c>
      <c r="E133" s="122"/>
      <c r="F133" s="122"/>
      <c r="G133" s="122"/>
      <c r="H133" s="122"/>
      <c r="I133" s="122"/>
      <c r="J133" s="123">
        <f>J3721</f>
        <v>0</v>
      </c>
      <c r="L133" s="120"/>
    </row>
    <row r="134" spans="1:31" s="10" customFormat="1" ht="19.899999999999999" customHeight="1" x14ac:dyDescent="0.2">
      <c r="B134" s="120"/>
      <c r="D134" s="121" t="s">
        <v>845</v>
      </c>
      <c r="E134" s="122"/>
      <c r="F134" s="122"/>
      <c r="G134" s="122"/>
      <c r="H134" s="122"/>
      <c r="I134" s="122"/>
      <c r="J134" s="123">
        <f>J4200</f>
        <v>0</v>
      </c>
      <c r="L134" s="120"/>
    </row>
    <row r="135" spans="1:31" s="10" customFormat="1" ht="19.899999999999999" customHeight="1" x14ac:dyDescent="0.2">
      <c r="B135" s="120"/>
      <c r="D135" s="121" t="s">
        <v>846</v>
      </c>
      <c r="E135" s="122"/>
      <c r="F135" s="122"/>
      <c r="G135" s="122"/>
      <c r="H135" s="122"/>
      <c r="I135" s="122"/>
      <c r="J135" s="123">
        <f>J4244</f>
        <v>0</v>
      </c>
      <c r="L135" s="120"/>
    </row>
    <row r="136" spans="1:31" s="9" customFormat="1" ht="24.95" customHeight="1" x14ac:dyDescent="0.2">
      <c r="B136" s="116"/>
      <c r="D136" s="117" t="s">
        <v>263</v>
      </c>
      <c r="E136" s="118"/>
      <c r="F136" s="118"/>
      <c r="G136" s="118"/>
      <c r="H136" s="118"/>
      <c r="I136" s="118"/>
      <c r="J136" s="119">
        <f>J4256</f>
        <v>0</v>
      </c>
      <c r="L136" s="116"/>
    </row>
    <row r="137" spans="1:31" s="2" customFormat="1" ht="21.75" customHeight="1" x14ac:dyDescent="0.2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6.95" customHeight="1" x14ac:dyDescent="0.2">
      <c r="A138" s="30"/>
      <c r="B138" s="45"/>
      <c r="C138" s="46"/>
      <c r="D138" s="46"/>
      <c r="E138" s="46"/>
      <c r="F138" s="46"/>
      <c r="G138" s="46"/>
      <c r="H138" s="46"/>
      <c r="I138" s="46"/>
      <c r="J138" s="46"/>
      <c r="K138" s="46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42" spans="1:31" s="2" customFormat="1" ht="6.95" customHeight="1" x14ac:dyDescent="0.2">
      <c r="A142" s="30"/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24.95" customHeight="1" x14ac:dyDescent="0.2">
      <c r="A143" s="30"/>
      <c r="B143" s="31"/>
      <c r="C143" s="22" t="s">
        <v>143</v>
      </c>
      <c r="D143" s="30"/>
      <c r="E143" s="30"/>
      <c r="F143" s="30"/>
      <c r="G143" s="30"/>
      <c r="H143" s="30"/>
      <c r="I143" s="30"/>
      <c r="J143" s="30"/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 x14ac:dyDescent="0.2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3" s="2" customFormat="1" ht="12" customHeight="1" x14ac:dyDescent="0.2">
      <c r="A145" s="30"/>
      <c r="B145" s="31"/>
      <c r="C145" s="27" t="s">
        <v>12</v>
      </c>
      <c r="D145" s="30"/>
      <c r="E145" s="30"/>
      <c r="F145" s="30"/>
      <c r="G145" s="30"/>
      <c r="H145" s="30"/>
      <c r="I145" s="30"/>
      <c r="J145" s="30"/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3" s="2" customFormat="1" ht="16.5" customHeight="1" x14ac:dyDescent="0.2">
      <c r="A146" s="30"/>
      <c r="B146" s="31"/>
      <c r="C146" s="30"/>
      <c r="D146" s="30"/>
      <c r="E146" s="246" t="str">
        <f>E7</f>
        <v>Rev., rek.a vyb.existujúcej šp. infrašt. a jej príslušenstva - Zimný štadión Banská Bystrica</v>
      </c>
      <c r="F146" s="247"/>
      <c r="G146" s="247"/>
      <c r="H146" s="247"/>
      <c r="I146" s="30"/>
      <c r="J146" s="30"/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3" s="1" customFormat="1" ht="12" customHeight="1" x14ac:dyDescent="0.2">
      <c r="B147" s="21"/>
      <c r="C147" s="27" t="s">
        <v>131</v>
      </c>
      <c r="L147" s="21"/>
    </row>
    <row r="148" spans="1:63" s="2" customFormat="1" ht="23.25" customHeight="1" x14ac:dyDescent="0.2">
      <c r="A148" s="30"/>
      <c r="B148" s="31"/>
      <c r="C148" s="30"/>
      <c r="D148" s="30"/>
      <c r="E148" s="246" t="s">
        <v>241</v>
      </c>
      <c r="F148" s="248"/>
      <c r="G148" s="248"/>
      <c r="H148" s="248"/>
      <c r="I148" s="30"/>
      <c r="J148" s="30"/>
      <c r="K148" s="30"/>
      <c r="L148" s="4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 spans="1:63" s="2" customFormat="1" ht="12" customHeight="1" x14ac:dyDescent="0.2">
      <c r="A149" s="30"/>
      <c r="B149" s="31"/>
      <c r="C149" s="27" t="s">
        <v>242</v>
      </c>
      <c r="D149" s="30"/>
      <c r="E149" s="30"/>
      <c r="F149" s="30"/>
      <c r="G149" s="30"/>
      <c r="H149" s="30"/>
      <c r="I149" s="30"/>
      <c r="J149" s="30"/>
      <c r="K149" s="30"/>
      <c r="L149" s="4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 spans="1:63" s="2" customFormat="1" ht="16.5" customHeight="1" x14ac:dyDescent="0.2">
      <c r="A150" s="30"/>
      <c r="B150" s="31"/>
      <c r="C150" s="30"/>
      <c r="D150" s="30"/>
      <c r="E150" s="211" t="str">
        <f>E11</f>
        <v>SO01-2 - SO01-2  Stavebné práce</v>
      </c>
      <c r="F150" s="248"/>
      <c r="G150" s="248"/>
      <c r="H150" s="248"/>
      <c r="I150" s="30"/>
      <c r="J150" s="30"/>
      <c r="K150" s="30"/>
      <c r="L150" s="4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 spans="1:63" s="2" customFormat="1" ht="6.95" customHeight="1" x14ac:dyDescent="0.2">
      <c r="A151" s="30"/>
      <c r="B151" s="31"/>
      <c r="C151" s="30"/>
      <c r="D151" s="30"/>
      <c r="E151" s="30"/>
      <c r="F151" s="30"/>
      <c r="G151" s="30"/>
      <c r="H151" s="30"/>
      <c r="I151" s="30"/>
      <c r="J151" s="30"/>
      <c r="K151" s="30"/>
      <c r="L151" s="4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</row>
    <row r="152" spans="1:63" s="2" customFormat="1" ht="12" customHeight="1" x14ac:dyDescent="0.2">
      <c r="A152" s="30"/>
      <c r="B152" s="31"/>
      <c r="C152" s="27" t="s">
        <v>15</v>
      </c>
      <c r="D152" s="30"/>
      <c r="E152" s="30"/>
      <c r="F152" s="25" t="str">
        <f>F14</f>
        <v>parc.č.4212, k.ú.Banská Bystrica</v>
      </c>
      <c r="G152" s="30"/>
      <c r="H152" s="30"/>
      <c r="I152" s="27" t="s">
        <v>17</v>
      </c>
      <c r="J152" s="53">
        <f>IF(J14="","",J14)</f>
        <v>44053</v>
      </c>
      <c r="K152" s="30"/>
      <c r="L152" s="4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  <row r="153" spans="1:63" s="2" customFormat="1" ht="6.95" customHeight="1" x14ac:dyDescent="0.2">
      <c r="A153" s="30"/>
      <c r="B153" s="31"/>
      <c r="C153" s="30"/>
      <c r="D153" s="30"/>
      <c r="E153" s="30"/>
      <c r="F153" s="30"/>
      <c r="G153" s="30"/>
      <c r="H153" s="30"/>
      <c r="I153" s="30"/>
      <c r="J153" s="30"/>
      <c r="K153" s="30"/>
      <c r="L153" s="4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  <row r="154" spans="1:63" s="2" customFormat="1" ht="15.2" customHeight="1" x14ac:dyDescent="0.2">
      <c r="A154" s="30"/>
      <c r="B154" s="31"/>
      <c r="C154" s="27" t="s">
        <v>18</v>
      </c>
      <c r="D154" s="30"/>
      <c r="E154" s="30"/>
      <c r="F154" s="25" t="str">
        <f>E17</f>
        <v>MBB, a.s.</v>
      </c>
      <c r="G154" s="30"/>
      <c r="H154" s="30"/>
      <c r="I154" s="27" t="s">
        <v>24</v>
      </c>
      <c r="J154" s="28" t="str">
        <f>E23</f>
        <v>CREAT s.r.o.</v>
      </c>
      <c r="K154" s="30"/>
      <c r="L154" s="4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  <row r="155" spans="1:63" s="2" customFormat="1" ht="15.2" customHeight="1" x14ac:dyDescent="0.2">
      <c r="A155" s="30"/>
      <c r="B155" s="31"/>
      <c r="C155" s="27" t="s">
        <v>22</v>
      </c>
      <c r="D155" s="30"/>
      <c r="E155" s="30"/>
      <c r="F155" s="25" t="str">
        <f>IF(E20="","",E20)</f>
        <v>podľa výberového konania</v>
      </c>
      <c r="G155" s="30"/>
      <c r="H155" s="30"/>
      <c r="I155" s="27" t="s">
        <v>28</v>
      </c>
      <c r="J155" s="28" t="str">
        <f>E26</f>
        <v>Ing.Jedlička</v>
      </c>
      <c r="K155" s="30"/>
      <c r="L155" s="4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</row>
    <row r="156" spans="1:63" s="2" customFormat="1" ht="10.35" customHeight="1" x14ac:dyDescent="0.2">
      <c r="A156" s="30"/>
      <c r="B156" s="31"/>
      <c r="C156" s="30"/>
      <c r="D156" s="30"/>
      <c r="E156" s="30"/>
      <c r="F156" s="30"/>
      <c r="G156" s="30"/>
      <c r="H156" s="30"/>
      <c r="I156" s="30"/>
      <c r="J156" s="30"/>
      <c r="K156" s="30"/>
      <c r="L156" s="4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  <row r="157" spans="1:63" s="11" customFormat="1" ht="29.25" customHeight="1" x14ac:dyDescent="0.2">
      <c r="A157" s="124"/>
      <c r="B157" s="125"/>
      <c r="C157" s="126" t="s">
        <v>144</v>
      </c>
      <c r="D157" s="127" t="s">
        <v>56</v>
      </c>
      <c r="E157" s="127" t="s">
        <v>52</v>
      </c>
      <c r="F157" s="127" t="s">
        <v>53</v>
      </c>
      <c r="G157" s="127" t="s">
        <v>145</v>
      </c>
      <c r="H157" s="127" t="s">
        <v>146</v>
      </c>
      <c r="I157" s="127" t="s">
        <v>147</v>
      </c>
      <c r="J157" s="128" t="s">
        <v>135</v>
      </c>
      <c r="K157" s="129" t="s">
        <v>148</v>
      </c>
      <c r="L157" s="130"/>
      <c r="M157" s="60" t="s">
        <v>1</v>
      </c>
      <c r="N157" s="61" t="s">
        <v>35</v>
      </c>
      <c r="O157" s="61" t="s">
        <v>149</v>
      </c>
      <c r="P157" s="61" t="s">
        <v>150</v>
      </c>
      <c r="Q157" s="61" t="s">
        <v>151</v>
      </c>
      <c r="R157" s="61" t="s">
        <v>152</v>
      </c>
      <c r="S157" s="61" t="s">
        <v>153</v>
      </c>
      <c r="T157" s="62" t="s">
        <v>154</v>
      </c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</row>
    <row r="158" spans="1:63" s="2" customFormat="1" ht="22.9" customHeight="1" x14ac:dyDescent="0.25">
      <c r="A158" s="30"/>
      <c r="B158" s="31"/>
      <c r="C158" s="67" t="s">
        <v>136</v>
      </c>
      <c r="D158" s="30"/>
      <c r="E158" s="30"/>
      <c r="F158" s="30"/>
      <c r="G158" s="30"/>
      <c r="H158" s="30"/>
      <c r="I158" s="30"/>
      <c r="J158" s="131">
        <f>BK158</f>
        <v>0</v>
      </c>
      <c r="K158" s="30"/>
      <c r="L158" s="31"/>
      <c r="M158" s="63"/>
      <c r="N158" s="54"/>
      <c r="O158" s="64"/>
      <c r="P158" s="132">
        <f>P159+P1751+P3673+P4256</f>
        <v>1620993.9820083003</v>
      </c>
      <c r="Q158" s="64"/>
      <c r="R158" s="132">
        <f>R159+R1751+R3673+R4256</f>
        <v>201286.90146402994</v>
      </c>
      <c r="S158" s="64"/>
      <c r="T158" s="133">
        <f>T159+T1751+T3673+T4256</f>
        <v>257.8612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T158" s="18" t="s">
        <v>70</v>
      </c>
      <c r="AU158" s="18" t="s">
        <v>137</v>
      </c>
      <c r="BK158" s="134">
        <f>BK159+BK1751+BK3673+BK4256</f>
        <v>0</v>
      </c>
    </row>
    <row r="159" spans="1:63" s="12" customFormat="1" ht="25.9" customHeight="1" x14ac:dyDescent="0.2">
      <c r="B159" s="135"/>
      <c r="D159" s="136" t="s">
        <v>70</v>
      </c>
      <c r="E159" s="137" t="s">
        <v>155</v>
      </c>
      <c r="F159" s="137" t="s">
        <v>264</v>
      </c>
      <c r="J159" s="138">
        <f>BK159</f>
        <v>0</v>
      </c>
      <c r="L159" s="135"/>
      <c r="M159" s="139"/>
      <c r="N159" s="140"/>
      <c r="O159" s="140"/>
      <c r="P159" s="141">
        <f>P160+P243+P383+P782+P1160+P1178+P1639+P1749</f>
        <v>22460.391032269999</v>
      </c>
      <c r="Q159" s="140"/>
      <c r="R159" s="141">
        <f>R160+R243+R383+R782+R1160+R1178+R1639+R1749</f>
        <v>8373.7105320199989</v>
      </c>
      <c r="S159" s="140"/>
      <c r="T159" s="142">
        <f>T160+T243+T383+T782+T1160+T1178+T1639+T1749</f>
        <v>257.8612</v>
      </c>
      <c r="AR159" s="136" t="s">
        <v>79</v>
      </c>
      <c r="AT159" s="143" t="s">
        <v>70</v>
      </c>
      <c r="AU159" s="143" t="s">
        <v>71</v>
      </c>
      <c r="AY159" s="136" t="s">
        <v>157</v>
      </c>
      <c r="BK159" s="144">
        <f>BK160+BK243+BK383+BK782+BK1160+BK1178+BK1639+BK1749</f>
        <v>0</v>
      </c>
    </row>
    <row r="160" spans="1:63" s="12" customFormat="1" ht="22.9" customHeight="1" x14ac:dyDescent="0.2">
      <c r="B160" s="135"/>
      <c r="D160" s="136" t="s">
        <v>70</v>
      </c>
      <c r="E160" s="145" t="s">
        <v>79</v>
      </c>
      <c r="F160" s="145" t="s">
        <v>265</v>
      </c>
      <c r="J160" s="146">
        <f>BK160</f>
        <v>0</v>
      </c>
      <c r="L160" s="135"/>
      <c r="M160" s="139"/>
      <c r="N160" s="140"/>
      <c r="O160" s="140"/>
      <c r="P160" s="141">
        <f>SUM(P161:P242)</f>
        <v>1266.993829</v>
      </c>
      <c r="Q160" s="140"/>
      <c r="R160" s="141">
        <f>SUM(R161:R242)</f>
        <v>4883.3089999999993</v>
      </c>
      <c r="S160" s="140"/>
      <c r="T160" s="142">
        <f>SUM(T161:T242)</f>
        <v>0</v>
      </c>
      <c r="AR160" s="136" t="s">
        <v>79</v>
      </c>
      <c r="AT160" s="143" t="s">
        <v>70</v>
      </c>
      <c r="AU160" s="143" t="s">
        <v>79</v>
      </c>
      <c r="AY160" s="136" t="s">
        <v>157</v>
      </c>
      <c r="BK160" s="144">
        <f>SUM(BK161:BK242)</f>
        <v>0</v>
      </c>
    </row>
    <row r="161" spans="1:65" s="2" customFormat="1" ht="24.2" customHeight="1" x14ac:dyDescent="0.2">
      <c r="A161" s="30"/>
      <c r="B161" s="147"/>
      <c r="C161" s="148" t="s">
        <v>79</v>
      </c>
      <c r="D161" s="148" t="s">
        <v>159</v>
      </c>
      <c r="E161" s="149" t="s">
        <v>847</v>
      </c>
      <c r="F161" s="150" t="s">
        <v>848</v>
      </c>
      <c r="G161" s="151" t="s">
        <v>161</v>
      </c>
      <c r="H161" s="152">
        <v>2577.5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0.153</v>
      </c>
      <c r="P161" s="156">
        <f>O161*H161</f>
        <v>394.35750000000002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849</v>
      </c>
    </row>
    <row r="162" spans="1:65" s="13" customFormat="1" x14ac:dyDescent="0.2">
      <c r="B162" s="165"/>
      <c r="D162" s="166" t="s">
        <v>269</v>
      </c>
      <c r="E162" s="167" t="s">
        <v>1</v>
      </c>
      <c r="F162" s="168" t="s">
        <v>850</v>
      </c>
      <c r="H162" s="167" t="s">
        <v>1</v>
      </c>
      <c r="L162" s="165"/>
      <c r="M162" s="169"/>
      <c r="N162" s="170"/>
      <c r="O162" s="170"/>
      <c r="P162" s="170"/>
      <c r="Q162" s="170"/>
      <c r="R162" s="170"/>
      <c r="S162" s="170"/>
      <c r="T162" s="171"/>
      <c r="AT162" s="167" t="s">
        <v>269</v>
      </c>
      <c r="AU162" s="167" t="s">
        <v>87</v>
      </c>
      <c r="AV162" s="13" t="s">
        <v>79</v>
      </c>
      <c r="AW162" s="13" t="s">
        <v>26</v>
      </c>
      <c r="AX162" s="13" t="s">
        <v>71</v>
      </c>
      <c r="AY162" s="167" t="s">
        <v>157</v>
      </c>
    </row>
    <row r="163" spans="1:65" s="14" customFormat="1" x14ac:dyDescent="0.2">
      <c r="B163" s="172"/>
      <c r="D163" s="166" t="s">
        <v>269</v>
      </c>
      <c r="E163" s="173" t="s">
        <v>1</v>
      </c>
      <c r="F163" s="174" t="s">
        <v>851</v>
      </c>
      <c r="H163" s="175">
        <v>2677.5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6" customFormat="1" x14ac:dyDescent="0.2">
      <c r="B164" s="186"/>
      <c r="D164" s="166" t="s">
        <v>269</v>
      </c>
      <c r="E164" s="187" t="s">
        <v>1</v>
      </c>
      <c r="F164" s="188" t="s">
        <v>319</v>
      </c>
      <c r="H164" s="189">
        <v>2677.5</v>
      </c>
      <c r="L164" s="186"/>
      <c r="M164" s="190"/>
      <c r="N164" s="191"/>
      <c r="O164" s="191"/>
      <c r="P164" s="191"/>
      <c r="Q164" s="191"/>
      <c r="R164" s="191"/>
      <c r="S164" s="191"/>
      <c r="T164" s="192"/>
      <c r="AT164" s="187" t="s">
        <v>269</v>
      </c>
      <c r="AU164" s="187" t="s">
        <v>87</v>
      </c>
      <c r="AV164" s="16" t="s">
        <v>92</v>
      </c>
      <c r="AW164" s="16" t="s">
        <v>26</v>
      </c>
      <c r="AX164" s="16" t="s">
        <v>71</v>
      </c>
      <c r="AY164" s="187" t="s">
        <v>157</v>
      </c>
    </row>
    <row r="165" spans="1:65" s="14" customFormat="1" x14ac:dyDescent="0.2">
      <c r="B165" s="172"/>
      <c r="D165" s="166" t="s">
        <v>269</v>
      </c>
      <c r="E165" s="173" t="s">
        <v>1</v>
      </c>
      <c r="F165" s="174" t="s">
        <v>852</v>
      </c>
      <c r="H165" s="175">
        <v>-100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6" customFormat="1" x14ac:dyDescent="0.2">
      <c r="B166" s="186"/>
      <c r="D166" s="166" t="s">
        <v>269</v>
      </c>
      <c r="E166" s="187" t="s">
        <v>1</v>
      </c>
      <c r="F166" s="188" t="s">
        <v>319</v>
      </c>
      <c r="H166" s="189">
        <v>-100</v>
      </c>
      <c r="L166" s="186"/>
      <c r="M166" s="190"/>
      <c r="N166" s="191"/>
      <c r="O166" s="191"/>
      <c r="P166" s="191"/>
      <c r="Q166" s="191"/>
      <c r="R166" s="191"/>
      <c r="S166" s="191"/>
      <c r="T166" s="192"/>
      <c r="AT166" s="187" t="s">
        <v>269</v>
      </c>
      <c r="AU166" s="187" t="s">
        <v>87</v>
      </c>
      <c r="AV166" s="16" t="s">
        <v>92</v>
      </c>
      <c r="AW166" s="16" t="s">
        <v>26</v>
      </c>
      <c r="AX166" s="16" t="s">
        <v>71</v>
      </c>
      <c r="AY166" s="187" t="s">
        <v>157</v>
      </c>
    </row>
    <row r="167" spans="1:65" s="15" customFormat="1" x14ac:dyDescent="0.2">
      <c r="B167" s="179"/>
      <c r="D167" s="166" t="s">
        <v>269</v>
      </c>
      <c r="E167" s="180" t="s">
        <v>1</v>
      </c>
      <c r="F167" s="181" t="s">
        <v>272</v>
      </c>
      <c r="H167" s="182">
        <v>2577.5</v>
      </c>
      <c r="L167" s="179"/>
      <c r="M167" s="183"/>
      <c r="N167" s="184"/>
      <c r="O167" s="184"/>
      <c r="P167" s="184"/>
      <c r="Q167" s="184"/>
      <c r="R167" s="184"/>
      <c r="S167" s="184"/>
      <c r="T167" s="185"/>
      <c r="AT167" s="180" t="s">
        <v>269</v>
      </c>
      <c r="AU167" s="180" t="s">
        <v>87</v>
      </c>
      <c r="AV167" s="15" t="s">
        <v>162</v>
      </c>
      <c r="AW167" s="15" t="s">
        <v>26</v>
      </c>
      <c r="AX167" s="15" t="s">
        <v>79</v>
      </c>
      <c r="AY167" s="180" t="s">
        <v>157</v>
      </c>
    </row>
    <row r="168" spans="1:65" s="2" customFormat="1" ht="24.2" customHeight="1" x14ac:dyDescent="0.2">
      <c r="A168" s="30"/>
      <c r="B168" s="147"/>
      <c r="C168" s="148" t="s">
        <v>87</v>
      </c>
      <c r="D168" s="148" t="s">
        <v>159</v>
      </c>
      <c r="E168" s="149" t="s">
        <v>853</v>
      </c>
      <c r="F168" s="150" t="s">
        <v>854</v>
      </c>
      <c r="G168" s="151" t="s">
        <v>161</v>
      </c>
      <c r="H168" s="152">
        <v>2577.5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4.2000000000000003E-2</v>
      </c>
      <c r="P168" s="156">
        <f>O168*H168</f>
        <v>108.25500000000001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855</v>
      </c>
    </row>
    <row r="169" spans="1:65" s="2" customFormat="1" ht="24.2" customHeight="1" x14ac:dyDescent="0.2">
      <c r="A169" s="30"/>
      <c r="B169" s="147"/>
      <c r="C169" s="148" t="s">
        <v>92</v>
      </c>
      <c r="D169" s="148" t="s">
        <v>159</v>
      </c>
      <c r="E169" s="149" t="s">
        <v>856</v>
      </c>
      <c r="F169" s="150" t="s">
        <v>857</v>
      </c>
      <c r="G169" s="151" t="s">
        <v>161</v>
      </c>
      <c r="H169" s="152">
        <v>2577</v>
      </c>
      <c r="I169" s="152"/>
      <c r="J169" s="152">
        <f>ROUND(I169*H169,3)</f>
        <v>0</v>
      </c>
      <c r="K169" s="153"/>
      <c r="L169" s="31"/>
      <c r="M169" s="154" t="s">
        <v>1</v>
      </c>
      <c r="N169" s="155" t="s">
        <v>37</v>
      </c>
      <c r="O169" s="156">
        <v>7.0999999999999994E-2</v>
      </c>
      <c r="P169" s="156">
        <f>O169*H169</f>
        <v>182.96699999999998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162</v>
      </c>
      <c r="AT169" s="158" t="s">
        <v>159</v>
      </c>
      <c r="AU169" s="158" t="s">
        <v>87</v>
      </c>
      <c r="AY169" s="18" t="s">
        <v>157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8" t="s">
        <v>87</v>
      </c>
      <c r="BK169" s="160">
        <f>ROUND(I169*H169,3)</f>
        <v>0</v>
      </c>
      <c r="BL169" s="18" t="s">
        <v>162</v>
      </c>
      <c r="BM169" s="158" t="s">
        <v>858</v>
      </c>
    </row>
    <row r="170" spans="1:65" s="14" customFormat="1" x14ac:dyDescent="0.2">
      <c r="B170" s="172"/>
      <c r="D170" s="166" t="s">
        <v>269</v>
      </c>
      <c r="E170" s="173" t="s">
        <v>1</v>
      </c>
      <c r="F170" s="174" t="s">
        <v>859</v>
      </c>
      <c r="H170" s="175">
        <v>2577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5" customFormat="1" x14ac:dyDescent="0.2">
      <c r="B171" s="179"/>
      <c r="D171" s="166" t="s">
        <v>269</v>
      </c>
      <c r="E171" s="180" t="s">
        <v>1</v>
      </c>
      <c r="F171" s="181" t="s">
        <v>272</v>
      </c>
      <c r="H171" s="182">
        <v>2577</v>
      </c>
      <c r="L171" s="179"/>
      <c r="M171" s="183"/>
      <c r="N171" s="184"/>
      <c r="O171" s="184"/>
      <c r="P171" s="184"/>
      <c r="Q171" s="184"/>
      <c r="R171" s="184"/>
      <c r="S171" s="184"/>
      <c r="T171" s="185"/>
      <c r="AT171" s="180" t="s">
        <v>269</v>
      </c>
      <c r="AU171" s="180" t="s">
        <v>87</v>
      </c>
      <c r="AV171" s="15" t="s">
        <v>162</v>
      </c>
      <c r="AW171" s="15" t="s">
        <v>26</v>
      </c>
      <c r="AX171" s="15" t="s">
        <v>79</v>
      </c>
      <c r="AY171" s="180" t="s">
        <v>157</v>
      </c>
    </row>
    <row r="172" spans="1:65" s="2" customFormat="1" ht="37.9" customHeight="1" x14ac:dyDescent="0.2">
      <c r="A172" s="30"/>
      <c r="B172" s="147"/>
      <c r="C172" s="148" t="s">
        <v>162</v>
      </c>
      <c r="D172" s="148" t="s">
        <v>159</v>
      </c>
      <c r="E172" s="149" t="s">
        <v>860</v>
      </c>
      <c r="F172" s="150" t="s">
        <v>861</v>
      </c>
      <c r="G172" s="151" t="s">
        <v>161</v>
      </c>
      <c r="H172" s="152">
        <v>12885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7.3699999999999998E-3</v>
      </c>
      <c r="P172" s="156">
        <f>O172*H172</f>
        <v>94.962450000000004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162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162</v>
      </c>
      <c r="BM172" s="158" t="s">
        <v>862</v>
      </c>
    </row>
    <row r="173" spans="1:65" s="14" customFormat="1" x14ac:dyDescent="0.2">
      <c r="B173" s="172"/>
      <c r="D173" s="166" t="s">
        <v>269</v>
      </c>
      <c r="E173" s="173" t="s">
        <v>1</v>
      </c>
      <c r="F173" s="174" t="s">
        <v>863</v>
      </c>
      <c r="H173" s="175">
        <v>12885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5" customFormat="1" x14ac:dyDescent="0.2">
      <c r="B174" s="179"/>
      <c r="D174" s="166" t="s">
        <v>269</v>
      </c>
      <c r="E174" s="180" t="s">
        <v>1</v>
      </c>
      <c r="F174" s="181" t="s">
        <v>272</v>
      </c>
      <c r="H174" s="182">
        <v>12885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2" customFormat="1" ht="24.2" customHeight="1" x14ac:dyDescent="0.2">
      <c r="A175" s="30"/>
      <c r="B175" s="147"/>
      <c r="C175" s="148" t="s">
        <v>174</v>
      </c>
      <c r="D175" s="148" t="s">
        <v>159</v>
      </c>
      <c r="E175" s="149" t="s">
        <v>864</v>
      </c>
      <c r="F175" s="150" t="s">
        <v>865</v>
      </c>
      <c r="G175" s="151" t="s">
        <v>161</v>
      </c>
      <c r="H175" s="152">
        <v>353.05500000000001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0.11600000000000001</v>
      </c>
      <c r="P175" s="156">
        <f>O175*H175</f>
        <v>40.95438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162</v>
      </c>
      <c r="BM175" s="158" t="s">
        <v>866</v>
      </c>
    </row>
    <row r="176" spans="1:65" s="13" customFormat="1" ht="22.5" x14ac:dyDescent="0.2">
      <c r="B176" s="165"/>
      <c r="D176" s="166" t="s">
        <v>269</v>
      </c>
      <c r="E176" s="167" t="s">
        <v>1</v>
      </c>
      <c r="F176" s="168" t="s">
        <v>867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1:65" s="14" customFormat="1" ht="22.5" x14ac:dyDescent="0.2">
      <c r="B177" s="172"/>
      <c r="D177" s="166" t="s">
        <v>269</v>
      </c>
      <c r="E177" s="173" t="s">
        <v>1</v>
      </c>
      <c r="F177" s="174" t="s">
        <v>868</v>
      </c>
      <c r="H177" s="175">
        <v>1176.8499999999999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1:65" s="16" customFormat="1" x14ac:dyDescent="0.2">
      <c r="B178" s="186"/>
      <c r="D178" s="166" t="s">
        <v>269</v>
      </c>
      <c r="E178" s="187" t="s">
        <v>1</v>
      </c>
      <c r="F178" s="188" t="s">
        <v>319</v>
      </c>
      <c r="H178" s="189">
        <v>1176.8499999999999</v>
      </c>
      <c r="L178" s="186"/>
      <c r="M178" s="190"/>
      <c r="N178" s="191"/>
      <c r="O178" s="191"/>
      <c r="P178" s="191"/>
      <c r="Q178" s="191"/>
      <c r="R178" s="191"/>
      <c r="S178" s="191"/>
      <c r="T178" s="192"/>
      <c r="AT178" s="187" t="s">
        <v>269</v>
      </c>
      <c r="AU178" s="187" t="s">
        <v>87</v>
      </c>
      <c r="AV178" s="16" t="s">
        <v>92</v>
      </c>
      <c r="AW178" s="16" t="s">
        <v>26</v>
      </c>
      <c r="AX178" s="16" t="s">
        <v>71</v>
      </c>
      <c r="AY178" s="187" t="s">
        <v>157</v>
      </c>
    </row>
    <row r="179" spans="1:65" s="14" customFormat="1" x14ac:dyDescent="0.2">
      <c r="B179" s="172"/>
      <c r="D179" s="166" t="s">
        <v>269</v>
      </c>
      <c r="E179" s="173" t="s">
        <v>1</v>
      </c>
      <c r="F179" s="174" t="s">
        <v>869</v>
      </c>
      <c r="H179" s="175">
        <v>353.05500000000001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6" customFormat="1" x14ac:dyDescent="0.2">
      <c r="B180" s="186"/>
      <c r="D180" s="166" t="s">
        <v>269</v>
      </c>
      <c r="E180" s="187" t="s">
        <v>1</v>
      </c>
      <c r="F180" s="188" t="s">
        <v>319</v>
      </c>
      <c r="H180" s="189">
        <v>353.05500000000001</v>
      </c>
      <c r="L180" s="186"/>
      <c r="M180" s="190"/>
      <c r="N180" s="191"/>
      <c r="O180" s="191"/>
      <c r="P180" s="191"/>
      <c r="Q180" s="191"/>
      <c r="R180" s="191"/>
      <c r="S180" s="191"/>
      <c r="T180" s="192"/>
      <c r="AT180" s="187" t="s">
        <v>269</v>
      </c>
      <c r="AU180" s="187" t="s">
        <v>87</v>
      </c>
      <c r="AV180" s="16" t="s">
        <v>92</v>
      </c>
      <c r="AW180" s="16" t="s">
        <v>26</v>
      </c>
      <c r="AX180" s="16" t="s">
        <v>79</v>
      </c>
      <c r="AY180" s="187" t="s">
        <v>157</v>
      </c>
    </row>
    <row r="181" spans="1:65" s="2" customFormat="1" ht="14.45" customHeight="1" x14ac:dyDescent="0.2">
      <c r="A181" s="30"/>
      <c r="B181" s="147"/>
      <c r="C181" s="193" t="s">
        <v>164</v>
      </c>
      <c r="D181" s="193" t="s">
        <v>777</v>
      </c>
      <c r="E181" s="194" t="s">
        <v>870</v>
      </c>
      <c r="F181" s="195" t="s">
        <v>871</v>
      </c>
      <c r="G181" s="196" t="s">
        <v>218</v>
      </c>
      <c r="H181" s="197">
        <v>776.721</v>
      </c>
      <c r="I181" s="197"/>
      <c r="J181" s="197">
        <f>ROUND(I181*H181,3)</f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>O181*H181</f>
        <v>0</v>
      </c>
      <c r="Q181" s="156">
        <v>1</v>
      </c>
      <c r="R181" s="156">
        <f>Q181*H181</f>
        <v>776.721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187</v>
      </c>
      <c r="AT181" s="158" t="s">
        <v>777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872</v>
      </c>
    </row>
    <row r="182" spans="1:65" s="13" customFormat="1" x14ac:dyDescent="0.2">
      <c r="B182" s="165"/>
      <c r="D182" s="166" t="s">
        <v>269</v>
      </c>
      <c r="E182" s="167" t="s">
        <v>1</v>
      </c>
      <c r="F182" s="168" t="s">
        <v>873</v>
      </c>
      <c r="H182" s="167" t="s">
        <v>1</v>
      </c>
      <c r="L182" s="165"/>
      <c r="M182" s="169"/>
      <c r="N182" s="170"/>
      <c r="O182" s="170"/>
      <c r="P182" s="170"/>
      <c r="Q182" s="170"/>
      <c r="R182" s="170"/>
      <c r="S182" s="170"/>
      <c r="T182" s="171"/>
      <c r="AT182" s="167" t="s">
        <v>269</v>
      </c>
      <c r="AU182" s="167" t="s">
        <v>87</v>
      </c>
      <c r="AV182" s="13" t="s">
        <v>79</v>
      </c>
      <c r="AW182" s="13" t="s">
        <v>26</v>
      </c>
      <c r="AX182" s="13" t="s">
        <v>71</v>
      </c>
      <c r="AY182" s="167" t="s">
        <v>157</v>
      </c>
    </row>
    <row r="183" spans="1:65" s="14" customFormat="1" x14ac:dyDescent="0.2">
      <c r="B183" s="172"/>
      <c r="D183" s="166" t="s">
        <v>269</v>
      </c>
      <c r="E183" s="173" t="s">
        <v>1</v>
      </c>
      <c r="F183" s="174" t="s">
        <v>874</v>
      </c>
      <c r="H183" s="175">
        <v>776.721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5" customFormat="1" x14ac:dyDescent="0.2">
      <c r="B184" s="179"/>
      <c r="D184" s="166" t="s">
        <v>269</v>
      </c>
      <c r="E184" s="180" t="s">
        <v>1</v>
      </c>
      <c r="F184" s="181" t="s">
        <v>272</v>
      </c>
      <c r="H184" s="182">
        <v>776.721</v>
      </c>
      <c r="L184" s="179"/>
      <c r="M184" s="183"/>
      <c r="N184" s="184"/>
      <c r="O184" s="184"/>
      <c r="P184" s="184"/>
      <c r="Q184" s="184"/>
      <c r="R184" s="184"/>
      <c r="S184" s="184"/>
      <c r="T184" s="185"/>
      <c r="AT184" s="180" t="s">
        <v>269</v>
      </c>
      <c r="AU184" s="180" t="s">
        <v>87</v>
      </c>
      <c r="AV184" s="15" t="s">
        <v>162</v>
      </c>
      <c r="AW184" s="15" t="s">
        <v>26</v>
      </c>
      <c r="AX184" s="15" t="s">
        <v>79</v>
      </c>
      <c r="AY184" s="180" t="s">
        <v>157</v>
      </c>
    </row>
    <row r="185" spans="1:65" s="2" customFormat="1" ht="14.45" customHeight="1" x14ac:dyDescent="0.2">
      <c r="A185" s="30"/>
      <c r="B185" s="147"/>
      <c r="C185" s="148" t="s">
        <v>183</v>
      </c>
      <c r="D185" s="148" t="s">
        <v>159</v>
      </c>
      <c r="E185" s="149" t="s">
        <v>875</v>
      </c>
      <c r="F185" s="150" t="s">
        <v>876</v>
      </c>
      <c r="G185" s="151" t="s">
        <v>161</v>
      </c>
      <c r="H185" s="152">
        <v>2577</v>
      </c>
      <c r="I185" s="152"/>
      <c r="J185" s="152">
        <f>ROUND(I185*H185,3)</f>
        <v>0</v>
      </c>
      <c r="K185" s="153"/>
      <c r="L185" s="31"/>
      <c r="M185" s="154" t="s">
        <v>1</v>
      </c>
      <c r="N185" s="155" t="s">
        <v>37</v>
      </c>
      <c r="O185" s="156">
        <v>7.0000000000000001E-3</v>
      </c>
      <c r="P185" s="156">
        <f>O185*H185</f>
        <v>18.039000000000001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162</v>
      </c>
      <c r="AT185" s="158" t="s">
        <v>159</v>
      </c>
      <c r="AU185" s="158" t="s">
        <v>87</v>
      </c>
      <c r="AY185" s="18" t="s">
        <v>157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87</v>
      </c>
      <c r="BK185" s="160">
        <f>ROUND(I185*H185,3)</f>
        <v>0</v>
      </c>
      <c r="BL185" s="18" t="s">
        <v>162</v>
      </c>
      <c r="BM185" s="158" t="s">
        <v>877</v>
      </c>
    </row>
    <row r="186" spans="1:65" s="2" customFormat="1" ht="24.2" customHeight="1" x14ac:dyDescent="0.2">
      <c r="A186" s="30"/>
      <c r="B186" s="147"/>
      <c r="C186" s="148" t="s">
        <v>187</v>
      </c>
      <c r="D186" s="148" t="s">
        <v>159</v>
      </c>
      <c r="E186" s="149" t="s">
        <v>878</v>
      </c>
      <c r="F186" s="150" t="s">
        <v>879</v>
      </c>
      <c r="G186" s="151" t="s">
        <v>218</v>
      </c>
      <c r="H186" s="152">
        <v>4509.75</v>
      </c>
      <c r="I186" s="152"/>
      <c r="J186" s="152">
        <f>ROUND(I186*H186,3)</f>
        <v>0</v>
      </c>
      <c r="K186" s="153"/>
      <c r="L186" s="31"/>
      <c r="M186" s="154" t="s">
        <v>1</v>
      </c>
      <c r="N186" s="155" t="s">
        <v>37</v>
      </c>
      <c r="O186" s="156">
        <v>0</v>
      </c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162</v>
      </c>
      <c r="AT186" s="158" t="s">
        <v>159</v>
      </c>
      <c r="AU186" s="158" t="s">
        <v>87</v>
      </c>
      <c r="AY186" s="18" t="s">
        <v>157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8" t="s">
        <v>87</v>
      </c>
      <c r="BK186" s="160">
        <f>ROUND(I186*H186,3)</f>
        <v>0</v>
      </c>
      <c r="BL186" s="18" t="s">
        <v>162</v>
      </c>
      <c r="BM186" s="158" t="s">
        <v>880</v>
      </c>
    </row>
    <row r="187" spans="1:65" s="14" customFormat="1" x14ac:dyDescent="0.2">
      <c r="B187" s="172"/>
      <c r="D187" s="166" t="s">
        <v>269</v>
      </c>
      <c r="E187" s="173" t="s">
        <v>1</v>
      </c>
      <c r="F187" s="174" t="s">
        <v>881</v>
      </c>
      <c r="H187" s="175">
        <v>4509.75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1:65" s="15" customFormat="1" x14ac:dyDescent="0.2">
      <c r="B188" s="179"/>
      <c r="D188" s="166" t="s">
        <v>269</v>
      </c>
      <c r="E188" s="180" t="s">
        <v>1</v>
      </c>
      <c r="F188" s="181" t="s">
        <v>272</v>
      </c>
      <c r="H188" s="182">
        <v>4509.75</v>
      </c>
      <c r="L188" s="179"/>
      <c r="M188" s="183"/>
      <c r="N188" s="184"/>
      <c r="O188" s="184"/>
      <c r="P188" s="184"/>
      <c r="Q188" s="184"/>
      <c r="R188" s="184"/>
      <c r="S188" s="184"/>
      <c r="T188" s="185"/>
      <c r="AT188" s="180" t="s">
        <v>269</v>
      </c>
      <c r="AU188" s="180" t="s">
        <v>87</v>
      </c>
      <c r="AV188" s="15" t="s">
        <v>162</v>
      </c>
      <c r="AW188" s="15" t="s">
        <v>26</v>
      </c>
      <c r="AX188" s="15" t="s">
        <v>79</v>
      </c>
      <c r="AY188" s="180" t="s">
        <v>157</v>
      </c>
    </row>
    <row r="189" spans="1:65" s="2" customFormat="1" ht="24.2" customHeight="1" x14ac:dyDescent="0.2">
      <c r="A189" s="30"/>
      <c r="B189" s="147"/>
      <c r="C189" s="148" t="s">
        <v>178</v>
      </c>
      <c r="D189" s="148" t="s">
        <v>159</v>
      </c>
      <c r="E189" s="149" t="s">
        <v>882</v>
      </c>
      <c r="F189" s="150" t="s">
        <v>883</v>
      </c>
      <c r="G189" s="151" t="s">
        <v>161</v>
      </c>
      <c r="H189" s="152">
        <v>1866.6310000000001</v>
      </c>
      <c r="I189" s="152"/>
      <c r="J189" s="152">
        <f>ROUND(I189*H189,3)</f>
        <v>0</v>
      </c>
      <c r="K189" s="153"/>
      <c r="L189" s="31"/>
      <c r="M189" s="154" t="s">
        <v>1</v>
      </c>
      <c r="N189" s="155" t="s">
        <v>37</v>
      </c>
      <c r="O189" s="156">
        <v>0.22900000000000001</v>
      </c>
      <c r="P189" s="156">
        <f>O189*H189</f>
        <v>427.45849900000002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162</v>
      </c>
      <c r="AT189" s="158" t="s">
        <v>159</v>
      </c>
      <c r="AU189" s="158" t="s">
        <v>87</v>
      </c>
      <c r="AY189" s="18" t="s">
        <v>157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87</v>
      </c>
      <c r="BK189" s="160">
        <f>ROUND(I189*H189,3)</f>
        <v>0</v>
      </c>
      <c r="BL189" s="18" t="s">
        <v>162</v>
      </c>
      <c r="BM189" s="158" t="s">
        <v>884</v>
      </c>
    </row>
    <row r="190" spans="1:65" s="13" customFormat="1" x14ac:dyDescent="0.2">
      <c r="B190" s="165"/>
      <c r="D190" s="166" t="s">
        <v>269</v>
      </c>
      <c r="E190" s="167" t="s">
        <v>1</v>
      </c>
      <c r="F190" s="168" t="s">
        <v>885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1:65" s="14" customFormat="1" x14ac:dyDescent="0.2">
      <c r="B191" s="172"/>
      <c r="D191" s="166" t="s">
        <v>269</v>
      </c>
      <c r="E191" s="173" t="s">
        <v>1</v>
      </c>
      <c r="F191" s="174" t="s">
        <v>886</v>
      </c>
      <c r="H191" s="175">
        <v>2181.375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1:65" s="16" customFormat="1" x14ac:dyDescent="0.2">
      <c r="B192" s="186"/>
      <c r="D192" s="166" t="s">
        <v>269</v>
      </c>
      <c r="E192" s="187" t="s">
        <v>1</v>
      </c>
      <c r="F192" s="188" t="s">
        <v>319</v>
      </c>
      <c r="H192" s="189">
        <v>2181.375</v>
      </c>
      <c r="L192" s="186"/>
      <c r="M192" s="190"/>
      <c r="N192" s="191"/>
      <c r="O192" s="191"/>
      <c r="P192" s="191"/>
      <c r="Q192" s="191"/>
      <c r="R192" s="191"/>
      <c r="S192" s="191"/>
      <c r="T192" s="192"/>
      <c r="AT192" s="187" t="s">
        <v>269</v>
      </c>
      <c r="AU192" s="187" t="s">
        <v>87</v>
      </c>
      <c r="AV192" s="16" t="s">
        <v>92</v>
      </c>
      <c r="AW192" s="16" t="s">
        <v>26</v>
      </c>
      <c r="AX192" s="16" t="s">
        <v>71</v>
      </c>
      <c r="AY192" s="187" t="s">
        <v>157</v>
      </c>
    </row>
    <row r="193" spans="2:51" s="13" customFormat="1" x14ac:dyDescent="0.2">
      <c r="B193" s="165"/>
      <c r="D193" s="166" t="s">
        <v>269</v>
      </c>
      <c r="E193" s="167" t="s">
        <v>1</v>
      </c>
      <c r="F193" s="168" t="s">
        <v>887</v>
      </c>
      <c r="H193" s="167" t="s">
        <v>1</v>
      </c>
      <c r="L193" s="165"/>
      <c r="M193" s="169"/>
      <c r="N193" s="170"/>
      <c r="O193" s="170"/>
      <c r="P193" s="170"/>
      <c r="Q193" s="170"/>
      <c r="R193" s="170"/>
      <c r="S193" s="170"/>
      <c r="T193" s="171"/>
      <c r="AT193" s="167" t="s">
        <v>269</v>
      </c>
      <c r="AU193" s="167" t="s">
        <v>87</v>
      </c>
      <c r="AV193" s="13" t="s">
        <v>79</v>
      </c>
      <c r="AW193" s="13" t="s">
        <v>26</v>
      </c>
      <c r="AX193" s="13" t="s">
        <v>71</v>
      </c>
      <c r="AY193" s="167" t="s">
        <v>157</v>
      </c>
    </row>
    <row r="194" spans="2:51" s="13" customFormat="1" ht="22.5" x14ac:dyDescent="0.2">
      <c r="B194" s="165"/>
      <c r="D194" s="166" t="s">
        <v>269</v>
      </c>
      <c r="E194" s="167" t="s">
        <v>1</v>
      </c>
      <c r="F194" s="168" t="s">
        <v>888</v>
      </c>
      <c r="H194" s="167" t="s">
        <v>1</v>
      </c>
      <c r="L194" s="165"/>
      <c r="M194" s="169"/>
      <c r="N194" s="170"/>
      <c r="O194" s="170"/>
      <c r="P194" s="170"/>
      <c r="Q194" s="170"/>
      <c r="R194" s="170"/>
      <c r="S194" s="170"/>
      <c r="T194" s="171"/>
      <c r="AT194" s="167" t="s">
        <v>269</v>
      </c>
      <c r="AU194" s="167" t="s">
        <v>87</v>
      </c>
      <c r="AV194" s="13" t="s">
        <v>79</v>
      </c>
      <c r="AW194" s="13" t="s">
        <v>26</v>
      </c>
      <c r="AX194" s="13" t="s">
        <v>71</v>
      </c>
      <c r="AY194" s="167" t="s">
        <v>157</v>
      </c>
    </row>
    <row r="195" spans="2:51" s="14" customFormat="1" x14ac:dyDescent="0.2">
      <c r="B195" s="172"/>
      <c r="D195" s="166" t="s">
        <v>269</v>
      </c>
      <c r="E195" s="173" t="s">
        <v>1</v>
      </c>
      <c r="F195" s="174" t="s">
        <v>889</v>
      </c>
      <c r="H195" s="175">
        <v>-6.3639999999999999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2:51" s="14" customFormat="1" ht="33.75" x14ac:dyDescent="0.2">
      <c r="B196" s="172"/>
      <c r="D196" s="166" t="s">
        <v>269</v>
      </c>
      <c r="E196" s="173" t="s">
        <v>1</v>
      </c>
      <c r="F196" s="174" t="s">
        <v>890</v>
      </c>
      <c r="H196" s="175">
        <v>-6.9539999999999997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2:51" s="14" customFormat="1" x14ac:dyDescent="0.2">
      <c r="B197" s="172"/>
      <c r="D197" s="166" t="s">
        <v>269</v>
      </c>
      <c r="E197" s="173" t="s">
        <v>1</v>
      </c>
      <c r="F197" s="174" t="s">
        <v>891</v>
      </c>
      <c r="H197" s="175">
        <v>-5.4980000000000002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2:51" s="14" customFormat="1" x14ac:dyDescent="0.2">
      <c r="B198" s="172"/>
      <c r="D198" s="166" t="s">
        <v>269</v>
      </c>
      <c r="E198" s="173" t="s">
        <v>1</v>
      </c>
      <c r="F198" s="174" t="s">
        <v>892</v>
      </c>
      <c r="H198" s="175">
        <v>-12.926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2:51" s="14" customFormat="1" x14ac:dyDescent="0.2">
      <c r="B199" s="172"/>
      <c r="D199" s="166" t="s">
        <v>269</v>
      </c>
      <c r="E199" s="173" t="s">
        <v>1</v>
      </c>
      <c r="F199" s="174" t="s">
        <v>893</v>
      </c>
      <c r="H199" s="175">
        <v>-1.8919999999999999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2:51" s="14" customFormat="1" ht="33.75" x14ac:dyDescent="0.2">
      <c r="B200" s="172"/>
      <c r="D200" s="166" t="s">
        <v>269</v>
      </c>
      <c r="E200" s="173" t="s">
        <v>1</v>
      </c>
      <c r="F200" s="174" t="s">
        <v>894</v>
      </c>
      <c r="H200" s="175">
        <v>-23.652999999999999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2:51" s="14" customFormat="1" ht="33.75" x14ac:dyDescent="0.2">
      <c r="B201" s="172"/>
      <c r="D201" s="166" t="s">
        <v>269</v>
      </c>
      <c r="E201" s="173" t="s">
        <v>1</v>
      </c>
      <c r="F201" s="174" t="s">
        <v>895</v>
      </c>
      <c r="H201" s="175">
        <v>-23.914999999999999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2:51" s="14" customFormat="1" x14ac:dyDescent="0.2">
      <c r="B202" s="172"/>
      <c r="D202" s="166" t="s">
        <v>269</v>
      </c>
      <c r="E202" s="173" t="s">
        <v>1</v>
      </c>
      <c r="F202" s="174" t="s">
        <v>896</v>
      </c>
      <c r="H202" s="175">
        <v>-14.993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2:51" s="14" customFormat="1" x14ac:dyDescent="0.2">
      <c r="B203" s="172"/>
      <c r="D203" s="166" t="s">
        <v>269</v>
      </c>
      <c r="E203" s="173" t="s">
        <v>1</v>
      </c>
      <c r="F203" s="174" t="s">
        <v>897</v>
      </c>
      <c r="H203" s="175">
        <v>-5.8819999999999997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2:51" s="14" customFormat="1" x14ac:dyDescent="0.2">
      <c r="B204" s="172"/>
      <c r="D204" s="166" t="s">
        <v>269</v>
      </c>
      <c r="E204" s="173" t="s">
        <v>1</v>
      </c>
      <c r="F204" s="174" t="s">
        <v>898</v>
      </c>
      <c r="H204" s="175">
        <v>-4.8890000000000002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2:51" s="14" customFormat="1" x14ac:dyDescent="0.2">
      <c r="B205" s="172"/>
      <c r="D205" s="166" t="s">
        <v>269</v>
      </c>
      <c r="E205" s="173" t="s">
        <v>1</v>
      </c>
      <c r="F205" s="174" t="s">
        <v>899</v>
      </c>
      <c r="H205" s="175">
        <v>-4.3380000000000001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2:51" s="14" customFormat="1" x14ac:dyDescent="0.2">
      <c r="B206" s="172"/>
      <c r="D206" s="166" t="s">
        <v>269</v>
      </c>
      <c r="E206" s="173" t="s">
        <v>1</v>
      </c>
      <c r="F206" s="174" t="s">
        <v>900</v>
      </c>
      <c r="H206" s="175">
        <v>-2.79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2:51" s="14" customFormat="1" x14ac:dyDescent="0.2">
      <c r="B207" s="172"/>
      <c r="D207" s="166" t="s">
        <v>269</v>
      </c>
      <c r="E207" s="173" t="s">
        <v>1</v>
      </c>
      <c r="F207" s="174" t="s">
        <v>901</v>
      </c>
      <c r="H207" s="175">
        <v>-8.4450000000000003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2:51" s="14" customFormat="1" x14ac:dyDescent="0.2">
      <c r="B208" s="172"/>
      <c r="D208" s="166" t="s">
        <v>269</v>
      </c>
      <c r="E208" s="173" t="s">
        <v>1</v>
      </c>
      <c r="F208" s="174" t="s">
        <v>902</v>
      </c>
      <c r="H208" s="175">
        <v>-3.6779999999999999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2:51" s="14" customFormat="1" x14ac:dyDescent="0.2">
      <c r="B209" s="172"/>
      <c r="D209" s="166" t="s">
        <v>269</v>
      </c>
      <c r="E209" s="173" t="s">
        <v>1</v>
      </c>
      <c r="F209" s="174" t="s">
        <v>903</v>
      </c>
      <c r="H209" s="175">
        <v>-1.6930000000000001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2:51" s="14" customFormat="1" ht="33.75" x14ac:dyDescent="0.2">
      <c r="B210" s="172"/>
      <c r="D210" s="166" t="s">
        <v>269</v>
      </c>
      <c r="E210" s="173" t="s">
        <v>1</v>
      </c>
      <c r="F210" s="174" t="s">
        <v>904</v>
      </c>
      <c r="H210" s="175">
        <v>-7.0110000000000001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2:51" s="14" customFormat="1" x14ac:dyDescent="0.2">
      <c r="B211" s="172"/>
      <c r="D211" s="166" t="s">
        <v>269</v>
      </c>
      <c r="E211" s="173" t="s">
        <v>1</v>
      </c>
      <c r="F211" s="174" t="s">
        <v>905</v>
      </c>
      <c r="H211" s="175">
        <v>-5.8659999999999997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2:51" s="14" customFormat="1" x14ac:dyDescent="0.2">
      <c r="B212" s="172"/>
      <c r="D212" s="166" t="s">
        <v>269</v>
      </c>
      <c r="E212" s="173" t="s">
        <v>1</v>
      </c>
      <c r="F212" s="174" t="s">
        <v>906</v>
      </c>
      <c r="H212" s="175">
        <v>-4.37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2:51" s="14" customFormat="1" x14ac:dyDescent="0.2">
      <c r="B213" s="172"/>
      <c r="D213" s="166" t="s">
        <v>269</v>
      </c>
      <c r="E213" s="173" t="s">
        <v>1</v>
      </c>
      <c r="F213" s="174" t="s">
        <v>907</v>
      </c>
      <c r="H213" s="175">
        <v>-9.8000000000000007</v>
      </c>
      <c r="L213" s="172"/>
      <c r="M213" s="176"/>
      <c r="N213" s="177"/>
      <c r="O213" s="177"/>
      <c r="P213" s="177"/>
      <c r="Q213" s="177"/>
      <c r="R213" s="177"/>
      <c r="S213" s="177"/>
      <c r="T213" s="178"/>
      <c r="AT213" s="173" t="s">
        <v>269</v>
      </c>
      <c r="AU213" s="173" t="s">
        <v>87</v>
      </c>
      <c r="AV213" s="14" t="s">
        <v>87</v>
      </c>
      <c r="AW213" s="14" t="s">
        <v>26</v>
      </c>
      <c r="AX213" s="14" t="s">
        <v>71</v>
      </c>
      <c r="AY213" s="173" t="s">
        <v>157</v>
      </c>
    </row>
    <row r="214" spans="2:51" s="14" customFormat="1" x14ac:dyDescent="0.2">
      <c r="B214" s="172"/>
      <c r="D214" s="166" t="s">
        <v>269</v>
      </c>
      <c r="E214" s="173" t="s">
        <v>1</v>
      </c>
      <c r="F214" s="174" t="s">
        <v>908</v>
      </c>
      <c r="H214" s="175">
        <v>-3.6760000000000002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2:51" s="14" customFormat="1" x14ac:dyDescent="0.2">
      <c r="B215" s="172"/>
      <c r="D215" s="166" t="s">
        <v>269</v>
      </c>
      <c r="E215" s="173" t="s">
        <v>1</v>
      </c>
      <c r="F215" s="174" t="s">
        <v>909</v>
      </c>
      <c r="H215" s="175">
        <v>-12.87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2:51" s="14" customFormat="1" x14ac:dyDescent="0.2">
      <c r="B216" s="172"/>
      <c r="D216" s="166" t="s">
        <v>269</v>
      </c>
      <c r="E216" s="173" t="s">
        <v>1</v>
      </c>
      <c r="F216" s="174" t="s">
        <v>910</v>
      </c>
      <c r="H216" s="175">
        <v>-5.2729999999999997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2:51" s="14" customFormat="1" x14ac:dyDescent="0.2">
      <c r="B217" s="172"/>
      <c r="D217" s="166" t="s">
        <v>269</v>
      </c>
      <c r="E217" s="173" t="s">
        <v>1</v>
      </c>
      <c r="F217" s="174" t="s">
        <v>911</v>
      </c>
      <c r="H217" s="175">
        <v>-3.29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2:51" s="14" customFormat="1" x14ac:dyDescent="0.2">
      <c r="B218" s="172"/>
      <c r="D218" s="166" t="s">
        <v>269</v>
      </c>
      <c r="E218" s="173" t="s">
        <v>1</v>
      </c>
      <c r="F218" s="174" t="s">
        <v>912</v>
      </c>
      <c r="H218" s="175">
        <v>-2.7080000000000002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2:51" s="14" customFormat="1" x14ac:dyDescent="0.2">
      <c r="B219" s="172"/>
      <c r="D219" s="166" t="s">
        <v>269</v>
      </c>
      <c r="E219" s="173" t="s">
        <v>1</v>
      </c>
      <c r="F219" s="174" t="s">
        <v>913</v>
      </c>
      <c r="H219" s="175">
        <v>-3.0449999999999999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2:51" s="14" customFormat="1" ht="33.75" x14ac:dyDescent="0.2">
      <c r="B220" s="172"/>
      <c r="D220" s="166" t="s">
        <v>269</v>
      </c>
      <c r="E220" s="173" t="s">
        <v>1</v>
      </c>
      <c r="F220" s="174" t="s">
        <v>914</v>
      </c>
      <c r="H220" s="175">
        <v>-7.9939999999999998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2:51" s="14" customFormat="1" x14ac:dyDescent="0.2">
      <c r="B221" s="172"/>
      <c r="D221" s="166" t="s">
        <v>269</v>
      </c>
      <c r="E221" s="173" t="s">
        <v>1</v>
      </c>
      <c r="F221" s="174" t="s">
        <v>915</v>
      </c>
      <c r="H221" s="175">
        <v>-53.232999999999997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2:51" s="16" customFormat="1" x14ac:dyDescent="0.2">
      <c r="B222" s="186"/>
      <c r="D222" s="166" t="s">
        <v>269</v>
      </c>
      <c r="E222" s="187" t="s">
        <v>1</v>
      </c>
      <c r="F222" s="188" t="s">
        <v>319</v>
      </c>
      <c r="H222" s="189">
        <v>-247.04599999999999</v>
      </c>
      <c r="L222" s="186"/>
      <c r="M222" s="190"/>
      <c r="N222" s="191"/>
      <c r="O222" s="191"/>
      <c r="P222" s="191"/>
      <c r="Q222" s="191"/>
      <c r="R222" s="191"/>
      <c r="S222" s="191"/>
      <c r="T222" s="192"/>
      <c r="AT222" s="187" t="s">
        <v>269</v>
      </c>
      <c r="AU222" s="187" t="s">
        <v>87</v>
      </c>
      <c r="AV222" s="16" t="s">
        <v>92</v>
      </c>
      <c r="AW222" s="16" t="s">
        <v>26</v>
      </c>
      <c r="AX222" s="16" t="s">
        <v>71</v>
      </c>
      <c r="AY222" s="187" t="s">
        <v>157</v>
      </c>
    </row>
    <row r="223" spans="2:51" s="13" customFormat="1" ht="22.5" x14ac:dyDescent="0.2">
      <c r="B223" s="165"/>
      <c r="D223" s="166" t="s">
        <v>269</v>
      </c>
      <c r="E223" s="167" t="s">
        <v>1</v>
      </c>
      <c r="F223" s="168" t="s">
        <v>916</v>
      </c>
      <c r="H223" s="167" t="s">
        <v>1</v>
      </c>
      <c r="L223" s="165"/>
      <c r="M223" s="169"/>
      <c r="N223" s="170"/>
      <c r="O223" s="170"/>
      <c r="P223" s="170"/>
      <c r="Q223" s="170"/>
      <c r="R223" s="170"/>
      <c r="S223" s="170"/>
      <c r="T223" s="171"/>
      <c r="AT223" s="167" t="s">
        <v>269</v>
      </c>
      <c r="AU223" s="167" t="s">
        <v>87</v>
      </c>
      <c r="AV223" s="13" t="s">
        <v>79</v>
      </c>
      <c r="AW223" s="13" t="s">
        <v>26</v>
      </c>
      <c r="AX223" s="13" t="s">
        <v>71</v>
      </c>
      <c r="AY223" s="167" t="s">
        <v>157</v>
      </c>
    </row>
    <row r="224" spans="2:51" s="14" customFormat="1" ht="33.75" x14ac:dyDescent="0.2">
      <c r="B224" s="172"/>
      <c r="D224" s="166" t="s">
        <v>269</v>
      </c>
      <c r="E224" s="173" t="s">
        <v>1</v>
      </c>
      <c r="F224" s="174" t="s">
        <v>917</v>
      </c>
      <c r="H224" s="175">
        <v>-6.9189999999999996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1:65" s="16" customFormat="1" x14ac:dyDescent="0.2">
      <c r="B225" s="186"/>
      <c r="D225" s="166" t="s">
        <v>269</v>
      </c>
      <c r="E225" s="187" t="s">
        <v>1</v>
      </c>
      <c r="F225" s="188" t="s">
        <v>319</v>
      </c>
      <c r="H225" s="189">
        <v>-6.9189999999999996</v>
      </c>
      <c r="L225" s="186"/>
      <c r="M225" s="190"/>
      <c r="N225" s="191"/>
      <c r="O225" s="191"/>
      <c r="P225" s="191"/>
      <c r="Q225" s="191"/>
      <c r="R225" s="191"/>
      <c r="S225" s="191"/>
      <c r="T225" s="192"/>
      <c r="AT225" s="187" t="s">
        <v>269</v>
      </c>
      <c r="AU225" s="187" t="s">
        <v>87</v>
      </c>
      <c r="AV225" s="16" t="s">
        <v>92</v>
      </c>
      <c r="AW225" s="16" t="s">
        <v>26</v>
      </c>
      <c r="AX225" s="16" t="s">
        <v>71</v>
      </c>
      <c r="AY225" s="187" t="s">
        <v>157</v>
      </c>
    </row>
    <row r="226" spans="1:65" s="13" customFormat="1" ht="22.5" x14ac:dyDescent="0.2">
      <c r="B226" s="165"/>
      <c r="D226" s="166" t="s">
        <v>269</v>
      </c>
      <c r="E226" s="167" t="s">
        <v>1</v>
      </c>
      <c r="F226" s="168" t="s">
        <v>918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4" customFormat="1" x14ac:dyDescent="0.2">
      <c r="B227" s="172"/>
      <c r="D227" s="166" t="s">
        <v>269</v>
      </c>
      <c r="E227" s="173" t="s">
        <v>1</v>
      </c>
      <c r="F227" s="174" t="s">
        <v>919</v>
      </c>
      <c r="H227" s="175">
        <v>-13.962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1:65" s="14" customFormat="1" x14ac:dyDescent="0.2">
      <c r="B228" s="172"/>
      <c r="D228" s="166" t="s">
        <v>269</v>
      </c>
      <c r="E228" s="173" t="s">
        <v>1</v>
      </c>
      <c r="F228" s="174" t="s">
        <v>920</v>
      </c>
      <c r="H228" s="175">
        <v>-10.726000000000001</v>
      </c>
      <c r="L228" s="172"/>
      <c r="M228" s="176"/>
      <c r="N228" s="177"/>
      <c r="O228" s="177"/>
      <c r="P228" s="177"/>
      <c r="Q228" s="177"/>
      <c r="R228" s="177"/>
      <c r="S228" s="177"/>
      <c r="T228" s="178"/>
      <c r="AT228" s="173" t="s">
        <v>269</v>
      </c>
      <c r="AU228" s="173" t="s">
        <v>87</v>
      </c>
      <c r="AV228" s="14" t="s">
        <v>87</v>
      </c>
      <c r="AW228" s="14" t="s">
        <v>26</v>
      </c>
      <c r="AX228" s="14" t="s">
        <v>71</v>
      </c>
      <c r="AY228" s="173" t="s">
        <v>157</v>
      </c>
    </row>
    <row r="229" spans="1:65" s="14" customFormat="1" x14ac:dyDescent="0.2">
      <c r="B229" s="172"/>
      <c r="D229" s="166" t="s">
        <v>269</v>
      </c>
      <c r="E229" s="173" t="s">
        <v>1</v>
      </c>
      <c r="F229" s="174" t="s">
        <v>921</v>
      </c>
      <c r="H229" s="175">
        <v>-3.246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1:65" s="14" customFormat="1" x14ac:dyDescent="0.2">
      <c r="B230" s="172"/>
      <c r="D230" s="166" t="s">
        <v>269</v>
      </c>
      <c r="E230" s="173" t="s">
        <v>1</v>
      </c>
      <c r="F230" s="174" t="s">
        <v>922</v>
      </c>
      <c r="H230" s="175">
        <v>-20.774999999999999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4" customFormat="1" x14ac:dyDescent="0.2">
      <c r="B231" s="172"/>
      <c r="D231" s="166" t="s">
        <v>269</v>
      </c>
      <c r="E231" s="173" t="s">
        <v>1</v>
      </c>
      <c r="F231" s="174" t="s">
        <v>923</v>
      </c>
      <c r="H231" s="175">
        <v>-3.0470000000000002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4" customFormat="1" x14ac:dyDescent="0.2">
      <c r="B232" s="172"/>
      <c r="D232" s="166" t="s">
        <v>269</v>
      </c>
      <c r="E232" s="173" t="s">
        <v>1</v>
      </c>
      <c r="F232" s="174" t="s">
        <v>924</v>
      </c>
      <c r="H232" s="175">
        <v>-4.5819999999999999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1:65" s="16" customFormat="1" x14ac:dyDescent="0.2">
      <c r="B233" s="186"/>
      <c r="D233" s="166" t="s">
        <v>269</v>
      </c>
      <c r="E233" s="187" t="s">
        <v>1</v>
      </c>
      <c r="F233" s="188" t="s">
        <v>319</v>
      </c>
      <c r="H233" s="189">
        <v>-56.338000000000001</v>
      </c>
      <c r="L233" s="186"/>
      <c r="M233" s="190"/>
      <c r="N233" s="191"/>
      <c r="O233" s="191"/>
      <c r="P233" s="191"/>
      <c r="Q233" s="191"/>
      <c r="R233" s="191"/>
      <c r="S233" s="191"/>
      <c r="T233" s="192"/>
      <c r="AT233" s="187" t="s">
        <v>269</v>
      </c>
      <c r="AU233" s="187" t="s">
        <v>87</v>
      </c>
      <c r="AV233" s="16" t="s">
        <v>92</v>
      </c>
      <c r="AW233" s="16" t="s">
        <v>26</v>
      </c>
      <c r="AX233" s="16" t="s">
        <v>71</v>
      </c>
      <c r="AY233" s="187" t="s">
        <v>157</v>
      </c>
    </row>
    <row r="234" spans="1:65" s="13" customFormat="1" ht="22.5" x14ac:dyDescent="0.2">
      <c r="B234" s="165"/>
      <c r="D234" s="166" t="s">
        <v>269</v>
      </c>
      <c r="E234" s="167" t="s">
        <v>1</v>
      </c>
      <c r="F234" s="168" t="s">
        <v>925</v>
      </c>
      <c r="H234" s="167" t="s">
        <v>1</v>
      </c>
      <c r="L234" s="165"/>
      <c r="M234" s="169"/>
      <c r="N234" s="170"/>
      <c r="O234" s="170"/>
      <c r="P234" s="170"/>
      <c r="Q234" s="170"/>
      <c r="R234" s="170"/>
      <c r="S234" s="170"/>
      <c r="T234" s="171"/>
      <c r="AT234" s="167" t="s">
        <v>269</v>
      </c>
      <c r="AU234" s="167" t="s">
        <v>87</v>
      </c>
      <c r="AV234" s="13" t="s">
        <v>79</v>
      </c>
      <c r="AW234" s="13" t="s">
        <v>26</v>
      </c>
      <c r="AX234" s="13" t="s">
        <v>71</v>
      </c>
      <c r="AY234" s="167" t="s">
        <v>157</v>
      </c>
    </row>
    <row r="235" spans="1:65" s="14" customFormat="1" x14ac:dyDescent="0.2">
      <c r="B235" s="172"/>
      <c r="D235" s="166" t="s">
        <v>269</v>
      </c>
      <c r="E235" s="173" t="s">
        <v>1</v>
      </c>
      <c r="F235" s="174" t="s">
        <v>926</v>
      </c>
      <c r="H235" s="175">
        <v>-4.4409999999999998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6" customFormat="1" x14ac:dyDescent="0.2">
      <c r="B236" s="186"/>
      <c r="D236" s="166" t="s">
        <v>269</v>
      </c>
      <c r="E236" s="187" t="s">
        <v>1</v>
      </c>
      <c r="F236" s="188" t="s">
        <v>319</v>
      </c>
      <c r="H236" s="189">
        <v>-4.4409999999999998</v>
      </c>
      <c r="L236" s="186"/>
      <c r="M236" s="190"/>
      <c r="N236" s="191"/>
      <c r="O236" s="191"/>
      <c r="P236" s="191"/>
      <c r="Q236" s="191"/>
      <c r="R236" s="191"/>
      <c r="S236" s="191"/>
      <c r="T236" s="192"/>
      <c r="AT236" s="187" t="s">
        <v>269</v>
      </c>
      <c r="AU236" s="187" t="s">
        <v>87</v>
      </c>
      <c r="AV236" s="16" t="s">
        <v>92</v>
      </c>
      <c r="AW236" s="16" t="s">
        <v>26</v>
      </c>
      <c r="AX236" s="16" t="s">
        <v>71</v>
      </c>
      <c r="AY236" s="187" t="s">
        <v>157</v>
      </c>
    </row>
    <row r="237" spans="1:65" s="15" customFormat="1" x14ac:dyDescent="0.2">
      <c r="B237" s="179"/>
      <c r="D237" s="166" t="s">
        <v>269</v>
      </c>
      <c r="E237" s="180" t="s">
        <v>1</v>
      </c>
      <c r="F237" s="181" t="s">
        <v>272</v>
      </c>
      <c r="H237" s="182">
        <v>1866.6310000000001</v>
      </c>
      <c r="L237" s="179"/>
      <c r="M237" s="183"/>
      <c r="N237" s="184"/>
      <c r="O237" s="184"/>
      <c r="P237" s="184"/>
      <c r="Q237" s="184"/>
      <c r="R237" s="184"/>
      <c r="S237" s="184"/>
      <c r="T237" s="185"/>
      <c r="AT237" s="180" t="s">
        <v>269</v>
      </c>
      <c r="AU237" s="180" t="s">
        <v>87</v>
      </c>
      <c r="AV237" s="15" t="s">
        <v>162</v>
      </c>
      <c r="AW237" s="15" t="s">
        <v>26</v>
      </c>
      <c r="AX237" s="15" t="s">
        <v>79</v>
      </c>
      <c r="AY237" s="180" t="s">
        <v>157</v>
      </c>
    </row>
    <row r="238" spans="1:65" s="2" customFormat="1" ht="14.45" customHeight="1" x14ac:dyDescent="0.2">
      <c r="A238" s="30"/>
      <c r="B238" s="147"/>
      <c r="C238" s="193" t="s">
        <v>194</v>
      </c>
      <c r="D238" s="193" t="s">
        <v>777</v>
      </c>
      <c r="E238" s="194" t="s">
        <v>870</v>
      </c>
      <c r="F238" s="195" t="s">
        <v>871</v>
      </c>
      <c r="G238" s="196" t="s">
        <v>218</v>
      </c>
      <c r="H238" s="197">
        <v>4106.5879999999997</v>
      </c>
      <c r="I238" s="197"/>
      <c r="J238" s="197">
        <f>ROUND(I238*H238,3)</f>
        <v>0</v>
      </c>
      <c r="K238" s="198"/>
      <c r="L238" s="199"/>
      <c r="M238" s="200" t="s">
        <v>1</v>
      </c>
      <c r="N238" s="201" t="s">
        <v>37</v>
      </c>
      <c r="O238" s="156">
        <v>0</v>
      </c>
      <c r="P238" s="156">
        <f>O238*H238</f>
        <v>0</v>
      </c>
      <c r="Q238" s="156">
        <v>1</v>
      </c>
      <c r="R238" s="156">
        <f>Q238*H238</f>
        <v>4106.5879999999997</v>
      </c>
      <c r="S238" s="156">
        <v>0</v>
      </c>
      <c r="T238" s="157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8" t="s">
        <v>187</v>
      </c>
      <c r="AT238" s="158" t="s">
        <v>777</v>
      </c>
      <c r="AU238" s="158" t="s">
        <v>87</v>
      </c>
      <c r="AY238" s="18" t="s">
        <v>157</v>
      </c>
      <c r="BE238" s="159">
        <f>IF(N238="základná",J238,0)</f>
        <v>0</v>
      </c>
      <c r="BF238" s="159">
        <f>IF(N238="znížená",J238,0)</f>
        <v>0</v>
      </c>
      <c r="BG238" s="159">
        <f>IF(N238="zákl. prenesená",J238,0)</f>
        <v>0</v>
      </c>
      <c r="BH238" s="159">
        <f>IF(N238="zníž. prenesená",J238,0)</f>
        <v>0</v>
      </c>
      <c r="BI238" s="159">
        <f>IF(N238="nulová",J238,0)</f>
        <v>0</v>
      </c>
      <c r="BJ238" s="18" t="s">
        <v>87</v>
      </c>
      <c r="BK238" s="160">
        <f>ROUND(I238*H238,3)</f>
        <v>0</v>
      </c>
      <c r="BL238" s="18" t="s">
        <v>162</v>
      </c>
      <c r="BM238" s="158" t="s">
        <v>927</v>
      </c>
    </row>
    <row r="239" spans="1:65" s="13" customFormat="1" x14ac:dyDescent="0.2">
      <c r="B239" s="165"/>
      <c r="D239" s="166" t="s">
        <v>269</v>
      </c>
      <c r="E239" s="167" t="s">
        <v>1</v>
      </c>
      <c r="F239" s="168" t="s">
        <v>873</v>
      </c>
      <c r="H239" s="167" t="s">
        <v>1</v>
      </c>
      <c r="L239" s="165"/>
      <c r="M239" s="169"/>
      <c r="N239" s="170"/>
      <c r="O239" s="170"/>
      <c r="P239" s="170"/>
      <c r="Q239" s="170"/>
      <c r="R239" s="170"/>
      <c r="S239" s="170"/>
      <c r="T239" s="171"/>
      <c r="AT239" s="167" t="s">
        <v>269</v>
      </c>
      <c r="AU239" s="167" t="s">
        <v>87</v>
      </c>
      <c r="AV239" s="13" t="s">
        <v>79</v>
      </c>
      <c r="AW239" s="13" t="s">
        <v>26</v>
      </c>
      <c r="AX239" s="13" t="s">
        <v>71</v>
      </c>
      <c r="AY239" s="167" t="s">
        <v>157</v>
      </c>
    </row>
    <row r="240" spans="1:65" s="14" customFormat="1" x14ac:dyDescent="0.2">
      <c r="B240" s="172"/>
      <c r="D240" s="166" t="s">
        <v>269</v>
      </c>
      <c r="E240" s="173" t="s">
        <v>1</v>
      </c>
      <c r="F240" s="174" t="s">
        <v>928</v>
      </c>
      <c r="H240" s="175">
        <v>4106.5879999999997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3" customFormat="1" ht="33.75" x14ac:dyDescent="0.2">
      <c r="B241" s="165"/>
      <c r="D241" s="166" t="s">
        <v>269</v>
      </c>
      <c r="E241" s="167" t="s">
        <v>1</v>
      </c>
      <c r="F241" s="168" t="s">
        <v>929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5" customFormat="1" x14ac:dyDescent="0.2">
      <c r="B242" s="179"/>
      <c r="D242" s="166" t="s">
        <v>269</v>
      </c>
      <c r="E242" s="180" t="s">
        <v>1</v>
      </c>
      <c r="F242" s="181" t="s">
        <v>272</v>
      </c>
      <c r="H242" s="182">
        <v>4106.5879999999997</v>
      </c>
      <c r="L242" s="179"/>
      <c r="M242" s="183"/>
      <c r="N242" s="184"/>
      <c r="O242" s="184"/>
      <c r="P242" s="184"/>
      <c r="Q242" s="184"/>
      <c r="R242" s="184"/>
      <c r="S242" s="184"/>
      <c r="T242" s="185"/>
      <c r="AT242" s="180" t="s">
        <v>269</v>
      </c>
      <c r="AU242" s="180" t="s">
        <v>87</v>
      </c>
      <c r="AV242" s="15" t="s">
        <v>162</v>
      </c>
      <c r="AW242" s="15" t="s">
        <v>26</v>
      </c>
      <c r="AX242" s="15" t="s">
        <v>79</v>
      </c>
      <c r="AY242" s="180" t="s">
        <v>157</v>
      </c>
    </row>
    <row r="243" spans="1:65" s="12" customFormat="1" ht="22.9" customHeight="1" x14ac:dyDescent="0.2">
      <c r="B243" s="135"/>
      <c r="D243" s="136" t="s">
        <v>70</v>
      </c>
      <c r="E243" s="145" t="s">
        <v>87</v>
      </c>
      <c r="F243" s="145" t="s">
        <v>930</v>
      </c>
      <c r="J243" s="146">
        <f>BK243</f>
        <v>0</v>
      </c>
      <c r="L243" s="135"/>
      <c r="M243" s="139"/>
      <c r="N243" s="140"/>
      <c r="O243" s="140"/>
      <c r="P243" s="141">
        <f>SUM(P244:P382)</f>
        <v>1124.6215648</v>
      </c>
      <c r="Q243" s="140"/>
      <c r="R243" s="141">
        <f>SUM(R244:R382)</f>
        <v>814.13535203999993</v>
      </c>
      <c r="S243" s="140"/>
      <c r="T243" s="142">
        <f>SUM(T244:T382)</f>
        <v>0</v>
      </c>
      <c r="AR243" s="136" t="s">
        <v>79</v>
      </c>
      <c r="AT243" s="143" t="s">
        <v>70</v>
      </c>
      <c r="AU243" s="143" t="s">
        <v>79</v>
      </c>
      <c r="AY243" s="136" t="s">
        <v>157</v>
      </c>
      <c r="BK243" s="144">
        <f>SUM(BK244:BK382)</f>
        <v>0</v>
      </c>
    </row>
    <row r="244" spans="1:65" s="2" customFormat="1" ht="37.9" customHeight="1" x14ac:dyDescent="0.2">
      <c r="A244" s="30"/>
      <c r="B244" s="147"/>
      <c r="C244" s="148" t="s">
        <v>198</v>
      </c>
      <c r="D244" s="148" t="s">
        <v>159</v>
      </c>
      <c r="E244" s="149" t="s">
        <v>931</v>
      </c>
      <c r="F244" s="150" t="s">
        <v>8046</v>
      </c>
      <c r="G244" s="151" t="s">
        <v>161</v>
      </c>
      <c r="H244" s="152">
        <v>72.58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3.0670000000000002</v>
      </c>
      <c r="P244" s="156">
        <f>O244*H244</f>
        <v>222.60286000000002</v>
      </c>
      <c r="Q244" s="156">
        <v>2.1170900000000001</v>
      </c>
      <c r="R244" s="156">
        <f>Q244*H244</f>
        <v>153.65839220000001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932</v>
      </c>
    </row>
    <row r="245" spans="1:65" s="13" customFormat="1" x14ac:dyDescent="0.2">
      <c r="B245" s="165"/>
      <c r="D245" s="166" t="s">
        <v>269</v>
      </c>
      <c r="E245" s="167" t="s">
        <v>1</v>
      </c>
      <c r="F245" s="168" t="s">
        <v>933</v>
      </c>
      <c r="H245" s="167" t="s">
        <v>1</v>
      </c>
      <c r="L245" s="165"/>
      <c r="M245" s="169"/>
      <c r="N245" s="170"/>
      <c r="O245" s="170"/>
      <c r="P245" s="170"/>
      <c r="Q245" s="170"/>
      <c r="R245" s="170"/>
      <c r="S245" s="170"/>
      <c r="T245" s="171"/>
      <c r="AT245" s="167" t="s">
        <v>269</v>
      </c>
      <c r="AU245" s="167" t="s">
        <v>87</v>
      </c>
      <c r="AV245" s="13" t="s">
        <v>79</v>
      </c>
      <c r="AW245" s="13" t="s">
        <v>26</v>
      </c>
      <c r="AX245" s="13" t="s">
        <v>71</v>
      </c>
      <c r="AY245" s="167" t="s">
        <v>157</v>
      </c>
    </row>
    <row r="246" spans="1:65" s="14" customFormat="1" x14ac:dyDescent="0.2">
      <c r="B246" s="172"/>
      <c r="D246" s="166" t="s">
        <v>269</v>
      </c>
      <c r="E246" s="173" t="s">
        <v>1</v>
      </c>
      <c r="F246" s="174" t="s">
        <v>934</v>
      </c>
      <c r="H246" s="175">
        <v>3.1459999999999999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 x14ac:dyDescent="0.2">
      <c r="B247" s="172"/>
      <c r="D247" s="166" t="s">
        <v>269</v>
      </c>
      <c r="E247" s="173" t="s">
        <v>1</v>
      </c>
      <c r="F247" s="174" t="s">
        <v>935</v>
      </c>
      <c r="H247" s="175">
        <v>2.6150000000000002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 x14ac:dyDescent="0.2">
      <c r="B248" s="172"/>
      <c r="D248" s="166" t="s">
        <v>269</v>
      </c>
      <c r="E248" s="173" t="s">
        <v>1</v>
      </c>
      <c r="F248" s="174" t="s">
        <v>936</v>
      </c>
      <c r="H248" s="175">
        <v>1.778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 x14ac:dyDescent="0.2">
      <c r="B249" s="172"/>
      <c r="D249" s="166" t="s">
        <v>269</v>
      </c>
      <c r="E249" s="173" t="s">
        <v>1</v>
      </c>
      <c r="F249" s="174" t="s">
        <v>937</v>
      </c>
      <c r="H249" s="175">
        <v>3.569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4" customFormat="1" x14ac:dyDescent="0.2">
      <c r="B250" s="172"/>
      <c r="D250" s="166" t="s">
        <v>269</v>
      </c>
      <c r="E250" s="173" t="s">
        <v>1</v>
      </c>
      <c r="F250" s="174" t="s">
        <v>938</v>
      </c>
      <c r="H250" s="175">
        <v>0.754</v>
      </c>
      <c r="L250" s="172"/>
      <c r="M250" s="176"/>
      <c r="N250" s="177"/>
      <c r="O250" s="177"/>
      <c r="P250" s="177"/>
      <c r="Q250" s="177"/>
      <c r="R250" s="177"/>
      <c r="S250" s="177"/>
      <c r="T250" s="178"/>
      <c r="AT250" s="173" t="s">
        <v>269</v>
      </c>
      <c r="AU250" s="173" t="s">
        <v>87</v>
      </c>
      <c r="AV250" s="14" t="s">
        <v>87</v>
      </c>
      <c r="AW250" s="14" t="s">
        <v>26</v>
      </c>
      <c r="AX250" s="14" t="s">
        <v>71</v>
      </c>
      <c r="AY250" s="173" t="s">
        <v>157</v>
      </c>
    </row>
    <row r="251" spans="1:65" s="14" customFormat="1" x14ac:dyDescent="0.2">
      <c r="B251" s="172"/>
      <c r="D251" s="166" t="s">
        <v>269</v>
      </c>
      <c r="E251" s="173" t="s">
        <v>1</v>
      </c>
      <c r="F251" s="174" t="s">
        <v>939</v>
      </c>
      <c r="H251" s="175">
        <v>6.4260000000000002</v>
      </c>
      <c r="L251" s="172"/>
      <c r="M251" s="176"/>
      <c r="N251" s="177"/>
      <c r="O251" s="177"/>
      <c r="P251" s="177"/>
      <c r="Q251" s="177"/>
      <c r="R251" s="177"/>
      <c r="S251" s="177"/>
      <c r="T251" s="178"/>
      <c r="AT251" s="173" t="s">
        <v>269</v>
      </c>
      <c r="AU251" s="173" t="s">
        <v>87</v>
      </c>
      <c r="AV251" s="14" t="s">
        <v>87</v>
      </c>
      <c r="AW251" s="14" t="s">
        <v>26</v>
      </c>
      <c r="AX251" s="14" t="s">
        <v>71</v>
      </c>
      <c r="AY251" s="173" t="s">
        <v>157</v>
      </c>
    </row>
    <row r="252" spans="1:65" s="14" customFormat="1" x14ac:dyDescent="0.2">
      <c r="B252" s="172"/>
      <c r="D252" s="166" t="s">
        <v>269</v>
      </c>
      <c r="E252" s="173" t="s">
        <v>1</v>
      </c>
      <c r="F252" s="174" t="s">
        <v>940</v>
      </c>
      <c r="H252" s="175">
        <v>7.18</v>
      </c>
      <c r="L252" s="172"/>
      <c r="M252" s="176"/>
      <c r="N252" s="177"/>
      <c r="O252" s="177"/>
      <c r="P252" s="177"/>
      <c r="Q252" s="177"/>
      <c r="R252" s="177"/>
      <c r="S252" s="177"/>
      <c r="T252" s="178"/>
      <c r="AT252" s="173" t="s">
        <v>269</v>
      </c>
      <c r="AU252" s="173" t="s">
        <v>87</v>
      </c>
      <c r="AV252" s="14" t="s">
        <v>87</v>
      </c>
      <c r="AW252" s="14" t="s">
        <v>26</v>
      </c>
      <c r="AX252" s="14" t="s">
        <v>71</v>
      </c>
      <c r="AY252" s="173" t="s">
        <v>157</v>
      </c>
    </row>
    <row r="253" spans="1:65" s="14" customFormat="1" x14ac:dyDescent="0.2">
      <c r="B253" s="172"/>
      <c r="D253" s="166" t="s">
        <v>269</v>
      </c>
      <c r="E253" s="173" t="s">
        <v>1</v>
      </c>
      <c r="F253" s="174" t="s">
        <v>941</v>
      </c>
      <c r="H253" s="175">
        <v>2.786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1:65" s="14" customFormat="1" x14ac:dyDescent="0.2">
      <c r="B254" s="172"/>
      <c r="D254" s="166" t="s">
        <v>269</v>
      </c>
      <c r="E254" s="173" t="s">
        <v>1</v>
      </c>
      <c r="F254" s="174" t="s">
        <v>942</v>
      </c>
      <c r="H254" s="175">
        <v>1.524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4" customFormat="1" x14ac:dyDescent="0.2">
      <c r="B255" s="172"/>
      <c r="D255" s="166" t="s">
        <v>269</v>
      </c>
      <c r="E255" s="173" t="s">
        <v>1</v>
      </c>
      <c r="F255" s="174" t="s">
        <v>943</v>
      </c>
      <c r="H255" s="175">
        <v>1.226</v>
      </c>
      <c r="L255" s="172"/>
      <c r="M255" s="176"/>
      <c r="N255" s="177"/>
      <c r="O255" s="177"/>
      <c r="P255" s="177"/>
      <c r="Q255" s="177"/>
      <c r="R255" s="177"/>
      <c r="S255" s="177"/>
      <c r="T255" s="178"/>
      <c r="AT255" s="173" t="s">
        <v>269</v>
      </c>
      <c r="AU255" s="173" t="s">
        <v>87</v>
      </c>
      <c r="AV255" s="14" t="s">
        <v>87</v>
      </c>
      <c r="AW255" s="14" t="s">
        <v>26</v>
      </c>
      <c r="AX255" s="14" t="s">
        <v>71</v>
      </c>
      <c r="AY255" s="173" t="s">
        <v>157</v>
      </c>
    </row>
    <row r="256" spans="1:65" s="14" customFormat="1" x14ac:dyDescent="0.2">
      <c r="B256" s="172"/>
      <c r="D256" s="166" t="s">
        <v>269</v>
      </c>
      <c r="E256" s="173" t="s">
        <v>1</v>
      </c>
      <c r="F256" s="174" t="s">
        <v>944</v>
      </c>
      <c r="H256" s="175">
        <v>1.901</v>
      </c>
      <c r="L256" s="172"/>
      <c r="M256" s="176"/>
      <c r="N256" s="177"/>
      <c r="O256" s="177"/>
      <c r="P256" s="177"/>
      <c r="Q256" s="177"/>
      <c r="R256" s="177"/>
      <c r="S256" s="177"/>
      <c r="T256" s="178"/>
      <c r="AT256" s="173" t="s">
        <v>269</v>
      </c>
      <c r="AU256" s="173" t="s">
        <v>87</v>
      </c>
      <c r="AV256" s="14" t="s">
        <v>87</v>
      </c>
      <c r="AW256" s="14" t="s">
        <v>26</v>
      </c>
      <c r="AX256" s="14" t="s">
        <v>71</v>
      </c>
      <c r="AY256" s="173" t="s">
        <v>157</v>
      </c>
    </row>
    <row r="257" spans="2:51" s="14" customFormat="1" x14ac:dyDescent="0.2">
      <c r="B257" s="172"/>
      <c r="D257" s="166" t="s">
        <v>269</v>
      </c>
      <c r="E257" s="173" t="s">
        <v>1</v>
      </c>
      <c r="F257" s="174" t="s">
        <v>945</v>
      </c>
      <c r="H257" s="175">
        <v>0.90500000000000003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2:51" s="14" customFormat="1" x14ac:dyDescent="0.2">
      <c r="B258" s="172"/>
      <c r="D258" s="166" t="s">
        <v>269</v>
      </c>
      <c r="E258" s="173" t="s">
        <v>1</v>
      </c>
      <c r="F258" s="174" t="s">
        <v>946</v>
      </c>
      <c r="H258" s="175">
        <v>2.3010000000000002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2:51" s="14" customFormat="1" x14ac:dyDescent="0.2">
      <c r="B259" s="172"/>
      <c r="D259" s="166" t="s">
        <v>269</v>
      </c>
      <c r="E259" s="173" t="s">
        <v>1</v>
      </c>
      <c r="F259" s="174" t="s">
        <v>947</v>
      </c>
      <c r="H259" s="175">
        <v>1.361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2:51" s="14" customFormat="1" x14ac:dyDescent="0.2">
      <c r="B260" s="172"/>
      <c r="D260" s="166" t="s">
        <v>269</v>
      </c>
      <c r="E260" s="173" t="s">
        <v>1</v>
      </c>
      <c r="F260" s="174" t="s">
        <v>938</v>
      </c>
      <c r="H260" s="175">
        <v>0.754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2:51" s="14" customFormat="1" x14ac:dyDescent="0.2">
      <c r="B261" s="172"/>
      <c r="D261" s="166" t="s">
        <v>269</v>
      </c>
      <c r="E261" s="173" t="s">
        <v>1</v>
      </c>
      <c r="F261" s="174" t="s">
        <v>948</v>
      </c>
      <c r="H261" s="175">
        <v>2.3119999999999998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2:51" s="14" customFormat="1" x14ac:dyDescent="0.2">
      <c r="B262" s="172"/>
      <c r="D262" s="166" t="s">
        <v>269</v>
      </c>
      <c r="E262" s="173" t="s">
        <v>1</v>
      </c>
      <c r="F262" s="174" t="s">
        <v>949</v>
      </c>
      <c r="H262" s="175">
        <v>1.9690000000000001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2:51" s="14" customFormat="1" x14ac:dyDescent="0.2">
      <c r="B263" s="172"/>
      <c r="D263" s="166" t="s">
        <v>269</v>
      </c>
      <c r="E263" s="173" t="s">
        <v>1</v>
      </c>
      <c r="F263" s="174" t="s">
        <v>950</v>
      </c>
      <c r="H263" s="175">
        <v>1.361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2:51" s="14" customFormat="1" x14ac:dyDescent="0.2">
      <c r="B264" s="172"/>
      <c r="D264" s="166" t="s">
        <v>269</v>
      </c>
      <c r="E264" s="173" t="s">
        <v>1</v>
      </c>
      <c r="F264" s="174" t="s">
        <v>951</v>
      </c>
      <c r="H264" s="175">
        <v>3.6339999999999999</v>
      </c>
      <c r="L264" s="172"/>
      <c r="M264" s="176"/>
      <c r="N264" s="177"/>
      <c r="O264" s="177"/>
      <c r="P264" s="177"/>
      <c r="Q264" s="177"/>
      <c r="R264" s="177"/>
      <c r="S264" s="177"/>
      <c r="T264" s="178"/>
      <c r="AT264" s="173" t="s">
        <v>269</v>
      </c>
      <c r="AU264" s="173" t="s">
        <v>87</v>
      </c>
      <c r="AV264" s="14" t="s">
        <v>87</v>
      </c>
      <c r="AW264" s="14" t="s">
        <v>26</v>
      </c>
      <c r="AX264" s="14" t="s">
        <v>71</v>
      </c>
      <c r="AY264" s="173" t="s">
        <v>157</v>
      </c>
    </row>
    <row r="265" spans="2:51" s="14" customFormat="1" x14ac:dyDescent="0.2">
      <c r="B265" s="172"/>
      <c r="D265" s="166" t="s">
        <v>269</v>
      </c>
      <c r="E265" s="173" t="s">
        <v>1</v>
      </c>
      <c r="F265" s="174" t="s">
        <v>952</v>
      </c>
      <c r="H265" s="175">
        <v>1.2789999999999999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2:51" s="14" customFormat="1" x14ac:dyDescent="0.2">
      <c r="B266" s="172"/>
      <c r="D266" s="166" t="s">
        <v>269</v>
      </c>
      <c r="E266" s="173" t="s">
        <v>1</v>
      </c>
      <c r="F266" s="174" t="s">
        <v>953</v>
      </c>
      <c r="H266" s="175">
        <v>4.133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2:51" s="14" customFormat="1" x14ac:dyDescent="0.2">
      <c r="B267" s="172"/>
      <c r="D267" s="166" t="s">
        <v>269</v>
      </c>
      <c r="E267" s="173" t="s">
        <v>1</v>
      </c>
      <c r="F267" s="174" t="s">
        <v>954</v>
      </c>
      <c r="H267" s="175">
        <v>1.823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2:51" s="14" customFormat="1" x14ac:dyDescent="0.2">
      <c r="B268" s="172"/>
      <c r="D268" s="166" t="s">
        <v>269</v>
      </c>
      <c r="E268" s="173" t="s">
        <v>1</v>
      </c>
      <c r="F268" s="174" t="s">
        <v>955</v>
      </c>
      <c r="H268" s="175">
        <v>2.3180000000000001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2:51" s="14" customFormat="1" x14ac:dyDescent="0.2">
      <c r="B269" s="172"/>
      <c r="D269" s="166" t="s">
        <v>269</v>
      </c>
      <c r="E269" s="173" t="s">
        <v>1</v>
      </c>
      <c r="F269" s="174" t="s">
        <v>956</v>
      </c>
      <c r="H269" s="175">
        <v>1.125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2:51" s="14" customFormat="1" x14ac:dyDescent="0.2">
      <c r="B270" s="172"/>
      <c r="D270" s="166" t="s">
        <v>269</v>
      </c>
      <c r="E270" s="173" t="s">
        <v>1</v>
      </c>
      <c r="F270" s="174" t="s">
        <v>957</v>
      </c>
      <c r="H270" s="175">
        <v>3.206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2:51" s="14" customFormat="1" x14ac:dyDescent="0.2">
      <c r="B271" s="172"/>
      <c r="D271" s="166" t="s">
        <v>269</v>
      </c>
      <c r="E271" s="173" t="s">
        <v>1</v>
      </c>
      <c r="F271" s="174" t="s">
        <v>958</v>
      </c>
      <c r="H271" s="175">
        <v>11.194000000000001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2:51" s="15" customFormat="1" x14ac:dyDescent="0.2">
      <c r="B272" s="179"/>
      <c r="D272" s="166" t="s">
        <v>269</v>
      </c>
      <c r="E272" s="180" t="s">
        <v>1</v>
      </c>
      <c r="F272" s="181" t="s">
        <v>272</v>
      </c>
      <c r="H272" s="182">
        <v>72.58</v>
      </c>
      <c r="L272" s="179"/>
      <c r="M272" s="183"/>
      <c r="N272" s="184"/>
      <c r="O272" s="184"/>
      <c r="P272" s="184"/>
      <c r="Q272" s="184"/>
      <c r="R272" s="184"/>
      <c r="S272" s="184"/>
      <c r="T272" s="185"/>
      <c r="AT272" s="180" t="s">
        <v>269</v>
      </c>
      <c r="AU272" s="180" t="s">
        <v>87</v>
      </c>
      <c r="AV272" s="15" t="s">
        <v>162</v>
      </c>
      <c r="AW272" s="15" t="s">
        <v>26</v>
      </c>
      <c r="AX272" s="15" t="s">
        <v>79</v>
      </c>
      <c r="AY272" s="180" t="s">
        <v>157</v>
      </c>
    </row>
    <row r="273" spans="1:65" s="2" customFormat="1" ht="24.2" customHeight="1" x14ac:dyDescent="0.2">
      <c r="A273" s="30"/>
      <c r="B273" s="147"/>
      <c r="C273" s="148" t="s">
        <v>202</v>
      </c>
      <c r="D273" s="148" t="s">
        <v>159</v>
      </c>
      <c r="E273" s="149" t="s">
        <v>959</v>
      </c>
      <c r="F273" s="150" t="s">
        <v>960</v>
      </c>
      <c r="G273" s="151" t="s">
        <v>161</v>
      </c>
      <c r="H273" s="152">
        <v>202.858</v>
      </c>
      <c r="I273" s="152"/>
      <c r="J273" s="152">
        <f>ROUND(I273*H273,3)</f>
        <v>0</v>
      </c>
      <c r="K273" s="153"/>
      <c r="L273" s="31"/>
      <c r="M273" s="154" t="s">
        <v>1</v>
      </c>
      <c r="N273" s="155" t="s">
        <v>37</v>
      </c>
      <c r="O273" s="156">
        <v>0.58099999999999996</v>
      </c>
      <c r="P273" s="156">
        <f>O273*H273</f>
        <v>117.86049799999999</v>
      </c>
      <c r="Q273" s="156">
        <v>2.3223400000000001</v>
      </c>
      <c r="R273" s="156">
        <f>Q273*H273</f>
        <v>471.10524772000002</v>
      </c>
      <c r="S273" s="156">
        <v>0</v>
      </c>
      <c r="T273" s="157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58" t="s">
        <v>162</v>
      </c>
      <c r="AT273" s="158" t="s">
        <v>159</v>
      </c>
      <c r="AU273" s="158" t="s">
        <v>87</v>
      </c>
      <c r="AY273" s="18" t="s">
        <v>157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8" t="s">
        <v>87</v>
      </c>
      <c r="BK273" s="160">
        <f>ROUND(I273*H273,3)</f>
        <v>0</v>
      </c>
      <c r="BL273" s="18" t="s">
        <v>162</v>
      </c>
      <c r="BM273" s="158" t="s">
        <v>961</v>
      </c>
    </row>
    <row r="274" spans="1:65" s="13" customFormat="1" x14ac:dyDescent="0.2">
      <c r="B274" s="165"/>
      <c r="D274" s="166" t="s">
        <v>269</v>
      </c>
      <c r="E274" s="167" t="s">
        <v>1</v>
      </c>
      <c r="F274" s="168" t="s">
        <v>962</v>
      </c>
      <c r="H274" s="167" t="s">
        <v>1</v>
      </c>
      <c r="L274" s="165"/>
      <c r="M274" s="169"/>
      <c r="N274" s="170"/>
      <c r="O274" s="170"/>
      <c r="P274" s="170"/>
      <c r="Q274" s="170"/>
      <c r="R274" s="170"/>
      <c r="S274" s="170"/>
      <c r="T274" s="171"/>
      <c r="AT274" s="167" t="s">
        <v>269</v>
      </c>
      <c r="AU274" s="167" t="s">
        <v>87</v>
      </c>
      <c r="AV274" s="13" t="s">
        <v>79</v>
      </c>
      <c r="AW274" s="13" t="s">
        <v>26</v>
      </c>
      <c r="AX274" s="13" t="s">
        <v>71</v>
      </c>
      <c r="AY274" s="167" t="s">
        <v>157</v>
      </c>
    </row>
    <row r="275" spans="1:65" s="14" customFormat="1" x14ac:dyDescent="0.2">
      <c r="B275" s="172"/>
      <c r="D275" s="166" t="s">
        <v>269</v>
      </c>
      <c r="E275" s="173" t="s">
        <v>1</v>
      </c>
      <c r="F275" s="174" t="s">
        <v>963</v>
      </c>
      <c r="H275" s="175">
        <v>4.9480000000000004</v>
      </c>
      <c r="L275" s="172"/>
      <c r="M275" s="176"/>
      <c r="N275" s="177"/>
      <c r="O275" s="177"/>
      <c r="P275" s="177"/>
      <c r="Q275" s="177"/>
      <c r="R275" s="177"/>
      <c r="S275" s="177"/>
      <c r="T275" s="178"/>
      <c r="AT275" s="173" t="s">
        <v>269</v>
      </c>
      <c r="AU275" s="173" t="s">
        <v>87</v>
      </c>
      <c r="AV275" s="14" t="s">
        <v>87</v>
      </c>
      <c r="AW275" s="14" t="s">
        <v>26</v>
      </c>
      <c r="AX275" s="14" t="s">
        <v>71</v>
      </c>
      <c r="AY275" s="173" t="s">
        <v>157</v>
      </c>
    </row>
    <row r="276" spans="1:65" s="14" customFormat="1" x14ac:dyDescent="0.2">
      <c r="B276" s="172"/>
      <c r="D276" s="166" t="s">
        <v>269</v>
      </c>
      <c r="E276" s="173" t="s">
        <v>1</v>
      </c>
      <c r="F276" s="174" t="s">
        <v>964</v>
      </c>
      <c r="H276" s="175">
        <v>5.3860000000000001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4" customFormat="1" x14ac:dyDescent="0.2">
      <c r="B277" s="172"/>
      <c r="D277" s="166" t="s">
        <v>269</v>
      </c>
      <c r="E277" s="173" t="s">
        <v>1</v>
      </c>
      <c r="F277" s="174" t="s">
        <v>965</v>
      </c>
      <c r="H277" s="175">
        <v>4.4320000000000004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4" customFormat="1" x14ac:dyDescent="0.2">
      <c r="B278" s="172"/>
      <c r="D278" s="166" t="s">
        <v>269</v>
      </c>
      <c r="E278" s="173" t="s">
        <v>1</v>
      </c>
      <c r="F278" s="174" t="s">
        <v>966</v>
      </c>
      <c r="H278" s="175">
        <v>10.785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 x14ac:dyDescent="0.2">
      <c r="B279" s="172"/>
      <c r="D279" s="166" t="s">
        <v>269</v>
      </c>
      <c r="E279" s="173" t="s">
        <v>1</v>
      </c>
      <c r="F279" s="174" t="s">
        <v>967</v>
      </c>
      <c r="H279" s="175">
        <v>1.44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4" customFormat="1" x14ac:dyDescent="0.2">
      <c r="B280" s="172"/>
      <c r="D280" s="166" t="s">
        <v>269</v>
      </c>
      <c r="E280" s="173" t="s">
        <v>1</v>
      </c>
      <c r="F280" s="174" t="s">
        <v>968</v>
      </c>
      <c r="H280" s="175">
        <v>19.797000000000001</v>
      </c>
      <c r="L280" s="172"/>
      <c r="M280" s="176"/>
      <c r="N280" s="177"/>
      <c r="O280" s="177"/>
      <c r="P280" s="177"/>
      <c r="Q280" s="177"/>
      <c r="R280" s="177"/>
      <c r="S280" s="177"/>
      <c r="T280" s="178"/>
      <c r="AT280" s="173" t="s">
        <v>269</v>
      </c>
      <c r="AU280" s="173" t="s">
        <v>87</v>
      </c>
      <c r="AV280" s="14" t="s">
        <v>87</v>
      </c>
      <c r="AW280" s="14" t="s">
        <v>26</v>
      </c>
      <c r="AX280" s="14" t="s">
        <v>71</v>
      </c>
      <c r="AY280" s="173" t="s">
        <v>157</v>
      </c>
    </row>
    <row r="281" spans="1:65" s="14" customFormat="1" x14ac:dyDescent="0.2">
      <c r="B281" s="172"/>
      <c r="D281" s="166" t="s">
        <v>269</v>
      </c>
      <c r="E281" s="173" t="s">
        <v>1</v>
      </c>
      <c r="F281" s="174" t="s">
        <v>969</v>
      </c>
      <c r="H281" s="175">
        <v>19.606999999999999</v>
      </c>
      <c r="L281" s="172"/>
      <c r="M281" s="176"/>
      <c r="N281" s="177"/>
      <c r="O281" s="177"/>
      <c r="P281" s="177"/>
      <c r="Q281" s="177"/>
      <c r="R281" s="177"/>
      <c r="S281" s="177"/>
      <c r="T281" s="178"/>
      <c r="AT281" s="173" t="s">
        <v>269</v>
      </c>
      <c r="AU281" s="173" t="s">
        <v>87</v>
      </c>
      <c r="AV281" s="14" t="s">
        <v>87</v>
      </c>
      <c r="AW281" s="14" t="s">
        <v>26</v>
      </c>
      <c r="AX281" s="14" t="s">
        <v>71</v>
      </c>
      <c r="AY281" s="173" t="s">
        <v>157</v>
      </c>
    </row>
    <row r="282" spans="1:65" s="14" customFormat="1" x14ac:dyDescent="0.2">
      <c r="B282" s="172"/>
      <c r="D282" s="166" t="s">
        <v>269</v>
      </c>
      <c r="E282" s="173" t="s">
        <v>1</v>
      </c>
      <c r="F282" s="174" t="s">
        <v>970</v>
      </c>
      <c r="H282" s="175">
        <v>12.208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 x14ac:dyDescent="0.2">
      <c r="B283" s="172"/>
      <c r="D283" s="166" t="s">
        <v>269</v>
      </c>
      <c r="E283" s="173" t="s">
        <v>1</v>
      </c>
      <c r="F283" s="174" t="s">
        <v>971</v>
      </c>
      <c r="H283" s="175">
        <v>4.9669999999999996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x14ac:dyDescent="0.2">
      <c r="B284" s="172"/>
      <c r="D284" s="166" t="s">
        <v>269</v>
      </c>
      <c r="E284" s="173" t="s">
        <v>1</v>
      </c>
      <c r="F284" s="174" t="s">
        <v>972</v>
      </c>
      <c r="H284" s="175">
        <v>4.1529999999999996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 x14ac:dyDescent="0.2">
      <c r="B285" s="172"/>
      <c r="D285" s="166" t="s">
        <v>269</v>
      </c>
      <c r="E285" s="173" t="s">
        <v>1</v>
      </c>
      <c r="F285" s="174" t="s">
        <v>973</v>
      </c>
      <c r="H285" s="175">
        <v>3.198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4" customFormat="1" x14ac:dyDescent="0.2">
      <c r="B286" s="172"/>
      <c r="D286" s="166" t="s">
        <v>269</v>
      </c>
      <c r="E286" s="173" t="s">
        <v>1</v>
      </c>
      <c r="F286" s="174" t="s">
        <v>974</v>
      </c>
      <c r="H286" s="175">
        <v>2.2469999999999999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4" customFormat="1" x14ac:dyDescent="0.2">
      <c r="B287" s="172"/>
      <c r="D287" s="166" t="s">
        <v>269</v>
      </c>
      <c r="E287" s="173" t="s">
        <v>1</v>
      </c>
      <c r="F287" s="174" t="s">
        <v>975</v>
      </c>
      <c r="H287" s="175">
        <v>7.0650000000000004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 x14ac:dyDescent="0.2">
      <c r="B288" s="172"/>
      <c r="D288" s="166" t="s">
        <v>269</v>
      </c>
      <c r="E288" s="173" t="s">
        <v>1</v>
      </c>
      <c r="F288" s="174" t="s">
        <v>976</v>
      </c>
      <c r="H288" s="175">
        <v>2.8610000000000002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 x14ac:dyDescent="0.2">
      <c r="B289" s="172"/>
      <c r="D289" s="166" t="s">
        <v>269</v>
      </c>
      <c r="E289" s="173" t="s">
        <v>1</v>
      </c>
      <c r="F289" s="174" t="s">
        <v>977</v>
      </c>
      <c r="H289" s="175">
        <v>1.2410000000000001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4" customFormat="1" x14ac:dyDescent="0.2">
      <c r="B290" s="172"/>
      <c r="D290" s="166" t="s">
        <v>269</v>
      </c>
      <c r="E290" s="173" t="s">
        <v>1</v>
      </c>
      <c r="F290" s="174" t="s">
        <v>978</v>
      </c>
      <c r="H290" s="175">
        <v>5.6239999999999997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4" customFormat="1" x14ac:dyDescent="0.2">
      <c r="B291" s="172"/>
      <c r="D291" s="166" t="s">
        <v>269</v>
      </c>
      <c r="E291" s="173" t="s">
        <v>1</v>
      </c>
      <c r="F291" s="174" t="s">
        <v>979</v>
      </c>
      <c r="H291" s="175">
        <v>4.6840000000000002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4" customFormat="1" x14ac:dyDescent="0.2">
      <c r="B292" s="172"/>
      <c r="D292" s="166" t="s">
        <v>269</v>
      </c>
      <c r="E292" s="173" t="s">
        <v>1</v>
      </c>
      <c r="F292" s="174" t="s">
        <v>980</v>
      </c>
      <c r="H292" s="175">
        <v>3.5529999999999999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4" customFormat="1" x14ac:dyDescent="0.2">
      <c r="B293" s="172"/>
      <c r="D293" s="166" t="s">
        <v>269</v>
      </c>
      <c r="E293" s="173" t="s">
        <v>1</v>
      </c>
      <c r="F293" s="174" t="s">
        <v>981</v>
      </c>
      <c r="H293" s="175">
        <v>7.62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4" customFormat="1" x14ac:dyDescent="0.2">
      <c r="B294" s="172"/>
      <c r="D294" s="166" t="s">
        <v>269</v>
      </c>
      <c r="E294" s="173" t="s">
        <v>1</v>
      </c>
      <c r="F294" s="174" t="s">
        <v>982</v>
      </c>
      <c r="H294" s="175">
        <v>2.9089999999999998</v>
      </c>
      <c r="L294" s="172"/>
      <c r="M294" s="176"/>
      <c r="N294" s="177"/>
      <c r="O294" s="177"/>
      <c r="P294" s="177"/>
      <c r="Q294" s="177"/>
      <c r="R294" s="177"/>
      <c r="S294" s="177"/>
      <c r="T294" s="178"/>
      <c r="AT294" s="173" t="s">
        <v>269</v>
      </c>
      <c r="AU294" s="173" t="s">
        <v>87</v>
      </c>
      <c r="AV294" s="14" t="s">
        <v>87</v>
      </c>
      <c r="AW294" s="14" t="s">
        <v>26</v>
      </c>
      <c r="AX294" s="14" t="s">
        <v>71</v>
      </c>
      <c r="AY294" s="173" t="s">
        <v>157</v>
      </c>
    </row>
    <row r="295" spans="1:65" s="14" customFormat="1" x14ac:dyDescent="0.2">
      <c r="B295" s="172"/>
      <c r="D295" s="166" t="s">
        <v>269</v>
      </c>
      <c r="E295" s="173" t="s">
        <v>1</v>
      </c>
      <c r="F295" s="174" t="s">
        <v>983</v>
      </c>
      <c r="H295" s="175">
        <v>10.39</v>
      </c>
      <c r="L295" s="172"/>
      <c r="M295" s="176"/>
      <c r="N295" s="177"/>
      <c r="O295" s="177"/>
      <c r="P295" s="177"/>
      <c r="Q295" s="177"/>
      <c r="R295" s="177"/>
      <c r="S295" s="177"/>
      <c r="T295" s="178"/>
      <c r="AT295" s="173" t="s">
        <v>269</v>
      </c>
      <c r="AU295" s="173" t="s">
        <v>87</v>
      </c>
      <c r="AV295" s="14" t="s">
        <v>87</v>
      </c>
      <c r="AW295" s="14" t="s">
        <v>26</v>
      </c>
      <c r="AX295" s="14" t="s">
        <v>71</v>
      </c>
      <c r="AY295" s="173" t="s">
        <v>157</v>
      </c>
    </row>
    <row r="296" spans="1:65" s="14" customFormat="1" x14ac:dyDescent="0.2">
      <c r="B296" s="172"/>
      <c r="D296" s="166" t="s">
        <v>269</v>
      </c>
      <c r="E296" s="173" t="s">
        <v>1</v>
      </c>
      <c r="F296" s="174" t="s">
        <v>984</v>
      </c>
      <c r="H296" s="175">
        <v>4.1790000000000003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4" customFormat="1" x14ac:dyDescent="0.2">
      <c r="B297" s="172"/>
      <c r="D297" s="166" t="s">
        <v>269</v>
      </c>
      <c r="E297" s="173" t="s">
        <v>1</v>
      </c>
      <c r="F297" s="174" t="s">
        <v>985</v>
      </c>
      <c r="H297" s="175">
        <v>2.5950000000000002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4" customFormat="1" x14ac:dyDescent="0.2">
      <c r="B298" s="172"/>
      <c r="D298" s="166" t="s">
        <v>269</v>
      </c>
      <c r="E298" s="173" t="s">
        <v>1</v>
      </c>
      <c r="F298" s="174" t="s">
        <v>986</v>
      </c>
      <c r="H298" s="175">
        <v>2.0129999999999999</v>
      </c>
      <c r="L298" s="172"/>
      <c r="M298" s="176"/>
      <c r="N298" s="177"/>
      <c r="O298" s="177"/>
      <c r="P298" s="177"/>
      <c r="Q298" s="177"/>
      <c r="R298" s="177"/>
      <c r="S298" s="177"/>
      <c r="T298" s="178"/>
      <c r="AT298" s="173" t="s">
        <v>269</v>
      </c>
      <c r="AU298" s="173" t="s">
        <v>87</v>
      </c>
      <c r="AV298" s="14" t="s">
        <v>87</v>
      </c>
      <c r="AW298" s="14" t="s">
        <v>26</v>
      </c>
      <c r="AX298" s="14" t="s">
        <v>71</v>
      </c>
      <c r="AY298" s="173" t="s">
        <v>157</v>
      </c>
    </row>
    <row r="299" spans="1:65" s="14" customFormat="1" x14ac:dyDescent="0.2">
      <c r="B299" s="172"/>
      <c r="D299" s="166" t="s">
        <v>269</v>
      </c>
      <c r="E299" s="173" t="s">
        <v>1</v>
      </c>
      <c r="F299" s="174" t="s">
        <v>987</v>
      </c>
      <c r="H299" s="175">
        <v>2.37</v>
      </c>
      <c r="L299" s="172"/>
      <c r="M299" s="176"/>
      <c r="N299" s="177"/>
      <c r="O299" s="177"/>
      <c r="P299" s="177"/>
      <c r="Q299" s="177"/>
      <c r="R299" s="177"/>
      <c r="S299" s="177"/>
      <c r="T299" s="178"/>
      <c r="AT299" s="173" t="s">
        <v>269</v>
      </c>
      <c r="AU299" s="173" t="s">
        <v>87</v>
      </c>
      <c r="AV299" s="14" t="s">
        <v>87</v>
      </c>
      <c r="AW299" s="14" t="s">
        <v>26</v>
      </c>
      <c r="AX299" s="14" t="s">
        <v>71</v>
      </c>
      <c r="AY299" s="173" t="s">
        <v>157</v>
      </c>
    </row>
    <row r="300" spans="1:65" s="14" customFormat="1" x14ac:dyDescent="0.2">
      <c r="B300" s="172"/>
      <c r="D300" s="166" t="s">
        <v>269</v>
      </c>
      <c r="E300" s="173" t="s">
        <v>1</v>
      </c>
      <c r="F300" s="174" t="s">
        <v>988</v>
      </c>
      <c r="H300" s="175">
        <v>6.07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4" customFormat="1" x14ac:dyDescent="0.2">
      <c r="B301" s="172"/>
      <c r="D301" s="166" t="s">
        <v>269</v>
      </c>
      <c r="E301" s="173" t="s">
        <v>1</v>
      </c>
      <c r="F301" s="174" t="s">
        <v>989</v>
      </c>
      <c r="H301" s="175">
        <v>46.515999999999998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5" customFormat="1" x14ac:dyDescent="0.2">
      <c r="B302" s="179"/>
      <c r="D302" s="166" t="s">
        <v>269</v>
      </c>
      <c r="E302" s="180" t="s">
        <v>1</v>
      </c>
      <c r="F302" s="181" t="s">
        <v>272</v>
      </c>
      <c r="H302" s="182">
        <v>202.858</v>
      </c>
      <c r="L302" s="179"/>
      <c r="M302" s="183"/>
      <c r="N302" s="184"/>
      <c r="O302" s="184"/>
      <c r="P302" s="184"/>
      <c r="Q302" s="184"/>
      <c r="R302" s="184"/>
      <c r="S302" s="184"/>
      <c r="T302" s="185"/>
      <c r="AT302" s="180" t="s">
        <v>269</v>
      </c>
      <c r="AU302" s="180" t="s">
        <v>87</v>
      </c>
      <c r="AV302" s="15" t="s">
        <v>162</v>
      </c>
      <c r="AW302" s="15" t="s">
        <v>26</v>
      </c>
      <c r="AX302" s="15" t="s">
        <v>79</v>
      </c>
      <c r="AY302" s="180" t="s">
        <v>157</v>
      </c>
    </row>
    <row r="303" spans="1:65" s="2" customFormat="1" ht="24.2" customHeight="1" x14ac:dyDescent="0.2">
      <c r="A303" s="30"/>
      <c r="B303" s="147"/>
      <c r="C303" s="148" t="s">
        <v>207</v>
      </c>
      <c r="D303" s="148" t="s">
        <v>159</v>
      </c>
      <c r="E303" s="149" t="s">
        <v>990</v>
      </c>
      <c r="F303" s="150" t="s">
        <v>991</v>
      </c>
      <c r="G303" s="151" t="s">
        <v>161</v>
      </c>
      <c r="H303" s="152">
        <v>11.384</v>
      </c>
      <c r="I303" s="152"/>
      <c r="J303" s="152">
        <f>ROUND(I303*H303,3)</f>
        <v>0</v>
      </c>
      <c r="K303" s="153"/>
      <c r="L303" s="31"/>
      <c r="M303" s="154" t="s">
        <v>1</v>
      </c>
      <c r="N303" s="155" t="s">
        <v>37</v>
      </c>
      <c r="O303" s="156">
        <v>0.58299999999999996</v>
      </c>
      <c r="P303" s="156">
        <f>O303*H303</f>
        <v>6.6368719999999994</v>
      </c>
      <c r="Q303" s="156">
        <v>2.3223400000000001</v>
      </c>
      <c r="R303" s="156">
        <f>Q303*H303</f>
        <v>26.437518560000001</v>
      </c>
      <c r="S303" s="156">
        <v>0</v>
      </c>
      <c r="T303" s="157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58" t="s">
        <v>162</v>
      </c>
      <c r="AT303" s="158" t="s">
        <v>159</v>
      </c>
      <c r="AU303" s="158" t="s">
        <v>87</v>
      </c>
      <c r="AY303" s="18" t="s">
        <v>157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8" t="s">
        <v>87</v>
      </c>
      <c r="BK303" s="160">
        <f>ROUND(I303*H303,3)</f>
        <v>0</v>
      </c>
      <c r="BL303" s="18" t="s">
        <v>162</v>
      </c>
      <c r="BM303" s="158" t="s">
        <v>992</v>
      </c>
    </row>
    <row r="304" spans="1:65" s="13" customFormat="1" ht="22.5" x14ac:dyDescent="0.2">
      <c r="B304" s="165"/>
      <c r="D304" s="166" t="s">
        <v>269</v>
      </c>
      <c r="E304" s="167" t="s">
        <v>1</v>
      </c>
      <c r="F304" s="168" t="s">
        <v>993</v>
      </c>
      <c r="H304" s="167" t="s">
        <v>1</v>
      </c>
      <c r="L304" s="165"/>
      <c r="M304" s="169"/>
      <c r="N304" s="170"/>
      <c r="O304" s="170"/>
      <c r="P304" s="170"/>
      <c r="Q304" s="170"/>
      <c r="R304" s="170"/>
      <c r="S304" s="170"/>
      <c r="T304" s="171"/>
      <c r="AT304" s="167" t="s">
        <v>269</v>
      </c>
      <c r="AU304" s="167" t="s">
        <v>87</v>
      </c>
      <c r="AV304" s="13" t="s">
        <v>79</v>
      </c>
      <c r="AW304" s="13" t="s">
        <v>26</v>
      </c>
      <c r="AX304" s="13" t="s">
        <v>71</v>
      </c>
      <c r="AY304" s="167" t="s">
        <v>157</v>
      </c>
    </row>
    <row r="305" spans="1:65" s="14" customFormat="1" x14ac:dyDescent="0.2">
      <c r="B305" s="172"/>
      <c r="D305" s="166" t="s">
        <v>269</v>
      </c>
      <c r="E305" s="173" t="s">
        <v>1</v>
      </c>
      <c r="F305" s="174" t="s">
        <v>994</v>
      </c>
      <c r="H305" s="175">
        <v>1.59</v>
      </c>
      <c r="L305" s="172"/>
      <c r="M305" s="176"/>
      <c r="N305" s="177"/>
      <c r="O305" s="177"/>
      <c r="P305" s="177"/>
      <c r="Q305" s="177"/>
      <c r="R305" s="177"/>
      <c r="S305" s="177"/>
      <c r="T305" s="178"/>
      <c r="AT305" s="173" t="s">
        <v>269</v>
      </c>
      <c r="AU305" s="173" t="s">
        <v>87</v>
      </c>
      <c r="AV305" s="14" t="s">
        <v>87</v>
      </c>
      <c r="AW305" s="14" t="s">
        <v>26</v>
      </c>
      <c r="AX305" s="14" t="s">
        <v>71</v>
      </c>
      <c r="AY305" s="173" t="s">
        <v>157</v>
      </c>
    </row>
    <row r="306" spans="1:65" s="14" customFormat="1" x14ac:dyDescent="0.2">
      <c r="B306" s="172"/>
      <c r="D306" s="166" t="s">
        <v>269</v>
      </c>
      <c r="E306" s="173" t="s">
        <v>1</v>
      </c>
      <c r="F306" s="174" t="s">
        <v>995</v>
      </c>
      <c r="H306" s="175">
        <v>0.378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 x14ac:dyDescent="0.2">
      <c r="B307" s="172"/>
      <c r="D307" s="166" t="s">
        <v>269</v>
      </c>
      <c r="E307" s="173" t="s">
        <v>1</v>
      </c>
      <c r="F307" s="174" t="s">
        <v>996</v>
      </c>
      <c r="H307" s="175">
        <v>1.26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4" customFormat="1" x14ac:dyDescent="0.2">
      <c r="B308" s="172"/>
      <c r="D308" s="166" t="s">
        <v>269</v>
      </c>
      <c r="E308" s="173" t="s">
        <v>1</v>
      </c>
      <c r="F308" s="174" t="s">
        <v>997</v>
      </c>
      <c r="H308" s="175">
        <v>1.335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 x14ac:dyDescent="0.2">
      <c r="B309" s="172"/>
      <c r="D309" s="166" t="s">
        <v>269</v>
      </c>
      <c r="E309" s="173" t="s">
        <v>1</v>
      </c>
      <c r="F309" s="174" t="s">
        <v>998</v>
      </c>
      <c r="H309" s="175">
        <v>0.96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 x14ac:dyDescent="0.2">
      <c r="B310" s="172"/>
      <c r="D310" s="166" t="s">
        <v>269</v>
      </c>
      <c r="E310" s="173" t="s">
        <v>1</v>
      </c>
      <c r="F310" s="174" t="s">
        <v>999</v>
      </c>
      <c r="H310" s="175">
        <v>1.2450000000000001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 x14ac:dyDescent="0.2">
      <c r="B311" s="172"/>
      <c r="D311" s="166" t="s">
        <v>269</v>
      </c>
      <c r="E311" s="173" t="s">
        <v>1</v>
      </c>
      <c r="F311" s="174" t="s">
        <v>1000</v>
      </c>
      <c r="H311" s="175">
        <v>1.238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 x14ac:dyDescent="0.2">
      <c r="B312" s="172"/>
      <c r="D312" s="166" t="s">
        <v>269</v>
      </c>
      <c r="E312" s="173" t="s">
        <v>1</v>
      </c>
      <c r="F312" s="174" t="s">
        <v>1001</v>
      </c>
      <c r="H312" s="175">
        <v>0.315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 x14ac:dyDescent="0.2">
      <c r="B313" s="172"/>
      <c r="D313" s="166" t="s">
        <v>269</v>
      </c>
      <c r="E313" s="173" t="s">
        <v>1</v>
      </c>
      <c r="F313" s="174" t="s">
        <v>1002</v>
      </c>
      <c r="H313" s="175">
        <v>1.044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 x14ac:dyDescent="0.2">
      <c r="B314" s="172"/>
      <c r="D314" s="166" t="s">
        <v>269</v>
      </c>
      <c r="E314" s="173" t="s">
        <v>1</v>
      </c>
      <c r="F314" s="174" t="s">
        <v>1003</v>
      </c>
      <c r="H314" s="175">
        <v>1.575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 x14ac:dyDescent="0.2">
      <c r="B315" s="172"/>
      <c r="D315" s="166" t="s">
        <v>269</v>
      </c>
      <c r="E315" s="173" t="s">
        <v>1</v>
      </c>
      <c r="F315" s="174" t="s">
        <v>1004</v>
      </c>
      <c r="H315" s="175">
        <v>0.44400000000000001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5" customFormat="1" x14ac:dyDescent="0.2">
      <c r="B316" s="179"/>
      <c r="D316" s="166" t="s">
        <v>269</v>
      </c>
      <c r="E316" s="180" t="s">
        <v>1</v>
      </c>
      <c r="F316" s="181" t="s">
        <v>272</v>
      </c>
      <c r="H316" s="182">
        <v>11.384</v>
      </c>
      <c r="L316" s="179"/>
      <c r="M316" s="183"/>
      <c r="N316" s="184"/>
      <c r="O316" s="184"/>
      <c r="P316" s="184"/>
      <c r="Q316" s="184"/>
      <c r="R316" s="184"/>
      <c r="S316" s="184"/>
      <c r="T316" s="185"/>
      <c r="AT316" s="180" t="s">
        <v>269</v>
      </c>
      <c r="AU316" s="180" t="s">
        <v>87</v>
      </c>
      <c r="AV316" s="15" t="s">
        <v>162</v>
      </c>
      <c r="AW316" s="15" t="s">
        <v>26</v>
      </c>
      <c r="AX316" s="15" t="s">
        <v>79</v>
      </c>
      <c r="AY316" s="180" t="s">
        <v>157</v>
      </c>
    </row>
    <row r="317" spans="1:65" s="2" customFormat="1" ht="14.45" customHeight="1" x14ac:dyDescent="0.2">
      <c r="A317" s="30"/>
      <c r="B317" s="147"/>
      <c r="C317" s="148" t="s">
        <v>211</v>
      </c>
      <c r="D317" s="148" t="s">
        <v>159</v>
      </c>
      <c r="E317" s="149" t="s">
        <v>1005</v>
      </c>
      <c r="F317" s="150" t="s">
        <v>1006</v>
      </c>
      <c r="G317" s="151" t="s">
        <v>168</v>
      </c>
      <c r="H317" s="152">
        <v>831.75599999999997</v>
      </c>
      <c r="I317" s="152"/>
      <c r="J317" s="152">
        <f>ROUND(I317*H317,3)</f>
        <v>0</v>
      </c>
      <c r="K317" s="153"/>
      <c r="L317" s="31"/>
      <c r="M317" s="154" t="s">
        <v>1</v>
      </c>
      <c r="N317" s="155" t="s">
        <v>37</v>
      </c>
      <c r="O317" s="156">
        <v>0.35799999999999998</v>
      </c>
      <c r="P317" s="156">
        <f>O317*H317</f>
        <v>297.76864799999998</v>
      </c>
      <c r="Q317" s="156">
        <v>6.7000000000000002E-4</v>
      </c>
      <c r="R317" s="156">
        <f>Q317*H317</f>
        <v>0.55727652000000005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162</v>
      </c>
      <c r="AT317" s="158" t="s">
        <v>159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162</v>
      </c>
      <c r="BM317" s="158" t="s">
        <v>1007</v>
      </c>
    </row>
    <row r="318" spans="1:65" s="13" customFormat="1" x14ac:dyDescent="0.2">
      <c r="B318" s="165"/>
      <c r="D318" s="166" t="s">
        <v>269</v>
      </c>
      <c r="E318" s="167" t="s">
        <v>1</v>
      </c>
      <c r="F318" s="168" t="s">
        <v>1008</v>
      </c>
      <c r="H318" s="167" t="s">
        <v>1</v>
      </c>
      <c r="L318" s="165"/>
      <c r="M318" s="169"/>
      <c r="N318" s="170"/>
      <c r="O318" s="170"/>
      <c r="P318" s="170"/>
      <c r="Q318" s="170"/>
      <c r="R318" s="170"/>
      <c r="S318" s="170"/>
      <c r="T318" s="171"/>
      <c r="AT318" s="167" t="s">
        <v>269</v>
      </c>
      <c r="AU318" s="167" t="s">
        <v>87</v>
      </c>
      <c r="AV318" s="13" t="s">
        <v>79</v>
      </c>
      <c r="AW318" s="13" t="s">
        <v>26</v>
      </c>
      <c r="AX318" s="13" t="s">
        <v>71</v>
      </c>
      <c r="AY318" s="167" t="s">
        <v>157</v>
      </c>
    </row>
    <row r="319" spans="1:65" s="14" customFormat="1" ht="22.5" x14ac:dyDescent="0.2">
      <c r="B319" s="172"/>
      <c r="D319" s="166" t="s">
        <v>269</v>
      </c>
      <c r="E319" s="173" t="s">
        <v>1</v>
      </c>
      <c r="F319" s="174" t="s">
        <v>1009</v>
      </c>
      <c r="H319" s="175">
        <v>92.256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6" customFormat="1" x14ac:dyDescent="0.2">
      <c r="B320" s="186"/>
      <c r="D320" s="166" t="s">
        <v>269</v>
      </c>
      <c r="E320" s="187" t="s">
        <v>1</v>
      </c>
      <c r="F320" s="188" t="s">
        <v>319</v>
      </c>
      <c r="H320" s="189">
        <v>92.256</v>
      </c>
      <c r="L320" s="186"/>
      <c r="M320" s="190"/>
      <c r="N320" s="191"/>
      <c r="O320" s="191"/>
      <c r="P320" s="191"/>
      <c r="Q320" s="191"/>
      <c r="R320" s="191"/>
      <c r="S320" s="191"/>
      <c r="T320" s="192"/>
      <c r="AT320" s="187" t="s">
        <v>269</v>
      </c>
      <c r="AU320" s="187" t="s">
        <v>87</v>
      </c>
      <c r="AV320" s="16" t="s">
        <v>92</v>
      </c>
      <c r="AW320" s="16" t="s">
        <v>26</v>
      </c>
      <c r="AX320" s="16" t="s">
        <v>71</v>
      </c>
      <c r="AY320" s="187" t="s">
        <v>157</v>
      </c>
    </row>
    <row r="321" spans="1:65" s="13" customFormat="1" x14ac:dyDescent="0.2">
      <c r="B321" s="165"/>
      <c r="D321" s="166" t="s">
        <v>269</v>
      </c>
      <c r="E321" s="167" t="s">
        <v>1</v>
      </c>
      <c r="F321" s="168" t="s">
        <v>1010</v>
      </c>
      <c r="H321" s="167" t="s">
        <v>1</v>
      </c>
      <c r="L321" s="165"/>
      <c r="M321" s="169"/>
      <c r="N321" s="170"/>
      <c r="O321" s="170"/>
      <c r="P321" s="170"/>
      <c r="Q321" s="170"/>
      <c r="R321" s="170"/>
      <c r="S321" s="170"/>
      <c r="T321" s="171"/>
      <c r="AT321" s="167" t="s">
        <v>269</v>
      </c>
      <c r="AU321" s="167" t="s">
        <v>87</v>
      </c>
      <c r="AV321" s="13" t="s">
        <v>79</v>
      </c>
      <c r="AW321" s="13" t="s">
        <v>26</v>
      </c>
      <c r="AX321" s="13" t="s">
        <v>71</v>
      </c>
      <c r="AY321" s="167" t="s">
        <v>157</v>
      </c>
    </row>
    <row r="322" spans="1:65" s="14" customFormat="1" x14ac:dyDescent="0.2">
      <c r="B322" s="172"/>
      <c r="D322" s="166" t="s">
        <v>269</v>
      </c>
      <c r="E322" s="173" t="s">
        <v>1</v>
      </c>
      <c r="F322" s="174" t="s">
        <v>1011</v>
      </c>
      <c r="H322" s="175">
        <v>109.596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 x14ac:dyDescent="0.2">
      <c r="B323" s="172"/>
      <c r="D323" s="166" t="s">
        <v>269</v>
      </c>
      <c r="E323" s="173" t="s">
        <v>1</v>
      </c>
      <c r="F323" s="174" t="s">
        <v>1012</v>
      </c>
      <c r="H323" s="175">
        <v>129.096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 x14ac:dyDescent="0.2">
      <c r="B324" s="172"/>
      <c r="D324" s="166" t="s">
        <v>269</v>
      </c>
      <c r="E324" s="173" t="s">
        <v>1</v>
      </c>
      <c r="F324" s="174" t="s">
        <v>1013</v>
      </c>
      <c r="H324" s="175">
        <v>76.585999999999999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4" customFormat="1" x14ac:dyDescent="0.2">
      <c r="B325" s="172"/>
      <c r="D325" s="166" t="s">
        <v>269</v>
      </c>
      <c r="E325" s="173" t="s">
        <v>1</v>
      </c>
      <c r="F325" s="174" t="s">
        <v>1014</v>
      </c>
      <c r="H325" s="175">
        <v>67.427999999999997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1:65" s="14" customFormat="1" x14ac:dyDescent="0.2">
      <c r="B326" s="172"/>
      <c r="D326" s="166" t="s">
        <v>269</v>
      </c>
      <c r="E326" s="173" t="s">
        <v>1</v>
      </c>
      <c r="F326" s="174" t="s">
        <v>1015</v>
      </c>
      <c r="H326" s="175">
        <v>51.18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1:65" s="14" customFormat="1" x14ac:dyDescent="0.2">
      <c r="B327" s="172"/>
      <c r="D327" s="166" t="s">
        <v>269</v>
      </c>
      <c r="E327" s="173" t="s">
        <v>1</v>
      </c>
      <c r="F327" s="174" t="s">
        <v>1016</v>
      </c>
      <c r="H327" s="175">
        <v>53.037999999999997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 x14ac:dyDescent="0.2">
      <c r="B328" s="172"/>
      <c r="D328" s="166" t="s">
        <v>269</v>
      </c>
      <c r="E328" s="173" t="s">
        <v>1</v>
      </c>
      <c r="F328" s="174" t="s">
        <v>1017</v>
      </c>
      <c r="H328" s="175">
        <v>74.772000000000006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4" customFormat="1" x14ac:dyDescent="0.2">
      <c r="B329" s="172"/>
      <c r="D329" s="166" t="s">
        <v>269</v>
      </c>
      <c r="E329" s="173" t="s">
        <v>1</v>
      </c>
      <c r="F329" s="174" t="s">
        <v>1018</v>
      </c>
      <c r="H329" s="175">
        <v>58.404000000000003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4" customFormat="1" x14ac:dyDescent="0.2">
      <c r="B330" s="172"/>
      <c r="D330" s="166" t="s">
        <v>269</v>
      </c>
      <c r="E330" s="173" t="s">
        <v>1</v>
      </c>
      <c r="F330" s="174" t="s">
        <v>1019</v>
      </c>
      <c r="H330" s="175">
        <v>119.4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1:65" s="16" customFormat="1" x14ac:dyDescent="0.2">
      <c r="B331" s="186"/>
      <c r="D331" s="166" t="s">
        <v>269</v>
      </c>
      <c r="E331" s="187" t="s">
        <v>1</v>
      </c>
      <c r="F331" s="188" t="s">
        <v>319</v>
      </c>
      <c r="H331" s="189">
        <v>739.5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1:65" s="15" customFormat="1" x14ac:dyDescent="0.2">
      <c r="B332" s="179"/>
      <c r="D332" s="166" t="s">
        <v>269</v>
      </c>
      <c r="E332" s="180" t="s">
        <v>1</v>
      </c>
      <c r="F332" s="181" t="s">
        <v>272</v>
      </c>
      <c r="H332" s="182">
        <v>831.75599999999997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24.2" customHeight="1" x14ac:dyDescent="0.2">
      <c r="A333" s="30"/>
      <c r="B333" s="147"/>
      <c r="C333" s="148" t="s">
        <v>215</v>
      </c>
      <c r="D333" s="148" t="s">
        <v>159</v>
      </c>
      <c r="E333" s="149" t="s">
        <v>1020</v>
      </c>
      <c r="F333" s="150" t="s">
        <v>1021</v>
      </c>
      <c r="G333" s="151" t="s">
        <v>168</v>
      </c>
      <c r="H333" s="152">
        <v>831.75599999999997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0.19900000000000001</v>
      </c>
      <c r="P333" s="156">
        <f>O333*H333</f>
        <v>165.51944399999999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1022</v>
      </c>
    </row>
    <row r="334" spans="1:65" s="2" customFormat="1" ht="14.45" customHeight="1" x14ac:dyDescent="0.2">
      <c r="A334" s="30"/>
      <c r="B334" s="147"/>
      <c r="C334" s="148" t="s">
        <v>220</v>
      </c>
      <c r="D334" s="148" t="s">
        <v>159</v>
      </c>
      <c r="E334" s="149" t="s">
        <v>1023</v>
      </c>
      <c r="F334" s="150" t="s">
        <v>1024</v>
      </c>
      <c r="G334" s="151" t="s">
        <v>218</v>
      </c>
      <c r="H334" s="152">
        <v>0.81399999999999995</v>
      </c>
      <c r="I334" s="152"/>
      <c r="J334" s="152">
        <f>ROUND(I334*H334,3)</f>
        <v>0</v>
      </c>
      <c r="K334" s="153"/>
      <c r="L334" s="31"/>
      <c r="M334" s="154" t="s">
        <v>1</v>
      </c>
      <c r="N334" s="155" t="s">
        <v>37</v>
      </c>
      <c r="O334" s="156">
        <v>34.322000000000003</v>
      </c>
      <c r="P334" s="156">
        <f>O334*H334</f>
        <v>27.938108</v>
      </c>
      <c r="Q334" s="156">
        <v>1.01895</v>
      </c>
      <c r="R334" s="156">
        <f>Q334*H334</f>
        <v>0.82942529999999992</v>
      </c>
      <c r="S334" s="156">
        <v>0</v>
      </c>
      <c r="T334" s="157">
        <f>S334*H334</f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58" t="s">
        <v>162</v>
      </c>
      <c r="AT334" s="158" t="s">
        <v>159</v>
      </c>
      <c r="AU334" s="158" t="s">
        <v>87</v>
      </c>
      <c r="AY334" s="18" t="s">
        <v>157</v>
      </c>
      <c r="BE334" s="159">
        <f>IF(N334="základná",J334,0)</f>
        <v>0</v>
      </c>
      <c r="BF334" s="159">
        <f>IF(N334="znížená",J334,0)</f>
        <v>0</v>
      </c>
      <c r="BG334" s="159">
        <f>IF(N334="zákl. prenesená",J334,0)</f>
        <v>0</v>
      </c>
      <c r="BH334" s="159">
        <f>IF(N334="zníž. prenesená",J334,0)</f>
        <v>0</v>
      </c>
      <c r="BI334" s="159">
        <f>IF(N334="nulová",J334,0)</f>
        <v>0</v>
      </c>
      <c r="BJ334" s="18" t="s">
        <v>87</v>
      </c>
      <c r="BK334" s="160">
        <f>ROUND(I334*H334,3)</f>
        <v>0</v>
      </c>
      <c r="BL334" s="18" t="s">
        <v>162</v>
      </c>
      <c r="BM334" s="158" t="s">
        <v>1025</v>
      </c>
    </row>
    <row r="335" spans="1:65" s="13" customFormat="1" x14ac:dyDescent="0.2">
      <c r="B335" s="165"/>
      <c r="D335" s="166" t="s">
        <v>269</v>
      </c>
      <c r="E335" s="167" t="s">
        <v>1</v>
      </c>
      <c r="F335" s="168" t="s">
        <v>1026</v>
      </c>
      <c r="H335" s="167" t="s">
        <v>1</v>
      </c>
      <c r="L335" s="165"/>
      <c r="M335" s="169"/>
      <c r="N335" s="170"/>
      <c r="O335" s="170"/>
      <c r="P335" s="170"/>
      <c r="Q335" s="170"/>
      <c r="R335" s="170"/>
      <c r="S335" s="170"/>
      <c r="T335" s="171"/>
      <c r="AT335" s="167" t="s">
        <v>269</v>
      </c>
      <c r="AU335" s="167" t="s">
        <v>87</v>
      </c>
      <c r="AV335" s="13" t="s">
        <v>79</v>
      </c>
      <c r="AW335" s="13" t="s">
        <v>26</v>
      </c>
      <c r="AX335" s="13" t="s">
        <v>71</v>
      </c>
      <c r="AY335" s="167" t="s">
        <v>157</v>
      </c>
    </row>
    <row r="336" spans="1:65" s="14" customFormat="1" x14ac:dyDescent="0.2">
      <c r="B336" s="172"/>
      <c r="D336" s="166" t="s">
        <v>269</v>
      </c>
      <c r="E336" s="173" t="s">
        <v>1</v>
      </c>
      <c r="F336" s="174" t="s">
        <v>1027</v>
      </c>
      <c r="H336" s="175">
        <v>740.29700000000003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1:65" s="16" customFormat="1" x14ac:dyDescent="0.2">
      <c r="B337" s="186"/>
      <c r="D337" s="166" t="s">
        <v>269</v>
      </c>
      <c r="E337" s="187" t="s">
        <v>1</v>
      </c>
      <c r="F337" s="188" t="s">
        <v>319</v>
      </c>
      <c r="H337" s="189">
        <v>740.29700000000003</v>
      </c>
      <c r="L337" s="186"/>
      <c r="M337" s="190"/>
      <c r="N337" s="191"/>
      <c r="O337" s="191"/>
      <c r="P337" s="191"/>
      <c r="Q337" s="191"/>
      <c r="R337" s="191"/>
      <c r="S337" s="191"/>
      <c r="T337" s="192"/>
      <c r="AT337" s="187" t="s">
        <v>269</v>
      </c>
      <c r="AU337" s="187" t="s">
        <v>87</v>
      </c>
      <c r="AV337" s="16" t="s">
        <v>92</v>
      </c>
      <c r="AW337" s="16" t="s">
        <v>26</v>
      </c>
      <c r="AX337" s="16" t="s">
        <v>71</v>
      </c>
      <c r="AY337" s="187" t="s">
        <v>157</v>
      </c>
    </row>
    <row r="338" spans="1:65" s="14" customFormat="1" x14ac:dyDescent="0.2">
      <c r="B338" s="172"/>
      <c r="D338" s="166" t="s">
        <v>269</v>
      </c>
      <c r="E338" s="173" t="s">
        <v>1</v>
      </c>
      <c r="F338" s="174" t="s">
        <v>1028</v>
      </c>
      <c r="H338" s="175">
        <v>74.03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1:65" s="16" customFormat="1" x14ac:dyDescent="0.2">
      <c r="B339" s="186"/>
      <c r="D339" s="166" t="s">
        <v>269</v>
      </c>
      <c r="E339" s="187" t="s">
        <v>1</v>
      </c>
      <c r="F339" s="188" t="s">
        <v>319</v>
      </c>
      <c r="H339" s="189">
        <v>74.03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1:65" s="14" customFormat="1" x14ac:dyDescent="0.2">
      <c r="B340" s="172"/>
      <c r="D340" s="166" t="s">
        <v>269</v>
      </c>
      <c r="E340" s="173" t="s">
        <v>1</v>
      </c>
      <c r="F340" s="174" t="s">
        <v>1029</v>
      </c>
      <c r="H340" s="175">
        <v>0.81399999999999995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6" customFormat="1" x14ac:dyDescent="0.2">
      <c r="B341" s="186"/>
      <c r="D341" s="166" t="s">
        <v>269</v>
      </c>
      <c r="E341" s="187" t="s">
        <v>1</v>
      </c>
      <c r="F341" s="188" t="s">
        <v>319</v>
      </c>
      <c r="H341" s="189">
        <v>0.81399999999999995</v>
      </c>
      <c r="L341" s="186"/>
      <c r="M341" s="190"/>
      <c r="N341" s="191"/>
      <c r="O341" s="191"/>
      <c r="P341" s="191"/>
      <c r="Q341" s="191"/>
      <c r="R341" s="191"/>
      <c r="S341" s="191"/>
      <c r="T341" s="192"/>
      <c r="AT341" s="187" t="s">
        <v>269</v>
      </c>
      <c r="AU341" s="187" t="s">
        <v>87</v>
      </c>
      <c r="AV341" s="16" t="s">
        <v>92</v>
      </c>
      <c r="AW341" s="16" t="s">
        <v>26</v>
      </c>
      <c r="AX341" s="16" t="s">
        <v>79</v>
      </c>
      <c r="AY341" s="187" t="s">
        <v>157</v>
      </c>
    </row>
    <row r="342" spans="1:65" s="2" customFormat="1" ht="24.2" customHeight="1" x14ac:dyDescent="0.2">
      <c r="A342" s="30"/>
      <c r="B342" s="147"/>
      <c r="C342" s="148" t="s">
        <v>224</v>
      </c>
      <c r="D342" s="148" t="s">
        <v>159</v>
      </c>
      <c r="E342" s="149" t="s">
        <v>1030</v>
      </c>
      <c r="F342" s="150" t="s">
        <v>8047</v>
      </c>
      <c r="G342" s="151" t="s">
        <v>218</v>
      </c>
      <c r="H342" s="152">
        <v>2.2109999999999999</v>
      </c>
      <c r="I342" s="152"/>
      <c r="J342" s="152">
        <f>ROUND(I342*H342,3)</f>
        <v>0</v>
      </c>
      <c r="K342" s="153"/>
      <c r="L342" s="31"/>
      <c r="M342" s="154" t="s">
        <v>1</v>
      </c>
      <c r="N342" s="155" t="s">
        <v>37</v>
      </c>
      <c r="O342" s="156">
        <v>14.8</v>
      </c>
      <c r="P342" s="156">
        <f>O342*H342</f>
        <v>32.722799999999999</v>
      </c>
      <c r="Q342" s="156">
        <v>1.002</v>
      </c>
      <c r="R342" s="156">
        <f>Q342*H342</f>
        <v>2.2154219999999998</v>
      </c>
      <c r="S342" s="156">
        <v>0</v>
      </c>
      <c r="T342" s="15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8" t="s">
        <v>162</v>
      </c>
      <c r="AT342" s="158" t="s">
        <v>159</v>
      </c>
      <c r="AU342" s="158" t="s">
        <v>87</v>
      </c>
      <c r="AY342" s="18" t="s">
        <v>157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8" t="s">
        <v>87</v>
      </c>
      <c r="BK342" s="160">
        <f>ROUND(I342*H342,3)</f>
        <v>0</v>
      </c>
      <c r="BL342" s="18" t="s">
        <v>162</v>
      </c>
      <c r="BM342" s="158" t="s">
        <v>1031</v>
      </c>
    </row>
    <row r="343" spans="1:65" s="13" customFormat="1" x14ac:dyDescent="0.2">
      <c r="B343" s="165"/>
      <c r="D343" s="166" t="s">
        <v>269</v>
      </c>
      <c r="E343" s="167" t="s">
        <v>1</v>
      </c>
      <c r="F343" s="168" t="s">
        <v>1026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1:65" s="14" customFormat="1" x14ac:dyDescent="0.2">
      <c r="B344" s="172"/>
      <c r="D344" s="166" t="s">
        <v>269</v>
      </c>
      <c r="E344" s="173" t="s">
        <v>1</v>
      </c>
      <c r="F344" s="174" t="s">
        <v>1032</v>
      </c>
      <c r="H344" s="175">
        <v>2010.4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6" customFormat="1" x14ac:dyDescent="0.2">
      <c r="B345" s="186"/>
      <c r="D345" s="166" t="s">
        <v>269</v>
      </c>
      <c r="E345" s="187" t="s">
        <v>1</v>
      </c>
      <c r="F345" s="188" t="s">
        <v>319</v>
      </c>
      <c r="H345" s="189">
        <v>2010.4</v>
      </c>
      <c r="L345" s="186"/>
      <c r="M345" s="190"/>
      <c r="N345" s="191"/>
      <c r="O345" s="191"/>
      <c r="P345" s="191"/>
      <c r="Q345" s="191"/>
      <c r="R345" s="191"/>
      <c r="S345" s="191"/>
      <c r="T345" s="192"/>
      <c r="AT345" s="187" t="s">
        <v>269</v>
      </c>
      <c r="AU345" s="187" t="s">
        <v>87</v>
      </c>
      <c r="AV345" s="16" t="s">
        <v>92</v>
      </c>
      <c r="AW345" s="16" t="s">
        <v>26</v>
      </c>
      <c r="AX345" s="16" t="s">
        <v>71</v>
      </c>
      <c r="AY345" s="187" t="s">
        <v>157</v>
      </c>
    </row>
    <row r="346" spans="1:65" s="14" customFormat="1" x14ac:dyDescent="0.2">
      <c r="B346" s="172"/>
      <c r="D346" s="166" t="s">
        <v>269</v>
      </c>
      <c r="E346" s="173" t="s">
        <v>1</v>
      </c>
      <c r="F346" s="174" t="s">
        <v>1033</v>
      </c>
      <c r="H346" s="175">
        <v>201.04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1:65" s="16" customFormat="1" x14ac:dyDescent="0.2">
      <c r="B347" s="186"/>
      <c r="D347" s="166" t="s">
        <v>269</v>
      </c>
      <c r="E347" s="187" t="s">
        <v>1</v>
      </c>
      <c r="F347" s="188" t="s">
        <v>319</v>
      </c>
      <c r="H347" s="189">
        <v>201.04</v>
      </c>
      <c r="L347" s="186"/>
      <c r="M347" s="190"/>
      <c r="N347" s="191"/>
      <c r="O347" s="191"/>
      <c r="P347" s="191"/>
      <c r="Q347" s="191"/>
      <c r="R347" s="191"/>
      <c r="S347" s="191"/>
      <c r="T347" s="192"/>
      <c r="AT347" s="187" t="s">
        <v>269</v>
      </c>
      <c r="AU347" s="187" t="s">
        <v>87</v>
      </c>
      <c r="AV347" s="16" t="s">
        <v>92</v>
      </c>
      <c r="AW347" s="16" t="s">
        <v>26</v>
      </c>
      <c r="AX347" s="16" t="s">
        <v>71</v>
      </c>
      <c r="AY347" s="187" t="s">
        <v>157</v>
      </c>
    </row>
    <row r="348" spans="1:65" s="14" customFormat="1" x14ac:dyDescent="0.2">
      <c r="B348" s="172"/>
      <c r="D348" s="166" t="s">
        <v>269</v>
      </c>
      <c r="E348" s="173" t="s">
        <v>1</v>
      </c>
      <c r="F348" s="174" t="s">
        <v>1034</v>
      </c>
      <c r="H348" s="175">
        <v>2.2109999999999999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1:65" s="16" customFormat="1" x14ac:dyDescent="0.2">
      <c r="B349" s="186"/>
      <c r="D349" s="166" t="s">
        <v>269</v>
      </c>
      <c r="E349" s="187" t="s">
        <v>1</v>
      </c>
      <c r="F349" s="188" t="s">
        <v>319</v>
      </c>
      <c r="H349" s="189">
        <v>2.2109999999999999</v>
      </c>
      <c r="L349" s="186"/>
      <c r="M349" s="190"/>
      <c r="N349" s="191"/>
      <c r="O349" s="191"/>
      <c r="P349" s="191"/>
      <c r="Q349" s="191"/>
      <c r="R349" s="191"/>
      <c r="S349" s="191"/>
      <c r="T349" s="192"/>
      <c r="AT349" s="187" t="s">
        <v>269</v>
      </c>
      <c r="AU349" s="187" t="s">
        <v>87</v>
      </c>
      <c r="AV349" s="16" t="s">
        <v>92</v>
      </c>
      <c r="AW349" s="16" t="s">
        <v>26</v>
      </c>
      <c r="AX349" s="16" t="s">
        <v>79</v>
      </c>
      <c r="AY349" s="187" t="s">
        <v>157</v>
      </c>
    </row>
    <row r="350" spans="1:65" s="2" customFormat="1" ht="24.2" customHeight="1" x14ac:dyDescent="0.2">
      <c r="A350" s="30"/>
      <c r="B350" s="147"/>
      <c r="C350" s="148" t="s">
        <v>228</v>
      </c>
      <c r="D350" s="148" t="s">
        <v>159</v>
      </c>
      <c r="E350" s="149" t="s">
        <v>1035</v>
      </c>
      <c r="F350" s="150" t="s">
        <v>1036</v>
      </c>
      <c r="G350" s="151" t="s">
        <v>161</v>
      </c>
      <c r="H350" s="152">
        <v>68.03</v>
      </c>
      <c r="I350" s="152"/>
      <c r="J350" s="152">
        <f>ROUND(I350*H350,3)</f>
        <v>0</v>
      </c>
      <c r="K350" s="153"/>
      <c r="L350" s="31"/>
      <c r="M350" s="154" t="s">
        <v>1</v>
      </c>
      <c r="N350" s="155" t="s">
        <v>37</v>
      </c>
      <c r="O350" s="156">
        <v>0.58055999999999996</v>
      </c>
      <c r="P350" s="156">
        <f>O350*H350</f>
        <v>39.495496799999998</v>
      </c>
      <c r="Q350" s="156">
        <v>2.3223400000000001</v>
      </c>
      <c r="R350" s="156">
        <f>Q350*H350</f>
        <v>157.98879020000001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162</v>
      </c>
      <c r="AT350" s="158" t="s">
        <v>159</v>
      </c>
      <c r="AU350" s="158" t="s">
        <v>87</v>
      </c>
      <c r="AY350" s="18" t="s">
        <v>157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87</v>
      </c>
      <c r="BK350" s="160">
        <f>ROUND(I350*H350,3)</f>
        <v>0</v>
      </c>
      <c r="BL350" s="18" t="s">
        <v>162</v>
      </c>
      <c r="BM350" s="158" t="s">
        <v>1037</v>
      </c>
    </row>
    <row r="351" spans="1:65" s="13" customFormat="1" ht="22.5" x14ac:dyDescent="0.2">
      <c r="B351" s="165"/>
      <c r="D351" s="166" t="s">
        <v>269</v>
      </c>
      <c r="E351" s="167" t="s">
        <v>1</v>
      </c>
      <c r="F351" s="168" t="s">
        <v>1038</v>
      </c>
      <c r="H351" s="167" t="s">
        <v>1</v>
      </c>
      <c r="L351" s="165"/>
      <c r="M351" s="169"/>
      <c r="N351" s="170"/>
      <c r="O351" s="170"/>
      <c r="P351" s="170"/>
      <c r="Q351" s="170"/>
      <c r="R351" s="170"/>
      <c r="S351" s="170"/>
      <c r="T351" s="171"/>
      <c r="AT351" s="167" t="s">
        <v>269</v>
      </c>
      <c r="AU351" s="167" t="s">
        <v>87</v>
      </c>
      <c r="AV351" s="13" t="s">
        <v>79</v>
      </c>
      <c r="AW351" s="13" t="s">
        <v>26</v>
      </c>
      <c r="AX351" s="13" t="s">
        <v>71</v>
      </c>
      <c r="AY351" s="167" t="s">
        <v>157</v>
      </c>
    </row>
    <row r="352" spans="1:65" s="14" customFormat="1" x14ac:dyDescent="0.2">
      <c r="B352" s="172"/>
      <c r="D352" s="166" t="s">
        <v>269</v>
      </c>
      <c r="E352" s="173" t="s">
        <v>1</v>
      </c>
      <c r="F352" s="174" t="s">
        <v>1039</v>
      </c>
      <c r="H352" s="175">
        <v>14.718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1:65" s="14" customFormat="1" x14ac:dyDescent="0.2">
      <c r="B353" s="172"/>
      <c r="D353" s="166" t="s">
        <v>269</v>
      </c>
      <c r="E353" s="173" t="s">
        <v>1</v>
      </c>
      <c r="F353" s="174" t="s">
        <v>1040</v>
      </c>
      <c r="H353" s="175">
        <v>11.494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4" customFormat="1" x14ac:dyDescent="0.2">
      <c r="B354" s="172"/>
      <c r="D354" s="166" t="s">
        <v>269</v>
      </c>
      <c r="E354" s="173" t="s">
        <v>1</v>
      </c>
      <c r="F354" s="174" t="s">
        <v>1041</v>
      </c>
      <c r="H354" s="175">
        <v>3.4620000000000002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4" customFormat="1" x14ac:dyDescent="0.2">
      <c r="B355" s="172"/>
      <c r="D355" s="166" t="s">
        <v>269</v>
      </c>
      <c r="E355" s="173" t="s">
        <v>1</v>
      </c>
      <c r="F355" s="174" t="s">
        <v>1042</v>
      </c>
      <c r="H355" s="175">
        <v>25.274999999999999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4" customFormat="1" x14ac:dyDescent="0.2">
      <c r="B356" s="172"/>
      <c r="D356" s="166" t="s">
        <v>269</v>
      </c>
      <c r="E356" s="173" t="s">
        <v>1</v>
      </c>
      <c r="F356" s="174" t="s">
        <v>1043</v>
      </c>
      <c r="H356" s="175">
        <v>3.7069999999999999</v>
      </c>
      <c r="L356" s="172"/>
      <c r="M356" s="176"/>
      <c r="N356" s="177"/>
      <c r="O356" s="177"/>
      <c r="P356" s="177"/>
      <c r="Q356" s="177"/>
      <c r="R356" s="177"/>
      <c r="S356" s="177"/>
      <c r="T356" s="178"/>
      <c r="AT356" s="173" t="s">
        <v>269</v>
      </c>
      <c r="AU356" s="173" t="s">
        <v>87</v>
      </c>
      <c r="AV356" s="14" t="s">
        <v>87</v>
      </c>
      <c r="AW356" s="14" t="s">
        <v>26</v>
      </c>
      <c r="AX356" s="14" t="s">
        <v>71</v>
      </c>
      <c r="AY356" s="173" t="s">
        <v>157</v>
      </c>
    </row>
    <row r="357" spans="1:65" s="14" customFormat="1" x14ac:dyDescent="0.2">
      <c r="B357" s="172"/>
      <c r="D357" s="166" t="s">
        <v>269</v>
      </c>
      <c r="E357" s="173" t="s">
        <v>1</v>
      </c>
      <c r="F357" s="174" t="s">
        <v>1044</v>
      </c>
      <c r="H357" s="175">
        <v>4.5149999999999997</v>
      </c>
      <c r="L357" s="172"/>
      <c r="M357" s="176"/>
      <c r="N357" s="177"/>
      <c r="O357" s="177"/>
      <c r="P357" s="177"/>
      <c r="Q357" s="177"/>
      <c r="R357" s="177"/>
      <c r="S357" s="177"/>
      <c r="T357" s="178"/>
      <c r="AT357" s="173" t="s">
        <v>269</v>
      </c>
      <c r="AU357" s="173" t="s">
        <v>87</v>
      </c>
      <c r="AV357" s="14" t="s">
        <v>87</v>
      </c>
      <c r="AW357" s="14" t="s">
        <v>26</v>
      </c>
      <c r="AX357" s="14" t="s">
        <v>71</v>
      </c>
      <c r="AY357" s="173" t="s">
        <v>157</v>
      </c>
    </row>
    <row r="358" spans="1:65" s="16" customFormat="1" x14ac:dyDescent="0.2">
      <c r="B358" s="186"/>
      <c r="D358" s="166" t="s">
        <v>269</v>
      </c>
      <c r="E358" s="187" t="s">
        <v>1</v>
      </c>
      <c r="F358" s="188" t="s">
        <v>319</v>
      </c>
      <c r="H358" s="189">
        <v>63.170999999999999</v>
      </c>
      <c r="L358" s="186"/>
      <c r="M358" s="190"/>
      <c r="N358" s="191"/>
      <c r="O358" s="191"/>
      <c r="P358" s="191"/>
      <c r="Q358" s="191"/>
      <c r="R358" s="191"/>
      <c r="S358" s="191"/>
      <c r="T358" s="192"/>
      <c r="AT358" s="187" t="s">
        <v>269</v>
      </c>
      <c r="AU358" s="187" t="s">
        <v>87</v>
      </c>
      <c r="AV358" s="16" t="s">
        <v>92</v>
      </c>
      <c r="AW358" s="16" t="s">
        <v>26</v>
      </c>
      <c r="AX358" s="16" t="s">
        <v>71</v>
      </c>
      <c r="AY358" s="187" t="s">
        <v>157</v>
      </c>
    </row>
    <row r="359" spans="1:65" s="13" customFormat="1" ht="22.5" x14ac:dyDescent="0.2">
      <c r="B359" s="165"/>
      <c r="D359" s="166" t="s">
        <v>269</v>
      </c>
      <c r="E359" s="167" t="s">
        <v>1</v>
      </c>
      <c r="F359" s="168" t="s">
        <v>1045</v>
      </c>
      <c r="H359" s="167" t="s">
        <v>1</v>
      </c>
      <c r="L359" s="165"/>
      <c r="M359" s="169"/>
      <c r="N359" s="170"/>
      <c r="O359" s="170"/>
      <c r="P359" s="170"/>
      <c r="Q359" s="170"/>
      <c r="R359" s="170"/>
      <c r="S359" s="170"/>
      <c r="T359" s="171"/>
      <c r="AT359" s="167" t="s">
        <v>269</v>
      </c>
      <c r="AU359" s="167" t="s">
        <v>87</v>
      </c>
      <c r="AV359" s="13" t="s">
        <v>79</v>
      </c>
      <c r="AW359" s="13" t="s">
        <v>26</v>
      </c>
      <c r="AX359" s="13" t="s">
        <v>71</v>
      </c>
      <c r="AY359" s="167" t="s">
        <v>157</v>
      </c>
    </row>
    <row r="360" spans="1:65" s="14" customFormat="1" x14ac:dyDescent="0.2">
      <c r="B360" s="172"/>
      <c r="D360" s="166" t="s">
        <v>269</v>
      </c>
      <c r="E360" s="173" t="s">
        <v>1</v>
      </c>
      <c r="F360" s="174" t="s">
        <v>1046</v>
      </c>
      <c r="H360" s="175">
        <v>4.859</v>
      </c>
      <c r="L360" s="172"/>
      <c r="M360" s="176"/>
      <c r="N360" s="177"/>
      <c r="O360" s="177"/>
      <c r="P360" s="177"/>
      <c r="Q360" s="177"/>
      <c r="R360" s="177"/>
      <c r="S360" s="177"/>
      <c r="T360" s="178"/>
      <c r="AT360" s="173" t="s">
        <v>269</v>
      </c>
      <c r="AU360" s="173" t="s">
        <v>87</v>
      </c>
      <c r="AV360" s="14" t="s">
        <v>87</v>
      </c>
      <c r="AW360" s="14" t="s">
        <v>26</v>
      </c>
      <c r="AX360" s="14" t="s">
        <v>71</v>
      </c>
      <c r="AY360" s="173" t="s">
        <v>157</v>
      </c>
    </row>
    <row r="361" spans="1:65" s="16" customFormat="1" x14ac:dyDescent="0.2">
      <c r="B361" s="186"/>
      <c r="D361" s="166" t="s">
        <v>269</v>
      </c>
      <c r="E361" s="187" t="s">
        <v>1</v>
      </c>
      <c r="F361" s="188" t="s">
        <v>319</v>
      </c>
      <c r="H361" s="189">
        <v>4.859</v>
      </c>
      <c r="L361" s="186"/>
      <c r="M361" s="190"/>
      <c r="N361" s="191"/>
      <c r="O361" s="191"/>
      <c r="P361" s="191"/>
      <c r="Q361" s="191"/>
      <c r="R361" s="191"/>
      <c r="S361" s="191"/>
      <c r="T361" s="192"/>
      <c r="AT361" s="187" t="s">
        <v>269</v>
      </c>
      <c r="AU361" s="187" t="s">
        <v>87</v>
      </c>
      <c r="AV361" s="16" t="s">
        <v>92</v>
      </c>
      <c r="AW361" s="16" t="s">
        <v>26</v>
      </c>
      <c r="AX361" s="16" t="s">
        <v>71</v>
      </c>
      <c r="AY361" s="187" t="s">
        <v>157</v>
      </c>
    </row>
    <row r="362" spans="1:65" s="15" customFormat="1" x14ac:dyDescent="0.2">
      <c r="B362" s="179"/>
      <c r="D362" s="166" t="s">
        <v>269</v>
      </c>
      <c r="E362" s="180" t="s">
        <v>1</v>
      </c>
      <c r="F362" s="181" t="s">
        <v>272</v>
      </c>
      <c r="H362" s="182">
        <v>68.03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14.45" customHeight="1" x14ac:dyDescent="0.2">
      <c r="A363" s="30"/>
      <c r="B363" s="147"/>
      <c r="C363" s="148" t="s">
        <v>234</v>
      </c>
      <c r="D363" s="148" t="s">
        <v>159</v>
      </c>
      <c r="E363" s="149" t="s">
        <v>1047</v>
      </c>
      <c r="F363" s="150" t="s">
        <v>1048</v>
      </c>
      <c r="G363" s="151" t="s">
        <v>168</v>
      </c>
      <c r="H363" s="152">
        <v>313.74200000000002</v>
      </c>
      <c r="I363" s="152"/>
      <c r="J363" s="152">
        <f>ROUND(I363*H363,3)</f>
        <v>0</v>
      </c>
      <c r="K363" s="153"/>
      <c r="L363" s="31"/>
      <c r="M363" s="154" t="s">
        <v>1</v>
      </c>
      <c r="N363" s="155" t="s">
        <v>37</v>
      </c>
      <c r="O363" s="156">
        <v>0.35799999999999998</v>
      </c>
      <c r="P363" s="156">
        <f>O363*H363</f>
        <v>112.319636</v>
      </c>
      <c r="Q363" s="156">
        <v>6.7000000000000002E-4</v>
      </c>
      <c r="R363" s="156">
        <f>Q363*H363</f>
        <v>0.21020714000000001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162</v>
      </c>
      <c r="AT363" s="158" t="s">
        <v>159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162</v>
      </c>
      <c r="BM363" s="158" t="s">
        <v>1049</v>
      </c>
    </row>
    <row r="364" spans="1:65" s="14" customFormat="1" x14ac:dyDescent="0.2">
      <c r="B364" s="172"/>
      <c r="D364" s="166" t="s">
        <v>269</v>
      </c>
      <c r="E364" s="173" t="s">
        <v>1</v>
      </c>
      <c r="F364" s="174" t="s">
        <v>1050</v>
      </c>
      <c r="H364" s="175">
        <v>62.16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4" customFormat="1" x14ac:dyDescent="0.2">
      <c r="B365" s="172"/>
      <c r="D365" s="166" t="s">
        <v>269</v>
      </c>
      <c r="E365" s="173" t="s">
        <v>1</v>
      </c>
      <c r="F365" s="174" t="s">
        <v>1051</v>
      </c>
      <c r="H365" s="175">
        <v>88.474000000000004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1:65" s="14" customFormat="1" x14ac:dyDescent="0.2">
      <c r="B366" s="172"/>
      <c r="D366" s="166" t="s">
        <v>269</v>
      </c>
      <c r="E366" s="173" t="s">
        <v>1</v>
      </c>
      <c r="F366" s="174" t="s">
        <v>1052</v>
      </c>
      <c r="H366" s="175">
        <v>16.32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4" customFormat="1" x14ac:dyDescent="0.2">
      <c r="B367" s="172"/>
      <c r="D367" s="166" t="s">
        <v>269</v>
      </c>
      <c r="E367" s="173" t="s">
        <v>1</v>
      </c>
      <c r="F367" s="174" t="s">
        <v>1053</v>
      </c>
      <c r="H367" s="175">
        <v>108</v>
      </c>
      <c r="L367" s="172"/>
      <c r="M367" s="176"/>
      <c r="N367" s="177"/>
      <c r="O367" s="177"/>
      <c r="P367" s="177"/>
      <c r="Q367" s="177"/>
      <c r="R367" s="177"/>
      <c r="S367" s="177"/>
      <c r="T367" s="178"/>
      <c r="AT367" s="173" t="s">
        <v>269</v>
      </c>
      <c r="AU367" s="173" t="s">
        <v>87</v>
      </c>
      <c r="AV367" s="14" t="s">
        <v>87</v>
      </c>
      <c r="AW367" s="14" t="s">
        <v>26</v>
      </c>
      <c r="AX367" s="14" t="s">
        <v>71</v>
      </c>
      <c r="AY367" s="173" t="s">
        <v>157</v>
      </c>
    </row>
    <row r="368" spans="1:65" s="14" customFormat="1" x14ac:dyDescent="0.2">
      <c r="B368" s="172"/>
      <c r="D368" s="166" t="s">
        <v>269</v>
      </c>
      <c r="E368" s="173" t="s">
        <v>1</v>
      </c>
      <c r="F368" s="174" t="s">
        <v>1054</v>
      </c>
      <c r="H368" s="175">
        <v>15.12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4" customFormat="1" x14ac:dyDescent="0.2">
      <c r="B369" s="172"/>
      <c r="D369" s="166" t="s">
        <v>269</v>
      </c>
      <c r="E369" s="173" t="s">
        <v>1</v>
      </c>
      <c r="F369" s="174" t="s">
        <v>1055</v>
      </c>
      <c r="H369" s="175">
        <v>13.725</v>
      </c>
      <c r="L369" s="172"/>
      <c r="M369" s="176"/>
      <c r="N369" s="177"/>
      <c r="O369" s="177"/>
      <c r="P369" s="177"/>
      <c r="Q369" s="177"/>
      <c r="R369" s="177"/>
      <c r="S369" s="177"/>
      <c r="T369" s="178"/>
      <c r="AT369" s="173" t="s">
        <v>269</v>
      </c>
      <c r="AU369" s="173" t="s">
        <v>87</v>
      </c>
      <c r="AV369" s="14" t="s">
        <v>87</v>
      </c>
      <c r="AW369" s="14" t="s">
        <v>26</v>
      </c>
      <c r="AX369" s="14" t="s">
        <v>71</v>
      </c>
      <c r="AY369" s="173" t="s">
        <v>157</v>
      </c>
    </row>
    <row r="370" spans="1:65" s="16" customFormat="1" x14ac:dyDescent="0.2">
      <c r="B370" s="186"/>
      <c r="D370" s="166" t="s">
        <v>269</v>
      </c>
      <c r="E370" s="187" t="s">
        <v>1</v>
      </c>
      <c r="F370" s="188" t="s">
        <v>319</v>
      </c>
      <c r="H370" s="189">
        <v>303.79899999999998</v>
      </c>
      <c r="L370" s="186"/>
      <c r="M370" s="190"/>
      <c r="N370" s="191"/>
      <c r="O370" s="191"/>
      <c r="P370" s="191"/>
      <c r="Q370" s="191"/>
      <c r="R370" s="191"/>
      <c r="S370" s="191"/>
      <c r="T370" s="192"/>
      <c r="AT370" s="187" t="s">
        <v>269</v>
      </c>
      <c r="AU370" s="187" t="s">
        <v>87</v>
      </c>
      <c r="AV370" s="16" t="s">
        <v>92</v>
      </c>
      <c r="AW370" s="16" t="s">
        <v>26</v>
      </c>
      <c r="AX370" s="16" t="s">
        <v>71</v>
      </c>
      <c r="AY370" s="187" t="s">
        <v>157</v>
      </c>
    </row>
    <row r="371" spans="1:65" s="14" customFormat="1" x14ac:dyDescent="0.2">
      <c r="B371" s="172"/>
      <c r="D371" s="166" t="s">
        <v>269</v>
      </c>
      <c r="E371" s="173" t="s">
        <v>1</v>
      </c>
      <c r="F371" s="174" t="s">
        <v>1056</v>
      </c>
      <c r="H371" s="175">
        <v>9.9429999999999996</v>
      </c>
      <c r="L371" s="172"/>
      <c r="M371" s="176"/>
      <c r="N371" s="177"/>
      <c r="O371" s="177"/>
      <c r="P371" s="177"/>
      <c r="Q371" s="177"/>
      <c r="R371" s="177"/>
      <c r="S371" s="177"/>
      <c r="T371" s="178"/>
      <c r="AT371" s="173" t="s">
        <v>269</v>
      </c>
      <c r="AU371" s="173" t="s">
        <v>87</v>
      </c>
      <c r="AV371" s="14" t="s">
        <v>87</v>
      </c>
      <c r="AW371" s="14" t="s">
        <v>26</v>
      </c>
      <c r="AX371" s="14" t="s">
        <v>71</v>
      </c>
      <c r="AY371" s="173" t="s">
        <v>157</v>
      </c>
    </row>
    <row r="372" spans="1:65" s="16" customFormat="1" x14ac:dyDescent="0.2">
      <c r="B372" s="186"/>
      <c r="D372" s="166" t="s">
        <v>269</v>
      </c>
      <c r="E372" s="187" t="s">
        <v>1</v>
      </c>
      <c r="F372" s="188" t="s">
        <v>319</v>
      </c>
      <c r="H372" s="189">
        <v>9.9429999999999996</v>
      </c>
      <c r="L372" s="186"/>
      <c r="M372" s="190"/>
      <c r="N372" s="191"/>
      <c r="O372" s="191"/>
      <c r="P372" s="191"/>
      <c r="Q372" s="191"/>
      <c r="R372" s="191"/>
      <c r="S372" s="191"/>
      <c r="T372" s="192"/>
      <c r="AT372" s="187" t="s">
        <v>269</v>
      </c>
      <c r="AU372" s="187" t="s">
        <v>87</v>
      </c>
      <c r="AV372" s="16" t="s">
        <v>92</v>
      </c>
      <c r="AW372" s="16" t="s">
        <v>26</v>
      </c>
      <c r="AX372" s="16" t="s">
        <v>71</v>
      </c>
      <c r="AY372" s="187" t="s">
        <v>157</v>
      </c>
    </row>
    <row r="373" spans="1:65" s="15" customFormat="1" x14ac:dyDescent="0.2">
      <c r="B373" s="179"/>
      <c r="D373" s="166" t="s">
        <v>269</v>
      </c>
      <c r="E373" s="180" t="s">
        <v>1</v>
      </c>
      <c r="F373" s="181" t="s">
        <v>272</v>
      </c>
      <c r="H373" s="182">
        <v>313.74200000000002</v>
      </c>
      <c r="L373" s="179"/>
      <c r="M373" s="183"/>
      <c r="N373" s="184"/>
      <c r="O373" s="184"/>
      <c r="P373" s="184"/>
      <c r="Q373" s="184"/>
      <c r="R373" s="184"/>
      <c r="S373" s="184"/>
      <c r="T373" s="185"/>
      <c r="AT373" s="180" t="s">
        <v>269</v>
      </c>
      <c r="AU373" s="180" t="s">
        <v>87</v>
      </c>
      <c r="AV373" s="15" t="s">
        <v>162</v>
      </c>
      <c r="AW373" s="15" t="s">
        <v>26</v>
      </c>
      <c r="AX373" s="15" t="s">
        <v>79</v>
      </c>
      <c r="AY373" s="180" t="s">
        <v>157</v>
      </c>
    </row>
    <row r="374" spans="1:65" s="2" customFormat="1" ht="24.2" customHeight="1" x14ac:dyDescent="0.2">
      <c r="A374" s="30"/>
      <c r="B374" s="147"/>
      <c r="C374" s="148" t="s">
        <v>7</v>
      </c>
      <c r="D374" s="148" t="s">
        <v>159</v>
      </c>
      <c r="E374" s="149" t="s">
        <v>1057</v>
      </c>
      <c r="F374" s="150" t="s">
        <v>1058</v>
      </c>
      <c r="G374" s="151" t="s">
        <v>168</v>
      </c>
      <c r="H374" s="152">
        <v>313.74200000000002</v>
      </c>
      <c r="I374" s="152"/>
      <c r="J374" s="152">
        <f>ROUND(I374*H374,3)</f>
        <v>0</v>
      </c>
      <c r="K374" s="153"/>
      <c r="L374" s="31"/>
      <c r="M374" s="154" t="s">
        <v>1</v>
      </c>
      <c r="N374" s="155" t="s">
        <v>37</v>
      </c>
      <c r="O374" s="156">
        <v>0.19900000000000001</v>
      </c>
      <c r="P374" s="156">
        <f>O374*H374</f>
        <v>62.434658000000006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162</v>
      </c>
      <c r="AT374" s="158" t="s">
        <v>159</v>
      </c>
      <c r="AU374" s="158" t="s">
        <v>87</v>
      </c>
      <c r="AY374" s="18" t="s">
        <v>157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87</v>
      </c>
      <c r="BK374" s="160">
        <f>ROUND(I374*H374,3)</f>
        <v>0</v>
      </c>
      <c r="BL374" s="18" t="s">
        <v>162</v>
      </c>
      <c r="BM374" s="158" t="s">
        <v>1059</v>
      </c>
    </row>
    <row r="375" spans="1:65" s="2" customFormat="1" ht="14.45" customHeight="1" x14ac:dyDescent="0.2">
      <c r="A375" s="30"/>
      <c r="B375" s="147"/>
      <c r="C375" s="148" t="s">
        <v>451</v>
      </c>
      <c r="D375" s="148" t="s">
        <v>159</v>
      </c>
      <c r="E375" s="149" t="s">
        <v>1060</v>
      </c>
      <c r="F375" s="150" t="s">
        <v>1061</v>
      </c>
      <c r="G375" s="151" t="s">
        <v>218</v>
      </c>
      <c r="H375" s="152">
        <v>1.1120000000000001</v>
      </c>
      <c r="I375" s="152"/>
      <c r="J375" s="152">
        <f>ROUND(I375*H375,3)</f>
        <v>0</v>
      </c>
      <c r="K375" s="153"/>
      <c r="L375" s="31"/>
      <c r="M375" s="154" t="s">
        <v>1</v>
      </c>
      <c r="N375" s="155" t="s">
        <v>37</v>
      </c>
      <c r="O375" s="156">
        <v>35.362000000000002</v>
      </c>
      <c r="P375" s="156">
        <f>O375*H375</f>
        <v>39.322544000000008</v>
      </c>
      <c r="Q375" s="156">
        <v>1.01895</v>
      </c>
      <c r="R375" s="156">
        <f>Q375*H375</f>
        <v>1.1330724000000001</v>
      </c>
      <c r="S375" s="156">
        <v>0</v>
      </c>
      <c r="T375" s="157">
        <f>S375*H375</f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58" t="s">
        <v>162</v>
      </c>
      <c r="AT375" s="158" t="s">
        <v>159</v>
      </c>
      <c r="AU375" s="158" t="s">
        <v>87</v>
      </c>
      <c r="AY375" s="18" t="s">
        <v>157</v>
      </c>
      <c r="BE375" s="159">
        <f>IF(N375="základná",J375,0)</f>
        <v>0</v>
      </c>
      <c r="BF375" s="159">
        <f>IF(N375="znížená",J375,0)</f>
        <v>0</v>
      </c>
      <c r="BG375" s="159">
        <f>IF(N375="zákl. prenesená",J375,0)</f>
        <v>0</v>
      </c>
      <c r="BH375" s="159">
        <f>IF(N375="zníž. prenesená",J375,0)</f>
        <v>0</v>
      </c>
      <c r="BI375" s="159">
        <f>IF(N375="nulová",J375,0)</f>
        <v>0</v>
      </c>
      <c r="BJ375" s="18" t="s">
        <v>87</v>
      </c>
      <c r="BK375" s="160">
        <f>ROUND(I375*H375,3)</f>
        <v>0</v>
      </c>
      <c r="BL375" s="18" t="s">
        <v>162</v>
      </c>
      <c r="BM375" s="158" t="s">
        <v>1062</v>
      </c>
    </row>
    <row r="376" spans="1:65" s="13" customFormat="1" ht="22.5" x14ac:dyDescent="0.2">
      <c r="B376" s="165"/>
      <c r="D376" s="166" t="s">
        <v>269</v>
      </c>
      <c r="E376" s="167" t="s">
        <v>1</v>
      </c>
      <c r="F376" s="168" t="s">
        <v>1063</v>
      </c>
      <c r="H376" s="167" t="s">
        <v>1</v>
      </c>
      <c r="L376" s="165"/>
      <c r="M376" s="169"/>
      <c r="N376" s="170"/>
      <c r="O376" s="170"/>
      <c r="P376" s="170"/>
      <c r="Q376" s="170"/>
      <c r="R376" s="170"/>
      <c r="S376" s="170"/>
      <c r="T376" s="171"/>
      <c r="AT376" s="167" t="s">
        <v>269</v>
      </c>
      <c r="AU376" s="167" t="s">
        <v>87</v>
      </c>
      <c r="AV376" s="13" t="s">
        <v>79</v>
      </c>
      <c r="AW376" s="13" t="s">
        <v>26</v>
      </c>
      <c r="AX376" s="13" t="s">
        <v>71</v>
      </c>
      <c r="AY376" s="167" t="s">
        <v>157</v>
      </c>
    </row>
    <row r="377" spans="1:65" s="14" customFormat="1" x14ac:dyDescent="0.2">
      <c r="B377" s="172"/>
      <c r="D377" s="166" t="s">
        <v>269</v>
      </c>
      <c r="E377" s="173" t="s">
        <v>1</v>
      </c>
      <c r="F377" s="174" t="s">
        <v>1064</v>
      </c>
      <c r="H377" s="175">
        <v>1011.31</v>
      </c>
      <c r="L377" s="172"/>
      <c r="M377" s="176"/>
      <c r="N377" s="177"/>
      <c r="O377" s="177"/>
      <c r="P377" s="177"/>
      <c r="Q377" s="177"/>
      <c r="R377" s="177"/>
      <c r="S377" s="177"/>
      <c r="T377" s="178"/>
      <c r="AT377" s="173" t="s">
        <v>269</v>
      </c>
      <c r="AU377" s="173" t="s">
        <v>87</v>
      </c>
      <c r="AV377" s="14" t="s">
        <v>87</v>
      </c>
      <c r="AW377" s="14" t="s">
        <v>26</v>
      </c>
      <c r="AX377" s="14" t="s">
        <v>71</v>
      </c>
      <c r="AY377" s="173" t="s">
        <v>157</v>
      </c>
    </row>
    <row r="378" spans="1:65" s="16" customFormat="1" x14ac:dyDescent="0.2">
      <c r="B378" s="186"/>
      <c r="D378" s="166" t="s">
        <v>269</v>
      </c>
      <c r="E378" s="187" t="s">
        <v>1</v>
      </c>
      <c r="F378" s="188" t="s">
        <v>319</v>
      </c>
      <c r="H378" s="189">
        <v>1011.31</v>
      </c>
      <c r="L378" s="186"/>
      <c r="M378" s="190"/>
      <c r="N378" s="191"/>
      <c r="O378" s="191"/>
      <c r="P378" s="191"/>
      <c r="Q378" s="191"/>
      <c r="R378" s="191"/>
      <c r="S378" s="191"/>
      <c r="T378" s="192"/>
      <c r="AT378" s="187" t="s">
        <v>269</v>
      </c>
      <c r="AU378" s="187" t="s">
        <v>87</v>
      </c>
      <c r="AV378" s="16" t="s">
        <v>92</v>
      </c>
      <c r="AW378" s="16" t="s">
        <v>26</v>
      </c>
      <c r="AX378" s="16" t="s">
        <v>71</v>
      </c>
      <c r="AY378" s="187" t="s">
        <v>157</v>
      </c>
    </row>
    <row r="379" spans="1:65" s="14" customFormat="1" x14ac:dyDescent="0.2">
      <c r="B379" s="172"/>
      <c r="D379" s="166" t="s">
        <v>269</v>
      </c>
      <c r="E379" s="173" t="s">
        <v>1</v>
      </c>
      <c r="F379" s="174" t="s">
        <v>1065</v>
      </c>
      <c r="H379" s="175">
        <v>101.131</v>
      </c>
      <c r="L379" s="172"/>
      <c r="M379" s="176"/>
      <c r="N379" s="177"/>
      <c r="O379" s="177"/>
      <c r="P379" s="177"/>
      <c r="Q379" s="177"/>
      <c r="R379" s="177"/>
      <c r="S379" s="177"/>
      <c r="T379" s="178"/>
      <c r="AT379" s="173" t="s">
        <v>269</v>
      </c>
      <c r="AU379" s="173" t="s">
        <v>87</v>
      </c>
      <c r="AV379" s="14" t="s">
        <v>87</v>
      </c>
      <c r="AW379" s="14" t="s">
        <v>26</v>
      </c>
      <c r="AX379" s="14" t="s">
        <v>71</v>
      </c>
      <c r="AY379" s="173" t="s">
        <v>157</v>
      </c>
    </row>
    <row r="380" spans="1:65" s="16" customFormat="1" x14ac:dyDescent="0.2">
      <c r="B380" s="186"/>
      <c r="D380" s="166" t="s">
        <v>269</v>
      </c>
      <c r="E380" s="187" t="s">
        <v>1</v>
      </c>
      <c r="F380" s="188" t="s">
        <v>319</v>
      </c>
      <c r="H380" s="189">
        <v>101.131</v>
      </c>
      <c r="L380" s="186"/>
      <c r="M380" s="190"/>
      <c r="N380" s="191"/>
      <c r="O380" s="191"/>
      <c r="P380" s="191"/>
      <c r="Q380" s="191"/>
      <c r="R380" s="191"/>
      <c r="S380" s="191"/>
      <c r="T380" s="192"/>
      <c r="AT380" s="187" t="s">
        <v>269</v>
      </c>
      <c r="AU380" s="187" t="s">
        <v>87</v>
      </c>
      <c r="AV380" s="16" t="s">
        <v>92</v>
      </c>
      <c r="AW380" s="16" t="s">
        <v>26</v>
      </c>
      <c r="AX380" s="16" t="s">
        <v>71</v>
      </c>
      <c r="AY380" s="187" t="s">
        <v>157</v>
      </c>
    </row>
    <row r="381" spans="1:65" s="14" customFormat="1" x14ac:dyDescent="0.2">
      <c r="B381" s="172"/>
      <c r="D381" s="166" t="s">
        <v>269</v>
      </c>
      <c r="E381" s="173" t="s">
        <v>1</v>
      </c>
      <c r="F381" s="174" t="s">
        <v>1066</v>
      </c>
      <c r="H381" s="175">
        <v>1.1120000000000001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6" customFormat="1" x14ac:dyDescent="0.2">
      <c r="B382" s="186"/>
      <c r="D382" s="166" t="s">
        <v>269</v>
      </c>
      <c r="E382" s="187" t="s">
        <v>1</v>
      </c>
      <c r="F382" s="188" t="s">
        <v>319</v>
      </c>
      <c r="H382" s="189">
        <v>1.1120000000000001</v>
      </c>
      <c r="L382" s="186"/>
      <c r="M382" s="190"/>
      <c r="N382" s="191"/>
      <c r="O382" s="191"/>
      <c r="P382" s="191"/>
      <c r="Q382" s="191"/>
      <c r="R382" s="191"/>
      <c r="S382" s="191"/>
      <c r="T382" s="192"/>
      <c r="AT382" s="187" t="s">
        <v>269</v>
      </c>
      <c r="AU382" s="187" t="s">
        <v>87</v>
      </c>
      <c r="AV382" s="16" t="s">
        <v>92</v>
      </c>
      <c r="AW382" s="16" t="s">
        <v>26</v>
      </c>
      <c r="AX382" s="16" t="s">
        <v>79</v>
      </c>
      <c r="AY382" s="187" t="s">
        <v>157</v>
      </c>
    </row>
    <row r="383" spans="1:65" s="12" customFormat="1" ht="22.9" customHeight="1" x14ac:dyDescent="0.2">
      <c r="B383" s="135"/>
      <c r="D383" s="136" t="s">
        <v>70</v>
      </c>
      <c r="E383" s="145" t="s">
        <v>92</v>
      </c>
      <c r="F383" s="145" t="s">
        <v>1067</v>
      </c>
      <c r="J383" s="146">
        <f>BK383</f>
        <v>0</v>
      </c>
      <c r="L383" s="135"/>
      <c r="M383" s="139"/>
      <c r="N383" s="140"/>
      <c r="O383" s="140"/>
      <c r="P383" s="141">
        <f>SUM(P384:P781)</f>
        <v>2420.4638790599997</v>
      </c>
      <c r="Q383" s="140"/>
      <c r="R383" s="141">
        <f>SUM(R384:R781)</f>
        <v>707.18318841000018</v>
      </c>
      <c r="S383" s="140"/>
      <c r="T383" s="142">
        <f>SUM(T384:T781)</f>
        <v>0</v>
      </c>
      <c r="AR383" s="136" t="s">
        <v>79</v>
      </c>
      <c r="AT383" s="143" t="s">
        <v>70</v>
      </c>
      <c r="AU383" s="143" t="s">
        <v>79</v>
      </c>
      <c r="AY383" s="136" t="s">
        <v>157</v>
      </c>
      <c r="BK383" s="144">
        <f>SUM(BK384:BK781)</f>
        <v>0</v>
      </c>
    </row>
    <row r="384" spans="1:65" s="2" customFormat="1" ht="36" x14ac:dyDescent="0.2">
      <c r="A384" s="30"/>
      <c r="B384" s="147"/>
      <c r="C384" s="148" t="s">
        <v>453</v>
      </c>
      <c r="D384" s="148" t="s">
        <v>159</v>
      </c>
      <c r="E384" s="149" t="s">
        <v>1068</v>
      </c>
      <c r="F384" s="150" t="s">
        <v>8048</v>
      </c>
      <c r="G384" s="151" t="s">
        <v>161</v>
      </c>
      <c r="H384" s="152">
        <v>2.5129999999999999</v>
      </c>
      <c r="I384" s="152"/>
      <c r="J384" s="152">
        <f>ROUND(I384*H384,3)</f>
        <v>0</v>
      </c>
      <c r="K384" s="153"/>
      <c r="L384" s="31"/>
      <c r="M384" s="154" t="s">
        <v>1</v>
      </c>
      <c r="N384" s="155" t="s">
        <v>37</v>
      </c>
      <c r="O384" s="156">
        <v>3.605</v>
      </c>
      <c r="P384" s="156">
        <f>O384*H384</f>
        <v>9.0593649999999997</v>
      </c>
      <c r="Q384" s="156">
        <v>2.1286399999999999</v>
      </c>
      <c r="R384" s="156">
        <f>Q384*H384</f>
        <v>5.3492723199999999</v>
      </c>
      <c r="S384" s="156">
        <v>0</v>
      </c>
      <c r="T384" s="157">
        <f>S384*H384</f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58" t="s">
        <v>162</v>
      </c>
      <c r="AT384" s="158" t="s">
        <v>159</v>
      </c>
      <c r="AU384" s="158" t="s">
        <v>87</v>
      </c>
      <c r="AY384" s="18" t="s">
        <v>157</v>
      </c>
      <c r="BE384" s="159">
        <f>IF(N384="základná",J384,0)</f>
        <v>0</v>
      </c>
      <c r="BF384" s="159">
        <f>IF(N384="znížená",J384,0)</f>
        <v>0</v>
      </c>
      <c r="BG384" s="159">
        <f>IF(N384="zákl. prenesená",J384,0)</f>
        <v>0</v>
      </c>
      <c r="BH384" s="159">
        <f>IF(N384="zníž. prenesená",J384,0)</f>
        <v>0</v>
      </c>
      <c r="BI384" s="159">
        <f>IF(N384="nulová",J384,0)</f>
        <v>0</v>
      </c>
      <c r="BJ384" s="18" t="s">
        <v>87</v>
      </c>
      <c r="BK384" s="160">
        <f>ROUND(I384*H384,3)</f>
        <v>0</v>
      </c>
      <c r="BL384" s="18" t="s">
        <v>162</v>
      </c>
      <c r="BM384" s="158" t="s">
        <v>1069</v>
      </c>
    </row>
    <row r="385" spans="1:65" s="13" customFormat="1" x14ac:dyDescent="0.2">
      <c r="B385" s="165"/>
      <c r="D385" s="166" t="s">
        <v>269</v>
      </c>
      <c r="E385" s="167" t="s">
        <v>1</v>
      </c>
      <c r="F385" s="168" t="s">
        <v>1070</v>
      </c>
      <c r="H385" s="167" t="s">
        <v>1</v>
      </c>
      <c r="L385" s="165"/>
      <c r="M385" s="169"/>
      <c r="N385" s="170"/>
      <c r="O385" s="170"/>
      <c r="P385" s="170"/>
      <c r="Q385" s="170"/>
      <c r="R385" s="170"/>
      <c r="S385" s="170"/>
      <c r="T385" s="171"/>
      <c r="AT385" s="167" t="s">
        <v>269</v>
      </c>
      <c r="AU385" s="167" t="s">
        <v>87</v>
      </c>
      <c r="AV385" s="13" t="s">
        <v>79</v>
      </c>
      <c r="AW385" s="13" t="s">
        <v>26</v>
      </c>
      <c r="AX385" s="13" t="s">
        <v>71</v>
      </c>
      <c r="AY385" s="167" t="s">
        <v>157</v>
      </c>
    </row>
    <row r="386" spans="1:65" s="14" customFormat="1" x14ac:dyDescent="0.2">
      <c r="B386" s="172"/>
      <c r="D386" s="166" t="s">
        <v>269</v>
      </c>
      <c r="E386" s="173" t="s">
        <v>1</v>
      </c>
      <c r="F386" s="174" t="s">
        <v>1071</v>
      </c>
      <c r="H386" s="175">
        <v>2.5129999999999999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1:65" s="15" customFormat="1" x14ac:dyDescent="0.2">
      <c r="B387" s="179"/>
      <c r="D387" s="166" t="s">
        <v>269</v>
      </c>
      <c r="E387" s="180" t="s">
        <v>1</v>
      </c>
      <c r="F387" s="181" t="s">
        <v>272</v>
      </c>
      <c r="H387" s="182">
        <v>2.5129999999999999</v>
      </c>
      <c r="L387" s="179"/>
      <c r="M387" s="183"/>
      <c r="N387" s="184"/>
      <c r="O387" s="184"/>
      <c r="P387" s="184"/>
      <c r="Q387" s="184"/>
      <c r="R387" s="184"/>
      <c r="S387" s="184"/>
      <c r="T387" s="185"/>
      <c r="AT387" s="180" t="s">
        <v>269</v>
      </c>
      <c r="AU387" s="180" t="s">
        <v>87</v>
      </c>
      <c r="AV387" s="15" t="s">
        <v>162</v>
      </c>
      <c r="AW387" s="15" t="s">
        <v>26</v>
      </c>
      <c r="AX387" s="15" t="s">
        <v>79</v>
      </c>
      <c r="AY387" s="180" t="s">
        <v>157</v>
      </c>
    </row>
    <row r="388" spans="1:65" s="2" customFormat="1" ht="37.9" customHeight="1" x14ac:dyDescent="0.2">
      <c r="A388" s="30"/>
      <c r="B388" s="147"/>
      <c r="C388" s="148" t="s">
        <v>456</v>
      </c>
      <c r="D388" s="148" t="s">
        <v>159</v>
      </c>
      <c r="E388" s="149" t="s">
        <v>1072</v>
      </c>
      <c r="F388" s="150" t="s">
        <v>8049</v>
      </c>
      <c r="G388" s="151" t="s">
        <v>161</v>
      </c>
      <c r="H388" s="152">
        <v>113.065</v>
      </c>
      <c r="I388" s="152"/>
      <c r="J388" s="152">
        <f>ROUND(I388*H388,3)</f>
        <v>0</v>
      </c>
      <c r="K388" s="153"/>
      <c r="L388" s="31"/>
      <c r="M388" s="154" t="s">
        <v>1</v>
      </c>
      <c r="N388" s="155" t="s">
        <v>37</v>
      </c>
      <c r="O388" s="156">
        <v>3.605</v>
      </c>
      <c r="P388" s="156">
        <f>O388*H388</f>
        <v>407.59932499999996</v>
      </c>
      <c r="Q388" s="156">
        <v>2.1286399999999999</v>
      </c>
      <c r="R388" s="156">
        <f>Q388*H388</f>
        <v>240.67468159999999</v>
      </c>
      <c r="S388" s="156">
        <v>0</v>
      </c>
      <c r="T388" s="157">
        <f>S388*H388</f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58" t="s">
        <v>162</v>
      </c>
      <c r="AT388" s="158" t="s">
        <v>159</v>
      </c>
      <c r="AU388" s="158" t="s">
        <v>87</v>
      </c>
      <c r="AY388" s="18" t="s">
        <v>157</v>
      </c>
      <c r="BE388" s="159">
        <f>IF(N388="základná",J388,0)</f>
        <v>0</v>
      </c>
      <c r="BF388" s="159">
        <f>IF(N388="znížená",J388,0)</f>
        <v>0</v>
      </c>
      <c r="BG388" s="159">
        <f>IF(N388="zákl. prenesená",J388,0)</f>
        <v>0</v>
      </c>
      <c r="BH388" s="159">
        <f>IF(N388="zníž. prenesená",J388,0)</f>
        <v>0</v>
      </c>
      <c r="BI388" s="159">
        <f>IF(N388="nulová",J388,0)</f>
        <v>0</v>
      </c>
      <c r="BJ388" s="18" t="s">
        <v>87</v>
      </c>
      <c r="BK388" s="160">
        <f>ROUND(I388*H388,3)</f>
        <v>0</v>
      </c>
      <c r="BL388" s="18" t="s">
        <v>162</v>
      </c>
      <c r="BM388" s="158" t="s">
        <v>1073</v>
      </c>
    </row>
    <row r="389" spans="1:65" s="13" customFormat="1" x14ac:dyDescent="0.2">
      <c r="B389" s="165"/>
      <c r="D389" s="166" t="s">
        <v>269</v>
      </c>
      <c r="E389" s="167" t="s">
        <v>1</v>
      </c>
      <c r="F389" s="168" t="s">
        <v>1070</v>
      </c>
      <c r="H389" s="167" t="s">
        <v>1</v>
      </c>
      <c r="L389" s="165"/>
      <c r="M389" s="169"/>
      <c r="N389" s="170"/>
      <c r="O389" s="170"/>
      <c r="P389" s="170"/>
      <c r="Q389" s="170"/>
      <c r="R389" s="170"/>
      <c r="S389" s="170"/>
      <c r="T389" s="171"/>
      <c r="AT389" s="167" t="s">
        <v>269</v>
      </c>
      <c r="AU389" s="167" t="s">
        <v>87</v>
      </c>
      <c r="AV389" s="13" t="s">
        <v>79</v>
      </c>
      <c r="AW389" s="13" t="s">
        <v>26</v>
      </c>
      <c r="AX389" s="13" t="s">
        <v>71</v>
      </c>
      <c r="AY389" s="167" t="s">
        <v>157</v>
      </c>
    </row>
    <row r="390" spans="1:65" s="14" customFormat="1" ht="33.75" x14ac:dyDescent="0.2">
      <c r="B390" s="172"/>
      <c r="D390" s="166" t="s">
        <v>269</v>
      </c>
      <c r="E390" s="173" t="s">
        <v>1</v>
      </c>
      <c r="F390" s="174" t="s">
        <v>1074</v>
      </c>
      <c r="H390" s="175">
        <v>118.782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1:65" s="14" customFormat="1" ht="22.5" x14ac:dyDescent="0.2">
      <c r="B391" s="172"/>
      <c r="D391" s="166" t="s">
        <v>269</v>
      </c>
      <c r="E391" s="173" t="s">
        <v>1</v>
      </c>
      <c r="F391" s="174" t="s">
        <v>1075</v>
      </c>
      <c r="H391" s="175">
        <v>2.1379999999999999</v>
      </c>
      <c r="L391" s="172"/>
      <c r="M391" s="176"/>
      <c r="N391" s="177"/>
      <c r="O391" s="177"/>
      <c r="P391" s="177"/>
      <c r="Q391" s="177"/>
      <c r="R391" s="177"/>
      <c r="S391" s="177"/>
      <c r="T391" s="178"/>
      <c r="AT391" s="173" t="s">
        <v>269</v>
      </c>
      <c r="AU391" s="173" t="s">
        <v>87</v>
      </c>
      <c r="AV391" s="14" t="s">
        <v>87</v>
      </c>
      <c r="AW391" s="14" t="s">
        <v>26</v>
      </c>
      <c r="AX391" s="14" t="s">
        <v>71</v>
      </c>
      <c r="AY391" s="173" t="s">
        <v>157</v>
      </c>
    </row>
    <row r="392" spans="1:65" s="14" customFormat="1" x14ac:dyDescent="0.2">
      <c r="B392" s="172"/>
      <c r="D392" s="166" t="s">
        <v>269</v>
      </c>
      <c r="E392" s="173" t="s">
        <v>1</v>
      </c>
      <c r="F392" s="174" t="s">
        <v>1076</v>
      </c>
      <c r="H392" s="175">
        <v>-4.5890000000000004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1:65" s="14" customFormat="1" x14ac:dyDescent="0.2">
      <c r="B393" s="172"/>
      <c r="D393" s="166" t="s">
        <v>269</v>
      </c>
      <c r="E393" s="173" t="s">
        <v>1</v>
      </c>
      <c r="F393" s="174" t="s">
        <v>1077</v>
      </c>
      <c r="H393" s="175">
        <v>-1.2450000000000001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3" customFormat="1" x14ac:dyDescent="0.2">
      <c r="B394" s="165"/>
      <c r="D394" s="166" t="s">
        <v>269</v>
      </c>
      <c r="E394" s="167" t="s">
        <v>1</v>
      </c>
      <c r="F394" s="168" t="s">
        <v>1078</v>
      </c>
      <c r="H394" s="167" t="s">
        <v>1</v>
      </c>
      <c r="L394" s="165"/>
      <c r="M394" s="169"/>
      <c r="N394" s="170"/>
      <c r="O394" s="170"/>
      <c r="P394" s="170"/>
      <c r="Q394" s="170"/>
      <c r="R394" s="170"/>
      <c r="S394" s="170"/>
      <c r="T394" s="171"/>
      <c r="AT394" s="167" t="s">
        <v>269</v>
      </c>
      <c r="AU394" s="167" t="s">
        <v>87</v>
      </c>
      <c r="AV394" s="13" t="s">
        <v>79</v>
      </c>
      <c r="AW394" s="13" t="s">
        <v>26</v>
      </c>
      <c r="AX394" s="13" t="s">
        <v>71</v>
      </c>
      <c r="AY394" s="167" t="s">
        <v>157</v>
      </c>
    </row>
    <row r="395" spans="1:65" s="14" customFormat="1" x14ac:dyDescent="0.2">
      <c r="B395" s="172"/>
      <c r="D395" s="166" t="s">
        <v>269</v>
      </c>
      <c r="E395" s="173" t="s">
        <v>1</v>
      </c>
      <c r="F395" s="174" t="s">
        <v>1079</v>
      </c>
      <c r="H395" s="175">
        <v>-1.7809999999999999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1:65" s="14" customFormat="1" x14ac:dyDescent="0.2">
      <c r="B396" s="172"/>
      <c r="D396" s="166" t="s">
        <v>269</v>
      </c>
      <c r="E396" s="173" t="s">
        <v>1</v>
      </c>
      <c r="F396" s="174" t="s">
        <v>1080</v>
      </c>
      <c r="H396" s="175">
        <v>-0.24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3" customFormat="1" x14ac:dyDescent="0.2">
      <c r="B397" s="165"/>
      <c r="D397" s="166" t="s">
        <v>269</v>
      </c>
      <c r="E397" s="167" t="s">
        <v>1</v>
      </c>
      <c r="F397" s="168" t="s">
        <v>1081</v>
      </c>
      <c r="H397" s="167" t="s">
        <v>1</v>
      </c>
      <c r="L397" s="165"/>
      <c r="M397" s="169"/>
      <c r="N397" s="170"/>
      <c r="O397" s="170"/>
      <c r="P397" s="170"/>
      <c r="Q397" s="170"/>
      <c r="R397" s="170"/>
      <c r="S397" s="170"/>
      <c r="T397" s="171"/>
      <c r="AT397" s="167" t="s">
        <v>269</v>
      </c>
      <c r="AU397" s="167" t="s">
        <v>87</v>
      </c>
      <c r="AV397" s="13" t="s">
        <v>79</v>
      </c>
      <c r="AW397" s="13" t="s">
        <v>26</v>
      </c>
      <c r="AX397" s="13" t="s">
        <v>71</v>
      </c>
      <c r="AY397" s="167" t="s">
        <v>157</v>
      </c>
    </row>
    <row r="398" spans="1:65" s="15" customFormat="1" x14ac:dyDescent="0.2">
      <c r="B398" s="179"/>
      <c r="D398" s="166" t="s">
        <v>269</v>
      </c>
      <c r="E398" s="180" t="s">
        <v>1</v>
      </c>
      <c r="F398" s="181" t="s">
        <v>272</v>
      </c>
      <c r="H398" s="182">
        <v>113.065</v>
      </c>
      <c r="L398" s="179"/>
      <c r="M398" s="183"/>
      <c r="N398" s="184"/>
      <c r="O398" s="184"/>
      <c r="P398" s="184"/>
      <c r="Q398" s="184"/>
      <c r="R398" s="184"/>
      <c r="S398" s="184"/>
      <c r="T398" s="185"/>
      <c r="AT398" s="180" t="s">
        <v>269</v>
      </c>
      <c r="AU398" s="180" t="s">
        <v>87</v>
      </c>
      <c r="AV398" s="15" t="s">
        <v>162</v>
      </c>
      <c r="AW398" s="15" t="s">
        <v>26</v>
      </c>
      <c r="AX398" s="15" t="s">
        <v>79</v>
      </c>
      <c r="AY398" s="180" t="s">
        <v>157</v>
      </c>
    </row>
    <row r="399" spans="1:65" s="2" customFormat="1" ht="24.2" customHeight="1" x14ac:dyDescent="0.2">
      <c r="A399" s="30"/>
      <c r="B399" s="147"/>
      <c r="C399" s="148" t="s">
        <v>460</v>
      </c>
      <c r="D399" s="148" t="s">
        <v>159</v>
      </c>
      <c r="E399" s="149" t="s">
        <v>1082</v>
      </c>
      <c r="F399" s="150" t="s">
        <v>8050</v>
      </c>
      <c r="G399" s="151" t="s">
        <v>161</v>
      </c>
      <c r="H399" s="152">
        <v>58.466000000000001</v>
      </c>
      <c r="I399" s="152"/>
      <c r="J399" s="152">
        <f>ROUND(I399*H399,3)</f>
        <v>0</v>
      </c>
      <c r="K399" s="153"/>
      <c r="L399" s="31"/>
      <c r="M399" s="154" t="s">
        <v>1</v>
      </c>
      <c r="N399" s="155" t="s">
        <v>37</v>
      </c>
      <c r="O399" s="156">
        <v>2.6230000000000002</v>
      </c>
      <c r="P399" s="156">
        <f>O399*H399</f>
        <v>153.35631800000002</v>
      </c>
      <c r="Q399" s="156">
        <v>0.91739000000000004</v>
      </c>
      <c r="R399" s="156">
        <f>Q399*H399</f>
        <v>53.636123740000002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162</v>
      </c>
      <c r="AT399" s="158" t="s">
        <v>159</v>
      </c>
      <c r="AU399" s="158" t="s">
        <v>87</v>
      </c>
      <c r="AY399" s="18" t="s">
        <v>157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87</v>
      </c>
      <c r="BK399" s="160">
        <f>ROUND(I399*H399,3)</f>
        <v>0</v>
      </c>
      <c r="BL399" s="18" t="s">
        <v>162</v>
      </c>
      <c r="BM399" s="158" t="s">
        <v>1083</v>
      </c>
    </row>
    <row r="400" spans="1:65" s="13" customFormat="1" x14ac:dyDescent="0.2">
      <c r="B400" s="165"/>
      <c r="D400" s="166" t="s">
        <v>269</v>
      </c>
      <c r="E400" s="167" t="s">
        <v>1</v>
      </c>
      <c r="F400" s="168" t="s">
        <v>1084</v>
      </c>
      <c r="H400" s="167" t="s">
        <v>1</v>
      </c>
      <c r="L400" s="165"/>
      <c r="M400" s="169"/>
      <c r="N400" s="170"/>
      <c r="O400" s="170"/>
      <c r="P400" s="170"/>
      <c r="Q400" s="170"/>
      <c r="R400" s="170"/>
      <c r="S400" s="170"/>
      <c r="T400" s="171"/>
      <c r="AT400" s="167" t="s">
        <v>269</v>
      </c>
      <c r="AU400" s="167" t="s">
        <v>87</v>
      </c>
      <c r="AV400" s="13" t="s">
        <v>79</v>
      </c>
      <c r="AW400" s="13" t="s">
        <v>26</v>
      </c>
      <c r="AX400" s="13" t="s">
        <v>71</v>
      </c>
      <c r="AY400" s="167" t="s">
        <v>157</v>
      </c>
    </row>
    <row r="401" spans="2:51" s="14" customFormat="1" x14ac:dyDescent="0.2">
      <c r="B401" s="172"/>
      <c r="D401" s="166" t="s">
        <v>269</v>
      </c>
      <c r="E401" s="173" t="s">
        <v>1</v>
      </c>
      <c r="F401" s="174" t="s">
        <v>1085</v>
      </c>
      <c r="H401" s="175">
        <v>3.863</v>
      </c>
      <c r="L401" s="172"/>
      <c r="M401" s="176"/>
      <c r="N401" s="177"/>
      <c r="O401" s="177"/>
      <c r="P401" s="177"/>
      <c r="Q401" s="177"/>
      <c r="R401" s="177"/>
      <c r="S401" s="177"/>
      <c r="T401" s="178"/>
      <c r="AT401" s="173" t="s">
        <v>269</v>
      </c>
      <c r="AU401" s="173" t="s">
        <v>87</v>
      </c>
      <c r="AV401" s="14" t="s">
        <v>87</v>
      </c>
      <c r="AW401" s="14" t="s">
        <v>26</v>
      </c>
      <c r="AX401" s="14" t="s">
        <v>71</v>
      </c>
      <c r="AY401" s="173" t="s">
        <v>157</v>
      </c>
    </row>
    <row r="402" spans="2:51" s="14" customFormat="1" x14ac:dyDescent="0.2">
      <c r="B402" s="172"/>
      <c r="D402" s="166" t="s">
        <v>269</v>
      </c>
      <c r="E402" s="173" t="s">
        <v>1</v>
      </c>
      <c r="F402" s="174" t="s">
        <v>1086</v>
      </c>
      <c r="H402" s="175">
        <v>-0.68700000000000006</v>
      </c>
      <c r="L402" s="172"/>
      <c r="M402" s="176"/>
      <c r="N402" s="177"/>
      <c r="O402" s="177"/>
      <c r="P402" s="177"/>
      <c r="Q402" s="177"/>
      <c r="R402" s="177"/>
      <c r="S402" s="177"/>
      <c r="T402" s="178"/>
      <c r="AT402" s="173" t="s">
        <v>269</v>
      </c>
      <c r="AU402" s="173" t="s">
        <v>87</v>
      </c>
      <c r="AV402" s="14" t="s">
        <v>87</v>
      </c>
      <c r="AW402" s="14" t="s">
        <v>26</v>
      </c>
      <c r="AX402" s="14" t="s">
        <v>71</v>
      </c>
      <c r="AY402" s="173" t="s">
        <v>157</v>
      </c>
    </row>
    <row r="403" spans="2:51" s="14" customFormat="1" x14ac:dyDescent="0.2">
      <c r="B403" s="172"/>
      <c r="D403" s="166" t="s">
        <v>269</v>
      </c>
      <c r="E403" s="173" t="s">
        <v>1</v>
      </c>
      <c r="F403" s="174" t="s">
        <v>1087</v>
      </c>
      <c r="H403" s="175">
        <v>3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2:51" s="14" customFormat="1" x14ac:dyDescent="0.2">
      <c r="B404" s="172"/>
      <c r="D404" s="166" t="s">
        <v>269</v>
      </c>
      <c r="E404" s="173" t="s">
        <v>1</v>
      </c>
      <c r="F404" s="174" t="s">
        <v>1088</v>
      </c>
      <c r="H404" s="175">
        <v>8.6180000000000003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2:51" s="13" customFormat="1" x14ac:dyDescent="0.2">
      <c r="B405" s="165"/>
      <c r="D405" s="166" t="s">
        <v>269</v>
      </c>
      <c r="E405" s="167" t="s">
        <v>1</v>
      </c>
      <c r="F405" s="168" t="s">
        <v>1078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2:51" s="14" customFormat="1" x14ac:dyDescent="0.2">
      <c r="B406" s="172"/>
      <c r="D406" s="166" t="s">
        <v>269</v>
      </c>
      <c r="E406" s="173" t="s">
        <v>1</v>
      </c>
      <c r="F406" s="174" t="s">
        <v>1089</v>
      </c>
      <c r="H406" s="175">
        <v>-0.21199999999999999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2:51" s="13" customFormat="1" x14ac:dyDescent="0.2">
      <c r="B407" s="165"/>
      <c r="D407" s="166" t="s">
        <v>269</v>
      </c>
      <c r="E407" s="167" t="s">
        <v>1</v>
      </c>
      <c r="F407" s="168" t="s">
        <v>1090</v>
      </c>
      <c r="H407" s="167" t="s">
        <v>1</v>
      </c>
      <c r="L407" s="165"/>
      <c r="M407" s="169"/>
      <c r="N407" s="170"/>
      <c r="O407" s="170"/>
      <c r="P407" s="170"/>
      <c r="Q407" s="170"/>
      <c r="R407" s="170"/>
      <c r="S407" s="170"/>
      <c r="T407" s="171"/>
      <c r="AT407" s="167" t="s">
        <v>269</v>
      </c>
      <c r="AU407" s="167" t="s">
        <v>87</v>
      </c>
      <c r="AV407" s="13" t="s">
        <v>79</v>
      </c>
      <c r="AW407" s="13" t="s">
        <v>26</v>
      </c>
      <c r="AX407" s="13" t="s">
        <v>71</v>
      </c>
      <c r="AY407" s="167" t="s">
        <v>157</v>
      </c>
    </row>
    <row r="408" spans="2:51" s="16" customFormat="1" x14ac:dyDescent="0.2">
      <c r="B408" s="186"/>
      <c r="D408" s="166" t="s">
        <v>269</v>
      </c>
      <c r="E408" s="187" t="s">
        <v>1</v>
      </c>
      <c r="F408" s="188" t="s">
        <v>319</v>
      </c>
      <c r="H408" s="189">
        <v>14.582000000000001</v>
      </c>
      <c r="L408" s="186"/>
      <c r="M408" s="190"/>
      <c r="N408" s="191"/>
      <c r="O408" s="191"/>
      <c r="P408" s="191"/>
      <c r="Q408" s="191"/>
      <c r="R408" s="191"/>
      <c r="S408" s="191"/>
      <c r="T408" s="192"/>
      <c r="AT408" s="187" t="s">
        <v>269</v>
      </c>
      <c r="AU408" s="187" t="s">
        <v>87</v>
      </c>
      <c r="AV408" s="16" t="s">
        <v>92</v>
      </c>
      <c r="AW408" s="16" t="s">
        <v>26</v>
      </c>
      <c r="AX408" s="16" t="s">
        <v>71</v>
      </c>
      <c r="AY408" s="187" t="s">
        <v>157</v>
      </c>
    </row>
    <row r="409" spans="2:51" s="13" customFormat="1" x14ac:dyDescent="0.2">
      <c r="B409" s="165"/>
      <c r="D409" s="166" t="s">
        <v>269</v>
      </c>
      <c r="E409" s="167" t="s">
        <v>1</v>
      </c>
      <c r="F409" s="168" t="s">
        <v>1091</v>
      </c>
      <c r="H409" s="167" t="s">
        <v>1</v>
      </c>
      <c r="L409" s="165"/>
      <c r="M409" s="169"/>
      <c r="N409" s="170"/>
      <c r="O409" s="170"/>
      <c r="P409" s="170"/>
      <c r="Q409" s="170"/>
      <c r="R409" s="170"/>
      <c r="S409" s="170"/>
      <c r="T409" s="171"/>
      <c r="AT409" s="167" t="s">
        <v>269</v>
      </c>
      <c r="AU409" s="167" t="s">
        <v>87</v>
      </c>
      <c r="AV409" s="13" t="s">
        <v>79</v>
      </c>
      <c r="AW409" s="13" t="s">
        <v>26</v>
      </c>
      <c r="AX409" s="13" t="s">
        <v>71</v>
      </c>
      <c r="AY409" s="167" t="s">
        <v>157</v>
      </c>
    </row>
    <row r="410" spans="2:51" s="14" customFormat="1" x14ac:dyDescent="0.2">
      <c r="B410" s="172"/>
      <c r="D410" s="166" t="s">
        <v>269</v>
      </c>
      <c r="E410" s="173" t="s">
        <v>1</v>
      </c>
      <c r="F410" s="174" t="s">
        <v>1092</v>
      </c>
      <c r="H410" s="175">
        <v>9.4670000000000005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2:51" s="14" customFormat="1" x14ac:dyDescent="0.2">
      <c r="B411" s="172"/>
      <c r="D411" s="166" t="s">
        <v>269</v>
      </c>
      <c r="E411" s="173" t="s">
        <v>1</v>
      </c>
      <c r="F411" s="174" t="s">
        <v>1093</v>
      </c>
      <c r="H411" s="175">
        <v>10.038</v>
      </c>
      <c r="L411" s="172"/>
      <c r="M411" s="176"/>
      <c r="N411" s="177"/>
      <c r="O411" s="177"/>
      <c r="P411" s="177"/>
      <c r="Q411" s="177"/>
      <c r="R411" s="177"/>
      <c r="S411" s="177"/>
      <c r="T411" s="178"/>
      <c r="AT411" s="173" t="s">
        <v>269</v>
      </c>
      <c r="AU411" s="173" t="s">
        <v>87</v>
      </c>
      <c r="AV411" s="14" t="s">
        <v>87</v>
      </c>
      <c r="AW411" s="14" t="s">
        <v>26</v>
      </c>
      <c r="AX411" s="14" t="s">
        <v>71</v>
      </c>
      <c r="AY411" s="173" t="s">
        <v>157</v>
      </c>
    </row>
    <row r="412" spans="2:51" s="16" customFormat="1" x14ac:dyDescent="0.2">
      <c r="B412" s="186"/>
      <c r="D412" s="166" t="s">
        <v>269</v>
      </c>
      <c r="E412" s="187" t="s">
        <v>1</v>
      </c>
      <c r="F412" s="188" t="s">
        <v>319</v>
      </c>
      <c r="H412" s="189">
        <v>19.504999999999999</v>
      </c>
      <c r="L412" s="186"/>
      <c r="M412" s="190"/>
      <c r="N412" s="191"/>
      <c r="O412" s="191"/>
      <c r="P412" s="191"/>
      <c r="Q412" s="191"/>
      <c r="R412" s="191"/>
      <c r="S412" s="191"/>
      <c r="T412" s="192"/>
      <c r="AT412" s="187" t="s">
        <v>269</v>
      </c>
      <c r="AU412" s="187" t="s">
        <v>87</v>
      </c>
      <c r="AV412" s="16" t="s">
        <v>92</v>
      </c>
      <c r="AW412" s="16" t="s">
        <v>26</v>
      </c>
      <c r="AX412" s="16" t="s">
        <v>71</v>
      </c>
      <c r="AY412" s="187" t="s">
        <v>157</v>
      </c>
    </row>
    <row r="413" spans="2:51" s="13" customFormat="1" x14ac:dyDescent="0.2">
      <c r="B413" s="165"/>
      <c r="D413" s="166" t="s">
        <v>269</v>
      </c>
      <c r="E413" s="167" t="s">
        <v>1</v>
      </c>
      <c r="F413" s="168" t="s">
        <v>1094</v>
      </c>
      <c r="H413" s="167" t="s">
        <v>1</v>
      </c>
      <c r="L413" s="165"/>
      <c r="M413" s="169"/>
      <c r="N413" s="170"/>
      <c r="O413" s="170"/>
      <c r="P413" s="170"/>
      <c r="Q413" s="170"/>
      <c r="R413" s="170"/>
      <c r="S413" s="170"/>
      <c r="T413" s="171"/>
      <c r="AT413" s="167" t="s">
        <v>269</v>
      </c>
      <c r="AU413" s="167" t="s">
        <v>87</v>
      </c>
      <c r="AV413" s="13" t="s">
        <v>79</v>
      </c>
      <c r="AW413" s="13" t="s">
        <v>26</v>
      </c>
      <c r="AX413" s="13" t="s">
        <v>71</v>
      </c>
      <c r="AY413" s="167" t="s">
        <v>157</v>
      </c>
    </row>
    <row r="414" spans="2:51" s="14" customFormat="1" x14ac:dyDescent="0.2">
      <c r="B414" s="172"/>
      <c r="D414" s="166" t="s">
        <v>269</v>
      </c>
      <c r="E414" s="173" t="s">
        <v>1</v>
      </c>
      <c r="F414" s="174" t="s">
        <v>1095</v>
      </c>
      <c r="H414" s="175">
        <v>2.86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2:51" s="14" customFormat="1" x14ac:dyDescent="0.2">
      <c r="B415" s="172"/>
      <c r="D415" s="166" t="s">
        <v>269</v>
      </c>
      <c r="E415" s="173" t="s">
        <v>1</v>
      </c>
      <c r="F415" s="174" t="s">
        <v>1096</v>
      </c>
      <c r="H415" s="175">
        <v>1.9690000000000001</v>
      </c>
      <c r="L415" s="172"/>
      <c r="M415" s="176"/>
      <c r="N415" s="177"/>
      <c r="O415" s="177"/>
      <c r="P415" s="177"/>
      <c r="Q415" s="177"/>
      <c r="R415" s="177"/>
      <c r="S415" s="177"/>
      <c r="T415" s="178"/>
      <c r="AT415" s="173" t="s">
        <v>269</v>
      </c>
      <c r="AU415" s="173" t="s">
        <v>87</v>
      </c>
      <c r="AV415" s="14" t="s">
        <v>87</v>
      </c>
      <c r="AW415" s="14" t="s">
        <v>26</v>
      </c>
      <c r="AX415" s="14" t="s">
        <v>71</v>
      </c>
      <c r="AY415" s="173" t="s">
        <v>157</v>
      </c>
    </row>
    <row r="416" spans="2:51" s="14" customFormat="1" x14ac:dyDescent="0.2">
      <c r="B416" s="172"/>
      <c r="D416" s="166" t="s">
        <v>269</v>
      </c>
      <c r="E416" s="173" t="s">
        <v>1</v>
      </c>
      <c r="F416" s="174" t="s">
        <v>1097</v>
      </c>
      <c r="H416" s="175">
        <v>6.6459999999999999</v>
      </c>
      <c r="L416" s="172"/>
      <c r="M416" s="176"/>
      <c r="N416" s="177"/>
      <c r="O416" s="177"/>
      <c r="P416" s="177"/>
      <c r="Q416" s="177"/>
      <c r="R416" s="177"/>
      <c r="S416" s="177"/>
      <c r="T416" s="178"/>
      <c r="AT416" s="173" t="s">
        <v>269</v>
      </c>
      <c r="AU416" s="173" t="s">
        <v>87</v>
      </c>
      <c r="AV416" s="14" t="s">
        <v>87</v>
      </c>
      <c r="AW416" s="14" t="s">
        <v>26</v>
      </c>
      <c r="AX416" s="14" t="s">
        <v>71</v>
      </c>
      <c r="AY416" s="173" t="s">
        <v>157</v>
      </c>
    </row>
    <row r="417" spans="1:65" s="14" customFormat="1" x14ac:dyDescent="0.2">
      <c r="B417" s="172"/>
      <c r="D417" s="166" t="s">
        <v>269</v>
      </c>
      <c r="E417" s="173" t="s">
        <v>1</v>
      </c>
      <c r="F417" s="174" t="s">
        <v>1098</v>
      </c>
      <c r="H417" s="175">
        <v>3.0939999999999999</v>
      </c>
      <c r="L417" s="172"/>
      <c r="M417" s="176"/>
      <c r="N417" s="177"/>
      <c r="O417" s="177"/>
      <c r="P417" s="177"/>
      <c r="Q417" s="177"/>
      <c r="R417" s="177"/>
      <c r="S417" s="177"/>
      <c r="T417" s="178"/>
      <c r="AT417" s="173" t="s">
        <v>269</v>
      </c>
      <c r="AU417" s="173" t="s">
        <v>87</v>
      </c>
      <c r="AV417" s="14" t="s">
        <v>87</v>
      </c>
      <c r="AW417" s="14" t="s">
        <v>26</v>
      </c>
      <c r="AX417" s="14" t="s">
        <v>71</v>
      </c>
      <c r="AY417" s="173" t="s">
        <v>157</v>
      </c>
    </row>
    <row r="418" spans="1:65" s="14" customFormat="1" x14ac:dyDescent="0.2">
      <c r="B418" s="172"/>
      <c r="D418" s="166" t="s">
        <v>269</v>
      </c>
      <c r="E418" s="173" t="s">
        <v>1</v>
      </c>
      <c r="F418" s="174" t="s">
        <v>1099</v>
      </c>
      <c r="H418" s="175">
        <v>0.629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6" customFormat="1" x14ac:dyDescent="0.2">
      <c r="B419" s="186"/>
      <c r="D419" s="166" t="s">
        <v>269</v>
      </c>
      <c r="E419" s="187" t="s">
        <v>1</v>
      </c>
      <c r="F419" s="188" t="s">
        <v>319</v>
      </c>
      <c r="H419" s="189">
        <v>15.198</v>
      </c>
      <c r="L419" s="186"/>
      <c r="M419" s="190"/>
      <c r="N419" s="191"/>
      <c r="O419" s="191"/>
      <c r="P419" s="191"/>
      <c r="Q419" s="191"/>
      <c r="R419" s="191"/>
      <c r="S419" s="191"/>
      <c r="T419" s="192"/>
      <c r="AT419" s="187" t="s">
        <v>269</v>
      </c>
      <c r="AU419" s="187" t="s">
        <v>87</v>
      </c>
      <c r="AV419" s="16" t="s">
        <v>92</v>
      </c>
      <c r="AW419" s="16" t="s">
        <v>26</v>
      </c>
      <c r="AX419" s="16" t="s">
        <v>71</v>
      </c>
      <c r="AY419" s="187" t="s">
        <v>157</v>
      </c>
    </row>
    <row r="420" spans="1:65" s="13" customFormat="1" x14ac:dyDescent="0.2">
      <c r="B420" s="165"/>
      <c r="D420" s="166" t="s">
        <v>269</v>
      </c>
      <c r="E420" s="167" t="s">
        <v>1</v>
      </c>
      <c r="F420" s="168" t="s">
        <v>1100</v>
      </c>
      <c r="H420" s="167" t="s">
        <v>1</v>
      </c>
      <c r="L420" s="165"/>
      <c r="M420" s="169"/>
      <c r="N420" s="170"/>
      <c r="O420" s="170"/>
      <c r="P420" s="170"/>
      <c r="Q420" s="170"/>
      <c r="R420" s="170"/>
      <c r="S420" s="170"/>
      <c r="T420" s="171"/>
      <c r="AT420" s="167" t="s">
        <v>269</v>
      </c>
      <c r="AU420" s="167" t="s">
        <v>87</v>
      </c>
      <c r="AV420" s="13" t="s">
        <v>79</v>
      </c>
      <c r="AW420" s="13" t="s">
        <v>26</v>
      </c>
      <c r="AX420" s="13" t="s">
        <v>71</v>
      </c>
      <c r="AY420" s="167" t="s">
        <v>157</v>
      </c>
    </row>
    <row r="421" spans="1:65" s="14" customFormat="1" x14ac:dyDescent="0.2">
      <c r="B421" s="172"/>
      <c r="D421" s="166" t="s">
        <v>269</v>
      </c>
      <c r="E421" s="173" t="s">
        <v>1</v>
      </c>
      <c r="F421" s="174" t="s">
        <v>1101</v>
      </c>
      <c r="H421" s="175">
        <v>2.681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1:65" s="16" customFormat="1" x14ac:dyDescent="0.2">
      <c r="B422" s="186"/>
      <c r="D422" s="166" t="s">
        <v>269</v>
      </c>
      <c r="E422" s="187" t="s">
        <v>1</v>
      </c>
      <c r="F422" s="188" t="s">
        <v>319</v>
      </c>
      <c r="H422" s="189">
        <v>2.681</v>
      </c>
      <c r="L422" s="186"/>
      <c r="M422" s="190"/>
      <c r="N422" s="191"/>
      <c r="O422" s="191"/>
      <c r="P422" s="191"/>
      <c r="Q422" s="191"/>
      <c r="R422" s="191"/>
      <c r="S422" s="191"/>
      <c r="T422" s="192"/>
      <c r="AT422" s="187" t="s">
        <v>269</v>
      </c>
      <c r="AU422" s="187" t="s">
        <v>87</v>
      </c>
      <c r="AV422" s="16" t="s">
        <v>92</v>
      </c>
      <c r="AW422" s="16" t="s">
        <v>26</v>
      </c>
      <c r="AX422" s="16" t="s">
        <v>71</v>
      </c>
      <c r="AY422" s="187" t="s">
        <v>157</v>
      </c>
    </row>
    <row r="423" spans="1:65" s="13" customFormat="1" x14ac:dyDescent="0.2">
      <c r="B423" s="165"/>
      <c r="D423" s="166" t="s">
        <v>269</v>
      </c>
      <c r="E423" s="167" t="s">
        <v>1</v>
      </c>
      <c r="F423" s="168" t="s">
        <v>1102</v>
      </c>
      <c r="H423" s="167" t="s">
        <v>1</v>
      </c>
      <c r="L423" s="165"/>
      <c r="M423" s="169"/>
      <c r="N423" s="170"/>
      <c r="O423" s="170"/>
      <c r="P423" s="170"/>
      <c r="Q423" s="170"/>
      <c r="R423" s="170"/>
      <c r="S423" s="170"/>
      <c r="T423" s="171"/>
      <c r="AT423" s="167" t="s">
        <v>269</v>
      </c>
      <c r="AU423" s="167" t="s">
        <v>87</v>
      </c>
      <c r="AV423" s="13" t="s">
        <v>79</v>
      </c>
      <c r="AW423" s="13" t="s">
        <v>26</v>
      </c>
      <c r="AX423" s="13" t="s">
        <v>71</v>
      </c>
      <c r="AY423" s="167" t="s">
        <v>157</v>
      </c>
    </row>
    <row r="424" spans="1:65" s="14" customFormat="1" x14ac:dyDescent="0.2">
      <c r="B424" s="172"/>
      <c r="D424" s="166" t="s">
        <v>269</v>
      </c>
      <c r="E424" s="173" t="s">
        <v>1</v>
      </c>
      <c r="F424" s="174" t="s">
        <v>1103</v>
      </c>
      <c r="H424" s="175">
        <v>6.5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6" customFormat="1" x14ac:dyDescent="0.2">
      <c r="B425" s="186"/>
      <c r="D425" s="166" t="s">
        <v>269</v>
      </c>
      <c r="E425" s="187" t="s">
        <v>1</v>
      </c>
      <c r="F425" s="188" t="s">
        <v>319</v>
      </c>
      <c r="H425" s="189">
        <v>6.5</v>
      </c>
      <c r="L425" s="186"/>
      <c r="M425" s="190"/>
      <c r="N425" s="191"/>
      <c r="O425" s="191"/>
      <c r="P425" s="191"/>
      <c r="Q425" s="191"/>
      <c r="R425" s="191"/>
      <c r="S425" s="191"/>
      <c r="T425" s="192"/>
      <c r="AT425" s="187" t="s">
        <v>269</v>
      </c>
      <c r="AU425" s="187" t="s">
        <v>87</v>
      </c>
      <c r="AV425" s="16" t="s">
        <v>92</v>
      </c>
      <c r="AW425" s="16" t="s">
        <v>26</v>
      </c>
      <c r="AX425" s="16" t="s">
        <v>71</v>
      </c>
      <c r="AY425" s="187" t="s">
        <v>157</v>
      </c>
    </row>
    <row r="426" spans="1:65" s="15" customFormat="1" x14ac:dyDescent="0.2">
      <c r="B426" s="179"/>
      <c r="D426" s="166" t="s">
        <v>269</v>
      </c>
      <c r="E426" s="180" t="s">
        <v>1</v>
      </c>
      <c r="F426" s="181" t="s">
        <v>272</v>
      </c>
      <c r="H426" s="182">
        <v>58.466000000000001</v>
      </c>
      <c r="L426" s="179"/>
      <c r="M426" s="183"/>
      <c r="N426" s="184"/>
      <c r="O426" s="184"/>
      <c r="P426" s="184"/>
      <c r="Q426" s="184"/>
      <c r="R426" s="184"/>
      <c r="S426" s="184"/>
      <c r="T426" s="185"/>
      <c r="AT426" s="180" t="s">
        <v>269</v>
      </c>
      <c r="AU426" s="180" t="s">
        <v>87</v>
      </c>
      <c r="AV426" s="15" t="s">
        <v>162</v>
      </c>
      <c r="AW426" s="15" t="s">
        <v>26</v>
      </c>
      <c r="AX426" s="15" t="s">
        <v>79</v>
      </c>
      <c r="AY426" s="180" t="s">
        <v>157</v>
      </c>
    </row>
    <row r="427" spans="1:65" s="2" customFormat="1" ht="37.9" customHeight="1" x14ac:dyDescent="0.2">
      <c r="A427" s="30"/>
      <c r="B427" s="147"/>
      <c r="C427" s="148" t="s">
        <v>464</v>
      </c>
      <c r="D427" s="148" t="s">
        <v>159</v>
      </c>
      <c r="E427" s="149" t="s">
        <v>1104</v>
      </c>
      <c r="F427" s="150" t="s">
        <v>8051</v>
      </c>
      <c r="G427" s="151" t="s">
        <v>161</v>
      </c>
      <c r="H427" s="152">
        <v>1.1879999999999999</v>
      </c>
      <c r="I427" s="152"/>
      <c r="J427" s="152">
        <f>ROUND(I427*H427,3)</f>
        <v>0</v>
      </c>
      <c r="K427" s="153"/>
      <c r="L427" s="31"/>
      <c r="M427" s="154" t="s">
        <v>1</v>
      </c>
      <c r="N427" s="155" t="s">
        <v>37</v>
      </c>
      <c r="O427" s="156">
        <v>2.1608700000000001</v>
      </c>
      <c r="P427" s="156">
        <f>O427*H427</f>
        <v>2.5671135600000001</v>
      </c>
      <c r="Q427" s="156">
        <v>0.64764999999999995</v>
      </c>
      <c r="R427" s="156">
        <f>Q427*H427</f>
        <v>0.76940819999999988</v>
      </c>
      <c r="S427" s="156">
        <v>0</v>
      </c>
      <c r="T427" s="157">
        <f>S427*H427</f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8" t="s">
        <v>162</v>
      </c>
      <c r="AT427" s="158" t="s">
        <v>159</v>
      </c>
      <c r="AU427" s="158" t="s">
        <v>87</v>
      </c>
      <c r="AY427" s="18" t="s">
        <v>157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8" t="s">
        <v>87</v>
      </c>
      <c r="BK427" s="160">
        <f>ROUND(I427*H427,3)</f>
        <v>0</v>
      </c>
      <c r="BL427" s="18" t="s">
        <v>162</v>
      </c>
      <c r="BM427" s="158" t="s">
        <v>1105</v>
      </c>
    </row>
    <row r="428" spans="1:65" s="13" customFormat="1" x14ac:dyDescent="0.2">
      <c r="B428" s="165"/>
      <c r="D428" s="166" t="s">
        <v>269</v>
      </c>
      <c r="E428" s="167" t="s">
        <v>1</v>
      </c>
      <c r="F428" s="168" t="s">
        <v>1106</v>
      </c>
      <c r="H428" s="167" t="s">
        <v>1</v>
      </c>
      <c r="L428" s="165"/>
      <c r="M428" s="169"/>
      <c r="N428" s="170"/>
      <c r="O428" s="170"/>
      <c r="P428" s="170"/>
      <c r="Q428" s="170"/>
      <c r="R428" s="170"/>
      <c r="S428" s="170"/>
      <c r="T428" s="171"/>
      <c r="AT428" s="167" t="s">
        <v>269</v>
      </c>
      <c r="AU428" s="167" t="s">
        <v>87</v>
      </c>
      <c r="AV428" s="13" t="s">
        <v>79</v>
      </c>
      <c r="AW428" s="13" t="s">
        <v>26</v>
      </c>
      <c r="AX428" s="13" t="s">
        <v>71</v>
      </c>
      <c r="AY428" s="167" t="s">
        <v>157</v>
      </c>
    </row>
    <row r="429" spans="1:65" s="14" customFormat="1" x14ac:dyDescent="0.2">
      <c r="B429" s="172"/>
      <c r="D429" s="166" t="s">
        <v>269</v>
      </c>
      <c r="E429" s="173" t="s">
        <v>1</v>
      </c>
      <c r="F429" s="174" t="s">
        <v>1107</v>
      </c>
      <c r="H429" s="175">
        <v>1.1879999999999999</v>
      </c>
      <c r="L429" s="172"/>
      <c r="M429" s="176"/>
      <c r="N429" s="177"/>
      <c r="O429" s="177"/>
      <c r="P429" s="177"/>
      <c r="Q429" s="177"/>
      <c r="R429" s="177"/>
      <c r="S429" s="177"/>
      <c r="T429" s="178"/>
      <c r="AT429" s="173" t="s">
        <v>269</v>
      </c>
      <c r="AU429" s="173" t="s">
        <v>87</v>
      </c>
      <c r="AV429" s="14" t="s">
        <v>87</v>
      </c>
      <c r="AW429" s="14" t="s">
        <v>26</v>
      </c>
      <c r="AX429" s="14" t="s">
        <v>71</v>
      </c>
      <c r="AY429" s="173" t="s">
        <v>157</v>
      </c>
    </row>
    <row r="430" spans="1:65" s="15" customFormat="1" x14ac:dyDescent="0.2">
      <c r="B430" s="179"/>
      <c r="D430" s="166" t="s">
        <v>269</v>
      </c>
      <c r="E430" s="180" t="s">
        <v>1</v>
      </c>
      <c r="F430" s="181" t="s">
        <v>272</v>
      </c>
      <c r="H430" s="182">
        <v>1.1879999999999999</v>
      </c>
      <c r="L430" s="179"/>
      <c r="M430" s="183"/>
      <c r="N430" s="184"/>
      <c r="O430" s="184"/>
      <c r="P430" s="184"/>
      <c r="Q430" s="184"/>
      <c r="R430" s="184"/>
      <c r="S430" s="184"/>
      <c r="T430" s="185"/>
      <c r="AT430" s="180" t="s">
        <v>269</v>
      </c>
      <c r="AU430" s="180" t="s">
        <v>87</v>
      </c>
      <c r="AV430" s="15" t="s">
        <v>162</v>
      </c>
      <c r="AW430" s="15" t="s">
        <v>26</v>
      </c>
      <c r="AX430" s="15" t="s">
        <v>79</v>
      </c>
      <c r="AY430" s="180" t="s">
        <v>157</v>
      </c>
    </row>
    <row r="431" spans="1:65" s="2" customFormat="1" ht="37.9" customHeight="1" x14ac:dyDescent="0.2">
      <c r="A431" s="30"/>
      <c r="B431" s="147"/>
      <c r="C431" s="148" t="s">
        <v>470</v>
      </c>
      <c r="D431" s="148" t="s">
        <v>159</v>
      </c>
      <c r="E431" s="149" t="s">
        <v>1108</v>
      </c>
      <c r="F431" s="150" t="s">
        <v>8052</v>
      </c>
      <c r="G431" s="151" t="s">
        <v>161</v>
      </c>
      <c r="H431" s="152">
        <v>222.096</v>
      </c>
      <c r="I431" s="152"/>
      <c r="J431" s="152">
        <f>ROUND(I431*H431,3)</f>
        <v>0</v>
      </c>
      <c r="K431" s="153"/>
      <c r="L431" s="31"/>
      <c r="M431" s="154" t="s">
        <v>1</v>
      </c>
      <c r="N431" s="155" t="s">
        <v>37</v>
      </c>
      <c r="O431" s="156">
        <v>1.897</v>
      </c>
      <c r="P431" s="156">
        <f>O431*H431</f>
        <v>421.31611200000003</v>
      </c>
      <c r="Q431" s="156">
        <v>0.64710999999999996</v>
      </c>
      <c r="R431" s="156">
        <f>Q431*H431</f>
        <v>143.72054255999998</v>
      </c>
      <c r="S431" s="156">
        <v>0</v>
      </c>
      <c r="T431" s="15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8" t="s">
        <v>162</v>
      </c>
      <c r="AT431" s="158" t="s">
        <v>159</v>
      </c>
      <c r="AU431" s="158" t="s">
        <v>87</v>
      </c>
      <c r="AY431" s="18" t="s">
        <v>157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8" t="s">
        <v>87</v>
      </c>
      <c r="BK431" s="160">
        <f>ROUND(I431*H431,3)</f>
        <v>0</v>
      </c>
      <c r="BL431" s="18" t="s">
        <v>162</v>
      </c>
      <c r="BM431" s="158" t="s">
        <v>1109</v>
      </c>
    </row>
    <row r="432" spans="1:65" s="13" customFormat="1" x14ac:dyDescent="0.2">
      <c r="B432" s="165"/>
      <c r="D432" s="166" t="s">
        <v>269</v>
      </c>
      <c r="E432" s="167" t="s">
        <v>1</v>
      </c>
      <c r="F432" s="168" t="s">
        <v>1110</v>
      </c>
      <c r="H432" s="167" t="s">
        <v>1</v>
      </c>
      <c r="L432" s="165"/>
      <c r="M432" s="169"/>
      <c r="N432" s="170"/>
      <c r="O432" s="170"/>
      <c r="P432" s="170"/>
      <c r="Q432" s="170"/>
      <c r="R432" s="170"/>
      <c r="S432" s="170"/>
      <c r="T432" s="171"/>
      <c r="AT432" s="167" t="s">
        <v>269</v>
      </c>
      <c r="AU432" s="167" t="s">
        <v>87</v>
      </c>
      <c r="AV432" s="13" t="s">
        <v>79</v>
      </c>
      <c r="AW432" s="13" t="s">
        <v>26</v>
      </c>
      <c r="AX432" s="13" t="s">
        <v>71</v>
      </c>
      <c r="AY432" s="167" t="s">
        <v>157</v>
      </c>
    </row>
    <row r="433" spans="2:51" s="14" customFormat="1" x14ac:dyDescent="0.2">
      <c r="B433" s="172"/>
      <c r="D433" s="166" t="s">
        <v>269</v>
      </c>
      <c r="E433" s="173" t="s">
        <v>1</v>
      </c>
      <c r="F433" s="174" t="s">
        <v>1111</v>
      </c>
      <c r="H433" s="175">
        <v>20.61</v>
      </c>
      <c r="L433" s="172"/>
      <c r="M433" s="176"/>
      <c r="N433" s="177"/>
      <c r="O433" s="177"/>
      <c r="P433" s="177"/>
      <c r="Q433" s="177"/>
      <c r="R433" s="177"/>
      <c r="S433" s="177"/>
      <c r="T433" s="178"/>
      <c r="AT433" s="173" t="s">
        <v>269</v>
      </c>
      <c r="AU433" s="173" t="s">
        <v>87</v>
      </c>
      <c r="AV433" s="14" t="s">
        <v>87</v>
      </c>
      <c r="AW433" s="14" t="s">
        <v>26</v>
      </c>
      <c r="AX433" s="14" t="s">
        <v>71</v>
      </c>
      <c r="AY433" s="173" t="s">
        <v>157</v>
      </c>
    </row>
    <row r="434" spans="2:51" s="14" customFormat="1" x14ac:dyDescent="0.2">
      <c r="B434" s="172"/>
      <c r="D434" s="166" t="s">
        <v>269</v>
      </c>
      <c r="E434" s="173" t="s">
        <v>1</v>
      </c>
      <c r="F434" s="174" t="s">
        <v>1112</v>
      </c>
      <c r="H434" s="175">
        <v>11.052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2:51" s="14" customFormat="1" x14ac:dyDescent="0.2">
      <c r="B435" s="172"/>
      <c r="D435" s="166" t="s">
        <v>269</v>
      </c>
      <c r="E435" s="173" t="s">
        <v>1</v>
      </c>
      <c r="F435" s="174" t="s">
        <v>1113</v>
      </c>
      <c r="H435" s="175">
        <v>1.575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2:51" s="14" customFormat="1" x14ac:dyDescent="0.2">
      <c r="B436" s="172"/>
      <c r="D436" s="166" t="s">
        <v>269</v>
      </c>
      <c r="E436" s="173" t="s">
        <v>1</v>
      </c>
      <c r="F436" s="174" t="s">
        <v>1114</v>
      </c>
      <c r="H436" s="175">
        <v>8.64</v>
      </c>
      <c r="L436" s="172"/>
      <c r="M436" s="176"/>
      <c r="N436" s="177"/>
      <c r="O436" s="177"/>
      <c r="P436" s="177"/>
      <c r="Q436" s="177"/>
      <c r="R436" s="177"/>
      <c r="S436" s="177"/>
      <c r="T436" s="178"/>
      <c r="AT436" s="173" t="s">
        <v>269</v>
      </c>
      <c r="AU436" s="173" t="s">
        <v>87</v>
      </c>
      <c r="AV436" s="14" t="s">
        <v>87</v>
      </c>
      <c r="AW436" s="14" t="s">
        <v>26</v>
      </c>
      <c r="AX436" s="14" t="s">
        <v>71</v>
      </c>
      <c r="AY436" s="173" t="s">
        <v>157</v>
      </c>
    </row>
    <row r="437" spans="2:51" s="14" customFormat="1" x14ac:dyDescent="0.2">
      <c r="B437" s="172"/>
      <c r="D437" s="166" t="s">
        <v>269</v>
      </c>
      <c r="E437" s="173" t="s">
        <v>1</v>
      </c>
      <c r="F437" s="174" t="s">
        <v>1115</v>
      </c>
      <c r="H437" s="175">
        <v>4.6020000000000003</v>
      </c>
      <c r="L437" s="172"/>
      <c r="M437" s="176"/>
      <c r="N437" s="177"/>
      <c r="O437" s="177"/>
      <c r="P437" s="177"/>
      <c r="Q437" s="177"/>
      <c r="R437" s="177"/>
      <c r="S437" s="177"/>
      <c r="T437" s="178"/>
      <c r="AT437" s="173" t="s">
        <v>269</v>
      </c>
      <c r="AU437" s="173" t="s">
        <v>87</v>
      </c>
      <c r="AV437" s="14" t="s">
        <v>87</v>
      </c>
      <c r="AW437" s="14" t="s">
        <v>26</v>
      </c>
      <c r="AX437" s="14" t="s">
        <v>71</v>
      </c>
      <c r="AY437" s="173" t="s">
        <v>157</v>
      </c>
    </row>
    <row r="438" spans="2:51" s="14" customFormat="1" x14ac:dyDescent="0.2">
      <c r="B438" s="172"/>
      <c r="D438" s="166" t="s">
        <v>269</v>
      </c>
      <c r="E438" s="173" t="s">
        <v>1</v>
      </c>
      <c r="F438" s="174" t="s">
        <v>1116</v>
      </c>
      <c r="H438" s="175">
        <v>20.212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2:51" s="14" customFormat="1" x14ac:dyDescent="0.2">
      <c r="B439" s="172"/>
      <c r="D439" s="166" t="s">
        <v>269</v>
      </c>
      <c r="E439" s="173" t="s">
        <v>1</v>
      </c>
      <c r="F439" s="174" t="s">
        <v>1117</v>
      </c>
      <c r="H439" s="175">
        <v>6.7030000000000003</v>
      </c>
      <c r="L439" s="172"/>
      <c r="M439" s="176"/>
      <c r="N439" s="177"/>
      <c r="O439" s="177"/>
      <c r="P439" s="177"/>
      <c r="Q439" s="177"/>
      <c r="R439" s="177"/>
      <c r="S439" s="177"/>
      <c r="T439" s="178"/>
      <c r="AT439" s="173" t="s">
        <v>269</v>
      </c>
      <c r="AU439" s="173" t="s">
        <v>87</v>
      </c>
      <c r="AV439" s="14" t="s">
        <v>87</v>
      </c>
      <c r="AW439" s="14" t="s">
        <v>26</v>
      </c>
      <c r="AX439" s="14" t="s">
        <v>71</v>
      </c>
      <c r="AY439" s="173" t="s">
        <v>157</v>
      </c>
    </row>
    <row r="440" spans="2:51" s="14" customFormat="1" x14ac:dyDescent="0.2">
      <c r="B440" s="172"/>
      <c r="D440" s="166" t="s">
        <v>269</v>
      </c>
      <c r="E440" s="173" t="s">
        <v>1</v>
      </c>
      <c r="F440" s="174" t="s">
        <v>1118</v>
      </c>
      <c r="H440" s="175">
        <v>4.9950000000000001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2:51" s="14" customFormat="1" x14ac:dyDescent="0.2">
      <c r="B441" s="172"/>
      <c r="D441" s="166" t="s">
        <v>269</v>
      </c>
      <c r="E441" s="173" t="s">
        <v>1</v>
      </c>
      <c r="F441" s="174" t="s">
        <v>1119</v>
      </c>
      <c r="H441" s="175">
        <v>4.5670000000000002</v>
      </c>
      <c r="L441" s="172"/>
      <c r="M441" s="176"/>
      <c r="N441" s="177"/>
      <c r="O441" s="177"/>
      <c r="P441" s="177"/>
      <c r="Q441" s="177"/>
      <c r="R441" s="177"/>
      <c r="S441" s="177"/>
      <c r="T441" s="178"/>
      <c r="AT441" s="173" t="s">
        <v>269</v>
      </c>
      <c r="AU441" s="173" t="s">
        <v>87</v>
      </c>
      <c r="AV441" s="14" t="s">
        <v>87</v>
      </c>
      <c r="AW441" s="14" t="s">
        <v>26</v>
      </c>
      <c r="AX441" s="14" t="s">
        <v>71</v>
      </c>
      <c r="AY441" s="173" t="s">
        <v>157</v>
      </c>
    </row>
    <row r="442" spans="2:51" s="14" customFormat="1" x14ac:dyDescent="0.2">
      <c r="B442" s="172"/>
      <c r="D442" s="166" t="s">
        <v>269</v>
      </c>
      <c r="E442" s="173" t="s">
        <v>1</v>
      </c>
      <c r="F442" s="174" t="s">
        <v>1120</v>
      </c>
      <c r="H442" s="175">
        <v>3.3210000000000002</v>
      </c>
      <c r="L442" s="172"/>
      <c r="M442" s="176"/>
      <c r="N442" s="177"/>
      <c r="O442" s="177"/>
      <c r="P442" s="177"/>
      <c r="Q442" s="177"/>
      <c r="R442" s="177"/>
      <c r="S442" s="177"/>
      <c r="T442" s="178"/>
      <c r="AT442" s="173" t="s">
        <v>269</v>
      </c>
      <c r="AU442" s="173" t="s">
        <v>87</v>
      </c>
      <c r="AV442" s="14" t="s">
        <v>87</v>
      </c>
      <c r="AW442" s="14" t="s">
        <v>26</v>
      </c>
      <c r="AX442" s="14" t="s">
        <v>71</v>
      </c>
      <c r="AY442" s="173" t="s">
        <v>157</v>
      </c>
    </row>
    <row r="443" spans="2:51" s="13" customFormat="1" x14ac:dyDescent="0.2">
      <c r="B443" s="165"/>
      <c r="D443" s="166" t="s">
        <v>269</v>
      </c>
      <c r="E443" s="167" t="s">
        <v>1</v>
      </c>
      <c r="F443" s="168" t="s">
        <v>1078</v>
      </c>
      <c r="H443" s="167" t="s">
        <v>1</v>
      </c>
      <c r="L443" s="165"/>
      <c r="M443" s="169"/>
      <c r="N443" s="170"/>
      <c r="O443" s="170"/>
      <c r="P443" s="170"/>
      <c r="Q443" s="170"/>
      <c r="R443" s="170"/>
      <c r="S443" s="170"/>
      <c r="T443" s="171"/>
      <c r="AT443" s="167" t="s">
        <v>269</v>
      </c>
      <c r="AU443" s="167" t="s">
        <v>87</v>
      </c>
      <c r="AV443" s="13" t="s">
        <v>79</v>
      </c>
      <c r="AW443" s="13" t="s">
        <v>26</v>
      </c>
      <c r="AX443" s="13" t="s">
        <v>71</v>
      </c>
      <c r="AY443" s="167" t="s">
        <v>157</v>
      </c>
    </row>
    <row r="444" spans="2:51" s="14" customFormat="1" x14ac:dyDescent="0.2">
      <c r="B444" s="172"/>
      <c r="D444" s="166" t="s">
        <v>269</v>
      </c>
      <c r="E444" s="173" t="s">
        <v>1</v>
      </c>
      <c r="F444" s="174" t="s">
        <v>1121</v>
      </c>
      <c r="H444" s="175">
        <v>-0.9</v>
      </c>
      <c r="L444" s="172"/>
      <c r="M444" s="176"/>
      <c r="N444" s="177"/>
      <c r="O444" s="177"/>
      <c r="P444" s="177"/>
      <c r="Q444" s="177"/>
      <c r="R444" s="177"/>
      <c r="S444" s="177"/>
      <c r="T444" s="178"/>
      <c r="AT444" s="173" t="s">
        <v>269</v>
      </c>
      <c r="AU444" s="173" t="s">
        <v>87</v>
      </c>
      <c r="AV444" s="14" t="s">
        <v>87</v>
      </c>
      <c r="AW444" s="14" t="s">
        <v>26</v>
      </c>
      <c r="AX444" s="14" t="s">
        <v>71</v>
      </c>
      <c r="AY444" s="173" t="s">
        <v>157</v>
      </c>
    </row>
    <row r="445" spans="2:51" s="14" customFormat="1" x14ac:dyDescent="0.2">
      <c r="B445" s="172"/>
      <c r="D445" s="166" t="s">
        <v>269</v>
      </c>
      <c r="E445" s="173" t="s">
        <v>1</v>
      </c>
      <c r="F445" s="174" t="s">
        <v>1122</v>
      </c>
      <c r="H445" s="175">
        <v>-0.72</v>
      </c>
      <c r="L445" s="172"/>
      <c r="M445" s="176"/>
      <c r="N445" s="177"/>
      <c r="O445" s="177"/>
      <c r="P445" s="177"/>
      <c r="Q445" s="177"/>
      <c r="R445" s="177"/>
      <c r="S445" s="177"/>
      <c r="T445" s="178"/>
      <c r="AT445" s="173" t="s">
        <v>269</v>
      </c>
      <c r="AU445" s="173" t="s">
        <v>87</v>
      </c>
      <c r="AV445" s="14" t="s">
        <v>87</v>
      </c>
      <c r="AW445" s="14" t="s">
        <v>26</v>
      </c>
      <c r="AX445" s="14" t="s">
        <v>71</v>
      </c>
      <c r="AY445" s="173" t="s">
        <v>157</v>
      </c>
    </row>
    <row r="446" spans="2:51" s="14" customFormat="1" x14ac:dyDescent="0.2">
      <c r="B446" s="172"/>
      <c r="D446" s="166" t="s">
        <v>269</v>
      </c>
      <c r="E446" s="173" t="s">
        <v>1</v>
      </c>
      <c r="F446" s="174" t="s">
        <v>1123</v>
      </c>
      <c r="H446" s="175">
        <v>-0.51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2:51" s="14" customFormat="1" x14ac:dyDescent="0.2">
      <c r="B447" s="172"/>
      <c r="D447" s="166" t="s">
        <v>269</v>
      </c>
      <c r="E447" s="173" t="s">
        <v>1</v>
      </c>
      <c r="F447" s="174" t="s">
        <v>1124</v>
      </c>
      <c r="H447" s="175">
        <v>-1.1619999999999999</v>
      </c>
      <c r="L447" s="172"/>
      <c r="M447" s="176"/>
      <c r="N447" s="177"/>
      <c r="O447" s="177"/>
      <c r="P447" s="177"/>
      <c r="Q447" s="177"/>
      <c r="R447" s="177"/>
      <c r="S447" s="177"/>
      <c r="T447" s="178"/>
      <c r="AT447" s="173" t="s">
        <v>269</v>
      </c>
      <c r="AU447" s="173" t="s">
        <v>87</v>
      </c>
      <c r="AV447" s="14" t="s">
        <v>87</v>
      </c>
      <c r="AW447" s="14" t="s">
        <v>26</v>
      </c>
      <c r="AX447" s="14" t="s">
        <v>71</v>
      </c>
      <c r="AY447" s="173" t="s">
        <v>157</v>
      </c>
    </row>
    <row r="448" spans="2:51" s="14" customFormat="1" x14ac:dyDescent="0.2">
      <c r="B448" s="172"/>
      <c r="D448" s="166" t="s">
        <v>269</v>
      </c>
      <c r="E448" s="173" t="s">
        <v>1</v>
      </c>
      <c r="F448" s="174" t="s">
        <v>1125</v>
      </c>
      <c r="H448" s="175">
        <v>-0.23599999999999999</v>
      </c>
      <c r="L448" s="172"/>
      <c r="M448" s="176"/>
      <c r="N448" s="177"/>
      <c r="O448" s="177"/>
      <c r="P448" s="177"/>
      <c r="Q448" s="177"/>
      <c r="R448" s="177"/>
      <c r="S448" s="177"/>
      <c r="T448" s="178"/>
      <c r="AT448" s="173" t="s">
        <v>269</v>
      </c>
      <c r="AU448" s="173" t="s">
        <v>87</v>
      </c>
      <c r="AV448" s="14" t="s">
        <v>87</v>
      </c>
      <c r="AW448" s="14" t="s">
        <v>26</v>
      </c>
      <c r="AX448" s="14" t="s">
        <v>71</v>
      </c>
      <c r="AY448" s="173" t="s">
        <v>157</v>
      </c>
    </row>
    <row r="449" spans="2:51" s="14" customFormat="1" x14ac:dyDescent="0.2">
      <c r="B449" s="172"/>
      <c r="D449" s="166" t="s">
        <v>269</v>
      </c>
      <c r="E449" s="173" t="s">
        <v>1</v>
      </c>
      <c r="F449" s="174" t="s">
        <v>1126</v>
      </c>
      <c r="H449" s="175">
        <v>-0.378</v>
      </c>
      <c r="L449" s="172"/>
      <c r="M449" s="176"/>
      <c r="N449" s="177"/>
      <c r="O449" s="177"/>
      <c r="P449" s="177"/>
      <c r="Q449" s="177"/>
      <c r="R449" s="177"/>
      <c r="S449" s="177"/>
      <c r="T449" s="178"/>
      <c r="AT449" s="173" t="s">
        <v>269</v>
      </c>
      <c r="AU449" s="173" t="s">
        <v>87</v>
      </c>
      <c r="AV449" s="14" t="s">
        <v>87</v>
      </c>
      <c r="AW449" s="14" t="s">
        <v>26</v>
      </c>
      <c r="AX449" s="14" t="s">
        <v>71</v>
      </c>
      <c r="AY449" s="173" t="s">
        <v>157</v>
      </c>
    </row>
    <row r="450" spans="2:51" s="13" customFormat="1" x14ac:dyDescent="0.2">
      <c r="B450" s="165"/>
      <c r="D450" s="166" t="s">
        <v>269</v>
      </c>
      <c r="E450" s="167" t="s">
        <v>1</v>
      </c>
      <c r="F450" s="168" t="s">
        <v>1127</v>
      </c>
      <c r="H450" s="167" t="s">
        <v>1</v>
      </c>
      <c r="L450" s="165"/>
      <c r="M450" s="169"/>
      <c r="N450" s="170"/>
      <c r="O450" s="170"/>
      <c r="P450" s="170"/>
      <c r="Q450" s="170"/>
      <c r="R450" s="170"/>
      <c r="S450" s="170"/>
      <c r="T450" s="171"/>
      <c r="AT450" s="167" t="s">
        <v>269</v>
      </c>
      <c r="AU450" s="167" t="s">
        <v>87</v>
      </c>
      <c r="AV450" s="13" t="s">
        <v>79</v>
      </c>
      <c r="AW450" s="13" t="s">
        <v>26</v>
      </c>
      <c r="AX450" s="13" t="s">
        <v>71</v>
      </c>
      <c r="AY450" s="167" t="s">
        <v>157</v>
      </c>
    </row>
    <row r="451" spans="2:51" s="14" customFormat="1" x14ac:dyDescent="0.2">
      <c r="B451" s="172"/>
      <c r="D451" s="166" t="s">
        <v>269</v>
      </c>
      <c r="E451" s="173" t="s">
        <v>1</v>
      </c>
      <c r="F451" s="174" t="s">
        <v>1128</v>
      </c>
      <c r="H451" s="175">
        <v>-9.4E-2</v>
      </c>
      <c r="L451" s="172"/>
      <c r="M451" s="176"/>
      <c r="N451" s="177"/>
      <c r="O451" s="177"/>
      <c r="P451" s="177"/>
      <c r="Q451" s="177"/>
      <c r="R451" s="177"/>
      <c r="S451" s="177"/>
      <c r="T451" s="178"/>
      <c r="AT451" s="173" t="s">
        <v>269</v>
      </c>
      <c r="AU451" s="173" t="s">
        <v>87</v>
      </c>
      <c r="AV451" s="14" t="s">
        <v>87</v>
      </c>
      <c r="AW451" s="14" t="s">
        <v>26</v>
      </c>
      <c r="AX451" s="14" t="s">
        <v>71</v>
      </c>
      <c r="AY451" s="173" t="s">
        <v>157</v>
      </c>
    </row>
    <row r="452" spans="2:51" s="14" customFormat="1" x14ac:dyDescent="0.2">
      <c r="B452" s="172"/>
      <c r="D452" s="166" t="s">
        <v>269</v>
      </c>
      <c r="E452" s="173" t="s">
        <v>1</v>
      </c>
      <c r="F452" s="174" t="s">
        <v>1129</v>
      </c>
      <c r="H452" s="175">
        <v>-0.22500000000000001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2:51" s="14" customFormat="1" x14ac:dyDescent="0.2">
      <c r="B453" s="172"/>
      <c r="D453" s="166" t="s">
        <v>269</v>
      </c>
      <c r="E453" s="173" t="s">
        <v>1</v>
      </c>
      <c r="F453" s="174" t="s">
        <v>1130</v>
      </c>
      <c r="H453" s="175">
        <v>-0.13500000000000001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2:51" s="14" customFormat="1" x14ac:dyDescent="0.2">
      <c r="B454" s="172"/>
      <c r="D454" s="166" t="s">
        <v>269</v>
      </c>
      <c r="E454" s="173" t="s">
        <v>1</v>
      </c>
      <c r="F454" s="174" t="s">
        <v>1131</v>
      </c>
      <c r="H454" s="175">
        <v>-1.08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2:51" s="14" customFormat="1" x14ac:dyDescent="0.2">
      <c r="B455" s="172"/>
      <c r="D455" s="166" t="s">
        <v>269</v>
      </c>
      <c r="E455" s="173" t="s">
        <v>1</v>
      </c>
      <c r="F455" s="174" t="s">
        <v>1132</v>
      </c>
      <c r="H455" s="175">
        <v>-1.706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2:51" s="14" customFormat="1" x14ac:dyDescent="0.2">
      <c r="B456" s="172"/>
      <c r="D456" s="166" t="s">
        <v>269</v>
      </c>
      <c r="E456" s="173" t="s">
        <v>1</v>
      </c>
      <c r="F456" s="174" t="s">
        <v>1133</v>
      </c>
      <c r="H456" s="175">
        <v>-0.48599999999999999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2:51" s="14" customFormat="1" x14ac:dyDescent="0.2">
      <c r="B457" s="172"/>
      <c r="D457" s="166" t="s">
        <v>269</v>
      </c>
      <c r="E457" s="173" t="s">
        <v>1</v>
      </c>
      <c r="F457" s="174" t="s">
        <v>1134</v>
      </c>
      <c r="H457" s="175">
        <v>-1.5409999999999999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2:51" s="14" customFormat="1" x14ac:dyDescent="0.2">
      <c r="B458" s="172"/>
      <c r="D458" s="166" t="s">
        <v>269</v>
      </c>
      <c r="E458" s="173" t="s">
        <v>1</v>
      </c>
      <c r="F458" s="174" t="s">
        <v>1135</v>
      </c>
      <c r="H458" s="175">
        <v>-0.81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2:51" s="14" customFormat="1" x14ac:dyDescent="0.2">
      <c r="B459" s="172"/>
      <c r="D459" s="166" t="s">
        <v>269</v>
      </c>
      <c r="E459" s="173" t="s">
        <v>1</v>
      </c>
      <c r="F459" s="174" t="s">
        <v>1136</v>
      </c>
      <c r="H459" s="175">
        <v>-1.3109999999999999</v>
      </c>
      <c r="L459" s="172"/>
      <c r="M459" s="176"/>
      <c r="N459" s="177"/>
      <c r="O459" s="177"/>
      <c r="P459" s="177"/>
      <c r="Q459" s="177"/>
      <c r="R459" s="177"/>
      <c r="S459" s="177"/>
      <c r="T459" s="178"/>
      <c r="AT459" s="173" t="s">
        <v>269</v>
      </c>
      <c r="AU459" s="173" t="s">
        <v>87</v>
      </c>
      <c r="AV459" s="14" t="s">
        <v>87</v>
      </c>
      <c r="AW459" s="14" t="s">
        <v>26</v>
      </c>
      <c r="AX459" s="14" t="s">
        <v>71</v>
      </c>
      <c r="AY459" s="173" t="s">
        <v>157</v>
      </c>
    </row>
    <row r="460" spans="2:51" s="14" customFormat="1" x14ac:dyDescent="0.2">
      <c r="B460" s="172"/>
      <c r="D460" s="166" t="s">
        <v>269</v>
      </c>
      <c r="E460" s="173" t="s">
        <v>1</v>
      </c>
      <c r="F460" s="174" t="s">
        <v>1137</v>
      </c>
      <c r="H460" s="175">
        <v>-0.70099999999999996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2:51" s="14" customFormat="1" x14ac:dyDescent="0.2">
      <c r="B461" s="172"/>
      <c r="D461" s="166" t="s">
        <v>269</v>
      </c>
      <c r="E461" s="173" t="s">
        <v>1</v>
      </c>
      <c r="F461" s="174" t="s">
        <v>1138</v>
      </c>
      <c r="H461" s="175">
        <v>-2.5649999999999999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2:51" s="14" customFormat="1" x14ac:dyDescent="0.2">
      <c r="B462" s="172"/>
      <c r="D462" s="166" t="s">
        <v>269</v>
      </c>
      <c r="E462" s="173" t="s">
        <v>1</v>
      </c>
      <c r="F462" s="174" t="s">
        <v>1139</v>
      </c>
      <c r="H462" s="175">
        <v>-0.27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2:51" s="16" customFormat="1" x14ac:dyDescent="0.2">
      <c r="B463" s="186"/>
      <c r="D463" s="166" t="s">
        <v>269</v>
      </c>
      <c r="E463" s="187" t="s">
        <v>1</v>
      </c>
      <c r="F463" s="188" t="s">
        <v>319</v>
      </c>
      <c r="H463" s="189">
        <v>71.447000000000003</v>
      </c>
      <c r="L463" s="186"/>
      <c r="M463" s="190"/>
      <c r="N463" s="191"/>
      <c r="O463" s="191"/>
      <c r="P463" s="191"/>
      <c r="Q463" s="191"/>
      <c r="R463" s="191"/>
      <c r="S463" s="191"/>
      <c r="T463" s="192"/>
      <c r="AT463" s="187" t="s">
        <v>269</v>
      </c>
      <c r="AU463" s="187" t="s">
        <v>87</v>
      </c>
      <c r="AV463" s="16" t="s">
        <v>92</v>
      </c>
      <c r="AW463" s="16" t="s">
        <v>26</v>
      </c>
      <c r="AX463" s="16" t="s">
        <v>71</v>
      </c>
      <c r="AY463" s="187" t="s">
        <v>157</v>
      </c>
    </row>
    <row r="464" spans="2:51" s="13" customFormat="1" x14ac:dyDescent="0.2">
      <c r="B464" s="165"/>
      <c r="D464" s="166" t="s">
        <v>269</v>
      </c>
      <c r="E464" s="167" t="s">
        <v>1</v>
      </c>
      <c r="F464" s="168" t="s">
        <v>1084</v>
      </c>
      <c r="H464" s="167" t="s">
        <v>1</v>
      </c>
      <c r="L464" s="165"/>
      <c r="M464" s="169"/>
      <c r="N464" s="170"/>
      <c r="O464" s="170"/>
      <c r="P464" s="170"/>
      <c r="Q464" s="170"/>
      <c r="R464" s="170"/>
      <c r="S464" s="170"/>
      <c r="T464" s="171"/>
      <c r="AT464" s="167" t="s">
        <v>269</v>
      </c>
      <c r="AU464" s="167" t="s">
        <v>87</v>
      </c>
      <c r="AV464" s="13" t="s">
        <v>79</v>
      </c>
      <c r="AW464" s="13" t="s">
        <v>26</v>
      </c>
      <c r="AX464" s="13" t="s">
        <v>71</v>
      </c>
      <c r="AY464" s="167" t="s">
        <v>157</v>
      </c>
    </row>
    <row r="465" spans="2:51" s="14" customFormat="1" x14ac:dyDescent="0.2">
      <c r="B465" s="172"/>
      <c r="D465" s="166" t="s">
        <v>269</v>
      </c>
      <c r="E465" s="173" t="s">
        <v>1</v>
      </c>
      <c r="F465" s="174" t="s">
        <v>1140</v>
      </c>
      <c r="H465" s="175">
        <v>4.6349999999999998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2:51" s="14" customFormat="1" x14ac:dyDescent="0.2">
      <c r="B466" s="172"/>
      <c r="D466" s="166" t="s">
        <v>269</v>
      </c>
      <c r="E466" s="173" t="s">
        <v>1</v>
      </c>
      <c r="F466" s="174" t="s">
        <v>1141</v>
      </c>
      <c r="H466" s="175">
        <v>3.69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2:51" s="14" customFormat="1" x14ac:dyDescent="0.2">
      <c r="B467" s="172"/>
      <c r="D467" s="166" t="s">
        <v>269</v>
      </c>
      <c r="E467" s="173" t="s">
        <v>1</v>
      </c>
      <c r="F467" s="174" t="s">
        <v>1142</v>
      </c>
      <c r="H467" s="175">
        <v>6.3</v>
      </c>
      <c r="L467" s="172"/>
      <c r="M467" s="176"/>
      <c r="N467" s="177"/>
      <c r="O467" s="177"/>
      <c r="P467" s="177"/>
      <c r="Q467" s="177"/>
      <c r="R467" s="177"/>
      <c r="S467" s="177"/>
      <c r="T467" s="178"/>
      <c r="AT467" s="173" t="s">
        <v>269</v>
      </c>
      <c r="AU467" s="173" t="s">
        <v>87</v>
      </c>
      <c r="AV467" s="14" t="s">
        <v>87</v>
      </c>
      <c r="AW467" s="14" t="s">
        <v>26</v>
      </c>
      <c r="AX467" s="14" t="s">
        <v>71</v>
      </c>
      <c r="AY467" s="173" t="s">
        <v>157</v>
      </c>
    </row>
    <row r="468" spans="2:51" s="14" customFormat="1" x14ac:dyDescent="0.2">
      <c r="B468" s="172"/>
      <c r="D468" s="166" t="s">
        <v>269</v>
      </c>
      <c r="E468" s="173" t="s">
        <v>1</v>
      </c>
      <c r="F468" s="174" t="s">
        <v>1143</v>
      </c>
      <c r="H468" s="175">
        <v>2.2949999999999999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2:51" s="14" customFormat="1" x14ac:dyDescent="0.2">
      <c r="B469" s="172"/>
      <c r="D469" s="166" t="s">
        <v>269</v>
      </c>
      <c r="E469" s="173" t="s">
        <v>1</v>
      </c>
      <c r="F469" s="174" t="s">
        <v>1144</v>
      </c>
      <c r="H469" s="175">
        <v>11.88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2:51" s="14" customFormat="1" x14ac:dyDescent="0.2">
      <c r="B470" s="172"/>
      <c r="D470" s="166" t="s">
        <v>269</v>
      </c>
      <c r="E470" s="173" t="s">
        <v>1</v>
      </c>
      <c r="F470" s="174" t="s">
        <v>1145</v>
      </c>
      <c r="H470" s="175">
        <v>6.0750000000000002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2:51" s="14" customFormat="1" x14ac:dyDescent="0.2">
      <c r="B471" s="172"/>
      <c r="D471" s="166" t="s">
        <v>269</v>
      </c>
      <c r="E471" s="173" t="s">
        <v>1</v>
      </c>
      <c r="F471" s="174" t="s">
        <v>1146</v>
      </c>
      <c r="H471" s="175">
        <v>2.0390000000000001</v>
      </c>
      <c r="L471" s="172"/>
      <c r="M471" s="176"/>
      <c r="N471" s="177"/>
      <c r="O471" s="177"/>
      <c r="P471" s="177"/>
      <c r="Q471" s="177"/>
      <c r="R471" s="177"/>
      <c r="S471" s="177"/>
      <c r="T471" s="178"/>
      <c r="AT471" s="173" t="s">
        <v>269</v>
      </c>
      <c r="AU471" s="173" t="s">
        <v>87</v>
      </c>
      <c r="AV471" s="14" t="s">
        <v>87</v>
      </c>
      <c r="AW471" s="14" t="s">
        <v>26</v>
      </c>
      <c r="AX471" s="14" t="s">
        <v>71</v>
      </c>
      <c r="AY471" s="173" t="s">
        <v>157</v>
      </c>
    </row>
    <row r="472" spans="2:51" s="14" customFormat="1" x14ac:dyDescent="0.2">
      <c r="B472" s="172"/>
      <c r="D472" s="166" t="s">
        <v>269</v>
      </c>
      <c r="E472" s="173" t="s">
        <v>1</v>
      </c>
      <c r="F472" s="174" t="s">
        <v>1147</v>
      </c>
      <c r="H472" s="175">
        <v>7.6950000000000003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2:51" s="14" customFormat="1" x14ac:dyDescent="0.2">
      <c r="B473" s="172"/>
      <c r="D473" s="166" t="s">
        <v>269</v>
      </c>
      <c r="E473" s="173" t="s">
        <v>1</v>
      </c>
      <c r="F473" s="174" t="s">
        <v>1148</v>
      </c>
      <c r="H473" s="175">
        <v>14.337</v>
      </c>
      <c r="L473" s="172"/>
      <c r="M473" s="176"/>
      <c r="N473" s="177"/>
      <c r="O473" s="177"/>
      <c r="P473" s="177"/>
      <c r="Q473" s="177"/>
      <c r="R473" s="177"/>
      <c r="S473" s="177"/>
      <c r="T473" s="178"/>
      <c r="AT473" s="173" t="s">
        <v>269</v>
      </c>
      <c r="AU473" s="173" t="s">
        <v>87</v>
      </c>
      <c r="AV473" s="14" t="s">
        <v>87</v>
      </c>
      <c r="AW473" s="14" t="s">
        <v>26</v>
      </c>
      <c r="AX473" s="14" t="s">
        <v>71</v>
      </c>
      <c r="AY473" s="173" t="s">
        <v>157</v>
      </c>
    </row>
    <row r="474" spans="2:51" s="13" customFormat="1" x14ac:dyDescent="0.2">
      <c r="B474" s="165"/>
      <c r="D474" s="166" t="s">
        <v>269</v>
      </c>
      <c r="E474" s="167" t="s">
        <v>1</v>
      </c>
      <c r="F474" s="168" t="s">
        <v>1078</v>
      </c>
      <c r="H474" s="167" t="s">
        <v>1</v>
      </c>
      <c r="L474" s="165"/>
      <c r="M474" s="169"/>
      <c r="N474" s="170"/>
      <c r="O474" s="170"/>
      <c r="P474" s="170"/>
      <c r="Q474" s="170"/>
      <c r="R474" s="170"/>
      <c r="S474" s="170"/>
      <c r="T474" s="171"/>
      <c r="AT474" s="167" t="s">
        <v>269</v>
      </c>
      <c r="AU474" s="167" t="s">
        <v>87</v>
      </c>
      <c r="AV474" s="13" t="s">
        <v>79</v>
      </c>
      <c r="AW474" s="13" t="s">
        <v>26</v>
      </c>
      <c r="AX474" s="13" t="s">
        <v>71</v>
      </c>
      <c r="AY474" s="167" t="s">
        <v>157</v>
      </c>
    </row>
    <row r="475" spans="2:51" s="14" customFormat="1" x14ac:dyDescent="0.2">
      <c r="B475" s="172"/>
      <c r="D475" s="166" t="s">
        <v>269</v>
      </c>
      <c r="E475" s="173" t="s">
        <v>1</v>
      </c>
      <c r="F475" s="174" t="s">
        <v>1149</v>
      </c>
      <c r="H475" s="175">
        <v>-0.375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2:51" s="14" customFormat="1" x14ac:dyDescent="0.2">
      <c r="B476" s="172"/>
      <c r="D476" s="166" t="s">
        <v>269</v>
      </c>
      <c r="E476" s="173" t="s">
        <v>1</v>
      </c>
      <c r="F476" s="174" t="s">
        <v>1150</v>
      </c>
      <c r="H476" s="175">
        <v>-0.128</v>
      </c>
      <c r="L476" s="172"/>
      <c r="M476" s="176"/>
      <c r="N476" s="177"/>
      <c r="O476" s="177"/>
      <c r="P476" s="177"/>
      <c r="Q476" s="177"/>
      <c r="R476" s="177"/>
      <c r="S476" s="177"/>
      <c r="T476" s="178"/>
      <c r="AT476" s="173" t="s">
        <v>269</v>
      </c>
      <c r="AU476" s="173" t="s">
        <v>87</v>
      </c>
      <c r="AV476" s="14" t="s">
        <v>87</v>
      </c>
      <c r="AW476" s="14" t="s">
        <v>26</v>
      </c>
      <c r="AX476" s="14" t="s">
        <v>71</v>
      </c>
      <c r="AY476" s="173" t="s">
        <v>157</v>
      </c>
    </row>
    <row r="477" spans="2:51" s="14" customFormat="1" x14ac:dyDescent="0.2">
      <c r="B477" s="172"/>
      <c r="D477" s="166" t="s">
        <v>269</v>
      </c>
      <c r="E477" s="173" t="s">
        <v>1</v>
      </c>
      <c r="F477" s="174" t="s">
        <v>1151</v>
      </c>
      <c r="H477" s="175">
        <v>-0.12</v>
      </c>
      <c r="L477" s="172"/>
      <c r="M477" s="176"/>
      <c r="N477" s="177"/>
      <c r="O477" s="177"/>
      <c r="P477" s="177"/>
      <c r="Q477" s="177"/>
      <c r="R477" s="177"/>
      <c r="S477" s="177"/>
      <c r="T477" s="178"/>
      <c r="AT477" s="173" t="s">
        <v>269</v>
      </c>
      <c r="AU477" s="173" t="s">
        <v>87</v>
      </c>
      <c r="AV477" s="14" t="s">
        <v>87</v>
      </c>
      <c r="AW477" s="14" t="s">
        <v>26</v>
      </c>
      <c r="AX477" s="14" t="s">
        <v>71</v>
      </c>
      <c r="AY477" s="173" t="s">
        <v>157</v>
      </c>
    </row>
    <row r="478" spans="2:51" s="14" customFormat="1" x14ac:dyDescent="0.2">
      <c r="B478" s="172"/>
      <c r="D478" s="166" t="s">
        <v>269</v>
      </c>
      <c r="E478" s="173" t="s">
        <v>1</v>
      </c>
      <c r="F478" s="174" t="s">
        <v>1152</v>
      </c>
      <c r="H478" s="175">
        <v>-2.4929999999999999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2:51" s="14" customFormat="1" x14ac:dyDescent="0.2">
      <c r="B479" s="172"/>
      <c r="D479" s="166" t="s">
        <v>269</v>
      </c>
      <c r="E479" s="173" t="s">
        <v>1</v>
      </c>
      <c r="F479" s="174" t="s">
        <v>1153</v>
      </c>
      <c r="H479" s="175">
        <v>-1.4430000000000001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2:51" s="16" customFormat="1" x14ac:dyDescent="0.2">
      <c r="B480" s="186"/>
      <c r="D480" s="166" t="s">
        <v>269</v>
      </c>
      <c r="E480" s="187" t="s">
        <v>1</v>
      </c>
      <c r="F480" s="188" t="s">
        <v>319</v>
      </c>
      <c r="H480" s="189">
        <v>54.387</v>
      </c>
      <c r="L480" s="186"/>
      <c r="M480" s="190"/>
      <c r="N480" s="191"/>
      <c r="O480" s="191"/>
      <c r="P480" s="191"/>
      <c r="Q480" s="191"/>
      <c r="R480" s="191"/>
      <c r="S480" s="191"/>
      <c r="T480" s="192"/>
      <c r="AT480" s="187" t="s">
        <v>269</v>
      </c>
      <c r="AU480" s="187" t="s">
        <v>87</v>
      </c>
      <c r="AV480" s="16" t="s">
        <v>92</v>
      </c>
      <c r="AW480" s="16" t="s">
        <v>26</v>
      </c>
      <c r="AX480" s="16" t="s">
        <v>71</v>
      </c>
      <c r="AY480" s="187" t="s">
        <v>157</v>
      </c>
    </row>
    <row r="481" spans="2:51" s="13" customFormat="1" x14ac:dyDescent="0.2">
      <c r="B481" s="165"/>
      <c r="D481" s="166" t="s">
        <v>269</v>
      </c>
      <c r="E481" s="167" t="s">
        <v>1</v>
      </c>
      <c r="F481" s="168" t="s">
        <v>1154</v>
      </c>
      <c r="H481" s="167" t="s">
        <v>1</v>
      </c>
      <c r="L481" s="165"/>
      <c r="M481" s="169"/>
      <c r="N481" s="170"/>
      <c r="O481" s="170"/>
      <c r="P481" s="170"/>
      <c r="Q481" s="170"/>
      <c r="R481" s="170"/>
      <c r="S481" s="170"/>
      <c r="T481" s="171"/>
      <c r="AT481" s="167" t="s">
        <v>269</v>
      </c>
      <c r="AU481" s="167" t="s">
        <v>87</v>
      </c>
      <c r="AV481" s="13" t="s">
        <v>79</v>
      </c>
      <c r="AW481" s="13" t="s">
        <v>26</v>
      </c>
      <c r="AX481" s="13" t="s">
        <v>71</v>
      </c>
      <c r="AY481" s="167" t="s">
        <v>157</v>
      </c>
    </row>
    <row r="482" spans="2:51" s="14" customFormat="1" x14ac:dyDescent="0.2">
      <c r="B482" s="172"/>
      <c r="D482" s="166" t="s">
        <v>269</v>
      </c>
      <c r="E482" s="173" t="s">
        <v>1</v>
      </c>
      <c r="F482" s="174" t="s">
        <v>1155</v>
      </c>
      <c r="H482" s="175">
        <v>9.27</v>
      </c>
      <c r="L482" s="172"/>
      <c r="M482" s="176"/>
      <c r="N482" s="177"/>
      <c r="O482" s="177"/>
      <c r="P482" s="177"/>
      <c r="Q482" s="177"/>
      <c r="R482" s="177"/>
      <c r="S482" s="177"/>
      <c r="T482" s="178"/>
      <c r="AT482" s="173" t="s">
        <v>269</v>
      </c>
      <c r="AU482" s="173" t="s">
        <v>87</v>
      </c>
      <c r="AV482" s="14" t="s">
        <v>87</v>
      </c>
      <c r="AW482" s="14" t="s">
        <v>26</v>
      </c>
      <c r="AX482" s="14" t="s">
        <v>71</v>
      </c>
      <c r="AY482" s="173" t="s">
        <v>157</v>
      </c>
    </row>
    <row r="483" spans="2:51" s="14" customFormat="1" x14ac:dyDescent="0.2">
      <c r="B483" s="172"/>
      <c r="D483" s="166" t="s">
        <v>269</v>
      </c>
      <c r="E483" s="173" t="s">
        <v>1</v>
      </c>
      <c r="F483" s="174" t="s">
        <v>1156</v>
      </c>
      <c r="H483" s="175">
        <v>6.165</v>
      </c>
      <c r="L483" s="172"/>
      <c r="M483" s="176"/>
      <c r="N483" s="177"/>
      <c r="O483" s="177"/>
      <c r="P483" s="177"/>
      <c r="Q483" s="177"/>
      <c r="R483" s="177"/>
      <c r="S483" s="177"/>
      <c r="T483" s="178"/>
      <c r="AT483" s="173" t="s">
        <v>269</v>
      </c>
      <c r="AU483" s="173" t="s">
        <v>87</v>
      </c>
      <c r="AV483" s="14" t="s">
        <v>87</v>
      </c>
      <c r="AW483" s="14" t="s">
        <v>26</v>
      </c>
      <c r="AX483" s="14" t="s">
        <v>71</v>
      </c>
      <c r="AY483" s="173" t="s">
        <v>157</v>
      </c>
    </row>
    <row r="484" spans="2:51" s="14" customFormat="1" x14ac:dyDescent="0.2">
      <c r="B484" s="172"/>
      <c r="D484" s="166" t="s">
        <v>269</v>
      </c>
      <c r="E484" s="173" t="s">
        <v>1</v>
      </c>
      <c r="F484" s="174" t="s">
        <v>1157</v>
      </c>
      <c r="H484" s="175">
        <v>9.81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2:51" s="14" customFormat="1" x14ac:dyDescent="0.2">
      <c r="B485" s="172"/>
      <c r="D485" s="166" t="s">
        <v>269</v>
      </c>
      <c r="E485" s="173" t="s">
        <v>1</v>
      </c>
      <c r="F485" s="174" t="s">
        <v>1115</v>
      </c>
      <c r="H485" s="175">
        <v>4.6020000000000003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26</v>
      </c>
      <c r="AX485" s="14" t="s">
        <v>71</v>
      </c>
      <c r="AY485" s="173" t="s">
        <v>157</v>
      </c>
    </row>
    <row r="486" spans="2:51" s="14" customFormat="1" x14ac:dyDescent="0.2">
      <c r="B486" s="172"/>
      <c r="D486" s="166" t="s">
        <v>269</v>
      </c>
      <c r="E486" s="173" t="s">
        <v>1</v>
      </c>
      <c r="F486" s="174" t="s">
        <v>1158</v>
      </c>
      <c r="H486" s="175">
        <v>7.9119999999999999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2:51" s="13" customFormat="1" x14ac:dyDescent="0.2">
      <c r="B487" s="165"/>
      <c r="D487" s="166" t="s">
        <v>269</v>
      </c>
      <c r="E487" s="167" t="s">
        <v>1</v>
      </c>
      <c r="F487" s="168" t="s">
        <v>1078</v>
      </c>
      <c r="H487" s="167" t="s">
        <v>1</v>
      </c>
      <c r="L487" s="165"/>
      <c r="M487" s="169"/>
      <c r="N487" s="170"/>
      <c r="O487" s="170"/>
      <c r="P487" s="170"/>
      <c r="Q487" s="170"/>
      <c r="R487" s="170"/>
      <c r="S487" s="170"/>
      <c r="T487" s="171"/>
      <c r="AT487" s="167" t="s">
        <v>269</v>
      </c>
      <c r="AU487" s="167" t="s">
        <v>87</v>
      </c>
      <c r="AV487" s="13" t="s">
        <v>79</v>
      </c>
      <c r="AW487" s="13" t="s">
        <v>26</v>
      </c>
      <c r="AX487" s="13" t="s">
        <v>71</v>
      </c>
      <c r="AY487" s="167" t="s">
        <v>157</v>
      </c>
    </row>
    <row r="488" spans="2:51" s="13" customFormat="1" x14ac:dyDescent="0.2">
      <c r="B488" s="165"/>
      <c r="D488" s="166" t="s">
        <v>269</v>
      </c>
      <c r="E488" s="167" t="s">
        <v>1</v>
      </c>
      <c r="F488" s="168" t="s">
        <v>1159</v>
      </c>
      <c r="H488" s="167" t="s">
        <v>1</v>
      </c>
      <c r="L488" s="165"/>
      <c r="M488" s="169"/>
      <c r="N488" s="170"/>
      <c r="O488" s="170"/>
      <c r="P488" s="170"/>
      <c r="Q488" s="170"/>
      <c r="R488" s="170"/>
      <c r="S488" s="170"/>
      <c r="T488" s="171"/>
      <c r="AT488" s="167" t="s">
        <v>269</v>
      </c>
      <c r="AU488" s="167" t="s">
        <v>87</v>
      </c>
      <c r="AV488" s="13" t="s">
        <v>79</v>
      </c>
      <c r="AW488" s="13" t="s">
        <v>26</v>
      </c>
      <c r="AX488" s="13" t="s">
        <v>71</v>
      </c>
      <c r="AY488" s="167" t="s">
        <v>157</v>
      </c>
    </row>
    <row r="489" spans="2:51" s="14" customFormat="1" x14ac:dyDescent="0.2">
      <c r="B489" s="172"/>
      <c r="D489" s="166" t="s">
        <v>269</v>
      </c>
      <c r="E489" s="173" t="s">
        <v>1</v>
      </c>
      <c r="F489" s="174" t="s">
        <v>1160</v>
      </c>
      <c r="H489" s="175">
        <v>-0.56299999999999994</v>
      </c>
      <c r="L489" s="172"/>
      <c r="M489" s="176"/>
      <c r="N489" s="177"/>
      <c r="O489" s="177"/>
      <c r="P489" s="177"/>
      <c r="Q489" s="177"/>
      <c r="R489" s="177"/>
      <c r="S489" s="177"/>
      <c r="T489" s="178"/>
      <c r="AT489" s="173" t="s">
        <v>269</v>
      </c>
      <c r="AU489" s="173" t="s">
        <v>87</v>
      </c>
      <c r="AV489" s="14" t="s">
        <v>87</v>
      </c>
      <c r="AW489" s="14" t="s">
        <v>26</v>
      </c>
      <c r="AX489" s="14" t="s">
        <v>71</v>
      </c>
      <c r="AY489" s="173" t="s">
        <v>157</v>
      </c>
    </row>
    <row r="490" spans="2:51" s="16" customFormat="1" x14ac:dyDescent="0.2">
      <c r="B490" s="186"/>
      <c r="D490" s="166" t="s">
        <v>269</v>
      </c>
      <c r="E490" s="187" t="s">
        <v>1</v>
      </c>
      <c r="F490" s="188" t="s">
        <v>319</v>
      </c>
      <c r="H490" s="189">
        <v>37.195999999999998</v>
      </c>
      <c r="L490" s="186"/>
      <c r="M490" s="190"/>
      <c r="N490" s="191"/>
      <c r="O490" s="191"/>
      <c r="P490" s="191"/>
      <c r="Q490" s="191"/>
      <c r="R490" s="191"/>
      <c r="S490" s="191"/>
      <c r="T490" s="192"/>
      <c r="AT490" s="187" t="s">
        <v>269</v>
      </c>
      <c r="AU490" s="187" t="s">
        <v>87</v>
      </c>
      <c r="AV490" s="16" t="s">
        <v>92</v>
      </c>
      <c r="AW490" s="16" t="s">
        <v>26</v>
      </c>
      <c r="AX490" s="16" t="s">
        <v>71</v>
      </c>
      <c r="AY490" s="187" t="s">
        <v>157</v>
      </c>
    </row>
    <row r="491" spans="2:51" s="13" customFormat="1" x14ac:dyDescent="0.2">
      <c r="B491" s="165"/>
      <c r="D491" s="166" t="s">
        <v>269</v>
      </c>
      <c r="E491" s="167" t="s">
        <v>1</v>
      </c>
      <c r="F491" s="168" t="s">
        <v>1161</v>
      </c>
      <c r="H491" s="167" t="s">
        <v>1</v>
      </c>
      <c r="L491" s="165"/>
      <c r="M491" s="169"/>
      <c r="N491" s="170"/>
      <c r="O491" s="170"/>
      <c r="P491" s="170"/>
      <c r="Q491" s="170"/>
      <c r="R491" s="170"/>
      <c r="S491" s="170"/>
      <c r="T491" s="171"/>
      <c r="AT491" s="167" t="s">
        <v>269</v>
      </c>
      <c r="AU491" s="167" t="s">
        <v>87</v>
      </c>
      <c r="AV491" s="13" t="s">
        <v>79</v>
      </c>
      <c r="AW491" s="13" t="s">
        <v>26</v>
      </c>
      <c r="AX491" s="13" t="s">
        <v>71</v>
      </c>
      <c r="AY491" s="167" t="s">
        <v>157</v>
      </c>
    </row>
    <row r="492" spans="2:51" s="14" customFormat="1" x14ac:dyDescent="0.2">
      <c r="B492" s="172"/>
      <c r="D492" s="166" t="s">
        <v>269</v>
      </c>
      <c r="E492" s="173" t="s">
        <v>1</v>
      </c>
      <c r="F492" s="174" t="s">
        <v>1162</v>
      </c>
      <c r="H492" s="175">
        <v>10.815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2:51" s="14" customFormat="1" x14ac:dyDescent="0.2">
      <c r="B493" s="172"/>
      <c r="D493" s="166" t="s">
        <v>269</v>
      </c>
      <c r="E493" s="173" t="s">
        <v>1</v>
      </c>
      <c r="F493" s="174" t="s">
        <v>1163</v>
      </c>
      <c r="H493" s="175">
        <v>12.45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2:51" s="16" customFormat="1" x14ac:dyDescent="0.2">
      <c r="B494" s="186"/>
      <c r="D494" s="166" t="s">
        <v>269</v>
      </c>
      <c r="E494" s="187" t="s">
        <v>1</v>
      </c>
      <c r="F494" s="188" t="s">
        <v>319</v>
      </c>
      <c r="H494" s="189">
        <v>23.265000000000001</v>
      </c>
      <c r="L494" s="186"/>
      <c r="M494" s="190"/>
      <c r="N494" s="191"/>
      <c r="O494" s="191"/>
      <c r="P494" s="191"/>
      <c r="Q494" s="191"/>
      <c r="R494" s="191"/>
      <c r="S494" s="191"/>
      <c r="T494" s="192"/>
      <c r="AT494" s="187" t="s">
        <v>269</v>
      </c>
      <c r="AU494" s="187" t="s">
        <v>87</v>
      </c>
      <c r="AV494" s="16" t="s">
        <v>92</v>
      </c>
      <c r="AW494" s="16" t="s">
        <v>26</v>
      </c>
      <c r="AX494" s="16" t="s">
        <v>71</v>
      </c>
      <c r="AY494" s="187" t="s">
        <v>157</v>
      </c>
    </row>
    <row r="495" spans="2:51" s="13" customFormat="1" x14ac:dyDescent="0.2">
      <c r="B495" s="165"/>
      <c r="D495" s="166" t="s">
        <v>269</v>
      </c>
      <c r="E495" s="167" t="s">
        <v>1</v>
      </c>
      <c r="F495" s="168" t="s">
        <v>1164</v>
      </c>
      <c r="H495" s="167" t="s">
        <v>1</v>
      </c>
      <c r="L495" s="165"/>
      <c r="M495" s="169"/>
      <c r="N495" s="170"/>
      <c r="O495" s="170"/>
      <c r="P495" s="170"/>
      <c r="Q495" s="170"/>
      <c r="R495" s="170"/>
      <c r="S495" s="170"/>
      <c r="T495" s="171"/>
      <c r="AT495" s="167" t="s">
        <v>269</v>
      </c>
      <c r="AU495" s="167" t="s">
        <v>87</v>
      </c>
      <c r="AV495" s="13" t="s">
        <v>79</v>
      </c>
      <c r="AW495" s="13" t="s">
        <v>26</v>
      </c>
      <c r="AX495" s="13" t="s">
        <v>71</v>
      </c>
      <c r="AY495" s="167" t="s">
        <v>157</v>
      </c>
    </row>
    <row r="496" spans="2:51" s="14" customFormat="1" x14ac:dyDescent="0.2">
      <c r="B496" s="172"/>
      <c r="D496" s="166" t="s">
        <v>269</v>
      </c>
      <c r="E496" s="173" t="s">
        <v>1</v>
      </c>
      <c r="F496" s="174" t="s">
        <v>1165</v>
      </c>
      <c r="H496" s="175">
        <v>0.878</v>
      </c>
      <c r="L496" s="172"/>
      <c r="M496" s="176"/>
      <c r="N496" s="177"/>
      <c r="O496" s="177"/>
      <c r="P496" s="177"/>
      <c r="Q496" s="177"/>
      <c r="R496" s="177"/>
      <c r="S496" s="177"/>
      <c r="T496" s="178"/>
      <c r="AT496" s="173" t="s">
        <v>269</v>
      </c>
      <c r="AU496" s="173" t="s">
        <v>87</v>
      </c>
      <c r="AV496" s="14" t="s">
        <v>87</v>
      </c>
      <c r="AW496" s="14" t="s">
        <v>26</v>
      </c>
      <c r="AX496" s="14" t="s">
        <v>71</v>
      </c>
      <c r="AY496" s="173" t="s">
        <v>157</v>
      </c>
    </row>
    <row r="497" spans="1:65" s="14" customFormat="1" x14ac:dyDescent="0.2">
      <c r="B497" s="172"/>
      <c r="D497" s="166" t="s">
        <v>269</v>
      </c>
      <c r="E497" s="173" t="s">
        <v>1</v>
      </c>
      <c r="F497" s="174" t="s">
        <v>1166</v>
      </c>
      <c r="H497" s="175">
        <v>5.7110000000000003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4" customFormat="1" x14ac:dyDescent="0.2">
      <c r="B498" s="172"/>
      <c r="D498" s="166" t="s">
        <v>269</v>
      </c>
      <c r="E498" s="173" t="s">
        <v>1</v>
      </c>
      <c r="F498" s="174" t="s">
        <v>1167</v>
      </c>
      <c r="H498" s="175">
        <v>7.3579999999999997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1:65" s="14" customFormat="1" x14ac:dyDescent="0.2">
      <c r="B499" s="172"/>
      <c r="D499" s="166" t="s">
        <v>269</v>
      </c>
      <c r="E499" s="173" t="s">
        <v>1</v>
      </c>
      <c r="F499" s="174" t="s">
        <v>1168</v>
      </c>
      <c r="H499" s="175">
        <v>-1.296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1:65" s="16" customFormat="1" x14ac:dyDescent="0.2">
      <c r="B500" s="186"/>
      <c r="D500" s="166" t="s">
        <v>269</v>
      </c>
      <c r="E500" s="187" t="s">
        <v>1</v>
      </c>
      <c r="F500" s="188" t="s">
        <v>319</v>
      </c>
      <c r="H500" s="189">
        <v>12.651</v>
      </c>
      <c r="L500" s="186"/>
      <c r="M500" s="190"/>
      <c r="N500" s="191"/>
      <c r="O500" s="191"/>
      <c r="P500" s="191"/>
      <c r="Q500" s="191"/>
      <c r="R500" s="191"/>
      <c r="S500" s="191"/>
      <c r="T500" s="192"/>
      <c r="AT500" s="187" t="s">
        <v>269</v>
      </c>
      <c r="AU500" s="187" t="s">
        <v>87</v>
      </c>
      <c r="AV500" s="16" t="s">
        <v>92</v>
      </c>
      <c r="AW500" s="16" t="s">
        <v>26</v>
      </c>
      <c r="AX500" s="16" t="s">
        <v>71</v>
      </c>
      <c r="AY500" s="187" t="s">
        <v>157</v>
      </c>
    </row>
    <row r="501" spans="1:65" s="13" customFormat="1" x14ac:dyDescent="0.2">
      <c r="B501" s="165"/>
      <c r="D501" s="166" t="s">
        <v>269</v>
      </c>
      <c r="E501" s="167" t="s">
        <v>1</v>
      </c>
      <c r="F501" s="168" t="s">
        <v>1169</v>
      </c>
      <c r="H501" s="167" t="s">
        <v>1</v>
      </c>
      <c r="L501" s="165"/>
      <c r="M501" s="169"/>
      <c r="N501" s="170"/>
      <c r="O501" s="170"/>
      <c r="P501" s="170"/>
      <c r="Q501" s="170"/>
      <c r="R501" s="170"/>
      <c r="S501" s="170"/>
      <c r="T501" s="171"/>
      <c r="AT501" s="167" t="s">
        <v>269</v>
      </c>
      <c r="AU501" s="167" t="s">
        <v>87</v>
      </c>
      <c r="AV501" s="13" t="s">
        <v>79</v>
      </c>
      <c r="AW501" s="13" t="s">
        <v>26</v>
      </c>
      <c r="AX501" s="13" t="s">
        <v>71</v>
      </c>
      <c r="AY501" s="167" t="s">
        <v>157</v>
      </c>
    </row>
    <row r="502" spans="1:65" s="14" customFormat="1" x14ac:dyDescent="0.2">
      <c r="B502" s="172"/>
      <c r="D502" s="166" t="s">
        <v>269</v>
      </c>
      <c r="E502" s="173" t="s">
        <v>1</v>
      </c>
      <c r="F502" s="174" t="s">
        <v>1170</v>
      </c>
      <c r="H502" s="175">
        <v>12.6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6" customFormat="1" x14ac:dyDescent="0.2">
      <c r="B503" s="186"/>
      <c r="D503" s="166" t="s">
        <v>269</v>
      </c>
      <c r="E503" s="187" t="s">
        <v>1</v>
      </c>
      <c r="F503" s="188" t="s">
        <v>319</v>
      </c>
      <c r="H503" s="189">
        <v>12.6</v>
      </c>
      <c r="L503" s="186"/>
      <c r="M503" s="190"/>
      <c r="N503" s="191"/>
      <c r="O503" s="191"/>
      <c r="P503" s="191"/>
      <c r="Q503" s="191"/>
      <c r="R503" s="191"/>
      <c r="S503" s="191"/>
      <c r="T503" s="192"/>
      <c r="AT503" s="187" t="s">
        <v>269</v>
      </c>
      <c r="AU503" s="187" t="s">
        <v>87</v>
      </c>
      <c r="AV503" s="16" t="s">
        <v>92</v>
      </c>
      <c r="AW503" s="16" t="s">
        <v>26</v>
      </c>
      <c r="AX503" s="16" t="s">
        <v>71</v>
      </c>
      <c r="AY503" s="187" t="s">
        <v>157</v>
      </c>
    </row>
    <row r="504" spans="1:65" s="13" customFormat="1" x14ac:dyDescent="0.2">
      <c r="B504" s="165"/>
      <c r="D504" s="166" t="s">
        <v>269</v>
      </c>
      <c r="E504" s="167" t="s">
        <v>1</v>
      </c>
      <c r="F504" s="168" t="s">
        <v>1171</v>
      </c>
      <c r="H504" s="167" t="s">
        <v>1</v>
      </c>
      <c r="L504" s="165"/>
      <c r="M504" s="169"/>
      <c r="N504" s="170"/>
      <c r="O504" s="170"/>
      <c r="P504" s="170"/>
      <c r="Q504" s="170"/>
      <c r="R504" s="170"/>
      <c r="S504" s="170"/>
      <c r="T504" s="171"/>
      <c r="AT504" s="167" t="s">
        <v>269</v>
      </c>
      <c r="AU504" s="167" t="s">
        <v>87</v>
      </c>
      <c r="AV504" s="13" t="s">
        <v>79</v>
      </c>
      <c r="AW504" s="13" t="s">
        <v>26</v>
      </c>
      <c r="AX504" s="13" t="s">
        <v>71</v>
      </c>
      <c r="AY504" s="167" t="s">
        <v>157</v>
      </c>
    </row>
    <row r="505" spans="1:65" s="14" customFormat="1" x14ac:dyDescent="0.2">
      <c r="B505" s="172"/>
      <c r="D505" s="166" t="s">
        <v>269</v>
      </c>
      <c r="E505" s="173" t="s">
        <v>1</v>
      </c>
      <c r="F505" s="174" t="s">
        <v>1172</v>
      </c>
      <c r="H505" s="175">
        <v>10.55</v>
      </c>
      <c r="L505" s="172"/>
      <c r="M505" s="176"/>
      <c r="N505" s="177"/>
      <c r="O505" s="177"/>
      <c r="P505" s="177"/>
      <c r="Q505" s="177"/>
      <c r="R505" s="177"/>
      <c r="S505" s="177"/>
      <c r="T505" s="178"/>
      <c r="AT505" s="173" t="s">
        <v>269</v>
      </c>
      <c r="AU505" s="173" t="s">
        <v>87</v>
      </c>
      <c r="AV505" s="14" t="s">
        <v>87</v>
      </c>
      <c r="AW505" s="14" t="s">
        <v>26</v>
      </c>
      <c r="AX505" s="14" t="s">
        <v>71</v>
      </c>
      <c r="AY505" s="173" t="s">
        <v>157</v>
      </c>
    </row>
    <row r="506" spans="1:65" s="16" customFormat="1" x14ac:dyDescent="0.2">
      <c r="B506" s="186"/>
      <c r="D506" s="166" t="s">
        <v>269</v>
      </c>
      <c r="E506" s="187" t="s">
        <v>1</v>
      </c>
      <c r="F506" s="188" t="s">
        <v>319</v>
      </c>
      <c r="H506" s="189">
        <v>10.55</v>
      </c>
      <c r="L506" s="186"/>
      <c r="M506" s="190"/>
      <c r="N506" s="191"/>
      <c r="O506" s="191"/>
      <c r="P506" s="191"/>
      <c r="Q506" s="191"/>
      <c r="R506" s="191"/>
      <c r="S506" s="191"/>
      <c r="T506" s="192"/>
      <c r="AT506" s="187" t="s">
        <v>269</v>
      </c>
      <c r="AU506" s="187" t="s">
        <v>87</v>
      </c>
      <c r="AV506" s="16" t="s">
        <v>92</v>
      </c>
      <c r="AW506" s="16" t="s">
        <v>26</v>
      </c>
      <c r="AX506" s="16" t="s">
        <v>71</v>
      </c>
      <c r="AY506" s="187" t="s">
        <v>157</v>
      </c>
    </row>
    <row r="507" spans="1:65" s="15" customFormat="1" x14ac:dyDescent="0.2">
      <c r="B507" s="179"/>
      <c r="D507" s="166" t="s">
        <v>269</v>
      </c>
      <c r="E507" s="180" t="s">
        <v>1</v>
      </c>
      <c r="F507" s="181" t="s">
        <v>272</v>
      </c>
      <c r="H507" s="182">
        <v>222.096</v>
      </c>
      <c r="L507" s="179"/>
      <c r="M507" s="183"/>
      <c r="N507" s="184"/>
      <c r="O507" s="184"/>
      <c r="P507" s="184"/>
      <c r="Q507" s="184"/>
      <c r="R507" s="184"/>
      <c r="S507" s="184"/>
      <c r="T507" s="185"/>
      <c r="AT507" s="180" t="s">
        <v>269</v>
      </c>
      <c r="AU507" s="180" t="s">
        <v>87</v>
      </c>
      <c r="AV507" s="15" t="s">
        <v>162</v>
      </c>
      <c r="AW507" s="15" t="s">
        <v>26</v>
      </c>
      <c r="AX507" s="15" t="s">
        <v>79</v>
      </c>
      <c r="AY507" s="180" t="s">
        <v>157</v>
      </c>
    </row>
    <row r="508" spans="1:65" s="2" customFormat="1" ht="24.2" customHeight="1" x14ac:dyDescent="0.2">
      <c r="A508" s="30"/>
      <c r="B508" s="147"/>
      <c r="C508" s="148" t="s">
        <v>475</v>
      </c>
      <c r="D508" s="148" t="s">
        <v>159</v>
      </c>
      <c r="E508" s="149" t="s">
        <v>1173</v>
      </c>
      <c r="F508" s="150" t="s">
        <v>1174</v>
      </c>
      <c r="G508" s="151" t="s">
        <v>161</v>
      </c>
      <c r="H508" s="152">
        <v>15.311999999999999</v>
      </c>
      <c r="I508" s="152"/>
      <c r="J508" s="152">
        <f>ROUND(I508*H508,3)</f>
        <v>0</v>
      </c>
      <c r="K508" s="153"/>
      <c r="L508" s="31"/>
      <c r="M508" s="154" t="s">
        <v>1</v>
      </c>
      <c r="N508" s="155" t="s">
        <v>37</v>
      </c>
      <c r="O508" s="156">
        <v>1.016</v>
      </c>
      <c r="P508" s="156">
        <f>O508*H508</f>
        <v>15.556991999999999</v>
      </c>
      <c r="Q508" s="156">
        <v>2.4160200000000001</v>
      </c>
      <c r="R508" s="156">
        <f>Q508*H508</f>
        <v>36.99409824</v>
      </c>
      <c r="S508" s="156">
        <v>0</v>
      </c>
      <c r="T508" s="157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162</v>
      </c>
      <c r="AT508" s="158" t="s">
        <v>159</v>
      </c>
      <c r="AU508" s="158" t="s">
        <v>87</v>
      </c>
      <c r="AY508" s="18" t="s">
        <v>157</v>
      </c>
      <c r="BE508" s="159">
        <f>IF(N508="základná",J508,0)</f>
        <v>0</v>
      </c>
      <c r="BF508" s="159">
        <f>IF(N508="znížená",J508,0)</f>
        <v>0</v>
      </c>
      <c r="BG508" s="159">
        <f>IF(N508="zákl. prenesená",J508,0)</f>
        <v>0</v>
      </c>
      <c r="BH508" s="159">
        <f>IF(N508="zníž. prenesená",J508,0)</f>
        <v>0</v>
      </c>
      <c r="BI508" s="159">
        <f>IF(N508="nulová",J508,0)</f>
        <v>0</v>
      </c>
      <c r="BJ508" s="18" t="s">
        <v>87</v>
      </c>
      <c r="BK508" s="160">
        <f>ROUND(I508*H508,3)</f>
        <v>0</v>
      </c>
      <c r="BL508" s="18" t="s">
        <v>162</v>
      </c>
      <c r="BM508" s="158" t="s">
        <v>1175</v>
      </c>
    </row>
    <row r="509" spans="1:65" s="14" customFormat="1" x14ac:dyDescent="0.2">
      <c r="B509" s="172"/>
      <c r="D509" s="166" t="s">
        <v>269</v>
      </c>
      <c r="E509" s="173" t="s">
        <v>1</v>
      </c>
      <c r="F509" s="174" t="s">
        <v>1176</v>
      </c>
      <c r="H509" s="175">
        <v>7.2770000000000001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6" customFormat="1" x14ac:dyDescent="0.2">
      <c r="B510" s="186"/>
      <c r="D510" s="166" t="s">
        <v>269</v>
      </c>
      <c r="E510" s="187" t="s">
        <v>1</v>
      </c>
      <c r="F510" s="188" t="s">
        <v>319</v>
      </c>
      <c r="H510" s="189">
        <v>7.2770000000000001</v>
      </c>
      <c r="L510" s="186"/>
      <c r="M510" s="190"/>
      <c r="N510" s="191"/>
      <c r="O510" s="191"/>
      <c r="P510" s="191"/>
      <c r="Q510" s="191"/>
      <c r="R510" s="191"/>
      <c r="S510" s="191"/>
      <c r="T510" s="192"/>
      <c r="AT510" s="187" t="s">
        <v>269</v>
      </c>
      <c r="AU510" s="187" t="s">
        <v>87</v>
      </c>
      <c r="AV510" s="16" t="s">
        <v>92</v>
      </c>
      <c r="AW510" s="16" t="s">
        <v>26</v>
      </c>
      <c r="AX510" s="16" t="s">
        <v>71</v>
      </c>
      <c r="AY510" s="187" t="s">
        <v>157</v>
      </c>
    </row>
    <row r="511" spans="1:65" s="14" customFormat="1" x14ac:dyDescent="0.2">
      <c r="B511" s="172"/>
      <c r="D511" s="166" t="s">
        <v>269</v>
      </c>
      <c r="E511" s="173" t="s">
        <v>1</v>
      </c>
      <c r="F511" s="174" t="s">
        <v>1177</v>
      </c>
      <c r="H511" s="175">
        <v>1.5469999999999999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4" customFormat="1" x14ac:dyDescent="0.2">
      <c r="B512" s="172"/>
      <c r="D512" s="166" t="s">
        <v>269</v>
      </c>
      <c r="E512" s="173" t="s">
        <v>1</v>
      </c>
      <c r="F512" s="174" t="s">
        <v>1178</v>
      </c>
      <c r="H512" s="175">
        <v>6.4880000000000004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1:65" s="16" customFormat="1" x14ac:dyDescent="0.2">
      <c r="B513" s="186"/>
      <c r="D513" s="166" t="s">
        <v>269</v>
      </c>
      <c r="E513" s="187" t="s">
        <v>1</v>
      </c>
      <c r="F513" s="188" t="s">
        <v>319</v>
      </c>
      <c r="H513" s="189">
        <v>8.0350000000000001</v>
      </c>
      <c r="L513" s="186"/>
      <c r="M513" s="190"/>
      <c r="N513" s="191"/>
      <c r="O513" s="191"/>
      <c r="P513" s="191"/>
      <c r="Q513" s="191"/>
      <c r="R513" s="191"/>
      <c r="S513" s="191"/>
      <c r="T513" s="192"/>
      <c r="AT513" s="187" t="s">
        <v>269</v>
      </c>
      <c r="AU513" s="187" t="s">
        <v>87</v>
      </c>
      <c r="AV513" s="16" t="s">
        <v>92</v>
      </c>
      <c r="AW513" s="16" t="s">
        <v>26</v>
      </c>
      <c r="AX513" s="16" t="s">
        <v>71</v>
      </c>
      <c r="AY513" s="187" t="s">
        <v>157</v>
      </c>
    </row>
    <row r="514" spans="1:65" s="15" customFormat="1" x14ac:dyDescent="0.2">
      <c r="B514" s="179"/>
      <c r="D514" s="166" t="s">
        <v>269</v>
      </c>
      <c r="E514" s="180" t="s">
        <v>1</v>
      </c>
      <c r="F514" s="181" t="s">
        <v>272</v>
      </c>
      <c r="H514" s="182">
        <v>15.311999999999999</v>
      </c>
      <c r="L514" s="179"/>
      <c r="M514" s="183"/>
      <c r="N514" s="184"/>
      <c r="O514" s="184"/>
      <c r="P514" s="184"/>
      <c r="Q514" s="184"/>
      <c r="R514" s="184"/>
      <c r="S514" s="184"/>
      <c r="T514" s="185"/>
      <c r="AT514" s="180" t="s">
        <v>269</v>
      </c>
      <c r="AU514" s="180" t="s">
        <v>87</v>
      </c>
      <c r="AV514" s="15" t="s">
        <v>162</v>
      </c>
      <c r="AW514" s="15" t="s">
        <v>26</v>
      </c>
      <c r="AX514" s="15" t="s">
        <v>79</v>
      </c>
      <c r="AY514" s="180" t="s">
        <v>157</v>
      </c>
    </row>
    <row r="515" spans="1:65" s="2" customFormat="1" ht="24.2" customHeight="1" x14ac:dyDescent="0.2">
      <c r="A515" s="30"/>
      <c r="B515" s="147"/>
      <c r="C515" s="148" t="s">
        <v>484</v>
      </c>
      <c r="D515" s="148" t="s">
        <v>159</v>
      </c>
      <c r="E515" s="149" t="s">
        <v>1179</v>
      </c>
      <c r="F515" s="150" t="s">
        <v>1180</v>
      </c>
      <c r="G515" s="151" t="s">
        <v>168</v>
      </c>
      <c r="H515" s="152">
        <v>150.27000000000001</v>
      </c>
      <c r="I515" s="152"/>
      <c r="J515" s="152">
        <f>ROUND(I515*H515,3)</f>
        <v>0</v>
      </c>
      <c r="K515" s="153"/>
      <c r="L515" s="31"/>
      <c r="M515" s="154" t="s">
        <v>1</v>
      </c>
      <c r="N515" s="155" t="s">
        <v>37</v>
      </c>
      <c r="O515" s="156">
        <v>0.443</v>
      </c>
      <c r="P515" s="156">
        <f>O515*H515</f>
        <v>66.569610000000011</v>
      </c>
      <c r="Q515" s="156">
        <v>1.5399999999999999E-3</v>
      </c>
      <c r="R515" s="156">
        <f>Q515*H515</f>
        <v>0.2314158</v>
      </c>
      <c r="S515" s="156">
        <v>0</v>
      </c>
      <c r="T515" s="157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58" t="s">
        <v>162</v>
      </c>
      <c r="AT515" s="158" t="s">
        <v>159</v>
      </c>
      <c r="AU515" s="158" t="s">
        <v>87</v>
      </c>
      <c r="AY515" s="18" t="s">
        <v>157</v>
      </c>
      <c r="BE515" s="159">
        <f>IF(N515="základná",J515,0)</f>
        <v>0</v>
      </c>
      <c r="BF515" s="159">
        <f>IF(N515="znížená",J515,0)</f>
        <v>0</v>
      </c>
      <c r="BG515" s="159">
        <f>IF(N515="zákl. prenesená",J515,0)</f>
        <v>0</v>
      </c>
      <c r="BH515" s="159">
        <f>IF(N515="zníž. prenesená",J515,0)</f>
        <v>0</v>
      </c>
      <c r="BI515" s="159">
        <f>IF(N515="nulová",J515,0)</f>
        <v>0</v>
      </c>
      <c r="BJ515" s="18" t="s">
        <v>87</v>
      </c>
      <c r="BK515" s="160">
        <f>ROUND(I515*H515,3)</f>
        <v>0</v>
      </c>
      <c r="BL515" s="18" t="s">
        <v>162</v>
      </c>
      <c r="BM515" s="158" t="s">
        <v>1181</v>
      </c>
    </row>
    <row r="516" spans="1:65" s="14" customFormat="1" x14ac:dyDescent="0.2">
      <c r="B516" s="172"/>
      <c r="D516" s="166" t="s">
        <v>269</v>
      </c>
      <c r="E516" s="173" t="s">
        <v>1</v>
      </c>
      <c r="F516" s="174" t="s">
        <v>1182</v>
      </c>
      <c r="H516" s="175">
        <v>63.854999999999997</v>
      </c>
      <c r="L516" s="172"/>
      <c r="M516" s="176"/>
      <c r="N516" s="177"/>
      <c r="O516" s="177"/>
      <c r="P516" s="177"/>
      <c r="Q516" s="177"/>
      <c r="R516" s="177"/>
      <c r="S516" s="177"/>
      <c r="T516" s="178"/>
      <c r="AT516" s="173" t="s">
        <v>269</v>
      </c>
      <c r="AU516" s="173" t="s">
        <v>87</v>
      </c>
      <c r="AV516" s="14" t="s">
        <v>87</v>
      </c>
      <c r="AW516" s="14" t="s">
        <v>26</v>
      </c>
      <c r="AX516" s="14" t="s">
        <v>71</v>
      </c>
      <c r="AY516" s="173" t="s">
        <v>157</v>
      </c>
    </row>
    <row r="517" spans="1:65" s="16" customFormat="1" x14ac:dyDescent="0.2">
      <c r="B517" s="186"/>
      <c r="D517" s="166" t="s">
        <v>269</v>
      </c>
      <c r="E517" s="187" t="s">
        <v>1</v>
      </c>
      <c r="F517" s="188" t="s">
        <v>319</v>
      </c>
      <c r="H517" s="189">
        <v>63.854999999999997</v>
      </c>
      <c r="L517" s="186"/>
      <c r="M517" s="190"/>
      <c r="N517" s="191"/>
      <c r="O517" s="191"/>
      <c r="P517" s="191"/>
      <c r="Q517" s="191"/>
      <c r="R517" s="191"/>
      <c r="S517" s="191"/>
      <c r="T517" s="192"/>
      <c r="AT517" s="187" t="s">
        <v>269</v>
      </c>
      <c r="AU517" s="187" t="s">
        <v>87</v>
      </c>
      <c r="AV517" s="16" t="s">
        <v>92</v>
      </c>
      <c r="AW517" s="16" t="s">
        <v>26</v>
      </c>
      <c r="AX517" s="16" t="s">
        <v>71</v>
      </c>
      <c r="AY517" s="187" t="s">
        <v>157</v>
      </c>
    </row>
    <row r="518" spans="1:65" s="14" customFormat="1" x14ac:dyDescent="0.2">
      <c r="B518" s="172"/>
      <c r="D518" s="166" t="s">
        <v>269</v>
      </c>
      <c r="E518" s="173" t="s">
        <v>1</v>
      </c>
      <c r="F518" s="174" t="s">
        <v>1183</v>
      </c>
      <c r="H518" s="175">
        <v>20.626000000000001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4" customFormat="1" x14ac:dyDescent="0.2">
      <c r="B519" s="172"/>
      <c r="D519" s="166" t="s">
        <v>269</v>
      </c>
      <c r="E519" s="173" t="s">
        <v>1</v>
      </c>
      <c r="F519" s="174" t="s">
        <v>1184</v>
      </c>
      <c r="H519" s="175">
        <v>65.789000000000001</v>
      </c>
      <c r="L519" s="172"/>
      <c r="M519" s="176"/>
      <c r="N519" s="177"/>
      <c r="O519" s="177"/>
      <c r="P519" s="177"/>
      <c r="Q519" s="177"/>
      <c r="R519" s="177"/>
      <c r="S519" s="177"/>
      <c r="T519" s="178"/>
      <c r="AT519" s="173" t="s">
        <v>269</v>
      </c>
      <c r="AU519" s="173" t="s">
        <v>87</v>
      </c>
      <c r="AV519" s="14" t="s">
        <v>87</v>
      </c>
      <c r="AW519" s="14" t="s">
        <v>26</v>
      </c>
      <c r="AX519" s="14" t="s">
        <v>71</v>
      </c>
      <c r="AY519" s="173" t="s">
        <v>157</v>
      </c>
    </row>
    <row r="520" spans="1:65" s="16" customFormat="1" x14ac:dyDescent="0.2">
      <c r="B520" s="186"/>
      <c r="D520" s="166" t="s">
        <v>269</v>
      </c>
      <c r="E520" s="187" t="s">
        <v>1</v>
      </c>
      <c r="F520" s="188" t="s">
        <v>319</v>
      </c>
      <c r="H520" s="189">
        <v>86.415000000000006</v>
      </c>
      <c r="L520" s="186"/>
      <c r="M520" s="190"/>
      <c r="N520" s="191"/>
      <c r="O520" s="191"/>
      <c r="P520" s="191"/>
      <c r="Q520" s="191"/>
      <c r="R520" s="191"/>
      <c r="S520" s="191"/>
      <c r="T520" s="192"/>
      <c r="AT520" s="187" t="s">
        <v>269</v>
      </c>
      <c r="AU520" s="187" t="s">
        <v>87</v>
      </c>
      <c r="AV520" s="16" t="s">
        <v>92</v>
      </c>
      <c r="AW520" s="16" t="s">
        <v>26</v>
      </c>
      <c r="AX520" s="16" t="s">
        <v>71</v>
      </c>
      <c r="AY520" s="187" t="s">
        <v>157</v>
      </c>
    </row>
    <row r="521" spans="1:65" s="15" customFormat="1" x14ac:dyDescent="0.2">
      <c r="B521" s="179"/>
      <c r="D521" s="166" t="s">
        <v>269</v>
      </c>
      <c r="E521" s="180" t="s">
        <v>1</v>
      </c>
      <c r="F521" s="181" t="s">
        <v>272</v>
      </c>
      <c r="H521" s="182">
        <v>150.27000000000001</v>
      </c>
      <c r="L521" s="179"/>
      <c r="M521" s="183"/>
      <c r="N521" s="184"/>
      <c r="O521" s="184"/>
      <c r="P521" s="184"/>
      <c r="Q521" s="184"/>
      <c r="R521" s="184"/>
      <c r="S521" s="184"/>
      <c r="T521" s="185"/>
      <c r="AT521" s="180" t="s">
        <v>269</v>
      </c>
      <c r="AU521" s="180" t="s">
        <v>87</v>
      </c>
      <c r="AV521" s="15" t="s">
        <v>162</v>
      </c>
      <c r="AW521" s="15" t="s">
        <v>26</v>
      </c>
      <c r="AX521" s="15" t="s">
        <v>79</v>
      </c>
      <c r="AY521" s="180" t="s">
        <v>157</v>
      </c>
    </row>
    <row r="522" spans="1:65" s="2" customFormat="1" ht="24.2" customHeight="1" x14ac:dyDescent="0.2">
      <c r="A522" s="30"/>
      <c r="B522" s="147"/>
      <c r="C522" s="148" t="s">
        <v>489</v>
      </c>
      <c r="D522" s="148" t="s">
        <v>159</v>
      </c>
      <c r="E522" s="149" t="s">
        <v>1185</v>
      </c>
      <c r="F522" s="150" t="s">
        <v>1186</v>
      </c>
      <c r="G522" s="151" t="s">
        <v>168</v>
      </c>
      <c r="H522" s="152">
        <v>150.27000000000001</v>
      </c>
      <c r="I522" s="152"/>
      <c r="J522" s="152">
        <f>ROUND(I522*H522,3)</f>
        <v>0</v>
      </c>
      <c r="K522" s="153"/>
      <c r="L522" s="31"/>
      <c r="M522" s="154" t="s">
        <v>1</v>
      </c>
      <c r="N522" s="155" t="s">
        <v>37</v>
      </c>
      <c r="O522" s="156">
        <v>0.30845</v>
      </c>
      <c r="P522" s="156">
        <f>O522*H522</f>
        <v>46.350781500000004</v>
      </c>
      <c r="Q522" s="156">
        <v>0</v>
      </c>
      <c r="R522" s="156">
        <f>Q522*H522</f>
        <v>0</v>
      </c>
      <c r="S522" s="156">
        <v>0</v>
      </c>
      <c r="T522" s="15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8" t="s">
        <v>162</v>
      </c>
      <c r="AT522" s="158" t="s">
        <v>159</v>
      </c>
      <c r="AU522" s="158" t="s">
        <v>87</v>
      </c>
      <c r="AY522" s="18" t="s">
        <v>157</v>
      </c>
      <c r="BE522" s="159">
        <f>IF(N522="základná",J522,0)</f>
        <v>0</v>
      </c>
      <c r="BF522" s="159">
        <f>IF(N522="znížená",J522,0)</f>
        <v>0</v>
      </c>
      <c r="BG522" s="159">
        <f>IF(N522="zákl. prenesená",J522,0)</f>
        <v>0</v>
      </c>
      <c r="BH522" s="159">
        <f>IF(N522="zníž. prenesená",J522,0)</f>
        <v>0</v>
      </c>
      <c r="BI522" s="159">
        <f>IF(N522="nulová",J522,0)</f>
        <v>0</v>
      </c>
      <c r="BJ522" s="18" t="s">
        <v>87</v>
      </c>
      <c r="BK522" s="160">
        <f>ROUND(I522*H522,3)</f>
        <v>0</v>
      </c>
      <c r="BL522" s="18" t="s">
        <v>162</v>
      </c>
      <c r="BM522" s="158" t="s">
        <v>1187</v>
      </c>
    </row>
    <row r="523" spans="1:65" s="2" customFormat="1" ht="14.45" customHeight="1" x14ac:dyDescent="0.2">
      <c r="A523" s="30"/>
      <c r="B523" s="147"/>
      <c r="C523" s="148" t="s">
        <v>498</v>
      </c>
      <c r="D523" s="148" t="s">
        <v>159</v>
      </c>
      <c r="E523" s="149" t="s">
        <v>1188</v>
      </c>
      <c r="F523" s="150" t="s">
        <v>1189</v>
      </c>
      <c r="G523" s="151" t="s">
        <v>218</v>
      </c>
      <c r="H523" s="152">
        <v>1.6419999999999999</v>
      </c>
      <c r="I523" s="152"/>
      <c r="J523" s="152">
        <f>ROUND(I523*H523,3)</f>
        <v>0</v>
      </c>
      <c r="K523" s="153"/>
      <c r="L523" s="31"/>
      <c r="M523" s="154" t="s">
        <v>1</v>
      </c>
      <c r="N523" s="155" t="s">
        <v>37</v>
      </c>
      <c r="O523" s="156">
        <v>35.799999999999997</v>
      </c>
      <c r="P523" s="156">
        <f>O523*H523</f>
        <v>58.783599999999993</v>
      </c>
      <c r="Q523" s="156">
        <v>1.0152099999999999</v>
      </c>
      <c r="R523" s="156">
        <f>Q523*H523</f>
        <v>1.6669748199999999</v>
      </c>
      <c r="S523" s="156">
        <v>0</v>
      </c>
      <c r="T523" s="15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8" t="s">
        <v>162</v>
      </c>
      <c r="AT523" s="158" t="s">
        <v>159</v>
      </c>
      <c r="AU523" s="158" t="s">
        <v>87</v>
      </c>
      <c r="AY523" s="18" t="s">
        <v>157</v>
      </c>
      <c r="BE523" s="159">
        <f>IF(N523="základná",J523,0)</f>
        <v>0</v>
      </c>
      <c r="BF523" s="159">
        <f>IF(N523="znížená",J523,0)</f>
        <v>0</v>
      </c>
      <c r="BG523" s="159">
        <f>IF(N523="zákl. prenesená",J523,0)</f>
        <v>0</v>
      </c>
      <c r="BH523" s="159">
        <f>IF(N523="zníž. prenesená",J523,0)</f>
        <v>0</v>
      </c>
      <c r="BI523" s="159">
        <f>IF(N523="nulová",J523,0)</f>
        <v>0</v>
      </c>
      <c r="BJ523" s="18" t="s">
        <v>87</v>
      </c>
      <c r="BK523" s="160">
        <f>ROUND(I523*H523,3)</f>
        <v>0</v>
      </c>
      <c r="BL523" s="18" t="s">
        <v>162</v>
      </c>
      <c r="BM523" s="158" t="s">
        <v>1190</v>
      </c>
    </row>
    <row r="524" spans="1:65" s="13" customFormat="1" x14ac:dyDescent="0.2">
      <c r="B524" s="165"/>
      <c r="D524" s="166" t="s">
        <v>269</v>
      </c>
      <c r="E524" s="167" t="s">
        <v>1</v>
      </c>
      <c r="F524" s="168" t="s">
        <v>1191</v>
      </c>
      <c r="H524" s="167" t="s">
        <v>1</v>
      </c>
      <c r="L524" s="165"/>
      <c r="M524" s="169"/>
      <c r="N524" s="170"/>
      <c r="O524" s="170"/>
      <c r="P524" s="170"/>
      <c r="Q524" s="170"/>
      <c r="R524" s="170"/>
      <c r="S524" s="170"/>
      <c r="T524" s="171"/>
      <c r="AT524" s="167" t="s">
        <v>269</v>
      </c>
      <c r="AU524" s="167" t="s">
        <v>87</v>
      </c>
      <c r="AV524" s="13" t="s">
        <v>79</v>
      </c>
      <c r="AW524" s="13" t="s">
        <v>26</v>
      </c>
      <c r="AX524" s="13" t="s">
        <v>71</v>
      </c>
      <c r="AY524" s="167" t="s">
        <v>157</v>
      </c>
    </row>
    <row r="525" spans="1:65" s="14" customFormat="1" ht="33.75" x14ac:dyDescent="0.2">
      <c r="B525" s="172"/>
      <c r="D525" s="166" t="s">
        <v>269</v>
      </c>
      <c r="E525" s="173" t="s">
        <v>1</v>
      </c>
      <c r="F525" s="174" t="s">
        <v>1192</v>
      </c>
      <c r="H525" s="175">
        <v>672.41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3" customFormat="1" x14ac:dyDescent="0.2">
      <c r="B526" s="165"/>
      <c r="D526" s="166" t="s">
        <v>269</v>
      </c>
      <c r="E526" s="167" t="s">
        <v>1</v>
      </c>
      <c r="F526" s="168" t="s">
        <v>1193</v>
      </c>
      <c r="H526" s="167" t="s">
        <v>1</v>
      </c>
      <c r="L526" s="165"/>
      <c r="M526" s="169"/>
      <c r="N526" s="170"/>
      <c r="O526" s="170"/>
      <c r="P526" s="170"/>
      <c r="Q526" s="170"/>
      <c r="R526" s="170"/>
      <c r="S526" s="170"/>
      <c r="T526" s="171"/>
      <c r="AT526" s="167" t="s">
        <v>269</v>
      </c>
      <c r="AU526" s="167" t="s">
        <v>87</v>
      </c>
      <c r="AV526" s="13" t="s">
        <v>79</v>
      </c>
      <c r="AW526" s="13" t="s">
        <v>26</v>
      </c>
      <c r="AX526" s="13" t="s">
        <v>71</v>
      </c>
      <c r="AY526" s="167" t="s">
        <v>157</v>
      </c>
    </row>
    <row r="527" spans="1:65" s="14" customFormat="1" x14ac:dyDescent="0.2">
      <c r="B527" s="172"/>
      <c r="D527" s="166" t="s">
        <v>269</v>
      </c>
      <c r="E527" s="173" t="s">
        <v>1</v>
      </c>
      <c r="F527" s="174" t="s">
        <v>1194</v>
      </c>
      <c r="H527" s="175">
        <v>820.4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6" customFormat="1" x14ac:dyDescent="0.2">
      <c r="B528" s="186"/>
      <c r="D528" s="166" t="s">
        <v>269</v>
      </c>
      <c r="E528" s="187" t="s">
        <v>1</v>
      </c>
      <c r="F528" s="188" t="s">
        <v>319</v>
      </c>
      <c r="H528" s="189">
        <v>1492.81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1:65" s="14" customFormat="1" x14ac:dyDescent="0.2">
      <c r="B529" s="172"/>
      <c r="D529" s="166" t="s">
        <v>269</v>
      </c>
      <c r="E529" s="173" t="s">
        <v>1</v>
      </c>
      <c r="F529" s="174" t="s">
        <v>1195</v>
      </c>
      <c r="H529" s="175">
        <v>149.28100000000001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6" customFormat="1" x14ac:dyDescent="0.2">
      <c r="B530" s="186"/>
      <c r="D530" s="166" t="s">
        <v>269</v>
      </c>
      <c r="E530" s="187" t="s">
        <v>1</v>
      </c>
      <c r="F530" s="188" t="s">
        <v>319</v>
      </c>
      <c r="H530" s="189">
        <v>149.28100000000001</v>
      </c>
      <c r="L530" s="186"/>
      <c r="M530" s="190"/>
      <c r="N530" s="191"/>
      <c r="O530" s="191"/>
      <c r="P530" s="191"/>
      <c r="Q530" s="191"/>
      <c r="R530" s="191"/>
      <c r="S530" s="191"/>
      <c r="T530" s="192"/>
      <c r="AT530" s="187" t="s">
        <v>269</v>
      </c>
      <c r="AU530" s="187" t="s">
        <v>87</v>
      </c>
      <c r="AV530" s="16" t="s">
        <v>92</v>
      </c>
      <c r="AW530" s="16" t="s">
        <v>26</v>
      </c>
      <c r="AX530" s="16" t="s">
        <v>71</v>
      </c>
      <c r="AY530" s="187" t="s">
        <v>157</v>
      </c>
    </row>
    <row r="531" spans="1:65" s="14" customFormat="1" x14ac:dyDescent="0.2">
      <c r="B531" s="172"/>
      <c r="D531" s="166" t="s">
        <v>269</v>
      </c>
      <c r="E531" s="173" t="s">
        <v>1</v>
      </c>
      <c r="F531" s="174" t="s">
        <v>1196</v>
      </c>
      <c r="H531" s="175">
        <v>1.6419999999999999</v>
      </c>
      <c r="L531" s="172"/>
      <c r="M531" s="176"/>
      <c r="N531" s="177"/>
      <c r="O531" s="177"/>
      <c r="P531" s="177"/>
      <c r="Q531" s="177"/>
      <c r="R531" s="177"/>
      <c r="S531" s="177"/>
      <c r="T531" s="178"/>
      <c r="AT531" s="173" t="s">
        <v>269</v>
      </c>
      <c r="AU531" s="173" t="s">
        <v>87</v>
      </c>
      <c r="AV531" s="14" t="s">
        <v>87</v>
      </c>
      <c r="AW531" s="14" t="s">
        <v>26</v>
      </c>
      <c r="AX531" s="14" t="s">
        <v>71</v>
      </c>
      <c r="AY531" s="173" t="s">
        <v>157</v>
      </c>
    </row>
    <row r="532" spans="1:65" s="16" customFormat="1" x14ac:dyDescent="0.2">
      <c r="B532" s="186"/>
      <c r="D532" s="166" t="s">
        <v>269</v>
      </c>
      <c r="E532" s="187" t="s">
        <v>1</v>
      </c>
      <c r="F532" s="188" t="s">
        <v>319</v>
      </c>
      <c r="H532" s="189">
        <v>1.6419999999999999</v>
      </c>
      <c r="L532" s="186"/>
      <c r="M532" s="190"/>
      <c r="N532" s="191"/>
      <c r="O532" s="191"/>
      <c r="P532" s="191"/>
      <c r="Q532" s="191"/>
      <c r="R532" s="191"/>
      <c r="S532" s="191"/>
      <c r="T532" s="192"/>
      <c r="AT532" s="187" t="s">
        <v>269</v>
      </c>
      <c r="AU532" s="187" t="s">
        <v>87</v>
      </c>
      <c r="AV532" s="16" t="s">
        <v>92</v>
      </c>
      <c r="AW532" s="16" t="s">
        <v>26</v>
      </c>
      <c r="AX532" s="16" t="s">
        <v>79</v>
      </c>
      <c r="AY532" s="187" t="s">
        <v>157</v>
      </c>
    </row>
    <row r="533" spans="1:65" s="2" customFormat="1" ht="24" x14ac:dyDescent="0.2">
      <c r="A533" s="30"/>
      <c r="B533" s="147"/>
      <c r="C533" s="148" t="s">
        <v>506</v>
      </c>
      <c r="D533" s="148" t="s">
        <v>159</v>
      </c>
      <c r="E533" s="149" t="s">
        <v>1197</v>
      </c>
      <c r="F533" s="150" t="s">
        <v>8053</v>
      </c>
      <c r="G533" s="151" t="s">
        <v>218</v>
      </c>
      <c r="H533" s="152">
        <v>8.5549999999999997</v>
      </c>
      <c r="I533" s="152"/>
      <c r="J533" s="152">
        <f>ROUND(I533*H533,3)</f>
        <v>0</v>
      </c>
      <c r="K533" s="153"/>
      <c r="L533" s="31"/>
      <c r="M533" s="154" t="s">
        <v>1</v>
      </c>
      <c r="N533" s="155" t="s">
        <v>37</v>
      </c>
      <c r="O533" s="156">
        <v>14.933</v>
      </c>
      <c r="P533" s="156">
        <f>O533*H533</f>
        <v>127.75181499999999</v>
      </c>
      <c r="Q533" s="156">
        <v>1.002</v>
      </c>
      <c r="R533" s="156">
        <f>Q533*H533</f>
        <v>8.5721100000000003</v>
      </c>
      <c r="S533" s="156">
        <v>0</v>
      </c>
      <c r="T533" s="157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8" t="s">
        <v>162</v>
      </c>
      <c r="AT533" s="158" t="s">
        <v>159</v>
      </c>
      <c r="AU533" s="158" t="s">
        <v>87</v>
      </c>
      <c r="AY533" s="18" t="s">
        <v>157</v>
      </c>
      <c r="BE533" s="159">
        <f>IF(N533="základná",J533,0)</f>
        <v>0</v>
      </c>
      <c r="BF533" s="159">
        <f>IF(N533="znížená",J533,0)</f>
        <v>0</v>
      </c>
      <c r="BG533" s="159">
        <f>IF(N533="zákl. prenesená",J533,0)</f>
        <v>0</v>
      </c>
      <c r="BH533" s="159">
        <f>IF(N533="zníž. prenesená",J533,0)</f>
        <v>0</v>
      </c>
      <c r="BI533" s="159">
        <f>IF(N533="nulová",J533,0)</f>
        <v>0</v>
      </c>
      <c r="BJ533" s="18" t="s">
        <v>87</v>
      </c>
      <c r="BK533" s="160">
        <f>ROUND(I533*H533,3)</f>
        <v>0</v>
      </c>
      <c r="BL533" s="18" t="s">
        <v>162</v>
      </c>
      <c r="BM533" s="158" t="s">
        <v>1198</v>
      </c>
    </row>
    <row r="534" spans="1:65" s="13" customFormat="1" x14ac:dyDescent="0.2">
      <c r="B534" s="165"/>
      <c r="D534" s="166" t="s">
        <v>269</v>
      </c>
      <c r="E534" s="167" t="s">
        <v>1</v>
      </c>
      <c r="F534" s="168" t="s">
        <v>1199</v>
      </c>
      <c r="H534" s="167" t="s">
        <v>1</v>
      </c>
      <c r="L534" s="165"/>
      <c r="M534" s="169"/>
      <c r="N534" s="170"/>
      <c r="O534" s="170"/>
      <c r="P534" s="170"/>
      <c r="Q534" s="170"/>
      <c r="R534" s="170"/>
      <c r="S534" s="170"/>
      <c r="T534" s="171"/>
      <c r="AT534" s="167" t="s">
        <v>269</v>
      </c>
      <c r="AU534" s="167" t="s">
        <v>87</v>
      </c>
      <c r="AV534" s="13" t="s">
        <v>79</v>
      </c>
      <c r="AW534" s="13" t="s">
        <v>26</v>
      </c>
      <c r="AX534" s="13" t="s">
        <v>71</v>
      </c>
      <c r="AY534" s="167" t="s">
        <v>157</v>
      </c>
    </row>
    <row r="535" spans="1:65" s="14" customFormat="1" x14ac:dyDescent="0.2">
      <c r="B535" s="172"/>
      <c r="D535" s="166" t="s">
        <v>269</v>
      </c>
      <c r="E535" s="173" t="s">
        <v>1</v>
      </c>
      <c r="F535" s="174" t="s">
        <v>1200</v>
      </c>
      <c r="H535" s="175">
        <v>7777.71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1:65" s="16" customFormat="1" x14ac:dyDescent="0.2">
      <c r="B536" s="186"/>
      <c r="D536" s="166" t="s">
        <v>269</v>
      </c>
      <c r="E536" s="187" t="s">
        <v>1</v>
      </c>
      <c r="F536" s="188" t="s">
        <v>319</v>
      </c>
      <c r="H536" s="189">
        <v>7777.71</v>
      </c>
      <c r="L536" s="186"/>
      <c r="M536" s="190"/>
      <c r="N536" s="191"/>
      <c r="O536" s="191"/>
      <c r="P536" s="191"/>
      <c r="Q536" s="191"/>
      <c r="R536" s="191"/>
      <c r="S536" s="191"/>
      <c r="T536" s="192"/>
      <c r="AT536" s="187" t="s">
        <v>269</v>
      </c>
      <c r="AU536" s="187" t="s">
        <v>87</v>
      </c>
      <c r="AV536" s="16" t="s">
        <v>92</v>
      </c>
      <c r="AW536" s="16" t="s">
        <v>26</v>
      </c>
      <c r="AX536" s="16" t="s">
        <v>71</v>
      </c>
      <c r="AY536" s="187" t="s">
        <v>157</v>
      </c>
    </row>
    <row r="537" spans="1:65" s="14" customFormat="1" x14ac:dyDescent="0.2">
      <c r="B537" s="172"/>
      <c r="D537" s="166" t="s">
        <v>269</v>
      </c>
      <c r="E537" s="173" t="s">
        <v>1</v>
      </c>
      <c r="F537" s="174" t="s">
        <v>1201</v>
      </c>
      <c r="H537" s="175">
        <v>777.77099999999996</v>
      </c>
      <c r="L537" s="172"/>
      <c r="M537" s="176"/>
      <c r="N537" s="177"/>
      <c r="O537" s="177"/>
      <c r="P537" s="177"/>
      <c r="Q537" s="177"/>
      <c r="R537" s="177"/>
      <c r="S537" s="177"/>
      <c r="T537" s="178"/>
      <c r="AT537" s="173" t="s">
        <v>269</v>
      </c>
      <c r="AU537" s="173" t="s">
        <v>87</v>
      </c>
      <c r="AV537" s="14" t="s">
        <v>87</v>
      </c>
      <c r="AW537" s="14" t="s">
        <v>26</v>
      </c>
      <c r="AX537" s="14" t="s">
        <v>71</v>
      </c>
      <c r="AY537" s="173" t="s">
        <v>157</v>
      </c>
    </row>
    <row r="538" spans="1:65" s="16" customFormat="1" x14ac:dyDescent="0.2">
      <c r="B538" s="186"/>
      <c r="D538" s="166" t="s">
        <v>269</v>
      </c>
      <c r="E538" s="187" t="s">
        <v>1</v>
      </c>
      <c r="F538" s="188" t="s">
        <v>319</v>
      </c>
      <c r="H538" s="189">
        <v>777.77099999999996</v>
      </c>
      <c r="L538" s="186"/>
      <c r="M538" s="190"/>
      <c r="N538" s="191"/>
      <c r="O538" s="191"/>
      <c r="P538" s="191"/>
      <c r="Q538" s="191"/>
      <c r="R538" s="191"/>
      <c r="S538" s="191"/>
      <c r="T538" s="192"/>
      <c r="AT538" s="187" t="s">
        <v>269</v>
      </c>
      <c r="AU538" s="187" t="s">
        <v>87</v>
      </c>
      <c r="AV538" s="16" t="s">
        <v>92</v>
      </c>
      <c r="AW538" s="16" t="s">
        <v>26</v>
      </c>
      <c r="AX538" s="16" t="s">
        <v>71</v>
      </c>
      <c r="AY538" s="187" t="s">
        <v>157</v>
      </c>
    </row>
    <row r="539" spans="1:65" s="14" customFormat="1" x14ac:dyDescent="0.2">
      <c r="B539" s="172"/>
      <c r="D539" s="166" t="s">
        <v>269</v>
      </c>
      <c r="E539" s="173" t="s">
        <v>1</v>
      </c>
      <c r="F539" s="174" t="s">
        <v>1202</v>
      </c>
      <c r="H539" s="175">
        <v>8.5549999999999997</v>
      </c>
      <c r="L539" s="172"/>
      <c r="M539" s="176"/>
      <c r="N539" s="177"/>
      <c r="O539" s="177"/>
      <c r="P539" s="177"/>
      <c r="Q539" s="177"/>
      <c r="R539" s="177"/>
      <c r="S539" s="177"/>
      <c r="T539" s="178"/>
      <c r="AT539" s="173" t="s">
        <v>269</v>
      </c>
      <c r="AU539" s="173" t="s">
        <v>87</v>
      </c>
      <c r="AV539" s="14" t="s">
        <v>87</v>
      </c>
      <c r="AW539" s="14" t="s">
        <v>26</v>
      </c>
      <c r="AX539" s="14" t="s">
        <v>71</v>
      </c>
      <c r="AY539" s="173" t="s">
        <v>157</v>
      </c>
    </row>
    <row r="540" spans="1:65" s="16" customFormat="1" x14ac:dyDescent="0.2">
      <c r="B540" s="186"/>
      <c r="D540" s="166" t="s">
        <v>269</v>
      </c>
      <c r="E540" s="187" t="s">
        <v>1</v>
      </c>
      <c r="F540" s="188" t="s">
        <v>319</v>
      </c>
      <c r="H540" s="189">
        <v>8.5549999999999997</v>
      </c>
      <c r="L540" s="186"/>
      <c r="M540" s="190"/>
      <c r="N540" s="191"/>
      <c r="O540" s="191"/>
      <c r="P540" s="191"/>
      <c r="Q540" s="191"/>
      <c r="R540" s="191"/>
      <c r="S540" s="191"/>
      <c r="T540" s="192"/>
      <c r="AT540" s="187" t="s">
        <v>269</v>
      </c>
      <c r="AU540" s="187" t="s">
        <v>87</v>
      </c>
      <c r="AV540" s="16" t="s">
        <v>92</v>
      </c>
      <c r="AW540" s="16" t="s">
        <v>26</v>
      </c>
      <c r="AX540" s="16" t="s">
        <v>79</v>
      </c>
      <c r="AY540" s="187" t="s">
        <v>157</v>
      </c>
    </row>
    <row r="541" spans="1:65" s="2" customFormat="1" ht="24.2" customHeight="1" x14ac:dyDescent="0.2">
      <c r="A541" s="30"/>
      <c r="B541" s="147"/>
      <c r="C541" s="148" t="s">
        <v>511</v>
      </c>
      <c r="D541" s="148" t="s">
        <v>159</v>
      </c>
      <c r="E541" s="149" t="s">
        <v>1203</v>
      </c>
      <c r="F541" s="150" t="s">
        <v>8054</v>
      </c>
      <c r="G541" s="151" t="s">
        <v>205</v>
      </c>
      <c r="H541" s="152">
        <v>1</v>
      </c>
      <c r="I541" s="152"/>
      <c r="J541" s="152">
        <f>ROUND(I541*H541,3)</f>
        <v>0</v>
      </c>
      <c r="K541" s="153"/>
      <c r="L541" s="31"/>
      <c r="M541" s="154" t="s">
        <v>1</v>
      </c>
      <c r="N541" s="155" t="s">
        <v>37</v>
      </c>
      <c r="O541" s="156">
        <v>0.17471</v>
      </c>
      <c r="P541" s="156">
        <f>O541*H541</f>
        <v>0.17471</v>
      </c>
      <c r="Q541" s="156">
        <v>1.8280000000000001E-2</v>
      </c>
      <c r="R541" s="156">
        <f>Q541*H541</f>
        <v>1.8280000000000001E-2</v>
      </c>
      <c r="S541" s="156">
        <v>0</v>
      </c>
      <c r="T541" s="15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8" t="s">
        <v>162</v>
      </c>
      <c r="AT541" s="158" t="s">
        <v>159</v>
      </c>
      <c r="AU541" s="158" t="s">
        <v>87</v>
      </c>
      <c r="AY541" s="18" t="s">
        <v>157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8" t="s">
        <v>87</v>
      </c>
      <c r="BK541" s="160">
        <f>ROUND(I541*H541,3)</f>
        <v>0</v>
      </c>
      <c r="BL541" s="18" t="s">
        <v>162</v>
      </c>
      <c r="BM541" s="158" t="s">
        <v>1204</v>
      </c>
    </row>
    <row r="542" spans="1:65" s="14" customFormat="1" x14ac:dyDescent="0.2">
      <c r="B542" s="172"/>
      <c r="D542" s="166" t="s">
        <v>269</v>
      </c>
      <c r="E542" s="173" t="s">
        <v>1</v>
      </c>
      <c r="F542" s="174" t="s">
        <v>1205</v>
      </c>
      <c r="H542" s="175">
        <v>1</v>
      </c>
      <c r="L542" s="172"/>
      <c r="M542" s="176"/>
      <c r="N542" s="177"/>
      <c r="O542" s="177"/>
      <c r="P542" s="177"/>
      <c r="Q542" s="177"/>
      <c r="R542" s="177"/>
      <c r="S542" s="177"/>
      <c r="T542" s="178"/>
      <c r="AT542" s="173" t="s">
        <v>269</v>
      </c>
      <c r="AU542" s="173" t="s">
        <v>87</v>
      </c>
      <c r="AV542" s="14" t="s">
        <v>87</v>
      </c>
      <c r="AW542" s="14" t="s">
        <v>26</v>
      </c>
      <c r="AX542" s="14" t="s">
        <v>71</v>
      </c>
      <c r="AY542" s="173" t="s">
        <v>157</v>
      </c>
    </row>
    <row r="543" spans="1:65" s="15" customFormat="1" x14ac:dyDescent="0.2">
      <c r="B543" s="179"/>
      <c r="D543" s="166" t="s">
        <v>269</v>
      </c>
      <c r="E543" s="180" t="s">
        <v>1</v>
      </c>
      <c r="F543" s="181" t="s">
        <v>272</v>
      </c>
      <c r="H543" s="182">
        <v>1</v>
      </c>
      <c r="L543" s="179"/>
      <c r="M543" s="183"/>
      <c r="N543" s="184"/>
      <c r="O543" s="184"/>
      <c r="P543" s="184"/>
      <c r="Q543" s="184"/>
      <c r="R543" s="184"/>
      <c r="S543" s="184"/>
      <c r="T543" s="185"/>
      <c r="AT543" s="180" t="s">
        <v>269</v>
      </c>
      <c r="AU543" s="180" t="s">
        <v>87</v>
      </c>
      <c r="AV543" s="15" t="s">
        <v>162</v>
      </c>
      <c r="AW543" s="15" t="s">
        <v>26</v>
      </c>
      <c r="AX543" s="15" t="s">
        <v>79</v>
      </c>
      <c r="AY543" s="180" t="s">
        <v>157</v>
      </c>
    </row>
    <row r="544" spans="1:65" s="2" customFormat="1" ht="24.2" customHeight="1" x14ac:dyDescent="0.2">
      <c r="A544" s="30"/>
      <c r="B544" s="147"/>
      <c r="C544" s="148" t="s">
        <v>518</v>
      </c>
      <c r="D544" s="148" t="s">
        <v>159</v>
      </c>
      <c r="E544" s="149" t="s">
        <v>1206</v>
      </c>
      <c r="F544" s="150" t="s">
        <v>8055</v>
      </c>
      <c r="G544" s="151" t="s">
        <v>205</v>
      </c>
      <c r="H544" s="152">
        <v>22</v>
      </c>
      <c r="I544" s="152"/>
      <c r="J544" s="152">
        <f>ROUND(I544*H544,3)</f>
        <v>0</v>
      </c>
      <c r="K544" s="153"/>
      <c r="L544" s="31"/>
      <c r="M544" s="154" t="s">
        <v>1</v>
      </c>
      <c r="N544" s="155" t="s">
        <v>37</v>
      </c>
      <c r="O544" s="156">
        <v>0.17499999999999999</v>
      </c>
      <c r="P544" s="156">
        <f>O544*H544</f>
        <v>3.8499999999999996</v>
      </c>
      <c r="Q544" s="156">
        <v>2.0650000000000002E-2</v>
      </c>
      <c r="R544" s="156">
        <f>Q544*H544</f>
        <v>0.45430000000000004</v>
      </c>
      <c r="S544" s="156">
        <v>0</v>
      </c>
      <c r="T544" s="157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58" t="s">
        <v>162</v>
      </c>
      <c r="AT544" s="158" t="s">
        <v>159</v>
      </c>
      <c r="AU544" s="158" t="s">
        <v>87</v>
      </c>
      <c r="AY544" s="18" t="s">
        <v>157</v>
      </c>
      <c r="BE544" s="159">
        <f>IF(N544="základná",J544,0)</f>
        <v>0</v>
      </c>
      <c r="BF544" s="159">
        <f>IF(N544="znížená",J544,0)</f>
        <v>0</v>
      </c>
      <c r="BG544" s="159">
        <f>IF(N544="zákl. prenesená",J544,0)</f>
        <v>0</v>
      </c>
      <c r="BH544" s="159">
        <f>IF(N544="zníž. prenesená",J544,0)</f>
        <v>0</v>
      </c>
      <c r="BI544" s="159">
        <f>IF(N544="nulová",J544,0)</f>
        <v>0</v>
      </c>
      <c r="BJ544" s="18" t="s">
        <v>87</v>
      </c>
      <c r="BK544" s="160">
        <f>ROUND(I544*H544,3)</f>
        <v>0</v>
      </c>
      <c r="BL544" s="18" t="s">
        <v>162</v>
      </c>
      <c r="BM544" s="158" t="s">
        <v>1207</v>
      </c>
    </row>
    <row r="545" spans="1:65" s="14" customFormat="1" x14ac:dyDescent="0.2">
      <c r="B545" s="172"/>
      <c r="D545" s="166" t="s">
        <v>269</v>
      </c>
      <c r="E545" s="173" t="s">
        <v>1</v>
      </c>
      <c r="F545" s="174" t="s">
        <v>1208</v>
      </c>
      <c r="H545" s="175">
        <v>10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1:65" s="14" customFormat="1" x14ac:dyDescent="0.2">
      <c r="B546" s="172"/>
      <c r="D546" s="166" t="s">
        <v>269</v>
      </c>
      <c r="E546" s="173" t="s">
        <v>1</v>
      </c>
      <c r="F546" s="174" t="s">
        <v>1209</v>
      </c>
      <c r="H546" s="175">
        <v>12</v>
      </c>
      <c r="L546" s="172"/>
      <c r="M546" s="176"/>
      <c r="N546" s="177"/>
      <c r="O546" s="177"/>
      <c r="P546" s="177"/>
      <c r="Q546" s="177"/>
      <c r="R546" s="177"/>
      <c r="S546" s="177"/>
      <c r="T546" s="178"/>
      <c r="AT546" s="173" t="s">
        <v>269</v>
      </c>
      <c r="AU546" s="173" t="s">
        <v>87</v>
      </c>
      <c r="AV546" s="14" t="s">
        <v>87</v>
      </c>
      <c r="AW546" s="14" t="s">
        <v>26</v>
      </c>
      <c r="AX546" s="14" t="s">
        <v>71</v>
      </c>
      <c r="AY546" s="173" t="s">
        <v>157</v>
      </c>
    </row>
    <row r="547" spans="1:65" s="15" customFormat="1" x14ac:dyDescent="0.2">
      <c r="B547" s="179"/>
      <c r="D547" s="166" t="s">
        <v>269</v>
      </c>
      <c r="E547" s="180" t="s">
        <v>1</v>
      </c>
      <c r="F547" s="181" t="s">
        <v>272</v>
      </c>
      <c r="H547" s="182">
        <v>22</v>
      </c>
      <c r="L547" s="179"/>
      <c r="M547" s="183"/>
      <c r="N547" s="184"/>
      <c r="O547" s="184"/>
      <c r="P547" s="184"/>
      <c r="Q547" s="184"/>
      <c r="R547" s="184"/>
      <c r="S547" s="184"/>
      <c r="T547" s="185"/>
      <c r="AT547" s="180" t="s">
        <v>269</v>
      </c>
      <c r="AU547" s="180" t="s">
        <v>87</v>
      </c>
      <c r="AV547" s="15" t="s">
        <v>162</v>
      </c>
      <c r="AW547" s="15" t="s">
        <v>26</v>
      </c>
      <c r="AX547" s="15" t="s">
        <v>79</v>
      </c>
      <c r="AY547" s="180" t="s">
        <v>157</v>
      </c>
    </row>
    <row r="548" spans="1:65" s="2" customFormat="1" ht="24.2" customHeight="1" x14ac:dyDescent="0.2">
      <c r="A548" s="30"/>
      <c r="B548" s="147"/>
      <c r="C548" s="148" t="s">
        <v>522</v>
      </c>
      <c r="D548" s="148" t="s">
        <v>159</v>
      </c>
      <c r="E548" s="149" t="s">
        <v>1210</v>
      </c>
      <c r="F548" s="150" t="s">
        <v>8056</v>
      </c>
      <c r="G548" s="151" t="s">
        <v>205</v>
      </c>
      <c r="H548" s="152">
        <v>2</v>
      </c>
      <c r="I548" s="152"/>
      <c r="J548" s="152">
        <f>ROUND(I548*H548,3)</f>
        <v>0</v>
      </c>
      <c r="K548" s="153"/>
      <c r="L548" s="31"/>
      <c r="M548" s="154" t="s">
        <v>1</v>
      </c>
      <c r="N548" s="155" t="s">
        <v>37</v>
      </c>
      <c r="O548" s="156">
        <v>0.19441</v>
      </c>
      <c r="P548" s="156">
        <f>O548*H548</f>
        <v>0.38882</v>
      </c>
      <c r="Q548" s="156">
        <v>2.3800000000000002E-2</v>
      </c>
      <c r="R548" s="156">
        <f>Q548*H548</f>
        <v>4.7600000000000003E-2</v>
      </c>
      <c r="S548" s="156">
        <v>0</v>
      </c>
      <c r="T548" s="157">
        <f>S548*H548</f>
        <v>0</v>
      </c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R548" s="158" t="s">
        <v>162</v>
      </c>
      <c r="AT548" s="158" t="s">
        <v>159</v>
      </c>
      <c r="AU548" s="158" t="s">
        <v>87</v>
      </c>
      <c r="AY548" s="18" t="s">
        <v>157</v>
      </c>
      <c r="BE548" s="159">
        <f>IF(N548="základná",J548,0)</f>
        <v>0</v>
      </c>
      <c r="BF548" s="159">
        <f>IF(N548="znížená",J548,0)</f>
        <v>0</v>
      </c>
      <c r="BG548" s="159">
        <f>IF(N548="zákl. prenesená",J548,0)</f>
        <v>0</v>
      </c>
      <c r="BH548" s="159">
        <f>IF(N548="zníž. prenesená",J548,0)</f>
        <v>0</v>
      </c>
      <c r="BI548" s="159">
        <f>IF(N548="nulová",J548,0)</f>
        <v>0</v>
      </c>
      <c r="BJ548" s="18" t="s">
        <v>87</v>
      </c>
      <c r="BK548" s="160">
        <f>ROUND(I548*H548,3)</f>
        <v>0</v>
      </c>
      <c r="BL548" s="18" t="s">
        <v>162</v>
      </c>
      <c r="BM548" s="158" t="s">
        <v>1211</v>
      </c>
    </row>
    <row r="549" spans="1:65" s="14" customFormat="1" x14ac:dyDescent="0.2">
      <c r="B549" s="172"/>
      <c r="D549" s="166" t="s">
        <v>269</v>
      </c>
      <c r="E549" s="173" t="s">
        <v>1</v>
      </c>
      <c r="F549" s="174" t="s">
        <v>1212</v>
      </c>
      <c r="H549" s="175">
        <v>2</v>
      </c>
      <c r="L549" s="172"/>
      <c r="M549" s="176"/>
      <c r="N549" s="177"/>
      <c r="O549" s="177"/>
      <c r="P549" s="177"/>
      <c r="Q549" s="177"/>
      <c r="R549" s="177"/>
      <c r="S549" s="177"/>
      <c r="T549" s="178"/>
      <c r="AT549" s="173" t="s">
        <v>269</v>
      </c>
      <c r="AU549" s="173" t="s">
        <v>87</v>
      </c>
      <c r="AV549" s="14" t="s">
        <v>87</v>
      </c>
      <c r="AW549" s="14" t="s">
        <v>26</v>
      </c>
      <c r="AX549" s="14" t="s">
        <v>71</v>
      </c>
      <c r="AY549" s="173" t="s">
        <v>157</v>
      </c>
    </row>
    <row r="550" spans="1:65" s="15" customFormat="1" x14ac:dyDescent="0.2">
      <c r="B550" s="179"/>
      <c r="D550" s="166" t="s">
        <v>269</v>
      </c>
      <c r="E550" s="180" t="s">
        <v>1</v>
      </c>
      <c r="F550" s="181" t="s">
        <v>272</v>
      </c>
      <c r="H550" s="182">
        <v>2</v>
      </c>
      <c r="L550" s="179"/>
      <c r="M550" s="183"/>
      <c r="N550" s="184"/>
      <c r="O550" s="184"/>
      <c r="P550" s="184"/>
      <c r="Q550" s="184"/>
      <c r="R550" s="184"/>
      <c r="S550" s="184"/>
      <c r="T550" s="185"/>
      <c r="AT550" s="180" t="s">
        <v>269</v>
      </c>
      <c r="AU550" s="180" t="s">
        <v>87</v>
      </c>
      <c r="AV550" s="15" t="s">
        <v>162</v>
      </c>
      <c r="AW550" s="15" t="s">
        <v>26</v>
      </c>
      <c r="AX550" s="15" t="s">
        <v>79</v>
      </c>
      <c r="AY550" s="180" t="s">
        <v>157</v>
      </c>
    </row>
    <row r="551" spans="1:65" s="2" customFormat="1" ht="24.2" customHeight="1" x14ac:dyDescent="0.2">
      <c r="A551" s="30"/>
      <c r="B551" s="147"/>
      <c r="C551" s="148" t="s">
        <v>526</v>
      </c>
      <c r="D551" s="148" t="s">
        <v>159</v>
      </c>
      <c r="E551" s="149" t="s">
        <v>1213</v>
      </c>
      <c r="F551" s="150" t="s">
        <v>8057</v>
      </c>
      <c r="G551" s="151" t="s">
        <v>205</v>
      </c>
      <c r="H551" s="152">
        <v>3</v>
      </c>
      <c r="I551" s="152"/>
      <c r="J551" s="152">
        <f>ROUND(I551*H551,3)</f>
        <v>0</v>
      </c>
      <c r="K551" s="153"/>
      <c r="L551" s="31"/>
      <c r="M551" s="154" t="s">
        <v>1</v>
      </c>
      <c r="N551" s="155" t="s">
        <v>37</v>
      </c>
      <c r="O551" s="156">
        <v>0.22697000000000001</v>
      </c>
      <c r="P551" s="156">
        <f>O551*H551</f>
        <v>0.68091000000000002</v>
      </c>
      <c r="Q551" s="156">
        <v>2.7779999999999999E-2</v>
      </c>
      <c r="R551" s="156">
        <f>Q551*H551</f>
        <v>8.3339999999999997E-2</v>
      </c>
      <c r="S551" s="156">
        <v>0</v>
      </c>
      <c r="T551" s="157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8" t="s">
        <v>162</v>
      </c>
      <c r="AT551" s="158" t="s">
        <v>159</v>
      </c>
      <c r="AU551" s="158" t="s">
        <v>87</v>
      </c>
      <c r="AY551" s="18" t="s">
        <v>157</v>
      </c>
      <c r="BE551" s="159">
        <f>IF(N551="základná",J551,0)</f>
        <v>0</v>
      </c>
      <c r="BF551" s="159">
        <f>IF(N551="znížená",J551,0)</f>
        <v>0</v>
      </c>
      <c r="BG551" s="159">
        <f>IF(N551="zákl. prenesená",J551,0)</f>
        <v>0</v>
      </c>
      <c r="BH551" s="159">
        <f>IF(N551="zníž. prenesená",J551,0)</f>
        <v>0</v>
      </c>
      <c r="BI551" s="159">
        <f>IF(N551="nulová",J551,0)</f>
        <v>0</v>
      </c>
      <c r="BJ551" s="18" t="s">
        <v>87</v>
      </c>
      <c r="BK551" s="160">
        <f>ROUND(I551*H551,3)</f>
        <v>0</v>
      </c>
      <c r="BL551" s="18" t="s">
        <v>162</v>
      </c>
      <c r="BM551" s="158" t="s">
        <v>1214</v>
      </c>
    </row>
    <row r="552" spans="1:65" s="14" customFormat="1" x14ac:dyDescent="0.2">
      <c r="B552" s="172"/>
      <c r="D552" s="166" t="s">
        <v>269</v>
      </c>
      <c r="E552" s="173" t="s">
        <v>1</v>
      </c>
      <c r="F552" s="174" t="s">
        <v>1215</v>
      </c>
      <c r="H552" s="175">
        <v>3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1:65" s="15" customFormat="1" x14ac:dyDescent="0.2">
      <c r="B553" s="179"/>
      <c r="D553" s="166" t="s">
        <v>269</v>
      </c>
      <c r="E553" s="180" t="s">
        <v>1</v>
      </c>
      <c r="F553" s="181" t="s">
        <v>272</v>
      </c>
      <c r="H553" s="182">
        <v>3</v>
      </c>
      <c r="L553" s="179"/>
      <c r="M553" s="183"/>
      <c r="N553" s="184"/>
      <c r="O553" s="184"/>
      <c r="P553" s="184"/>
      <c r="Q553" s="184"/>
      <c r="R553" s="184"/>
      <c r="S553" s="184"/>
      <c r="T553" s="185"/>
      <c r="AT553" s="180" t="s">
        <v>269</v>
      </c>
      <c r="AU553" s="180" t="s">
        <v>87</v>
      </c>
      <c r="AV553" s="15" t="s">
        <v>162</v>
      </c>
      <c r="AW553" s="15" t="s">
        <v>26</v>
      </c>
      <c r="AX553" s="15" t="s">
        <v>79</v>
      </c>
      <c r="AY553" s="180" t="s">
        <v>157</v>
      </c>
    </row>
    <row r="554" spans="1:65" s="2" customFormat="1" ht="24.2" customHeight="1" x14ac:dyDescent="0.2">
      <c r="A554" s="30"/>
      <c r="B554" s="147"/>
      <c r="C554" s="148" t="s">
        <v>530</v>
      </c>
      <c r="D554" s="148" t="s">
        <v>159</v>
      </c>
      <c r="E554" s="149" t="s">
        <v>1216</v>
      </c>
      <c r="F554" s="150" t="s">
        <v>8058</v>
      </c>
      <c r="G554" s="151" t="s">
        <v>205</v>
      </c>
      <c r="H554" s="152">
        <v>5</v>
      </c>
      <c r="I554" s="152"/>
      <c r="J554" s="152">
        <f>ROUND(I554*H554,3)</f>
        <v>0</v>
      </c>
      <c r="K554" s="153"/>
      <c r="L554" s="31"/>
      <c r="M554" s="154" t="s">
        <v>1</v>
      </c>
      <c r="N554" s="155" t="s">
        <v>37</v>
      </c>
      <c r="O554" s="156">
        <v>0.25900000000000001</v>
      </c>
      <c r="P554" s="156">
        <f>O554*H554</f>
        <v>1.2949999999999999</v>
      </c>
      <c r="Q554" s="156">
        <v>3.7199999999999997E-2</v>
      </c>
      <c r="R554" s="156">
        <f>Q554*H554</f>
        <v>0.186</v>
      </c>
      <c r="S554" s="156">
        <v>0</v>
      </c>
      <c r="T554" s="157">
        <f>S554*H554</f>
        <v>0</v>
      </c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R554" s="158" t="s">
        <v>162</v>
      </c>
      <c r="AT554" s="158" t="s">
        <v>159</v>
      </c>
      <c r="AU554" s="158" t="s">
        <v>87</v>
      </c>
      <c r="AY554" s="18" t="s">
        <v>157</v>
      </c>
      <c r="BE554" s="159">
        <f>IF(N554="základná",J554,0)</f>
        <v>0</v>
      </c>
      <c r="BF554" s="159">
        <f>IF(N554="znížená",J554,0)</f>
        <v>0</v>
      </c>
      <c r="BG554" s="159">
        <f>IF(N554="zákl. prenesená",J554,0)</f>
        <v>0</v>
      </c>
      <c r="BH554" s="159">
        <f>IF(N554="zníž. prenesená",J554,0)</f>
        <v>0</v>
      </c>
      <c r="BI554" s="159">
        <f>IF(N554="nulová",J554,0)</f>
        <v>0</v>
      </c>
      <c r="BJ554" s="18" t="s">
        <v>87</v>
      </c>
      <c r="BK554" s="160">
        <f>ROUND(I554*H554,3)</f>
        <v>0</v>
      </c>
      <c r="BL554" s="18" t="s">
        <v>162</v>
      </c>
      <c r="BM554" s="158" t="s">
        <v>1217</v>
      </c>
    </row>
    <row r="555" spans="1:65" s="14" customFormat="1" x14ac:dyDescent="0.2">
      <c r="B555" s="172"/>
      <c r="D555" s="166" t="s">
        <v>269</v>
      </c>
      <c r="E555" s="173" t="s">
        <v>1</v>
      </c>
      <c r="F555" s="174" t="s">
        <v>1218</v>
      </c>
      <c r="H555" s="175">
        <v>4</v>
      </c>
      <c r="L555" s="172"/>
      <c r="M555" s="176"/>
      <c r="N555" s="177"/>
      <c r="O555" s="177"/>
      <c r="P555" s="177"/>
      <c r="Q555" s="177"/>
      <c r="R555" s="177"/>
      <c r="S555" s="177"/>
      <c r="T555" s="178"/>
      <c r="AT555" s="173" t="s">
        <v>269</v>
      </c>
      <c r="AU555" s="173" t="s">
        <v>87</v>
      </c>
      <c r="AV555" s="14" t="s">
        <v>87</v>
      </c>
      <c r="AW555" s="14" t="s">
        <v>26</v>
      </c>
      <c r="AX555" s="14" t="s">
        <v>71</v>
      </c>
      <c r="AY555" s="173" t="s">
        <v>157</v>
      </c>
    </row>
    <row r="556" spans="1:65" s="14" customFormat="1" x14ac:dyDescent="0.2">
      <c r="B556" s="172"/>
      <c r="D556" s="166" t="s">
        <v>269</v>
      </c>
      <c r="E556" s="173" t="s">
        <v>1</v>
      </c>
      <c r="F556" s="174" t="s">
        <v>1219</v>
      </c>
      <c r="H556" s="175">
        <v>1</v>
      </c>
      <c r="L556" s="172"/>
      <c r="M556" s="176"/>
      <c r="N556" s="177"/>
      <c r="O556" s="177"/>
      <c r="P556" s="177"/>
      <c r="Q556" s="177"/>
      <c r="R556" s="177"/>
      <c r="S556" s="177"/>
      <c r="T556" s="178"/>
      <c r="AT556" s="173" t="s">
        <v>269</v>
      </c>
      <c r="AU556" s="173" t="s">
        <v>87</v>
      </c>
      <c r="AV556" s="14" t="s">
        <v>87</v>
      </c>
      <c r="AW556" s="14" t="s">
        <v>26</v>
      </c>
      <c r="AX556" s="14" t="s">
        <v>71</v>
      </c>
      <c r="AY556" s="173" t="s">
        <v>157</v>
      </c>
    </row>
    <row r="557" spans="1:65" s="15" customFormat="1" x14ac:dyDescent="0.2">
      <c r="B557" s="179"/>
      <c r="D557" s="166" t="s">
        <v>269</v>
      </c>
      <c r="E557" s="180" t="s">
        <v>1</v>
      </c>
      <c r="F557" s="181" t="s">
        <v>272</v>
      </c>
      <c r="H557" s="182">
        <v>5</v>
      </c>
      <c r="L557" s="179"/>
      <c r="M557" s="183"/>
      <c r="N557" s="184"/>
      <c r="O557" s="184"/>
      <c r="P557" s="184"/>
      <c r="Q557" s="184"/>
      <c r="R557" s="184"/>
      <c r="S557" s="184"/>
      <c r="T557" s="185"/>
      <c r="AT557" s="180" t="s">
        <v>269</v>
      </c>
      <c r="AU557" s="180" t="s">
        <v>87</v>
      </c>
      <c r="AV557" s="15" t="s">
        <v>162</v>
      </c>
      <c r="AW557" s="15" t="s">
        <v>26</v>
      </c>
      <c r="AX557" s="15" t="s">
        <v>79</v>
      </c>
      <c r="AY557" s="180" t="s">
        <v>157</v>
      </c>
    </row>
    <row r="558" spans="1:65" s="2" customFormat="1" ht="24.2" customHeight="1" x14ac:dyDescent="0.2">
      <c r="A558" s="30"/>
      <c r="B558" s="147"/>
      <c r="C558" s="148" t="s">
        <v>536</v>
      </c>
      <c r="D558" s="148" t="s">
        <v>159</v>
      </c>
      <c r="E558" s="149" t="s">
        <v>1220</v>
      </c>
      <c r="F558" s="150" t="s">
        <v>8059</v>
      </c>
      <c r="G558" s="151" t="s">
        <v>205</v>
      </c>
      <c r="H558" s="152">
        <v>2</v>
      </c>
      <c r="I558" s="152"/>
      <c r="J558" s="152">
        <f>ROUND(I558*H558,3)</f>
        <v>0</v>
      </c>
      <c r="K558" s="153"/>
      <c r="L558" s="31"/>
      <c r="M558" s="154" t="s">
        <v>1</v>
      </c>
      <c r="N558" s="155" t="s">
        <v>37</v>
      </c>
      <c r="O558" s="156">
        <v>0.28499999999999998</v>
      </c>
      <c r="P558" s="156">
        <f>O558*H558</f>
        <v>0.56999999999999995</v>
      </c>
      <c r="Q558" s="156">
        <v>8.2930000000000004E-2</v>
      </c>
      <c r="R558" s="156">
        <f>Q558*H558</f>
        <v>0.16586000000000001</v>
      </c>
      <c r="S558" s="156">
        <v>0</v>
      </c>
      <c r="T558" s="157">
        <f>S558*H558</f>
        <v>0</v>
      </c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R558" s="158" t="s">
        <v>162</v>
      </c>
      <c r="AT558" s="158" t="s">
        <v>159</v>
      </c>
      <c r="AU558" s="158" t="s">
        <v>87</v>
      </c>
      <c r="AY558" s="18" t="s">
        <v>157</v>
      </c>
      <c r="BE558" s="159">
        <f>IF(N558="základná",J558,0)</f>
        <v>0</v>
      </c>
      <c r="BF558" s="159">
        <f>IF(N558="znížená",J558,0)</f>
        <v>0</v>
      </c>
      <c r="BG558" s="159">
        <f>IF(N558="zákl. prenesená",J558,0)</f>
        <v>0</v>
      </c>
      <c r="BH558" s="159">
        <f>IF(N558="zníž. prenesená",J558,0)</f>
        <v>0</v>
      </c>
      <c r="BI558" s="159">
        <f>IF(N558="nulová",J558,0)</f>
        <v>0</v>
      </c>
      <c r="BJ558" s="18" t="s">
        <v>87</v>
      </c>
      <c r="BK558" s="160">
        <f>ROUND(I558*H558,3)</f>
        <v>0</v>
      </c>
      <c r="BL558" s="18" t="s">
        <v>162</v>
      </c>
      <c r="BM558" s="158" t="s">
        <v>1221</v>
      </c>
    </row>
    <row r="559" spans="1:65" s="14" customFormat="1" x14ac:dyDescent="0.2">
      <c r="B559" s="172"/>
      <c r="D559" s="166" t="s">
        <v>269</v>
      </c>
      <c r="E559" s="173" t="s">
        <v>1</v>
      </c>
      <c r="F559" s="174" t="s">
        <v>1222</v>
      </c>
      <c r="H559" s="175">
        <v>1</v>
      </c>
      <c r="L559" s="172"/>
      <c r="M559" s="176"/>
      <c r="N559" s="177"/>
      <c r="O559" s="177"/>
      <c r="P559" s="177"/>
      <c r="Q559" s="177"/>
      <c r="R559" s="177"/>
      <c r="S559" s="177"/>
      <c r="T559" s="178"/>
      <c r="AT559" s="173" t="s">
        <v>269</v>
      </c>
      <c r="AU559" s="173" t="s">
        <v>87</v>
      </c>
      <c r="AV559" s="14" t="s">
        <v>87</v>
      </c>
      <c r="AW559" s="14" t="s">
        <v>26</v>
      </c>
      <c r="AX559" s="14" t="s">
        <v>71</v>
      </c>
      <c r="AY559" s="173" t="s">
        <v>157</v>
      </c>
    </row>
    <row r="560" spans="1:65" s="14" customFormat="1" x14ac:dyDescent="0.2">
      <c r="B560" s="172"/>
      <c r="D560" s="166" t="s">
        <v>269</v>
      </c>
      <c r="E560" s="173" t="s">
        <v>1</v>
      </c>
      <c r="F560" s="174" t="s">
        <v>1223</v>
      </c>
      <c r="H560" s="175">
        <v>1</v>
      </c>
      <c r="L560" s="172"/>
      <c r="M560" s="176"/>
      <c r="N560" s="177"/>
      <c r="O560" s="177"/>
      <c r="P560" s="177"/>
      <c r="Q560" s="177"/>
      <c r="R560" s="177"/>
      <c r="S560" s="177"/>
      <c r="T560" s="178"/>
      <c r="AT560" s="173" t="s">
        <v>269</v>
      </c>
      <c r="AU560" s="173" t="s">
        <v>87</v>
      </c>
      <c r="AV560" s="14" t="s">
        <v>87</v>
      </c>
      <c r="AW560" s="14" t="s">
        <v>26</v>
      </c>
      <c r="AX560" s="14" t="s">
        <v>71</v>
      </c>
      <c r="AY560" s="173" t="s">
        <v>157</v>
      </c>
    </row>
    <row r="561" spans="1:65" s="15" customFormat="1" x14ac:dyDescent="0.2">
      <c r="B561" s="179"/>
      <c r="D561" s="166" t="s">
        <v>269</v>
      </c>
      <c r="E561" s="180" t="s">
        <v>1</v>
      </c>
      <c r="F561" s="181" t="s">
        <v>272</v>
      </c>
      <c r="H561" s="182">
        <v>2</v>
      </c>
      <c r="L561" s="179"/>
      <c r="M561" s="183"/>
      <c r="N561" s="184"/>
      <c r="O561" s="184"/>
      <c r="P561" s="184"/>
      <c r="Q561" s="184"/>
      <c r="R561" s="184"/>
      <c r="S561" s="184"/>
      <c r="T561" s="185"/>
      <c r="AT561" s="180" t="s">
        <v>269</v>
      </c>
      <c r="AU561" s="180" t="s">
        <v>87</v>
      </c>
      <c r="AV561" s="15" t="s">
        <v>162</v>
      </c>
      <c r="AW561" s="15" t="s">
        <v>26</v>
      </c>
      <c r="AX561" s="15" t="s">
        <v>79</v>
      </c>
      <c r="AY561" s="180" t="s">
        <v>157</v>
      </c>
    </row>
    <row r="562" spans="1:65" s="2" customFormat="1" ht="24.2" customHeight="1" x14ac:dyDescent="0.2">
      <c r="A562" s="30"/>
      <c r="B562" s="147"/>
      <c r="C562" s="148" t="s">
        <v>541</v>
      </c>
      <c r="D562" s="148" t="s">
        <v>159</v>
      </c>
      <c r="E562" s="149" t="s">
        <v>1224</v>
      </c>
      <c r="F562" s="150" t="s">
        <v>8060</v>
      </c>
      <c r="G562" s="151" t="s">
        <v>205</v>
      </c>
      <c r="H562" s="152">
        <v>2</v>
      </c>
      <c r="I562" s="152"/>
      <c r="J562" s="152">
        <f>ROUND(I562*H562,3)</f>
        <v>0</v>
      </c>
      <c r="K562" s="153"/>
      <c r="L562" s="31"/>
      <c r="M562" s="154" t="s">
        <v>1</v>
      </c>
      <c r="N562" s="155" t="s">
        <v>37</v>
      </c>
      <c r="O562" s="156">
        <v>0.35199999999999998</v>
      </c>
      <c r="P562" s="156">
        <f>O562*H562</f>
        <v>0.70399999999999996</v>
      </c>
      <c r="Q562" s="156">
        <v>9.6189999999999998E-2</v>
      </c>
      <c r="R562" s="156">
        <f>Q562*H562</f>
        <v>0.19238</v>
      </c>
      <c r="S562" s="156">
        <v>0</v>
      </c>
      <c r="T562" s="157">
        <f>S562*H562</f>
        <v>0</v>
      </c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R562" s="158" t="s">
        <v>162</v>
      </c>
      <c r="AT562" s="158" t="s">
        <v>159</v>
      </c>
      <c r="AU562" s="158" t="s">
        <v>87</v>
      </c>
      <c r="AY562" s="18" t="s">
        <v>157</v>
      </c>
      <c r="BE562" s="159">
        <f>IF(N562="základná",J562,0)</f>
        <v>0</v>
      </c>
      <c r="BF562" s="159">
        <f>IF(N562="znížená",J562,0)</f>
        <v>0</v>
      </c>
      <c r="BG562" s="159">
        <f>IF(N562="zákl. prenesená",J562,0)</f>
        <v>0</v>
      </c>
      <c r="BH562" s="159">
        <f>IF(N562="zníž. prenesená",J562,0)</f>
        <v>0</v>
      </c>
      <c r="BI562" s="159">
        <f>IF(N562="nulová",J562,0)</f>
        <v>0</v>
      </c>
      <c r="BJ562" s="18" t="s">
        <v>87</v>
      </c>
      <c r="BK562" s="160">
        <f>ROUND(I562*H562,3)</f>
        <v>0</v>
      </c>
      <c r="BL562" s="18" t="s">
        <v>162</v>
      </c>
      <c r="BM562" s="158" t="s">
        <v>1225</v>
      </c>
    </row>
    <row r="563" spans="1:65" s="14" customFormat="1" x14ac:dyDescent="0.2">
      <c r="B563" s="172"/>
      <c r="D563" s="166" t="s">
        <v>269</v>
      </c>
      <c r="E563" s="173" t="s">
        <v>1</v>
      </c>
      <c r="F563" s="174" t="s">
        <v>1226</v>
      </c>
      <c r="H563" s="175">
        <v>2</v>
      </c>
      <c r="L563" s="172"/>
      <c r="M563" s="176"/>
      <c r="N563" s="177"/>
      <c r="O563" s="177"/>
      <c r="P563" s="177"/>
      <c r="Q563" s="177"/>
      <c r="R563" s="177"/>
      <c r="S563" s="177"/>
      <c r="T563" s="178"/>
      <c r="AT563" s="173" t="s">
        <v>269</v>
      </c>
      <c r="AU563" s="173" t="s">
        <v>87</v>
      </c>
      <c r="AV563" s="14" t="s">
        <v>87</v>
      </c>
      <c r="AW563" s="14" t="s">
        <v>26</v>
      </c>
      <c r="AX563" s="14" t="s">
        <v>71</v>
      </c>
      <c r="AY563" s="173" t="s">
        <v>157</v>
      </c>
    </row>
    <row r="564" spans="1:65" s="15" customFormat="1" x14ac:dyDescent="0.2">
      <c r="B564" s="179"/>
      <c r="D564" s="166" t="s">
        <v>269</v>
      </c>
      <c r="E564" s="180" t="s">
        <v>1</v>
      </c>
      <c r="F564" s="181" t="s">
        <v>272</v>
      </c>
      <c r="H564" s="182">
        <v>2</v>
      </c>
      <c r="L564" s="179"/>
      <c r="M564" s="183"/>
      <c r="N564" s="184"/>
      <c r="O564" s="184"/>
      <c r="P564" s="184"/>
      <c r="Q564" s="184"/>
      <c r="R564" s="184"/>
      <c r="S564" s="184"/>
      <c r="T564" s="185"/>
      <c r="AT564" s="180" t="s">
        <v>269</v>
      </c>
      <c r="AU564" s="180" t="s">
        <v>87</v>
      </c>
      <c r="AV564" s="15" t="s">
        <v>162</v>
      </c>
      <c r="AW564" s="15" t="s">
        <v>26</v>
      </c>
      <c r="AX564" s="15" t="s">
        <v>79</v>
      </c>
      <c r="AY564" s="180" t="s">
        <v>157</v>
      </c>
    </row>
    <row r="565" spans="1:65" s="2" customFormat="1" ht="24.2" customHeight="1" x14ac:dyDescent="0.2">
      <c r="A565" s="30"/>
      <c r="B565" s="147"/>
      <c r="C565" s="148" t="s">
        <v>545</v>
      </c>
      <c r="D565" s="148" t="s">
        <v>159</v>
      </c>
      <c r="E565" s="149" t="s">
        <v>1227</v>
      </c>
      <c r="F565" s="150" t="s">
        <v>8061</v>
      </c>
      <c r="G565" s="151" t="s">
        <v>205</v>
      </c>
      <c r="H565" s="152">
        <v>15</v>
      </c>
      <c r="I565" s="152"/>
      <c r="J565" s="152">
        <f>ROUND(I565*H565,3)</f>
        <v>0</v>
      </c>
      <c r="K565" s="153"/>
      <c r="L565" s="31"/>
      <c r="M565" s="154" t="s">
        <v>1</v>
      </c>
      <c r="N565" s="155" t="s">
        <v>37</v>
      </c>
      <c r="O565" s="156">
        <v>0.18795999999999999</v>
      </c>
      <c r="P565" s="156">
        <f>O565*H565</f>
        <v>2.8193999999999999</v>
      </c>
      <c r="Q565" s="156">
        <v>2.6579999999999999E-2</v>
      </c>
      <c r="R565" s="156">
        <f>Q565*H565</f>
        <v>0.3987</v>
      </c>
      <c r="S565" s="156">
        <v>0</v>
      </c>
      <c r="T565" s="157">
        <f>S565*H565</f>
        <v>0</v>
      </c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R565" s="158" t="s">
        <v>162</v>
      </c>
      <c r="AT565" s="158" t="s">
        <v>159</v>
      </c>
      <c r="AU565" s="158" t="s">
        <v>87</v>
      </c>
      <c r="AY565" s="18" t="s">
        <v>157</v>
      </c>
      <c r="BE565" s="159">
        <f>IF(N565="základná",J565,0)</f>
        <v>0</v>
      </c>
      <c r="BF565" s="159">
        <f>IF(N565="znížená",J565,0)</f>
        <v>0</v>
      </c>
      <c r="BG565" s="159">
        <f>IF(N565="zákl. prenesená",J565,0)</f>
        <v>0</v>
      </c>
      <c r="BH565" s="159">
        <f>IF(N565="zníž. prenesená",J565,0)</f>
        <v>0</v>
      </c>
      <c r="BI565" s="159">
        <f>IF(N565="nulová",J565,0)</f>
        <v>0</v>
      </c>
      <c r="BJ565" s="18" t="s">
        <v>87</v>
      </c>
      <c r="BK565" s="160">
        <f>ROUND(I565*H565,3)</f>
        <v>0</v>
      </c>
      <c r="BL565" s="18" t="s">
        <v>162</v>
      </c>
      <c r="BM565" s="158" t="s">
        <v>1228</v>
      </c>
    </row>
    <row r="566" spans="1:65" s="14" customFormat="1" x14ac:dyDescent="0.2">
      <c r="B566" s="172"/>
      <c r="D566" s="166" t="s">
        <v>269</v>
      </c>
      <c r="E566" s="173" t="s">
        <v>1</v>
      </c>
      <c r="F566" s="174" t="s">
        <v>1229</v>
      </c>
      <c r="H566" s="175">
        <v>15</v>
      </c>
      <c r="L566" s="172"/>
      <c r="M566" s="176"/>
      <c r="N566" s="177"/>
      <c r="O566" s="177"/>
      <c r="P566" s="177"/>
      <c r="Q566" s="177"/>
      <c r="R566" s="177"/>
      <c r="S566" s="177"/>
      <c r="T566" s="178"/>
      <c r="AT566" s="173" t="s">
        <v>269</v>
      </c>
      <c r="AU566" s="173" t="s">
        <v>87</v>
      </c>
      <c r="AV566" s="14" t="s">
        <v>87</v>
      </c>
      <c r="AW566" s="14" t="s">
        <v>26</v>
      </c>
      <c r="AX566" s="14" t="s">
        <v>71</v>
      </c>
      <c r="AY566" s="173" t="s">
        <v>157</v>
      </c>
    </row>
    <row r="567" spans="1:65" s="15" customFormat="1" x14ac:dyDescent="0.2">
      <c r="B567" s="179"/>
      <c r="D567" s="166" t="s">
        <v>269</v>
      </c>
      <c r="E567" s="180" t="s">
        <v>1</v>
      </c>
      <c r="F567" s="181" t="s">
        <v>272</v>
      </c>
      <c r="H567" s="182">
        <v>15</v>
      </c>
      <c r="L567" s="179"/>
      <c r="M567" s="183"/>
      <c r="N567" s="184"/>
      <c r="O567" s="184"/>
      <c r="P567" s="184"/>
      <c r="Q567" s="184"/>
      <c r="R567" s="184"/>
      <c r="S567" s="184"/>
      <c r="T567" s="185"/>
      <c r="AT567" s="180" t="s">
        <v>269</v>
      </c>
      <c r="AU567" s="180" t="s">
        <v>87</v>
      </c>
      <c r="AV567" s="15" t="s">
        <v>162</v>
      </c>
      <c r="AW567" s="15" t="s">
        <v>26</v>
      </c>
      <c r="AX567" s="15" t="s">
        <v>79</v>
      </c>
      <c r="AY567" s="180" t="s">
        <v>157</v>
      </c>
    </row>
    <row r="568" spans="1:65" s="2" customFormat="1" ht="24.2" customHeight="1" x14ac:dyDescent="0.2">
      <c r="A568" s="30"/>
      <c r="B568" s="147"/>
      <c r="C568" s="148" t="s">
        <v>549</v>
      </c>
      <c r="D568" s="148" t="s">
        <v>159</v>
      </c>
      <c r="E568" s="149" t="s">
        <v>1230</v>
      </c>
      <c r="F568" s="150" t="s">
        <v>1231</v>
      </c>
      <c r="G568" s="151" t="s">
        <v>161</v>
      </c>
      <c r="H568" s="152">
        <v>0.63700000000000001</v>
      </c>
      <c r="I568" s="152"/>
      <c r="J568" s="152">
        <f>ROUND(I568*H568,3)</f>
        <v>0</v>
      </c>
      <c r="K568" s="153"/>
      <c r="L568" s="31"/>
      <c r="M568" s="154" t="s">
        <v>1</v>
      </c>
      <c r="N568" s="155" t="s">
        <v>37</v>
      </c>
      <c r="O568" s="156">
        <v>1.5549999999999999</v>
      </c>
      <c r="P568" s="156">
        <f>O568*H568</f>
        <v>0.99053499999999994</v>
      </c>
      <c r="Q568" s="156">
        <v>2.4160300000000001</v>
      </c>
      <c r="R568" s="156">
        <f>Q568*H568</f>
        <v>1.5390111100000001</v>
      </c>
      <c r="S568" s="156">
        <v>0</v>
      </c>
      <c r="T568" s="157">
        <f>S568*H568</f>
        <v>0</v>
      </c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R568" s="158" t="s">
        <v>162</v>
      </c>
      <c r="AT568" s="158" t="s">
        <v>159</v>
      </c>
      <c r="AU568" s="158" t="s">
        <v>87</v>
      </c>
      <c r="AY568" s="18" t="s">
        <v>157</v>
      </c>
      <c r="BE568" s="159">
        <f>IF(N568="základná",J568,0)</f>
        <v>0</v>
      </c>
      <c r="BF568" s="159">
        <f>IF(N568="znížená",J568,0)</f>
        <v>0</v>
      </c>
      <c r="BG568" s="159">
        <f>IF(N568="zákl. prenesená",J568,0)</f>
        <v>0</v>
      </c>
      <c r="BH568" s="159">
        <f>IF(N568="zníž. prenesená",J568,0)</f>
        <v>0</v>
      </c>
      <c r="BI568" s="159">
        <f>IF(N568="nulová",J568,0)</f>
        <v>0</v>
      </c>
      <c r="BJ568" s="18" t="s">
        <v>87</v>
      </c>
      <c r="BK568" s="160">
        <f>ROUND(I568*H568,3)</f>
        <v>0</v>
      </c>
      <c r="BL568" s="18" t="s">
        <v>162</v>
      </c>
      <c r="BM568" s="158" t="s">
        <v>1232</v>
      </c>
    </row>
    <row r="569" spans="1:65" s="14" customFormat="1" x14ac:dyDescent="0.2">
      <c r="B569" s="172"/>
      <c r="D569" s="166" t="s">
        <v>269</v>
      </c>
      <c r="E569" s="173" t="s">
        <v>1</v>
      </c>
      <c r="F569" s="174" t="s">
        <v>1233</v>
      </c>
      <c r="H569" s="175">
        <v>0.29899999999999999</v>
      </c>
      <c r="L569" s="172"/>
      <c r="M569" s="176"/>
      <c r="N569" s="177"/>
      <c r="O569" s="177"/>
      <c r="P569" s="177"/>
      <c r="Q569" s="177"/>
      <c r="R569" s="177"/>
      <c r="S569" s="177"/>
      <c r="T569" s="178"/>
      <c r="AT569" s="173" t="s">
        <v>269</v>
      </c>
      <c r="AU569" s="173" t="s">
        <v>87</v>
      </c>
      <c r="AV569" s="14" t="s">
        <v>87</v>
      </c>
      <c r="AW569" s="14" t="s">
        <v>26</v>
      </c>
      <c r="AX569" s="14" t="s">
        <v>71</v>
      </c>
      <c r="AY569" s="173" t="s">
        <v>157</v>
      </c>
    </row>
    <row r="570" spans="1:65" s="14" customFormat="1" x14ac:dyDescent="0.2">
      <c r="B570" s="172"/>
      <c r="D570" s="166" t="s">
        <v>269</v>
      </c>
      <c r="E570" s="173" t="s">
        <v>1</v>
      </c>
      <c r="F570" s="174" t="s">
        <v>1234</v>
      </c>
      <c r="H570" s="175">
        <v>0.1</v>
      </c>
      <c r="L570" s="172"/>
      <c r="M570" s="176"/>
      <c r="N570" s="177"/>
      <c r="O570" s="177"/>
      <c r="P570" s="177"/>
      <c r="Q570" s="177"/>
      <c r="R570" s="177"/>
      <c r="S570" s="177"/>
      <c r="T570" s="178"/>
      <c r="AT570" s="173" t="s">
        <v>269</v>
      </c>
      <c r="AU570" s="173" t="s">
        <v>87</v>
      </c>
      <c r="AV570" s="14" t="s">
        <v>87</v>
      </c>
      <c r="AW570" s="14" t="s">
        <v>26</v>
      </c>
      <c r="AX570" s="14" t="s">
        <v>71</v>
      </c>
      <c r="AY570" s="173" t="s">
        <v>157</v>
      </c>
    </row>
    <row r="571" spans="1:65" s="14" customFormat="1" x14ac:dyDescent="0.2">
      <c r="B571" s="172"/>
      <c r="D571" s="166" t="s">
        <v>269</v>
      </c>
      <c r="E571" s="173" t="s">
        <v>1</v>
      </c>
      <c r="F571" s="174" t="s">
        <v>1235</v>
      </c>
      <c r="H571" s="175">
        <v>0.23799999999999999</v>
      </c>
      <c r="L571" s="172"/>
      <c r="M571" s="176"/>
      <c r="N571" s="177"/>
      <c r="O571" s="177"/>
      <c r="P571" s="177"/>
      <c r="Q571" s="177"/>
      <c r="R571" s="177"/>
      <c r="S571" s="177"/>
      <c r="T571" s="178"/>
      <c r="AT571" s="173" t="s">
        <v>269</v>
      </c>
      <c r="AU571" s="173" t="s">
        <v>87</v>
      </c>
      <c r="AV571" s="14" t="s">
        <v>87</v>
      </c>
      <c r="AW571" s="14" t="s">
        <v>26</v>
      </c>
      <c r="AX571" s="14" t="s">
        <v>71</v>
      </c>
      <c r="AY571" s="173" t="s">
        <v>157</v>
      </c>
    </row>
    <row r="572" spans="1:65" s="15" customFormat="1" x14ac:dyDescent="0.2">
      <c r="B572" s="179"/>
      <c r="D572" s="166" t="s">
        <v>269</v>
      </c>
      <c r="E572" s="180" t="s">
        <v>1</v>
      </c>
      <c r="F572" s="181" t="s">
        <v>272</v>
      </c>
      <c r="H572" s="182">
        <v>0.63700000000000001</v>
      </c>
      <c r="L572" s="179"/>
      <c r="M572" s="183"/>
      <c r="N572" s="184"/>
      <c r="O572" s="184"/>
      <c r="P572" s="184"/>
      <c r="Q572" s="184"/>
      <c r="R572" s="184"/>
      <c r="S572" s="184"/>
      <c r="T572" s="185"/>
      <c r="AT572" s="180" t="s">
        <v>269</v>
      </c>
      <c r="AU572" s="180" t="s">
        <v>87</v>
      </c>
      <c r="AV572" s="15" t="s">
        <v>162</v>
      </c>
      <c r="AW572" s="15" t="s">
        <v>26</v>
      </c>
      <c r="AX572" s="15" t="s">
        <v>79</v>
      </c>
      <c r="AY572" s="180" t="s">
        <v>157</v>
      </c>
    </row>
    <row r="573" spans="1:65" s="2" customFormat="1" ht="24.2" customHeight="1" x14ac:dyDescent="0.2">
      <c r="A573" s="30"/>
      <c r="B573" s="147"/>
      <c r="C573" s="148" t="s">
        <v>553</v>
      </c>
      <c r="D573" s="148" t="s">
        <v>159</v>
      </c>
      <c r="E573" s="149" t="s">
        <v>1236</v>
      </c>
      <c r="F573" s="150" t="s">
        <v>1237</v>
      </c>
      <c r="G573" s="151" t="s">
        <v>161</v>
      </c>
      <c r="H573" s="152">
        <v>5.9619999999999997</v>
      </c>
      <c r="I573" s="152"/>
      <c r="J573" s="152">
        <f>ROUND(I573*H573,3)</f>
        <v>0</v>
      </c>
      <c r="K573" s="153"/>
      <c r="L573" s="31"/>
      <c r="M573" s="154" t="s">
        <v>1</v>
      </c>
      <c r="N573" s="155" t="s">
        <v>37</v>
      </c>
      <c r="O573" s="156">
        <v>1.5469999999999999</v>
      </c>
      <c r="P573" s="156">
        <f>O573*H573</f>
        <v>9.2232139999999987</v>
      </c>
      <c r="Q573" s="156">
        <v>2.3254800000000002</v>
      </c>
      <c r="R573" s="156">
        <f>Q573*H573</f>
        <v>13.864511760000001</v>
      </c>
      <c r="S573" s="156">
        <v>0</v>
      </c>
      <c r="T573" s="157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58" t="s">
        <v>162</v>
      </c>
      <c r="AT573" s="158" t="s">
        <v>159</v>
      </c>
      <c r="AU573" s="158" t="s">
        <v>87</v>
      </c>
      <c r="AY573" s="18" t="s">
        <v>157</v>
      </c>
      <c r="BE573" s="159">
        <f>IF(N573="základná",J573,0)</f>
        <v>0</v>
      </c>
      <c r="BF573" s="159">
        <f>IF(N573="znížená",J573,0)</f>
        <v>0</v>
      </c>
      <c r="BG573" s="159">
        <f>IF(N573="zákl. prenesená",J573,0)</f>
        <v>0</v>
      </c>
      <c r="BH573" s="159">
        <f>IF(N573="zníž. prenesená",J573,0)</f>
        <v>0</v>
      </c>
      <c r="BI573" s="159">
        <f>IF(N573="nulová",J573,0)</f>
        <v>0</v>
      </c>
      <c r="BJ573" s="18" t="s">
        <v>87</v>
      </c>
      <c r="BK573" s="160">
        <f>ROUND(I573*H573,3)</f>
        <v>0</v>
      </c>
      <c r="BL573" s="18" t="s">
        <v>162</v>
      </c>
      <c r="BM573" s="158" t="s">
        <v>1238</v>
      </c>
    </row>
    <row r="574" spans="1:65" s="14" customFormat="1" x14ac:dyDescent="0.2">
      <c r="B574" s="172"/>
      <c r="D574" s="166" t="s">
        <v>269</v>
      </c>
      <c r="E574" s="173" t="s">
        <v>1</v>
      </c>
      <c r="F574" s="174" t="s">
        <v>1239</v>
      </c>
      <c r="H574" s="175">
        <v>0.128</v>
      </c>
      <c r="L574" s="172"/>
      <c r="M574" s="176"/>
      <c r="N574" s="177"/>
      <c r="O574" s="177"/>
      <c r="P574" s="177"/>
      <c r="Q574" s="177"/>
      <c r="R574" s="177"/>
      <c r="S574" s="177"/>
      <c r="T574" s="178"/>
      <c r="AT574" s="173" t="s">
        <v>269</v>
      </c>
      <c r="AU574" s="173" t="s">
        <v>87</v>
      </c>
      <c r="AV574" s="14" t="s">
        <v>87</v>
      </c>
      <c r="AW574" s="14" t="s">
        <v>26</v>
      </c>
      <c r="AX574" s="14" t="s">
        <v>71</v>
      </c>
      <c r="AY574" s="173" t="s">
        <v>157</v>
      </c>
    </row>
    <row r="575" spans="1:65" s="14" customFormat="1" x14ac:dyDescent="0.2">
      <c r="B575" s="172"/>
      <c r="D575" s="166" t="s">
        <v>269</v>
      </c>
      <c r="E575" s="173" t="s">
        <v>1</v>
      </c>
      <c r="F575" s="174" t="s">
        <v>1240</v>
      </c>
      <c r="H575" s="175">
        <v>0.12</v>
      </c>
      <c r="L575" s="172"/>
      <c r="M575" s="176"/>
      <c r="N575" s="177"/>
      <c r="O575" s="177"/>
      <c r="P575" s="177"/>
      <c r="Q575" s="177"/>
      <c r="R575" s="177"/>
      <c r="S575" s="177"/>
      <c r="T575" s="178"/>
      <c r="AT575" s="173" t="s">
        <v>269</v>
      </c>
      <c r="AU575" s="173" t="s">
        <v>87</v>
      </c>
      <c r="AV575" s="14" t="s">
        <v>87</v>
      </c>
      <c r="AW575" s="14" t="s">
        <v>26</v>
      </c>
      <c r="AX575" s="14" t="s">
        <v>71</v>
      </c>
      <c r="AY575" s="173" t="s">
        <v>157</v>
      </c>
    </row>
    <row r="576" spans="1:65" s="14" customFormat="1" x14ac:dyDescent="0.2">
      <c r="B576" s="172"/>
      <c r="D576" s="166" t="s">
        <v>269</v>
      </c>
      <c r="E576" s="173" t="s">
        <v>1</v>
      </c>
      <c r="F576" s="174" t="s">
        <v>1241</v>
      </c>
      <c r="H576" s="175">
        <v>0.375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1:65" s="14" customFormat="1" x14ac:dyDescent="0.2">
      <c r="B577" s="172"/>
      <c r="D577" s="166" t="s">
        <v>269</v>
      </c>
      <c r="E577" s="173" t="s">
        <v>1</v>
      </c>
      <c r="F577" s="174" t="s">
        <v>1242</v>
      </c>
      <c r="H577" s="175">
        <v>0.45900000000000002</v>
      </c>
      <c r="L577" s="172"/>
      <c r="M577" s="176"/>
      <c r="N577" s="177"/>
      <c r="O577" s="177"/>
      <c r="P577" s="177"/>
      <c r="Q577" s="177"/>
      <c r="R577" s="177"/>
      <c r="S577" s="177"/>
      <c r="T577" s="178"/>
      <c r="AT577" s="173" t="s">
        <v>269</v>
      </c>
      <c r="AU577" s="173" t="s">
        <v>87</v>
      </c>
      <c r="AV577" s="14" t="s">
        <v>87</v>
      </c>
      <c r="AW577" s="14" t="s">
        <v>26</v>
      </c>
      <c r="AX577" s="14" t="s">
        <v>71</v>
      </c>
      <c r="AY577" s="173" t="s">
        <v>157</v>
      </c>
    </row>
    <row r="578" spans="1:65" s="14" customFormat="1" x14ac:dyDescent="0.2">
      <c r="B578" s="172"/>
      <c r="D578" s="166" t="s">
        <v>269</v>
      </c>
      <c r="E578" s="173" t="s">
        <v>1</v>
      </c>
      <c r="F578" s="174" t="s">
        <v>1243</v>
      </c>
      <c r="H578" s="175">
        <v>1.7809999999999999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1:65" s="14" customFormat="1" x14ac:dyDescent="0.2">
      <c r="B579" s="172"/>
      <c r="D579" s="166" t="s">
        <v>269</v>
      </c>
      <c r="E579" s="173" t="s">
        <v>1</v>
      </c>
      <c r="F579" s="174" t="s">
        <v>1244</v>
      </c>
      <c r="H579" s="175">
        <v>0.21199999999999999</v>
      </c>
      <c r="L579" s="172"/>
      <c r="M579" s="176"/>
      <c r="N579" s="177"/>
      <c r="O579" s="177"/>
      <c r="P579" s="177"/>
      <c r="Q579" s="177"/>
      <c r="R579" s="177"/>
      <c r="S579" s="177"/>
      <c r="T579" s="178"/>
      <c r="AT579" s="173" t="s">
        <v>269</v>
      </c>
      <c r="AU579" s="173" t="s">
        <v>87</v>
      </c>
      <c r="AV579" s="14" t="s">
        <v>87</v>
      </c>
      <c r="AW579" s="14" t="s">
        <v>26</v>
      </c>
      <c r="AX579" s="14" t="s">
        <v>71</v>
      </c>
      <c r="AY579" s="173" t="s">
        <v>157</v>
      </c>
    </row>
    <row r="580" spans="1:65" s="14" customFormat="1" x14ac:dyDescent="0.2">
      <c r="B580" s="172"/>
      <c r="D580" s="166" t="s">
        <v>269</v>
      </c>
      <c r="E580" s="173" t="s">
        <v>1</v>
      </c>
      <c r="F580" s="174" t="s">
        <v>1245</v>
      </c>
      <c r="H580" s="175">
        <v>0.81</v>
      </c>
      <c r="L580" s="172"/>
      <c r="M580" s="176"/>
      <c r="N580" s="177"/>
      <c r="O580" s="177"/>
      <c r="P580" s="177"/>
      <c r="Q580" s="177"/>
      <c r="R580" s="177"/>
      <c r="S580" s="177"/>
      <c r="T580" s="178"/>
      <c r="AT580" s="173" t="s">
        <v>269</v>
      </c>
      <c r="AU580" s="173" t="s">
        <v>87</v>
      </c>
      <c r="AV580" s="14" t="s">
        <v>87</v>
      </c>
      <c r="AW580" s="14" t="s">
        <v>26</v>
      </c>
      <c r="AX580" s="14" t="s">
        <v>71</v>
      </c>
      <c r="AY580" s="173" t="s">
        <v>157</v>
      </c>
    </row>
    <row r="581" spans="1:65" s="14" customFormat="1" x14ac:dyDescent="0.2">
      <c r="B581" s="172"/>
      <c r="D581" s="166" t="s">
        <v>269</v>
      </c>
      <c r="E581" s="173" t="s">
        <v>1</v>
      </c>
      <c r="F581" s="174" t="s">
        <v>1246</v>
      </c>
      <c r="H581" s="175">
        <v>0.64800000000000002</v>
      </c>
      <c r="L581" s="172"/>
      <c r="M581" s="176"/>
      <c r="N581" s="177"/>
      <c r="O581" s="177"/>
      <c r="P581" s="177"/>
      <c r="Q581" s="177"/>
      <c r="R581" s="177"/>
      <c r="S581" s="177"/>
      <c r="T581" s="178"/>
      <c r="AT581" s="173" t="s">
        <v>269</v>
      </c>
      <c r="AU581" s="173" t="s">
        <v>87</v>
      </c>
      <c r="AV581" s="14" t="s">
        <v>87</v>
      </c>
      <c r="AW581" s="14" t="s">
        <v>26</v>
      </c>
      <c r="AX581" s="14" t="s">
        <v>71</v>
      </c>
      <c r="AY581" s="173" t="s">
        <v>157</v>
      </c>
    </row>
    <row r="582" spans="1:65" s="14" customFormat="1" x14ac:dyDescent="0.2">
      <c r="B582" s="172"/>
      <c r="D582" s="166" t="s">
        <v>269</v>
      </c>
      <c r="E582" s="173" t="s">
        <v>1</v>
      </c>
      <c r="F582" s="174" t="s">
        <v>1247</v>
      </c>
      <c r="H582" s="175">
        <v>1.046</v>
      </c>
      <c r="L582" s="172"/>
      <c r="M582" s="176"/>
      <c r="N582" s="177"/>
      <c r="O582" s="177"/>
      <c r="P582" s="177"/>
      <c r="Q582" s="177"/>
      <c r="R582" s="177"/>
      <c r="S582" s="177"/>
      <c r="T582" s="178"/>
      <c r="AT582" s="173" t="s">
        <v>269</v>
      </c>
      <c r="AU582" s="173" t="s">
        <v>87</v>
      </c>
      <c r="AV582" s="14" t="s">
        <v>87</v>
      </c>
      <c r="AW582" s="14" t="s">
        <v>26</v>
      </c>
      <c r="AX582" s="14" t="s">
        <v>71</v>
      </c>
      <c r="AY582" s="173" t="s">
        <v>157</v>
      </c>
    </row>
    <row r="583" spans="1:65" s="14" customFormat="1" x14ac:dyDescent="0.2">
      <c r="B583" s="172"/>
      <c r="D583" s="166" t="s">
        <v>269</v>
      </c>
      <c r="E583" s="173" t="s">
        <v>1</v>
      </c>
      <c r="F583" s="174" t="s">
        <v>1248</v>
      </c>
      <c r="H583" s="175">
        <v>0.21299999999999999</v>
      </c>
      <c r="L583" s="172"/>
      <c r="M583" s="176"/>
      <c r="N583" s="177"/>
      <c r="O583" s="177"/>
      <c r="P583" s="177"/>
      <c r="Q583" s="177"/>
      <c r="R583" s="177"/>
      <c r="S583" s="177"/>
      <c r="T583" s="178"/>
      <c r="AT583" s="173" t="s">
        <v>269</v>
      </c>
      <c r="AU583" s="173" t="s">
        <v>87</v>
      </c>
      <c r="AV583" s="14" t="s">
        <v>87</v>
      </c>
      <c r="AW583" s="14" t="s">
        <v>26</v>
      </c>
      <c r="AX583" s="14" t="s">
        <v>71</v>
      </c>
      <c r="AY583" s="173" t="s">
        <v>157</v>
      </c>
    </row>
    <row r="584" spans="1:65" s="14" customFormat="1" x14ac:dyDescent="0.2">
      <c r="B584" s="172"/>
      <c r="D584" s="166" t="s">
        <v>269</v>
      </c>
      <c r="E584" s="173" t="s">
        <v>1</v>
      </c>
      <c r="F584" s="174" t="s">
        <v>1249</v>
      </c>
      <c r="H584" s="175">
        <v>0.17</v>
      </c>
      <c r="L584" s="172"/>
      <c r="M584" s="176"/>
      <c r="N584" s="177"/>
      <c r="O584" s="177"/>
      <c r="P584" s="177"/>
      <c r="Q584" s="177"/>
      <c r="R584" s="177"/>
      <c r="S584" s="177"/>
      <c r="T584" s="178"/>
      <c r="AT584" s="173" t="s">
        <v>269</v>
      </c>
      <c r="AU584" s="173" t="s">
        <v>87</v>
      </c>
      <c r="AV584" s="14" t="s">
        <v>87</v>
      </c>
      <c r="AW584" s="14" t="s">
        <v>26</v>
      </c>
      <c r="AX584" s="14" t="s">
        <v>71</v>
      </c>
      <c r="AY584" s="173" t="s">
        <v>157</v>
      </c>
    </row>
    <row r="585" spans="1:65" s="15" customFormat="1" x14ac:dyDescent="0.2">
      <c r="B585" s="179"/>
      <c r="D585" s="166" t="s">
        <v>269</v>
      </c>
      <c r="E585" s="180" t="s">
        <v>1</v>
      </c>
      <c r="F585" s="181" t="s">
        <v>272</v>
      </c>
      <c r="H585" s="182">
        <v>5.9619999999999997</v>
      </c>
      <c r="L585" s="179"/>
      <c r="M585" s="183"/>
      <c r="N585" s="184"/>
      <c r="O585" s="184"/>
      <c r="P585" s="184"/>
      <c r="Q585" s="184"/>
      <c r="R585" s="184"/>
      <c r="S585" s="184"/>
      <c r="T585" s="185"/>
      <c r="AT585" s="180" t="s">
        <v>269</v>
      </c>
      <c r="AU585" s="180" t="s">
        <v>87</v>
      </c>
      <c r="AV585" s="15" t="s">
        <v>162</v>
      </c>
      <c r="AW585" s="15" t="s">
        <v>26</v>
      </c>
      <c r="AX585" s="15" t="s">
        <v>79</v>
      </c>
      <c r="AY585" s="180" t="s">
        <v>157</v>
      </c>
    </row>
    <row r="586" spans="1:65" s="2" customFormat="1" ht="24.2" customHeight="1" x14ac:dyDescent="0.2">
      <c r="A586" s="30"/>
      <c r="B586" s="147"/>
      <c r="C586" s="148" t="s">
        <v>557</v>
      </c>
      <c r="D586" s="148" t="s">
        <v>159</v>
      </c>
      <c r="E586" s="149" t="s">
        <v>1250</v>
      </c>
      <c r="F586" s="150" t="s">
        <v>1251</v>
      </c>
      <c r="G586" s="151" t="s">
        <v>168</v>
      </c>
      <c r="H586" s="152">
        <v>51.250999999999998</v>
      </c>
      <c r="I586" s="152"/>
      <c r="J586" s="152">
        <f>ROUND(I586*H586,3)</f>
        <v>0</v>
      </c>
      <c r="K586" s="153"/>
      <c r="L586" s="31"/>
      <c r="M586" s="154" t="s">
        <v>1</v>
      </c>
      <c r="N586" s="155" t="s">
        <v>37</v>
      </c>
      <c r="O586" s="156">
        <v>1.0369999999999999</v>
      </c>
      <c r="P586" s="156">
        <f>O586*H586</f>
        <v>53.147286999999992</v>
      </c>
      <c r="Q586" s="156">
        <v>7.2500000000000004E-3</v>
      </c>
      <c r="R586" s="156">
        <f>Q586*H586</f>
        <v>0.37156974999999998</v>
      </c>
      <c r="S586" s="156">
        <v>0</v>
      </c>
      <c r="T586" s="157">
        <f>S586*H586</f>
        <v>0</v>
      </c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R586" s="158" t="s">
        <v>162</v>
      </c>
      <c r="AT586" s="158" t="s">
        <v>159</v>
      </c>
      <c r="AU586" s="158" t="s">
        <v>87</v>
      </c>
      <c r="AY586" s="18" t="s">
        <v>157</v>
      </c>
      <c r="BE586" s="159">
        <f>IF(N586="základná",J586,0)</f>
        <v>0</v>
      </c>
      <c r="BF586" s="159">
        <f>IF(N586="znížená",J586,0)</f>
        <v>0</v>
      </c>
      <c r="BG586" s="159">
        <f>IF(N586="zákl. prenesená",J586,0)</f>
        <v>0</v>
      </c>
      <c r="BH586" s="159">
        <f>IF(N586="zníž. prenesená",J586,0)</f>
        <v>0</v>
      </c>
      <c r="BI586" s="159">
        <f>IF(N586="nulová",J586,0)</f>
        <v>0</v>
      </c>
      <c r="BJ586" s="18" t="s">
        <v>87</v>
      </c>
      <c r="BK586" s="160">
        <f>ROUND(I586*H586,3)</f>
        <v>0</v>
      </c>
      <c r="BL586" s="18" t="s">
        <v>162</v>
      </c>
      <c r="BM586" s="158" t="s">
        <v>1252</v>
      </c>
    </row>
    <row r="587" spans="1:65" s="14" customFormat="1" x14ac:dyDescent="0.2">
      <c r="B587" s="172"/>
      <c r="D587" s="166" t="s">
        <v>269</v>
      </c>
      <c r="E587" s="173" t="s">
        <v>1</v>
      </c>
      <c r="F587" s="174" t="s">
        <v>1253</v>
      </c>
      <c r="H587" s="175">
        <v>1.18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1:65" s="14" customFormat="1" x14ac:dyDescent="0.2">
      <c r="B588" s="172"/>
      <c r="D588" s="166" t="s">
        <v>269</v>
      </c>
      <c r="E588" s="173" t="s">
        <v>1</v>
      </c>
      <c r="F588" s="174" t="s">
        <v>1254</v>
      </c>
      <c r="H588" s="175">
        <v>1.1000000000000001</v>
      </c>
      <c r="L588" s="172"/>
      <c r="M588" s="176"/>
      <c r="N588" s="177"/>
      <c r="O588" s="177"/>
      <c r="P588" s="177"/>
      <c r="Q588" s="177"/>
      <c r="R588" s="177"/>
      <c r="S588" s="177"/>
      <c r="T588" s="178"/>
      <c r="AT588" s="173" t="s">
        <v>269</v>
      </c>
      <c r="AU588" s="173" t="s">
        <v>87</v>
      </c>
      <c r="AV588" s="14" t="s">
        <v>87</v>
      </c>
      <c r="AW588" s="14" t="s">
        <v>26</v>
      </c>
      <c r="AX588" s="14" t="s">
        <v>71</v>
      </c>
      <c r="AY588" s="173" t="s">
        <v>157</v>
      </c>
    </row>
    <row r="589" spans="1:65" s="14" customFormat="1" x14ac:dyDescent="0.2">
      <c r="B589" s="172"/>
      <c r="D589" s="166" t="s">
        <v>269</v>
      </c>
      <c r="E589" s="173" t="s">
        <v>1</v>
      </c>
      <c r="F589" s="174" t="s">
        <v>1255</v>
      </c>
      <c r="H589" s="175">
        <v>3.64</v>
      </c>
      <c r="L589" s="172"/>
      <c r="M589" s="176"/>
      <c r="N589" s="177"/>
      <c r="O589" s="177"/>
      <c r="P589" s="177"/>
      <c r="Q589" s="177"/>
      <c r="R589" s="177"/>
      <c r="S589" s="177"/>
      <c r="T589" s="178"/>
      <c r="AT589" s="173" t="s">
        <v>269</v>
      </c>
      <c r="AU589" s="173" t="s">
        <v>87</v>
      </c>
      <c r="AV589" s="14" t="s">
        <v>87</v>
      </c>
      <c r="AW589" s="14" t="s">
        <v>26</v>
      </c>
      <c r="AX589" s="14" t="s">
        <v>71</v>
      </c>
      <c r="AY589" s="173" t="s">
        <v>157</v>
      </c>
    </row>
    <row r="590" spans="1:65" s="14" customFormat="1" x14ac:dyDescent="0.2">
      <c r="B590" s="172"/>
      <c r="D590" s="166" t="s">
        <v>269</v>
      </c>
      <c r="E590" s="173" t="s">
        <v>1</v>
      </c>
      <c r="F590" s="174" t="s">
        <v>1256</v>
      </c>
      <c r="H590" s="175">
        <v>4.0599999999999996</v>
      </c>
      <c r="L590" s="172"/>
      <c r="M590" s="176"/>
      <c r="N590" s="177"/>
      <c r="O590" s="177"/>
      <c r="P590" s="177"/>
      <c r="Q590" s="177"/>
      <c r="R590" s="177"/>
      <c r="S590" s="177"/>
      <c r="T590" s="178"/>
      <c r="AT590" s="173" t="s">
        <v>269</v>
      </c>
      <c r="AU590" s="173" t="s">
        <v>87</v>
      </c>
      <c r="AV590" s="14" t="s">
        <v>87</v>
      </c>
      <c r="AW590" s="14" t="s">
        <v>26</v>
      </c>
      <c r="AX590" s="14" t="s">
        <v>71</v>
      </c>
      <c r="AY590" s="173" t="s">
        <v>157</v>
      </c>
    </row>
    <row r="591" spans="1:65" s="14" customFormat="1" x14ac:dyDescent="0.2">
      <c r="B591" s="172"/>
      <c r="D591" s="166" t="s">
        <v>269</v>
      </c>
      <c r="E591" s="173" t="s">
        <v>1</v>
      </c>
      <c r="F591" s="174" t="s">
        <v>1257</v>
      </c>
      <c r="H591" s="175">
        <v>3.992</v>
      </c>
      <c r="L591" s="172"/>
      <c r="M591" s="176"/>
      <c r="N591" s="177"/>
      <c r="O591" s="177"/>
      <c r="P591" s="177"/>
      <c r="Q591" s="177"/>
      <c r="R591" s="177"/>
      <c r="S591" s="177"/>
      <c r="T591" s="178"/>
      <c r="AT591" s="173" t="s">
        <v>269</v>
      </c>
      <c r="AU591" s="173" t="s">
        <v>87</v>
      </c>
      <c r="AV591" s="14" t="s">
        <v>87</v>
      </c>
      <c r="AW591" s="14" t="s">
        <v>26</v>
      </c>
      <c r="AX591" s="14" t="s">
        <v>71</v>
      </c>
      <c r="AY591" s="173" t="s">
        <v>157</v>
      </c>
    </row>
    <row r="592" spans="1:65" s="14" customFormat="1" x14ac:dyDescent="0.2">
      <c r="B592" s="172"/>
      <c r="D592" s="166" t="s">
        <v>269</v>
      </c>
      <c r="E592" s="173" t="s">
        <v>1</v>
      </c>
      <c r="F592" s="174" t="s">
        <v>1258</v>
      </c>
      <c r="H592" s="175">
        <v>1.84</v>
      </c>
      <c r="L592" s="172"/>
      <c r="M592" s="176"/>
      <c r="N592" s="177"/>
      <c r="O592" s="177"/>
      <c r="P592" s="177"/>
      <c r="Q592" s="177"/>
      <c r="R592" s="177"/>
      <c r="S592" s="177"/>
      <c r="T592" s="178"/>
      <c r="AT592" s="173" t="s">
        <v>269</v>
      </c>
      <c r="AU592" s="173" t="s">
        <v>87</v>
      </c>
      <c r="AV592" s="14" t="s">
        <v>87</v>
      </c>
      <c r="AW592" s="14" t="s">
        <v>26</v>
      </c>
      <c r="AX592" s="14" t="s">
        <v>71</v>
      </c>
      <c r="AY592" s="173" t="s">
        <v>157</v>
      </c>
    </row>
    <row r="593" spans="2:51" s="14" customFormat="1" x14ac:dyDescent="0.2">
      <c r="B593" s="172"/>
      <c r="D593" s="166" t="s">
        <v>269</v>
      </c>
      <c r="E593" s="173" t="s">
        <v>1</v>
      </c>
      <c r="F593" s="174" t="s">
        <v>1259</v>
      </c>
      <c r="H593" s="175">
        <v>8.6999999999999993</v>
      </c>
      <c r="L593" s="172"/>
      <c r="M593" s="176"/>
      <c r="N593" s="177"/>
      <c r="O593" s="177"/>
      <c r="P593" s="177"/>
      <c r="Q593" s="177"/>
      <c r="R593" s="177"/>
      <c r="S593" s="177"/>
      <c r="T593" s="178"/>
      <c r="AT593" s="173" t="s">
        <v>269</v>
      </c>
      <c r="AU593" s="173" t="s">
        <v>87</v>
      </c>
      <c r="AV593" s="14" t="s">
        <v>87</v>
      </c>
      <c r="AW593" s="14" t="s">
        <v>26</v>
      </c>
      <c r="AX593" s="14" t="s">
        <v>71</v>
      </c>
      <c r="AY593" s="173" t="s">
        <v>157</v>
      </c>
    </row>
    <row r="594" spans="2:51" s="14" customFormat="1" x14ac:dyDescent="0.2">
      <c r="B594" s="172"/>
      <c r="D594" s="166" t="s">
        <v>269</v>
      </c>
      <c r="E594" s="173" t="s">
        <v>1</v>
      </c>
      <c r="F594" s="174" t="s">
        <v>1260</v>
      </c>
      <c r="H594" s="175">
        <v>5.88</v>
      </c>
      <c r="L594" s="172"/>
      <c r="M594" s="176"/>
      <c r="N594" s="177"/>
      <c r="O594" s="177"/>
      <c r="P594" s="177"/>
      <c r="Q594" s="177"/>
      <c r="R594" s="177"/>
      <c r="S594" s="177"/>
      <c r="T594" s="178"/>
      <c r="AT594" s="173" t="s">
        <v>269</v>
      </c>
      <c r="AU594" s="173" t="s">
        <v>87</v>
      </c>
      <c r="AV594" s="14" t="s">
        <v>87</v>
      </c>
      <c r="AW594" s="14" t="s">
        <v>26</v>
      </c>
      <c r="AX594" s="14" t="s">
        <v>71</v>
      </c>
      <c r="AY594" s="173" t="s">
        <v>157</v>
      </c>
    </row>
    <row r="595" spans="2:51" s="14" customFormat="1" x14ac:dyDescent="0.2">
      <c r="B595" s="172"/>
      <c r="D595" s="166" t="s">
        <v>269</v>
      </c>
      <c r="E595" s="173" t="s">
        <v>1</v>
      </c>
      <c r="F595" s="174" t="s">
        <v>1261</v>
      </c>
      <c r="H595" s="175">
        <v>9.4589999999999996</v>
      </c>
      <c r="L595" s="172"/>
      <c r="M595" s="176"/>
      <c r="N595" s="177"/>
      <c r="O595" s="177"/>
      <c r="P595" s="177"/>
      <c r="Q595" s="177"/>
      <c r="R595" s="177"/>
      <c r="S595" s="177"/>
      <c r="T595" s="178"/>
      <c r="AT595" s="173" t="s">
        <v>269</v>
      </c>
      <c r="AU595" s="173" t="s">
        <v>87</v>
      </c>
      <c r="AV595" s="14" t="s">
        <v>87</v>
      </c>
      <c r="AW595" s="14" t="s">
        <v>26</v>
      </c>
      <c r="AX595" s="14" t="s">
        <v>71</v>
      </c>
      <c r="AY595" s="173" t="s">
        <v>157</v>
      </c>
    </row>
    <row r="596" spans="2:51" s="14" customFormat="1" x14ac:dyDescent="0.2">
      <c r="B596" s="172"/>
      <c r="D596" s="166" t="s">
        <v>269</v>
      </c>
      <c r="E596" s="173" t="s">
        <v>1</v>
      </c>
      <c r="F596" s="174" t="s">
        <v>1262</v>
      </c>
      <c r="H596" s="175">
        <v>1.92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2:51" s="14" customFormat="1" x14ac:dyDescent="0.2">
      <c r="B597" s="172"/>
      <c r="D597" s="166" t="s">
        <v>269</v>
      </c>
      <c r="E597" s="173" t="s">
        <v>1</v>
      </c>
      <c r="F597" s="174" t="s">
        <v>1263</v>
      </c>
      <c r="H597" s="175">
        <v>1.605</v>
      </c>
      <c r="L597" s="172"/>
      <c r="M597" s="176"/>
      <c r="N597" s="177"/>
      <c r="O597" s="177"/>
      <c r="P597" s="177"/>
      <c r="Q597" s="177"/>
      <c r="R597" s="177"/>
      <c r="S597" s="177"/>
      <c r="T597" s="178"/>
      <c r="AT597" s="173" t="s">
        <v>269</v>
      </c>
      <c r="AU597" s="173" t="s">
        <v>87</v>
      </c>
      <c r="AV597" s="14" t="s">
        <v>87</v>
      </c>
      <c r="AW597" s="14" t="s">
        <v>26</v>
      </c>
      <c r="AX597" s="14" t="s">
        <v>71</v>
      </c>
      <c r="AY597" s="173" t="s">
        <v>157</v>
      </c>
    </row>
    <row r="598" spans="2:51" s="16" customFormat="1" x14ac:dyDescent="0.2">
      <c r="B598" s="186"/>
      <c r="D598" s="166" t="s">
        <v>269</v>
      </c>
      <c r="E598" s="187" t="s">
        <v>1</v>
      </c>
      <c r="F598" s="188" t="s">
        <v>319</v>
      </c>
      <c r="H598" s="189">
        <v>43.375999999999998</v>
      </c>
      <c r="L598" s="186"/>
      <c r="M598" s="190"/>
      <c r="N598" s="191"/>
      <c r="O598" s="191"/>
      <c r="P598" s="191"/>
      <c r="Q598" s="191"/>
      <c r="R598" s="191"/>
      <c r="S598" s="191"/>
      <c r="T598" s="192"/>
      <c r="AT598" s="187" t="s">
        <v>269</v>
      </c>
      <c r="AU598" s="187" t="s">
        <v>87</v>
      </c>
      <c r="AV598" s="16" t="s">
        <v>92</v>
      </c>
      <c r="AW598" s="16" t="s">
        <v>26</v>
      </c>
      <c r="AX598" s="16" t="s">
        <v>71</v>
      </c>
      <c r="AY598" s="187" t="s">
        <v>157</v>
      </c>
    </row>
    <row r="599" spans="2:51" s="14" customFormat="1" x14ac:dyDescent="0.2">
      <c r="B599" s="172"/>
      <c r="D599" s="166" t="s">
        <v>269</v>
      </c>
      <c r="E599" s="173" t="s">
        <v>1</v>
      </c>
      <c r="F599" s="174" t="s">
        <v>1264</v>
      </c>
      <c r="H599" s="175">
        <v>2.8919999999999999</v>
      </c>
      <c r="L599" s="172"/>
      <c r="M599" s="176"/>
      <c r="N599" s="177"/>
      <c r="O599" s="177"/>
      <c r="P599" s="177"/>
      <c r="Q599" s="177"/>
      <c r="R599" s="177"/>
      <c r="S599" s="177"/>
      <c r="T599" s="178"/>
      <c r="AT599" s="173" t="s">
        <v>269</v>
      </c>
      <c r="AU599" s="173" t="s">
        <v>87</v>
      </c>
      <c r="AV599" s="14" t="s">
        <v>87</v>
      </c>
      <c r="AW599" s="14" t="s">
        <v>26</v>
      </c>
      <c r="AX599" s="14" t="s">
        <v>71</v>
      </c>
      <c r="AY599" s="173" t="s">
        <v>157</v>
      </c>
    </row>
    <row r="600" spans="2:51" s="14" customFormat="1" x14ac:dyDescent="0.2">
      <c r="B600" s="172"/>
      <c r="D600" s="166" t="s">
        <v>269</v>
      </c>
      <c r="E600" s="173" t="s">
        <v>1</v>
      </c>
      <c r="F600" s="174" t="s">
        <v>1265</v>
      </c>
      <c r="H600" s="175">
        <v>1.05</v>
      </c>
      <c r="L600" s="172"/>
      <c r="M600" s="176"/>
      <c r="N600" s="177"/>
      <c r="O600" s="177"/>
      <c r="P600" s="177"/>
      <c r="Q600" s="177"/>
      <c r="R600" s="177"/>
      <c r="S600" s="177"/>
      <c r="T600" s="178"/>
      <c r="AT600" s="173" t="s">
        <v>269</v>
      </c>
      <c r="AU600" s="173" t="s">
        <v>87</v>
      </c>
      <c r="AV600" s="14" t="s">
        <v>87</v>
      </c>
      <c r="AW600" s="14" t="s">
        <v>26</v>
      </c>
      <c r="AX600" s="14" t="s">
        <v>71</v>
      </c>
      <c r="AY600" s="173" t="s">
        <v>157</v>
      </c>
    </row>
    <row r="601" spans="2:51" s="14" customFormat="1" x14ac:dyDescent="0.2">
      <c r="B601" s="172"/>
      <c r="D601" s="166" t="s">
        <v>269</v>
      </c>
      <c r="E601" s="173" t="s">
        <v>1</v>
      </c>
      <c r="F601" s="174" t="s">
        <v>1266</v>
      </c>
      <c r="H601" s="175">
        <v>2.7</v>
      </c>
      <c r="L601" s="172"/>
      <c r="M601" s="176"/>
      <c r="N601" s="177"/>
      <c r="O601" s="177"/>
      <c r="P601" s="177"/>
      <c r="Q601" s="177"/>
      <c r="R601" s="177"/>
      <c r="S601" s="177"/>
      <c r="T601" s="178"/>
      <c r="AT601" s="173" t="s">
        <v>269</v>
      </c>
      <c r="AU601" s="173" t="s">
        <v>87</v>
      </c>
      <c r="AV601" s="14" t="s">
        <v>87</v>
      </c>
      <c r="AW601" s="14" t="s">
        <v>26</v>
      </c>
      <c r="AX601" s="14" t="s">
        <v>71</v>
      </c>
      <c r="AY601" s="173" t="s">
        <v>157</v>
      </c>
    </row>
    <row r="602" spans="2:51" s="16" customFormat="1" x14ac:dyDescent="0.2">
      <c r="B602" s="186"/>
      <c r="D602" s="166" t="s">
        <v>269</v>
      </c>
      <c r="E602" s="187" t="s">
        <v>1</v>
      </c>
      <c r="F602" s="188" t="s">
        <v>319</v>
      </c>
      <c r="H602" s="189">
        <v>6.6420000000000003</v>
      </c>
      <c r="L602" s="186"/>
      <c r="M602" s="190"/>
      <c r="N602" s="191"/>
      <c r="O602" s="191"/>
      <c r="P602" s="191"/>
      <c r="Q602" s="191"/>
      <c r="R602" s="191"/>
      <c r="S602" s="191"/>
      <c r="T602" s="192"/>
      <c r="AT602" s="187" t="s">
        <v>269</v>
      </c>
      <c r="AU602" s="187" t="s">
        <v>87</v>
      </c>
      <c r="AV602" s="16" t="s">
        <v>92</v>
      </c>
      <c r="AW602" s="16" t="s">
        <v>26</v>
      </c>
      <c r="AX602" s="16" t="s">
        <v>71</v>
      </c>
      <c r="AY602" s="187" t="s">
        <v>157</v>
      </c>
    </row>
    <row r="603" spans="2:51" s="15" customFormat="1" x14ac:dyDescent="0.2">
      <c r="B603" s="179"/>
      <c r="D603" s="166" t="s">
        <v>269</v>
      </c>
      <c r="E603" s="180" t="s">
        <v>1</v>
      </c>
      <c r="F603" s="181" t="s">
        <v>272</v>
      </c>
      <c r="H603" s="182">
        <v>50.018000000000001</v>
      </c>
      <c r="L603" s="179"/>
      <c r="M603" s="183"/>
      <c r="N603" s="184"/>
      <c r="O603" s="184"/>
      <c r="P603" s="184"/>
      <c r="Q603" s="184"/>
      <c r="R603" s="184"/>
      <c r="S603" s="184"/>
      <c r="T603" s="185"/>
      <c r="AT603" s="180" t="s">
        <v>269</v>
      </c>
      <c r="AU603" s="180" t="s">
        <v>87</v>
      </c>
      <c r="AV603" s="15" t="s">
        <v>162</v>
      </c>
      <c r="AW603" s="15" t="s">
        <v>26</v>
      </c>
      <c r="AX603" s="15" t="s">
        <v>71</v>
      </c>
      <c r="AY603" s="180" t="s">
        <v>157</v>
      </c>
    </row>
    <row r="604" spans="2:51" s="13" customFormat="1" x14ac:dyDescent="0.2">
      <c r="B604" s="165"/>
      <c r="D604" s="166" t="s">
        <v>269</v>
      </c>
      <c r="E604" s="167" t="s">
        <v>1</v>
      </c>
      <c r="F604" s="168" t="s">
        <v>1267</v>
      </c>
      <c r="H604" s="167" t="s">
        <v>1</v>
      </c>
      <c r="L604" s="165"/>
      <c r="M604" s="169"/>
      <c r="N604" s="170"/>
      <c r="O604" s="170"/>
      <c r="P604" s="170"/>
      <c r="Q604" s="170"/>
      <c r="R604" s="170"/>
      <c r="S604" s="170"/>
      <c r="T604" s="171"/>
      <c r="AT604" s="167" t="s">
        <v>269</v>
      </c>
      <c r="AU604" s="167" t="s">
        <v>87</v>
      </c>
      <c r="AV604" s="13" t="s">
        <v>79</v>
      </c>
      <c r="AW604" s="13" t="s">
        <v>26</v>
      </c>
      <c r="AX604" s="13" t="s">
        <v>71</v>
      </c>
      <c r="AY604" s="167" t="s">
        <v>157</v>
      </c>
    </row>
    <row r="605" spans="2:51" s="14" customFormat="1" x14ac:dyDescent="0.2">
      <c r="B605" s="172"/>
      <c r="D605" s="166" t="s">
        <v>269</v>
      </c>
      <c r="E605" s="173" t="s">
        <v>1</v>
      </c>
      <c r="F605" s="174" t="s">
        <v>1268</v>
      </c>
      <c r="H605" s="175">
        <v>1.2330000000000001</v>
      </c>
      <c r="L605" s="172"/>
      <c r="M605" s="176"/>
      <c r="N605" s="177"/>
      <c r="O605" s="177"/>
      <c r="P605" s="177"/>
      <c r="Q605" s="177"/>
      <c r="R605" s="177"/>
      <c r="S605" s="177"/>
      <c r="T605" s="178"/>
      <c r="AT605" s="173" t="s">
        <v>269</v>
      </c>
      <c r="AU605" s="173" t="s">
        <v>87</v>
      </c>
      <c r="AV605" s="14" t="s">
        <v>87</v>
      </c>
      <c r="AW605" s="14" t="s">
        <v>26</v>
      </c>
      <c r="AX605" s="14" t="s">
        <v>71</v>
      </c>
      <c r="AY605" s="173" t="s">
        <v>157</v>
      </c>
    </row>
    <row r="606" spans="2:51" s="15" customFormat="1" x14ac:dyDescent="0.2">
      <c r="B606" s="179"/>
      <c r="D606" s="166" t="s">
        <v>269</v>
      </c>
      <c r="E606" s="180" t="s">
        <v>1</v>
      </c>
      <c r="F606" s="181" t="s">
        <v>272</v>
      </c>
      <c r="H606" s="182">
        <v>1.2330000000000001</v>
      </c>
      <c r="L606" s="179"/>
      <c r="M606" s="183"/>
      <c r="N606" s="184"/>
      <c r="O606" s="184"/>
      <c r="P606" s="184"/>
      <c r="Q606" s="184"/>
      <c r="R606" s="184"/>
      <c r="S606" s="184"/>
      <c r="T606" s="185"/>
      <c r="AT606" s="180" t="s">
        <v>269</v>
      </c>
      <c r="AU606" s="180" t="s">
        <v>87</v>
      </c>
      <c r="AV606" s="15" t="s">
        <v>162</v>
      </c>
      <c r="AW606" s="15" t="s">
        <v>26</v>
      </c>
      <c r="AX606" s="15" t="s">
        <v>71</v>
      </c>
      <c r="AY606" s="180" t="s">
        <v>157</v>
      </c>
    </row>
    <row r="607" spans="2:51" s="14" customFormat="1" x14ac:dyDescent="0.2">
      <c r="B607" s="172"/>
      <c r="D607" s="166" t="s">
        <v>269</v>
      </c>
      <c r="E607" s="173" t="s">
        <v>1</v>
      </c>
      <c r="F607" s="174" t="s">
        <v>1269</v>
      </c>
      <c r="H607" s="175">
        <v>51.250999999999998</v>
      </c>
      <c r="L607" s="172"/>
      <c r="M607" s="176"/>
      <c r="N607" s="177"/>
      <c r="O607" s="177"/>
      <c r="P607" s="177"/>
      <c r="Q607" s="177"/>
      <c r="R607" s="177"/>
      <c r="S607" s="177"/>
      <c r="T607" s="178"/>
      <c r="AT607" s="173" t="s">
        <v>269</v>
      </c>
      <c r="AU607" s="173" t="s">
        <v>87</v>
      </c>
      <c r="AV607" s="14" t="s">
        <v>87</v>
      </c>
      <c r="AW607" s="14" t="s">
        <v>26</v>
      </c>
      <c r="AX607" s="14" t="s">
        <v>71</v>
      </c>
      <c r="AY607" s="173" t="s">
        <v>157</v>
      </c>
    </row>
    <row r="608" spans="2:51" s="15" customFormat="1" x14ac:dyDescent="0.2">
      <c r="B608" s="179"/>
      <c r="D608" s="166" t="s">
        <v>269</v>
      </c>
      <c r="E608" s="180" t="s">
        <v>1</v>
      </c>
      <c r="F608" s="181" t="s">
        <v>272</v>
      </c>
      <c r="H608" s="182">
        <v>51.250999999999998</v>
      </c>
      <c r="L608" s="179"/>
      <c r="M608" s="183"/>
      <c r="N608" s="184"/>
      <c r="O608" s="184"/>
      <c r="P608" s="184"/>
      <c r="Q608" s="184"/>
      <c r="R608" s="184"/>
      <c r="S608" s="184"/>
      <c r="T608" s="185"/>
      <c r="AT608" s="180" t="s">
        <v>269</v>
      </c>
      <c r="AU608" s="180" t="s">
        <v>87</v>
      </c>
      <c r="AV608" s="15" t="s">
        <v>162</v>
      </c>
      <c r="AW608" s="15" t="s">
        <v>26</v>
      </c>
      <c r="AX608" s="15" t="s">
        <v>79</v>
      </c>
      <c r="AY608" s="180" t="s">
        <v>157</v>
      </c>
    </row>
    <row r="609" spans="1:65" s="2" customFormat="1" ht="24.2" customHeight="1" x14ac:dyDescent="0.2">
      <c r="A609" s="30"/>
      <c r="B609" s="147"/>
      <c r="C609" s="148" t="s">
        <v>561</v>
      </c>
      <c r="D609" s="148" t="s">
        <v>159</v>
      </c>
      <c r="E609" s="149" t="s">
        <v>1270</v>
      </c>
      <c r="F609" s="150" t="s">
        <v>1271</v>
      </c>
      <c r="G609" s="151" t="s">
        <v>168</v>
      </c>
      <c r="H609" s="152">
        <v>50.018000000000001</v>
      </c>
      <c r="I609" s="152"/>
      <c r="J609" s="152">
        <f>ROUND(I609*H609,3)</f>
        <v>0</v>
      </c>
      <c r="K609" s="153"/>
      <c r="L609" s="31"/>
      <c r="M609" s="154" t="s">
        <v>1</v>
      </c>
      <c r="N609" s="155" t="s">
        <v>37</v>
      </c>
      <c r="O609" s="156">
        <v>0.49299999999999999</v>
      </c>
      <c r="P609" s="156">
        <f>O609*H609</f>
        <v>24.658874000000001</v>
      </c>
      <c r="Q609" s="156">
        <v>0</v>
      </c>
      <c r="R609" s="156">
        <f>Q609*H609</f>
        <v>0</v>
      </c>
      <c r="S609" s="156">
        <v>0</v>
      </c>
      <c r="T609" s="157">
        <f>S609*H609</f>
        <v>0</v>
      </c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R609" s="158" t="s">
        <v>162</v>
      </c>
      <c r="AT609" s="158" t="s">
        <v>159</v>
      </c>
      <c r="AU609" s="158" t="s">
        <v>87</v>
      </c>
      <c r="AY609" s="18" t="s">
        <v>157</v>
      </c>
      <c r="BE609" s="159">
        <f>IF(N609="základná",J609,0)</f>
        <v>0</v>
      </c>
      <c r="BF609" s="159">
        <f>IF(N609="znížená",J609,0)</f>
        <v>0</v>
      </c>
      <c r="BG609" s="159">
        <f>IF(N609="zákl. prenesená",J609,0)</f>
        <v>0</v>
      </c>
      <c r="BH609" s="159">
        <f>IF(N609="zníž. prenesená",J609,0)</f>
        <v>0</v>
      </c>
      <c r="BI609" s="159">
        <f>IF(N609="nulová",J609,0)</f>
        <v>0</v>
      </c>
      <c r="BJ609" s="18" t="s">
        <v>87</v>
      </c>
      <c r="BK609" s="160">
        <f>ROUND(I609*H609,3)</f>
        <v>0</v>
      </c>
      <c r="BL609" s="18" t="s">
        <v>162</v>
      </c>
      <c r="BM609" s="158" t="s">
        <v>1272</v>
      </c>
    </row>
    <row r="610" spans="1:65" s="2" customFormat="1" ht="14.45" customHeight="1" x14ac:dyDescent="0.2">
      <c r="A610" s="30"/>
      <c r="B610" s="147"/>
      <c r="C610" s="148" t="s">
        <v>565</v>
      </c>
      <c r="D610" s="148" t="s">
        <v>159</v>
      </c>
      <c r="E610" s="149" t="s">
        <v>1273</v>
      </c>
      <c r="F610" s="150" t="s">
        <v>1274</v>
      </c>
      <c r="G610" s="151" t="s">
        <v>218</v>
      </c>
      <c r="H610" s="152">
        <v>0.64300000000000002</v>
      </c>
      <c r="I610" s="152"/>
      <c r="J610" s="152">
        <f>ROUND(I610*H610,3)</f>
        <v>0</v>
      </c>
      <c r="K610" s="153"/>
      <c r="L610" s="31"/>
      <c r="M610" s="154" t="s">
        <v>1</v>
      </c>
      <c r="N610" s="155" t="s">
        <v>37</v>
      </c>
      <c r="O610" s="156">
        <v>34.718000000000004</v>
      </c>
      <c r="P610" s="156">
        <f>O610*H610</f>
        <v>22.323674000000004</v>
      </c>
      <c r="Q610" s="156">
        <v>1.01145</v>
      </c>
      <c r="R610" s="156">
        <f>Q610*H610</f>
        <v>0.65036234999999998</v>
      </c>
      <c r="S610" s="156">
        <v>0</v>
      </c>
      <c r="T610" s="157">
        <f>S610*H610</f>
        <v>0</v>
      </c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R610" s="158" t="s">
        <v>162</v>
      </c>
      <c r="AT610" s="158" t="s">
        <v>159</v>
      </c>
      <c r="AU610" s="158" t="s">
        <v>87</v>
      </c>
      <c r="AY610" s="18" t="s">
        <v>157</v>
      </c>
      <c r="BE610" s="159">
        <f>IF(N610="základná",J610,0)</f>
        <v>0</v>
      </c>
      <c r="BF610" s="159">
        <f>IF(N610="znížená",J610,0)</f>
        <v>0</v>
      </c>
      <c r="BG610" s="159">
        <f>IF(N610="zákl. prenesená",J610,0)</f>
        <v>0</v>
      </c>
      <c r="BH610" s="159">
        <f>IF(N610="zníž. prenesená",J610,0)</f>
        <v>0</v>
      </c>
      <c r="BI610" s="159">
        <f>IF(N610="nulová",J610,0)</f>
        <v>0</v>
      </c>
      <c r="BJ610" s="18" t="s">
        <v>87</v>
      </c>
      <c r="BK610" s="160">
        <f>ROUND(I610*H610,3)</f>
        <v>0</v>
      </c>
      <c r="BL610" s="18" t="s">
        <v>162</v>
      </c>
      <c r="BM610" s="158" t="s">
        <v>1275</v>
      </c>
    </row>
    <row r="611" spans="1:65" s="13" customFormat="1" x14ac:dyDescent="0.2">
      <c r="B611" s="165"/>
      <c r="D611" s="166" t="s">
        <v>269</v>
      </c>
      <c r="E611" s="167" t="s">
        <v>1</v>
      </c>
      <c r="F611" s="168" t="s">
        <v>1276</v>
      </c>
      <c r="H611" s="167" t="s">
        <v>1</v>
      </c>
      <c r="L611" s="165"/>
      <c r="M611" s="169"/>
      <c r="N611" s="170"/>
      <c r="O611" s="170"/>
      <c r="P611" s="170"/>
      <c r="Q611" s="170"/>
      <c r="R611" s="170"/>
      <c r="S611" s="170"/>
      <c r="T611" s="171"/>
      <c r="AT611" s="167" t="s">
        <v>269</v>
      </c>
      <c r="AU611" s="167" t="s">
        <v>87</v>
      </c>
      <c r="AV611" s="13" t="s">
        <v>79</v>
      </c>
      <c r="AW611" s="13" t="s">
        <v>26</v>
      </c>
      <c r="AX611" s="13" t="s">
        <v>71</v>
      </c>
      <c r="AY611" s="167" t="s">
        <v>157</v>
      </c>
    </row>
    <row r="612" spans="1:65" s="14" customFormat="1" ht="22.5" x14ac:dyDescent="0.2">
      <c r="B612" s="172"/>
      <c r="D612" s="166" t="s">
        <v>269</v>
      </c>
      <c r="E612" s="173" t="s">
        <v>1</v>
      </c>
      <c r="F612" s="174" t="s">
        <v>1277</v>
      </c>
      <c r="H612" s="175">
        <v>96.98</v>
      </c>
      <c r="L612" s="172"/>
      <c r="M612" s="176"/>
      <c r="N612" s="177"/>
      <c r="O612" s="177"/>
      <c r="P612" s="177"/>
      <c r="Q612" s="177"/>
      <c r="R612" s="177"/>
      <c r="S612" s="177"/>
      <c r="T612" s="178"/>
      <c r="AT612" s="173" t="s">
        <v>269</v>
      </c>
      <c r="AU612" s="173" t="s">
        <v>87</v>
      </c>
      <c r="AV612" s="14" t="s">
        <v>87</v>
      </c>
      <c r="AW612" s="14" t="s">
        <v>26</v>
      </c>
      <c r="AX612" s="14" t="s">
        <v>71</v>
      </c>
      <c r="AY612" s="173" t="s">
        <v>157</v>
      </c>
    </row>
    <row r="613" spans="1:65" s="13" customFormat="1" x14ac:dyDescent="0.2">
      <c r="B613" s="165"/>
      <c r="D613" s="166" t="s">
        <v>269</v>
      </c>
      <c r="E613" s="167" t="s">
        <v>1</v>
      </c>
      <c r="F613" s="168" t="s">
        <v>1278</v>
      </c>
      <c r="H613" s="167" t="s">
        <v>1</v>
      </c>
      <c r="L613" s="165"/>
      <c r="M613" s="169"/>
      <c r="N613" s="170"/>
      <c r="O613" s="170"/>
      <c r="P613" s="170"/>
      <c r="Q613" s="170"/>
      <c r="R613" s="170"/>
      <c r="S613" s="170"/>
      <c r="T613" s="171"/>
      <c r="AT613" s="167" t="s">
        <v>269</v>
      </c>
      <c r="AU613" s="167" t="s">
        <v>87</v>
      </c>
      <c r="AV613" s="13" t="s">
        <v>79</v>
      </c>
      <c r="AW613" s="13" t="s">
        <v>26</v>
      </c>
      <c r="AX613" s="13" t="s">
        <v>71</v>
      </c>
      <c r="AY613" s="167" t="s">
        <v>157</v>
      </c>
    </row>
    <row r="614" spans="1:65" s="14" customFormat="1" ht="22.5" x14ac:dyDescent="0.2">
      <c r="B614" s="172"/>
      <c r="D614" s="166" t="s">
        <v>269</v>
      </c>
      <c r="E614" s="173" t="s">
        <v>1</v>
      </c>
      <c r="F614" s="174" t="s">
        <v>1279</v>
      </c>
      <c r="H614" s="175">
        <v>293.56</v>
      </c>
      <c r="L614" s="172"/>
      <c r="M614" s="176"/>
      <c r="N614" s="177"/>
      <c r="O614" s="177"/>
      <c r="P614" s="177"/>
      <c r="Q614" s="177"/>
      <c r="R614" s="177"/>
      <c r="S614" s="177"/>
      <c r="T614" s="178"/>
      <c r="AT614" s="173" t="s">
        <v>269</v>
      </c>
      <c r="AU614" s="173" t="s">
        <v>87</v>
      </c>
      <c r="AV614" s="14" t="s">
        <v>87</v>
      </c>
      <c r="AW614" s="14" t="s">
        <v>26</v>
      </c>
      <c r="AX614" s="14" t="s">
        <v>71</v>
      </c>
      <c r="AY614" s="173" t="s">
        <v>157</v>
      </c>
    </row>
    <row r="615" spans="1:65" s="13" customFormat="1" x14ac:dyDescent="0.2">
      <c r="B615" s="165"/>
      <c r="D615" s="166" t="s">
        <v>269</v>
      </c>
      <c r="E615" s="167" t="s">
        <v>1</v>
      </c>
      <c r="F615" s="168" t="s">
        <v>1280</v>
      </c>
      <c r="H615" s="167" t="s">
        <v>1</v>
      </c>
      <c r="L615" s="165"/>
      <c r="M615" s="169"/>
      <c r="N615" s="170"/>
      <c r="O615" s="170"/>
      <c r="P615" s="170"/>
      <c r="Q615" s="170"/>
      <c r="R615" s="170"/>
      <c r="S615" s="170"/>
      <c r="T615" s="171"/>
      <c r="AT615" s="167" t="s">
        <v>269</v>
      </c>
      <c r="AU615" s="167" t="s">
        <v>87</v>
      </c>
      <c r="AV615" s="13" t="s">
        <v>79</v>
      </c>
      <c r="AW615" s="13" t="s">
        <v>26</v>
      </c>
      <c r="AX615" s="13" t="s">
        <v>71</v>
      </c>
      <c r="AY615" s="167" t="s">
        <v>157</v>
      </c>
    </row>
    <row r="616" spans="1:65" s="14" customFormat="1" x14ac:dyDescent="0.2">
      <c r="B616" s="172"/>
      <c r="D616" s="166" t="s">
        <v>269</v>
      </c>
      <c r="E616" s="173" t="s">
        <v>1</v>
      </c>
      <c r="F616" s="174" t="s">
        <v>1281</v>
      </c>
      <c r="H616" s="175">
        <v>120.96</v>
      </c>
      <c r="L616" s="172"/>
      <c r="M616" s="176"/>
      <c r="N616" s="177"/>
      <c r="O616" s="177"/>
      <c r="P616" s="177"/>
      <c r="Q616" s="177"/>
      <c r="R616" s="177"/>
      <c r="S616" s="177"/>
      <c r="T616" s="178"/>
      <c r="AT616" s="173" t="s">
        <v>269</v>
      </c>
      <c r="AU616" s="173" t="s">
        <v>87</v>
      </c>
      <c r="AV616" s="14" t="s">
        <v>87</v>
      </c>
      <c r="AW616" s="14" t="s">
        <v>26</v>
      </c>
      <c r="AX616" s="14" t="s">
        <v>71</v>
      </c>
      <c r="AY616" s="173" t="s">
        <v>157</v>
      </c>
    </row>
    <row r="617" spans="1:65" s="13" customFormat="1" x14ac:dyDescent="0.2">
      <c r="B617" s="165"/>
      <c r="D617" s="166" t="s">
        <v>269</v>
      </c>
      <c r="E617" s="167" t="s">
        <v>1</v>
      </c>
      <c r="F617" s="168" t="s">
        <v>1282</v>
      </c>
      <c r="H617" s="167" t="s">
        <v>1</v>
      </c>
      <c r="L617" s="165"/>
      <c r="M617" s="169"/>
      <c r="N617" s="170"/>
      <c r="O617" s="170"/>
      <c r="P617" s="170"/>
      <c r="Q617" s="170"/>
      <c r="R617" s="170"/>
      <c r="S617" s="170"/>
      <c r="T617" s="171"/>
      <c r="AT617" s="167" t="s">
        <v>269</v>
      </c>
      <c r="AU617" s="167" t="s">
        <v>87</v>
      </c>
      <c r="AV617" s="13" t="s">
        <v>79</v>
      </c>
      <c r="AW617" s="13" t="s">
        <v>26</v>
      </c>
      <c r="AX617" s="13" t="s">
        <v>71</v>
      </c>
      <c r="AY617" s="167" t="s">
        <v>157</v>
      </c>
    </row>
    <row r="618" spans="1:65" s="14" customFormat="1" ht="22.5" x14ac:dyDescent="0.2">
      <c r="B618" s="172"/>
      <c r="D618" s="166" t="s">
        <v>269</v>
      </c>
      <c r="E618" s="173" t="s">
        <v>1</v>
      </c>
      <c r="F618" s="174" t="s">
        <v>1283</v>
      </c>
      <c r="H618" s="175">
        <v>72.63</v>
      </c>
      <c r="L618" s="172"/>
      <c r="M618" s="176"/>
      <c r="N618" s="177"/>
      <c r="O618" s="177"/>
      <c r="P618" s="177"/>
      <c r="Q618" s="177"/>
      <c r="R618" s="177"/>
      <c r="S618" s="177"/>
      <c r="T618" s="178"/>
      <c r="AT618" s="173" t="s">
        <v>269</v>
      </c>
      <c r="AU618" s="173" t="s">
        <v>87</v>
      </c>
      <c r="AV618" s="14" t="s">
        <v>87</v>
      </c>
      <c r="AW618" s="14" t="s">
        <v>26</v>
      </c>
      <c r="AX618" s="14" t="s">
        <v>71</v>
      </c>
      <c r="AY618" s="173" t="s">
        <v>157</v>
      </c>
    </row>
    <row r="619" spans="1:65" s="16" customFormat="1" x14ac:dyDescent="0.2">
      <c r="B619" s="186"/>
      <c r="D619" s="166" t="s">
        <v>269</v>
      </c>
      <c r="E619" s="187" t="s">
        <v>1</v>
      </c>
      <c r="F619" s="188" t="s">
        <v>319</v>
      </c>
      <c r="H619" s="189">
        <v>584.13</v>
      </c>
      <c r="L619" s="186"/>
      <c r="M619" s="190"/>
      <c r="N619" s="191"/>
      <c r="O619" s="191"/>
      <c r="P619" s="191"/>
      <c r="Q619" s="191"/>
      <c r="R619" s="191"/>
      <c r="S619" s="191"/>
      <c r="T619" s="192"/>
      <c r="AT619" s="187" t="s">
        <v>269</v>
      </c>
      <c r="AU619" s="187" t="s">
        <v>87</v>
      </c>
      <c r="AV619" s="16" t="s">
        <v>92</v>
      </c>
      <c r="AW619" s="16" t="s">
        <v>26</v>
      </c>
      <c r="AX619" s="16" t="s">
        <v>71</v>
      </c>
      <c r="AY619" s="187" t="s">
        <v>157</v>
      </c>
    </row>
    <row r="620" spans="1:65" s="14" customFormat="1" x14ac:dyDescent="0.2">
      <c r="B620" s="172"/>
      <c r="D620" s="166" t="s">
        <v>269</v>
      </c>
      <c r="E620" s="173" t="s">
        <v>1</v>
      </c>
      <c r="F620" s="174" t="s">
        <v>1284</v>
      </c>
      <c r="H620" s="175">
        <v>58.412999999999997</v>
      </c>
      <c r="L620" s="172"/>
      <c r="M620" s="176"/>
      <c r="N620" s="177"/>
      <c r="O620" s="177"/>
      <c r="P620" s="177"/>
      <c r="Q620" s="177"/>
      <c r="R620" s="177"/>
      <c r="S620" s="177"/>
      <c r="T620" s="178"/>
      <c r="AT620" s="173" t="s">
        <v>269</v>
      </c>
      <c r="AU620" s="173" t="s">
        <v>87</v>
      </c>
      <c r="AV620" s="14" t="s">
        <v>87</v>
      </c>
      <c r="AW620" s="14" t="s">
        <v>26</v>
      </c>
      <c r="AX620" s="14" t="s">
        <v>71</v>
      </c>
      <c r="AY620" s="173" t="s">
        <v>157</v>
      </c>
    </row>
    <row r="621" spans="1:65" s="16" customFormat="1" x14ac:dyDescent="0.2">
      <c r="B621" s="186"/>
      <c r="D621" s="166" t="s">
        <v>269</v>
      </c>
      <c r="E621" s="187" t="s">
        <v>1</v>
      </c>
      <c r="F621" s="188" t="s">
        <v>319</v>
      </c>
      <c r="H621" s="189">
        <v>58.412999999999997</v>
      </c>
      <c r="L621" s="186"/>
      <c r="M621" s="190"/>
      <c r="N621" s="191"/>
      <c r="O621" s="191"/>
      <c r="P621" s="191"/>
      <c r="Q621" s="191"/>
      <c r="R621" s="191"/>
      <c r="S621" s="191"/>
      <c r="T621" s="192"/>
      <c r="AT621" s="187" t="s">
        <v>269</v>
      </c>
      <c r="AU621" s="187" t="s">
        <v>87</v>
      </c>
      <c r="AV621" s="16" t="s">
        <v>92</v>
      </c>
      <c r="AW621" s="16" t="s">
        <v>26</v>
      </c>
      <c r="AX621" s="16" t="s">
        <v>71</v>
      </c>
      <c r="AY621" s="187" t="s">
        <v>157</v>
      </c>
    </row>
    <row r="622" spans="1:65" s="14" customFormat="1" x14ac:dyDescent="0.2">
      <c r="B622" s="172"/>
      <c r="D622" s="166" t="s">
        <v>269</v>
      </c>
      <c r="E622" s="173" t="s">
        <v>1</v>
      </c>
      <c r="F622" s="174" t="s">
        <v>1285</v>
      </c>
      <c r="H622" s="175">
        <v>0.64300000000000002</v>
      </c>
      <c r="L622" s="172"/>
      <c r="M622" s="176"/>
      <c r="N622" s="177"/>
      <c r="O622" s="177"/>
      <c r="P622" s="177"/>
      <c r="Q622" s="177"/>
      <c r="R622" s="177"/>
      <c r="S622" s="177"/>
      <c r="T622" s="178"/>
      <c r="AT622" s="173" t="s">
        <v>269</v>
      </c>
      <c r="AU622" s="173" t="s">
        <v>87</v>
      </c>
      <c r="AV622" s="14" t="s">
        <v>87</v>
      </c>
      <c r="AW622" s="14" t="s">
        <v>26</v>
      </c>
      <c r="AX622" s="14" t="s">
        <v>71</v>
      </c>
      <c r="AY622" s="173" t="s">
        <v>157</v>
      </c>
    </row>
    <row r="623" spans="1:65" s="16" customFormat="1" x14ac:dyDescent="0.2">
      <c r="B623" s="186"/>
      <c r="D623" s="166" t="s">
        <v>269</v>
      </c>
      <c r="E623" s="187" t="s">
        <v>1</v>
      </c>
      <c r="F623" s="188" t="s">
        <v>319</v>
      </c>
      <c r="H623" s="189">
        <v>0.64300000000000002</v>
      </c>
      <c r="L623" s="186"/>
      <c r="M623" s="190"/>
      <c r="N623" s="191"/>
      <c r="O623" s="191"/>
      <c r="P623" s="191"/>
      <c r="Q623" s="191"/>
      <c r="R623" s="191"/>
      <c r="S623" s="191"/>
      <c r="T623" s="192"/>
      <c r="AT623" s="187" t="s">
        <v>269</v>
      </c>
      <c r="AU623" s="187" t="s">
        <v>87</v>
      </c>
      <c r="AV623" s="16" t="s">
        <v>92</v>
      </c>
      <c r="AW623" s="16" t="s">
        <v>26</v>
      </c>
      <c r="AX623" s="16" t="s">
        <v>79</v>
      </c>
      <c r="AY623" s="187" t="s">
        <v>157</v>
      </c>
    </row>
    <row r="624" spans="1:65" s="2" customFormat="1" ht="37.9" customHeight="1" x14ac:dyDescent="0.2">
      <c r="A624" s="30"/>
      <c r="B624" s="147"/>
      <c r="C624" s="148" t="s">
        <v>569</v>
      </c>
      <c r="D624" s="148" t="s">
        <v>159</v>
      </c>
      <c r="E624" s="149" t="s">
        <v>1286</v>
      </c>
      <c r="F624" s="150" t="s">
        <v>1287</v>
      </c>
      <c r="G624" s="151" t="s">
        <v>161</v>
      </c>
      <c r="H624" s="152">
        <v>9.3629999999999995</v>
      </c>
      <c r="I624" s="152"/>
      <c r="J624" s="152">
        <f>ROUND(I624*H624,3)</f>
        <v>0</v>
      </c>
      <c r="K624" s="153"/>
      <c r="L624" s="31"/>
      <c r="M624" s="154" t="s">
        <v>1</v>
      </c>
      <c r="N624" s="155" t="s">
        <v>37</v>
      </c>
      <c r="O624" s="156">
        <v>1.155</v>
      </c>
      <c r="P624" s="156">
        <f>O624*H624</f>
        <v>10.814264999999999</v>
      </c>
      <c r="Q624" s="156">
        <v>2.4017599999999999</v>
      </c>
      <c r="R624" s="156">
        <f>Q624*H624</f>
        <v>22.487678879999997</v>
      </c>
      <c r="S624" s="156">
        <v>0</v>
      </c>
      <c r="T624" s="157">
        <f>S624*H624</f>
        <v>0</v>
      </c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R624" s="158" t="s">
        <v>162</v>
      </c>
      <c r="AT624" s="158" t="s">
        <v>159</v>
      </c>
      <c r="AU624" s="158" t="s">
        <v>87</v>
      </c>
      <c r="AY624" s="18" t="s">
        <v>157</v>
      </c>
      <c r="BE624" s="159">
        <f>IF(N624="základná",J624,0)</f>
        <v>0</v>
      </c>
      <c r="BF624" s="159">
        <f>IF(N624="znížená",J624,0)</f>
        <v>0</v>
      </c>
      <c r="BG624" s="159">
        <f>IF(N624="zákl. prenesená",J624,0)</f>
        <v>0</v>
      </c>
      <c r="BH624" s="159">
        <f>IF(N624="zníž. prenesená",J624,0)</f>
        <v>0</v>
      </c>
      <c r="BI624" s="159">
        <f>IF(N624="nulová",J624,0)</f>
        <v>0</v>
      </c>
      <c r="BJ624" s="18" t="s">
        <v>87</v>
      </c>
      <c r="BK624" s="160">
        <f>ROUND(I624*H624,3)</f>
        <v>0</v>
      </c>
      <c r="BL624" s="18" t="s">
        <v>162</v>
      </c>
      <c r="BM624" s="158" t="s">
        <v>1288</v>
      </c>
    </row>
    <row r="625" spans="1:65" s="14" customFormat="1" x14ac:dyDescent="0.2">
      <c r="B625" s="172"/>
      <c r="D625" s="166" t="s">
        <v>269</v>
      </c>
      <c r="E625" s="173" t="s">
        <v>1</v>
      </c>
      <c r="F625" s="174" t="s">
        <v>1289</v>
      </c>
      <c r="H625" s="175">
        <v>1.3120000000000001</v>
      </c>
      <c r="L625" s="172"/>
      <c r="M625" s="176"/>
      <c r="N625" s="177"/>
      <c r="O625" s="177"/>
      <c r="P625" s="177"/>
      <c r="Q625" s="177"/>
      <c r="R625" s="177"/>
      <c r="S625" s="177"/>
      <c r="T625" s="178"/>
      <c r="AT625" s="173" t="s">
        <v>269</v>
      </c>
      <c r="AU625" s="173" t="s">
        <v>87</v>
      </c>
      <c r="AV625" s="14" t="s">
        <v>87</v>
      </c>
      <c r="AW625" s="14" t="s">
        <v>26</v>
      </c>
      <c r="AX625" s="14" t="s">
        <v>71</v>
      </c>
      <c r="AY625" s="173" t="s">
        <v>157</v>
      </c>
    </row>
    <row r="626" spans="1:65" s="14" customFormat="1" x14ac:dyDescent="0.2">
      <c r="B626" s="172"/>
      <c r="D626" s="166" t="s">
        <v>269</v>
      </c>
      <c r="E626" s="173" t="s">
        <v>1</v>
      </c>
      <c r="F626" s="174" t="s">
        <v>1290</v>
      </c>
      <c r="H626" s="175">
        <v>1.2649999999999999</v>
      </c>
      <c r="L626" s="172"/>
      <c r="M626" s="176"/>
      <c r="N626" s="177"/>
      <c r="O626" s="177"/>
      <c r="P626" s="177"/>
      <c r="Q626" s="177"/>
      <c r="R626" s="177"/>
      <c r="S626" s="177"/>
      <c r="T626" s="178"/>
      <c r="AT626" s="173" t="s">
        <v>269</v>
      </c>
      <c r="AU626" s="173" t="s">
        <v>87</v>
      </c>
      <c r="AV626" s="14" t="s">
        <v>87</v>
      </c>
      <c r="AW626" s="14" t="s">
        <v>26</v>
      </c>
      <c r="AX626" s="14" t="s">
        <v>71</v>
      </c>
      <c r="AY626" s="173" t="s">
        <v>157</v>
      </c>
    </row>
    <row r="627" spans="1:65" s="14" customFormat="1" x14ac:dyDescent="0.2">
      <c r="B627" s="172"/>
      <c r="D627" s="166" t="s">
        <v>269</v>
      </c>
      <c r="E627" s="173" t="s">
        <v>1</v>
      </c>
      <c r="F627" s="174" t="s">
        <v>1291</v>
      </c>
      <c r="H627" s="175">
        <v>0.69099999999999995</v>
      </c>
      <c r="L627" s="172"/>
      <c r="M627" s="176"/>
      <c r="N627" s="177"/>
      <c r="O627" s="177"/>
      <c r="P627" s="177"/>
      <c r="Q627" s="177"/>
      <c r="R627" s="177"/>
      <c r="S627" s="177"/>
      <c r="T627" s="178"/>
      <c r="AT627" s="173" t="s">
        <v>269</v>
      </c>
      <c r="AU627" s="173" t="s">
        <v>87</v>
      </c>
      <c r="AV627" s="14" t="s">
        <v>87</v>
      </c>
      <c r="AW627" s="14" t="s">
        <v>26</v>
      </c>
      <c r="AX627" s="14" t="s">
        <v>71</v>
      </c>
      <c r="AY627" s="173" t="s">
        <v>157</v>
      </c>
    </row>
    <row r="628" spans="1:65" s="14" customFormat="1" x14ac:dyDescent="0.2">
      <c r="B628" s="172"/>
      <c r="D628" s="166" t="s">
        <v>269</v>
      </c>
      <c r="E628" s="173" t="s">
        <v>1</v>
      </c>
      <c r="F628" s="174" t="s">
        <v>1292</v>
      </c>
      <c r="H628" s="175">
        <v>0.61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1:65" s="14" customFormat="1" x14ac:dyDescent="0.2">
      <c r="B629" s="172"/>
      <c r="D629" s="166" t="s">
        <v>269</v>
      </c>
      <c r="E629" s="173" t="s">
        <v>1</v>
      </c>
      <c r="F629" s="174" t="s">
        <v>1293</v>
      </c>
      <c r="H629" s="175">
        <v>0.59599999999999997</v>
      </c>
      <c r="L629" s="172"/>
      <c r="M629" s="176"/>
      <c r="N629" s="177"/>
      <c r="O629" s="177"/>
      <c r="P629" s="177"/>
      <c r="Q629" s="177"/>
      <c r="R629" s="177"/>
      <c r="S629" s="177"/>
      <c r="T629" s="178"/>
      <c r="AT629" s="173" t="s">
        <v>269</v>
      </c>
      <c r="AU629" s="173" t="s">
        <v>87</v>
      </c>
      <c r="AV629" s="14" t="s">
        <v>87</v>
      </c>
      <c r="AW629" s="14" t="s">
        <v>26</v>
      </c>
      <c r="AX629" s="14" t="s">
        <v>71</v>
      </c>
      <c r="AY629" s="173" t="s">
        <v>157</v>
      </c>
    </row>
    <row r="630" spans="1:65" s="16" customFormat="1" x14ac:dyDescent="0.2">
      <c r="B630" s="186"/>
      <c r="D630" s="166" t="s">
        <v>269</v>
      </c>
      <c r="E630" s="187" t="s">
        <v>1</v>
      </c>
      <c r="F630" s="188" t="s">
        <v>319</v>
      </c>
      <c r="H630" s="189">
        <v>4.4740000000000002</v>
      </c>
      <c r="L630" s="186"/>
      <c r="M630" s="190"/>
      <c r="N630" s="191"/>
      <c r="O630" s="191"/>
      <c r="P630" s="191"/>
      <c r="Q630" s="191"/>
      <c r="R630" s="191"/>
      <c r="S630" s="191"/>
      <c r="T630" s="192"/>
      <c r="AT630" s="187" t="s">
        <v>269</v>
      </c>
      <c r="AU630" s="187" t="s">
        <v>87</v>
      </c>
      <c r="AV630" s="16" t="s">
        <v>92</v>
      </c>
      <c r="AW630" s="16" t="s">
        <v>26</v>
      </c>
      <c r="AX630" s="16" t="s">
        <v>71</v>
      </c>
      <c r="AY630" s="187" t="s">
        <v>157</v>
      </c>
    </row>
    <row r="631" spans="1:65" s="14" customFormat="1" x14ac:dyDescent="0.2">
      <c r="B631" s="172"/>
      <c r="D631" s="166" t="s">
        <v>269</v>
      </c>
      <c r="E631" s="173" t="s">
        <v>1</v>
      </c>
      <c r="F631" s="174" t="s">
        <v>1294</v>
      </c>
      <c r="H631" s="175">
        <v>1.728</v>
      </c>
      <c r="L631" s="172"/>
      <c r="M631" s="176"/>
      <c r="N631" s="177"/>
      <c r="O631" s="177"/>
      <c r="P631" s="177"/>
      <c r="Q631" s="177"/>
      <c r="R631" s="177"/>
      <c r="S631" s="177"/>
      <c r="T631" s="178"/>
      <c r="AT631" s="173" t="s">
        <v>269</v>
      </c>
      <c r="AU631" s="173" t="s">
        <v>87</v>
      </c>
      <c r="AV631" s="14" t="s">
        <v>87</v>
      </c>
      <c r="AW631" s="14" t="s">
        <v>26</v>
      </c>
      <c r="AX631" s="14" t="s">
        <v>71</v>
      </c>
      <c r="AY631" s="173" t="s">
        <v>157</v>
      </c>
    </row>
    <row r="632" spans="1:65" s="14" customFormat="1" x14ac:dyDescent="0.2">
      <c r="B632" s="172"/>
      <c r="D632" s="166" t="s">
        <v>269</v>
      </c>
      <c r="E632" s="173" t="s">
        <v>1</v>
      </c>
      <c r="F632" s="174" t="s">
        <v>1295</v>
      </c>
      <c r="H632" s="175">
        <v>0.57599999999999996</v>
      </c>
      <c r="L632" s="172"/>
      <c r="M632" s="176"/>
      <c r="N632" s="177"/>
      <c r="O632" s="177"/>
      <c r="P632" s="177"/>
      <c r="Q632" s="177"/>
      <c r="R632" s="177"/>
      <c r="S632" s="177"/>
      <c r="T632" s="178"/>
      <c r="AT632" s="173" t="s">
        <v>269</v>
      </c>
      <c r="AU632" s="173" t="s">
        <v>87</v>
      </c>
      <c r="AV632" s="14" t="s">
        <v>87</v>
      </c>
      <c r="AW632" s="14" t="s">
        <v>26</v>
      </c>
      <c r="AX632" s="14" t="s">
        <v>71</v>
      </c>
      <c r="AY632" s="173" t="s">
        <v>157</v>
      </c>
    </row>
    <row r="633" spans="1:65" s="16" customFormat="1" x14ac:dyDescent="0.2">
      <c r="B633" s="186"/>
      <c r="D633" s="166" t="s">
        <v>269</v>
      </c>
      <c r="E633" s="187" t="s">
        <v>1</v>
      </c>
      <c r="F633" s="188" t="s">
        <v>319</v>
      </c>
      <c r="H633" s="189">
        <v>2.3039999999999998</v>
      </c>
      <c r="L633" s="186"/>
      <c r="M633" s="190"/>
      <c r="N633" s="191"/>
      <c r="O633" s="191"/>
      <c r="P633" s="191"/>
      <c r="Q633" s="191"/>
      <c r="R633" s="191"/>
      <c r="S633" s="191"/>
      <c r="T633" s="192"/>
      <c r="AT633" s="187" t="s">
        <v>269</v>
      </c>
      <c r="AU633" s="187" t="s">
        <v>87</v>
      </c>
      <c r="AV633" s="16" t="s">
        <v>92</v>
      </c>
      <c r="AW633" s="16" t="s">
        <v>26</v>
      </c>
      <c r="AX633" s="16" t="s">
        <v>71</v>
      </c>
      <c r="AY633" s="187" t="s">
        <v>157</v>
      </c>
    </row>
    <row r="634" spans="1:65" s="14" customFormat="1" x14ac:dyDescent="0.2">
      <c r="B634" s="172"/>
      <c r="D634" s="166" t="s">
        <v>269</v>
      </c>
      <c r="E634" s="173" t="s">
        <v>1</v>
      </c>
      <c r="F634" s="174" t="s">
        <v>1296</v>
      </c>
      <c r="H634" s="175">
        <v>1.8320000000000001</v>
      </c>
      <c r="L634" s="172"/>
      <c r="M634" s="176"/>
      <c r="N634" s="177"/>
      <c r="O634" s="177"/>
      <c r="P634" s="177"/>
      <c r="Q634" s="177"/>
      <c r="R634" s="177"/>
      <c r="S634" s="177"/>
      <c r="T634" s="178"/>
      <c r="AT634" s="173" t="s">
        <v>269</v>
      </c>
      <c r="AU634" s="173" t="s">
        <v>87</v>
      </c>
      <c r="AV634" s="14" t="s">
        <v>87</v>
      </c>
      <c r="AW634" s="14" t="s">
        <v>26</v>
      </c>
      <c r="AX634" s="14" t="s">
        <v>71</v>
      </c>
      <c r="AY634" s="173" t="s">
        <v>157</v>
      </c>
    </row>
    <row r="635" spans="1:65" s="14" customFormat="1" x14ac:dyDescent="0.2">
      <c r="B635" s="172"/>
      <c r="D635" s="166" t="s">
        <v>269</v>
      </c>
      <c r="E635" s="173" t="s">
        <v>1</v>
      </c>
      <c r="F635" s="174" t="s">
        <v>1297</v>
      </c>
      <c r="H635" s="175">
        <v>0.51100000000000001</v>
      </c>
      <c r="L635" s="172"/>
      <c r="M635" s="176"/>
      <c r="N635" s="177"/>
      <c r="O635" s="177"/>
      <c r="P635" s="177"/>
      <c r="Q635" s="177"/>
      <c r="R635" s="177"/>
      <c r="S635" s="177"/>
      <c r="T635" s="178"/>
      <c r="AT635" s="173" t="s">
        <v>269</v>
      </c>
      <c r="AU635" s="173" t="s">
        <v>87</v>
      </c>
      <c r="AV635" s="14" t="s">
        <v>87</v>
      </c>
      <c r="AW635" s="14" t="s">
        <v>26</v>
      </c>
      <c r="AX635" s="14" t="s">
        <v>71</v>
      </c>
      <c r="AY635" s="173" t="s">
        <v>157</v>
      </c>
    </row>
    <row r="636" spans="1:65" s="14" customFormat="1" x14ac:dyDescent="0.2">
      <c r="B636" s="172"/>
      <c r="D636" s="166" t="s">
        <v>269</v>
      </c>
      <c r="E636" s="173" t="s">
        <v>1</v>
      </c>
      <c r="F636" s="174" t="s">
        <v>1298</v>
      </c>
      <c r="H636" s="175">
        <v>0.24199999999999999</v>
      </c>
      <c r="L636" s="172"/>
      <c r="M636" s="176"/>
      <c r="N636" s="177"/>
      <c r="O636" s="177"/>
      <c r="P636" s="177"/>
      <c r="Q636" s="177"/>
      <c r="R636" s="177"/>
      <c r="S636" s="177"/>
      <c r="T636" s="178"/>
      <c r="AT636" s="173" t="s">
        <v>269</v>
      </c>
      <c r="AU636" s="173" t="s">
        <v>87</v>
      </c>
      <c r="AV636" s="14" t="s">
        <v>87</v>
      </c>
      <c r="AW636" s="14" t="s">
        <v>26</v>
      </c>
      <c r="AX636" s="14" t="s">
        <v>71</v>
      </c>
      <c r="AY636" s="173" t="s">
        <v>157</v>
      </c>
    </row>
    <row r="637" spans="1:65" s="16" customFormat="1" x14ac:dyDescent="0.2">
      <c r="B637" s="186"/>
      <c r="D637" s="166" t="s">
        <v>269</v>
      </c>
      <c r="E637" s="187" t="s">
        <v>1</v>
      </c>
      <c r="F637" s="188" t="s">
        <v>319</v>
      </c>
      <c r="H637" s="189">
        <v>2.585</v>
      </c>
      <c r="L637" s="186"/>
      <c r="M637" s="190"/>
      <c r="N637" s="191"/>
      <c r="O637" s="191"/>
      <c r="P637" s="191"/>
      <c r="Q637" s="191"/>
      <c r="R637" s="191"/>
      <c r="S637" s="191"/>
      <c r="T637" s="192"/>
      <c r="AT637" s="187" t="s">
        <v>269</v>
      </c>
      <c r="AU637" s="187" t="s">
        <v>87</v>
      </c>
      <c r="AV637" s="16" t="s">
        <v>92</v>
      </c>
      <c r="AW637" s="16" t="s">
        <v>26</v>
      </c>
      <c r="AX637" s="16" t="s">
        <v>71</v>
      </c>
      <c r="AY637" s="187" t="s">
        <v>157</v>
      </c>
    </row>
    <row r="638" spans="1:65" s="15" customFormat="1" x14ac:dyDescent="0.2">
      <c r="B638" s="179"/>
      <c r="D638" s="166" t="s">
        <v>269</v>
      </c>
      <c r="E638" s="180" t="s">
        <v>1</v>
      </c>
      <c r="F638" s="181" t="s">
        <v>272</v>
      </c>
      <c r="H638" s="182">
        <v>9.3629999999999995</v>
      </c>
      <c r="L638" s="179"/>
      <c r="M638" s="183"/>
      <c r="N638" s="184"/>
      <c r="O638" s="184"/>
      <c r="P638" s="184"/>
      <c r="Q638" s="184"/>
      <c r="R638" s="184"/>
      <c r="S638" s="184"/>
      <c r="T638" s="185"/>
      <c r="AT638" s="180" t="s">
        <v>269</v>
      </c>
      <c r="AU638" s="180" t="s">
        <v>87</v>
      </c>
      <c r="AV638" s="15" t="s">
        <v>162</v>
      </c>
      <c r="AW638" s="15" t="s">
        <v>26</v>
      </c>
      <c r="AX638" s="15" t="s">
        <v>79</v>
      </c>
      <c r="AY638" s="180" t="s">
        <v>157</v>
      </c>
    </row>
    <row r="639" spans="1:65" s="2" customFormat="1" ht="37.9" customHeight="1" x14ac:dyDescent="0.2">
      <c r="A639" s="30"/>
      <c r="B639" s="147"/>
      <c r="C639" s="148" t="s">
        <v>573</v>
      </c>
      <c r="D639" s="148" t="s">
        <v>159</v>
      </c>
      <c r="E639" s="149" t="s">
        <v>1299</v>
      </c>
      <c r="F639" s="150" t="s">
        <v>1300</v>
      </c>
      <c r="G639" s="151" t="s">
        <v>161</v>
      </c>
      <c r="H639" s="152">
        <v>7.8</v>
      </c>
      <c r="I639" s="152"/>
      <c r="J639" s="152">
        <f>ROUND(I639*H639,3)</f>
        <v>0</v>
      </c>
      <c r="K639" s="153"/>
      <c r="L639" s="31"/>
      <c r="M639" s="154" t="s">
        <v>1</v>
      </c>
      <c r="N639" s="155" t="s">
        <v>37</v>
      </c>
      <c r="O639" s="156">
        <v>1.1479999999999999</v>
      </c>
      <c r="P639" s="156">
        <f>O639*H639</f>
        <v>8.9543999999999997</v>
      </c>
      <c r="Q639" s="156">
        <v>2.3140299999999998</v>
      </c>
      <c r="R639" s="156">
        <f>Q639*H639</f>
        <v>18.049433999999998</v>
      </c>
      <c r="S639" s="156">
        <v>0</v>
      </c>
      <c r="T639" s="157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58" t="s">
        <v>162</v>
      </c>
      <c r="AT639" s="158" t="s">
        <v>159</v>
      </c>
      <c r="AU639" s="158" t="s">
        <v>87</v>
      </c>
      <c r="AY639" s="18" t="s">
        <v>157</v>
      </c>
      <c r="BE639" s="159">
        <f>IF(N639="základná",J639,0)</f>
        <v>0</v>
      </c>
      <c r="BF639" s="159">
        <f>IF(N639="znížená",J639,0)</f>
        <v>0</v>
      </c>
      <c r="BG639" s="159">
        <f>IF(N639="zákl. prenesená",J639,0)</f>
        <v>0</v>
      </c>
      <c r="BH639" s="159">
        <f>IF(N639="zníž. prenesená",J639,0)</f>
        <v>0</v>
      </c>
      <c r="BI639" s="159">
        <f>IF(N639="nulová",J639,0)</f>
        <v>0</v>
      </c>
      <c r="BJ639" s="18" t="s">
        <v>87</v>
      </c>
      <c r="BK639" s="160">
        <f>ROUND(I639*H639,3)</f>
        <v>0</v>
      </c>
      <c r="BL639" s="18" t="s">
        <v>162</v>
      </c>
      <c r="BM639" s="158" t="s">
        <v>1301</v>
      </c>
    </row>
    <row r="640" spans="1:65" s="14" customFormat="1" x14ac:dyDescent="0.2">
      <c r="B640" s="172"/>
      <c r="D640" s="166" t="s">
        <v>269</v>
      </c>
      <c r="E640" s="173" t="s">
        <v>1</v>
      </c>
      <c r="F640" s="174" t="s">
        <v>1289</v>
      </c>
      <c r="H640" s="175">
        <v>1.3120000000000001</v>
      </c>
      <c r="L640" s="172"/>
      <c r="M640" s="176"/>
      <c r="N640" s="177"/>
      <c r="O640" s="177"/>
      <c r="P640" s="177"/>
      <c r="Q640" s="177"/>
      <c r="R640" s="177"/>
      <c r="S640" s="177"/>
      <c r="T640" s="178"/>
      <c r="AT640" s="173" t="s">
        <v>269</v>
      </c>
      <c r="AU640" s="173" t="s">
        <v>87</v>
      </c>
      <c r="AV640" s="14" t="s">
        <v>87</v>
      </c>
      <c r="AW640" s="14" t="s">
        <v>26</v>
      </c>
      <c r="AX640" s="14" t="s">
        <v>71</v>
      </c>
      <c r="AY640" s="173" t="s">
        <v>157</v>
      </c>
    </row>
    <row r="641" spans="1:65" s="14" customFormat="1" x14ac:dyDescent="0.2">
      <c r="B641" s="172"/>
      <c r="D641" s="166" t="s">
        <v>269</v>
      </c>
      <c r="E641" s="173" t="s">
        <v>1</v>
      </c>
      <c r="F641" s="174" t="s">
        <v>1302</v>
      </c>
      <c r="H641" s="175">
        <v>0.52500000000000002</v>
      </c>
      <c r="L641" s="172"/>
      <c r="M641" s="176"/>
      <c r="N641" s="177"/>
      <c r="O641" s="177"/>
      <c r="P641" s="177"/>
      <c r="Q641" s="177"/>
      <c r="R641" s="177"/>
      <c r="S641" s="177"/>
      <c r="T641" s="178"/>
      <c r="AT641" s="173" t="s">
        <v>269</v>
      </c>
      <c r="AU641" s="173" t="s">
        <v>87</v>
      </c>
      <c r="AV641" s="14" t="s">
        <v>87</v>
      </c>
      <c r="AW641" s="14" t="s">
        <v>26</v>
      </c>
      <c r="AX641" s="14" t="s">
        <v>71</v>
      </c>
      <c r="AY641" s="173" t="s">
        <v>157</v>
      </c>
    </row>
    <row r="642" spans="1:65" s="14" customFormat="1" x14ac:dyDescent="0.2">
      <c r="B642" s="172"/>
      <c r="D642" s="166" t="s">
        <v>269</v>
      </c>
      <c r="E642" s="173" t="s">
        <v>1</v>
      </c>
      <c r="F642" s="174" t="s">
        <v>1303</v>
      </c>
      <c r="H642" s="175">
        <v>2.6240000000000001</v>
      </c>
      <c r="L642" s="172"/>
      <c r="M642" s="176"/>
      <c r="N642" s="177"/>
      <c r="O642" s="177"/>
      <c r="P642" s="177"/>
      <c r="Q642" s="177"/>
      <c r="R642" s="177"/>
      <c r="S642" s="177"/>
      <c r="T642" s="178"/>
      <c r="AT642" s="173" t="s">
        <v>269</v>
      </c>
      <c r="AU642" s="173" t="s">
        <v>87</v>
      </c>
      <c r="AV642" s="14" t="s">
        <v>87</v>
      </c>
      <c r="AW642" s="14" t="s">
        <v>26</v>
      </c>
      <c r="AX642" s="14" t="s">
        <v>71</v>
      </c>
      <c r="AY642" s="173" t="s">
        <v>157</v>
      </c>
    </row>
    <row r="643" spans="1:65" s="14" customFormat="1" x14ac:dyDescent="0.2">
      <c r="B643" s="172"/>
      <c r="D643" s="166" t="s">
        <v>269</v>
      </c>
      <c r="E643" s="173" t="s">
        <v>1</v>
      </c>
      <c r="F643" s="174" t="s">
        <v>1304</v>
      </c>
      <c r="H643" s="175">
        <v>1.097</v>
      </c>
      <c r="L643" s="172"/>
      <c r="M643" s="176"/>
      <c r="N643" s="177"/>
      <c r="O643" s="177"/>
      <c r="P643" s="177"/>
      <c r="Q643" s="177"/>
      <c r="R643" s="177"/>
      <c r="S643" s="177"/>
      <c r="T643" s="178"/>
      <c r="AT643" s="173" t="s">
        <v>269</v>
      </c>
      <c r="AU643" s="173" t="s">
        <v>87</v>
      </c>
      <c r="AV643" s="14" t="s">
        <v>87</v>
      </c>
      <c r="AW643" s="14" t="s">
        <v>26</v>
      </c>
      <c r="AX643" s="14" t="s">
        <v>71</v>
      </c>
      <c r="AY643" s="173" t="s">
        <v>157</v>
      </c>
    </row>
    <row r="644" spans="1:65" s="14" customFormat="1" x14ac:dyDescent="0.2">
      <c r="B644" s="172"/>
      <c r="D644" s="166" t="s">
        <v>269</v>
      </c>
      <c r="E644" s="173" t="s">
        <v>1</v>
      </c>
      <c r="F644" s="174" t="s">
        <v>1305</v>
      </c>
      <c r="H644" s="175">
        <v>0.2</v>
      </c>
      <c r="L644" s="172"/>
      <c r="M644" s="176"/>
      <c r="N644" s="177"/>
      <c r="O644" s="177"/>
      <c r="P644" s="177"/>
      <c r="Q644" s="177"/>
      <c r="R644" s="177"/>
      <c r="S644" s="177"/>
      <c r="T644" s="178"/>
      <c r="AT644" s="173" t="s">
        <v>269</v>
      </c>
      <c r="AU644" s="173" t="s">
        <v>87</v>
      </c>
      <c r="AV644" s="14" t="s">
        <v>87</v>
      </c>
      <c r="AW644" s="14" t="s">
        <v>26</v>
      </c>
      <c r="AX644" s="14" t="s">
        <v>71</v>
      </c>
      <c r="AY644" s="173" t="s">
        <v>157</v>
      </c>
    </row>
    <row r="645" spans="1:65" s="14" customFormat="1" x14ac:dyDescent="0.2">
      <c r="B645" s="172"/>
      <c r="D645" s="166" t="s">
        <v>269</v>
      </c>
      <c r="E645" s="173" t="s">
        <v>1</v>
      </c>
      <c r="F645" s="174" t="s">
        <v>1306</v>
      </c>
      <c r="H645" s="175">
        <v>0.55700000000000005</v>
      </c>
      <c r="L645" s="172"/>
      <c r="M645" s="176"/>
      <c r="N645" s="177"/>
      <c r="O645" s="177"/>
      <c r="P645" s="177"/>
      <c r="Q645" s="177"/>
      <c r="R645" s="177"/>
      <c r="S645" s="177"/>
      <c r="T645" s="178"/>
      <c r="AT645" s="173" t="s">
        <v>269</v>
      </c>
      <c r="AU645" s="173" t="s">
        <v>87</v>
      </c>
      <c r="AV645" s="14" t="s">
        <v>87</v>
      </c>
      <c r="AW645" s="14" t="s">
        <v>26</v>
      </c>
      <c r="AX645" s="14" t="s">
        <v>71</v>
      </c>
      <c r="AY645" s="173" t="s">
        <v>157</v>
      </c>
    </row>
    <row r="646" spans="1:65" s="14" customFormat="1" x14ac:dyDescent="0.2">
      <c r="B646" s="172"/>
      <c r="D646" s="166" t="s">
        <v>269</v>
      </c>
      <c r="E646" s="173" t="s">
        <v>1</v>
      </c>
      <c r="F646" s="174" t="s">
        <v>1307</v>
      </c>
      <c r="H646" s="175">
        <v>0.89100000000000001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1:65" s="14" customFormat="1" x14ac:dyDescent="0.2">
      <c r="B647" s="172"/>
      <c r="D647" s="166" t="s">
        <v>269</v>
      </c>
      <c r="E647" s="173" t="s">
        <v>1</v>
      </c>
      <c r="F647" s="174" t="s">
        <v>1308</v>
      </c>
      <c r="H647" s="175">
        <v>0.59399999999999997</v>
      </c>
      <c r="L647" s="172"/>
      <c r="M647" s="176"/>
      <c r="N647" s="177"/>
      <c r="O647" s="177"/>
      <c r="P647" s="177"/>
      <c r="Q647" s="177"/>
      <c r="R647" s="177"/>
      <c r="S647" s="177"/>
      <c r="T647" s="178"/>
      <c r="AT647" s="173" t="s">
        <v>269</v>
      </c>
      <c r="AU647" s="173" t="s">
        <v>87</v>
      </c>
      <c r="AV647" s="14" t="s">
        <v>87</v>
      </c>
      <c r="AW647" s="14" t="s">
        <v>26</v>
      </c>
      <c r="AX647" s="14" t="s">
        <v>71</v>
      </c>
      <c r="AY647" s="173" t="s">
        <v>157</v>
      </c>
    </row>
    <row r="648" spans="1:65" s="15" customFormat="1" x14ac:dyDescent="0.2">
      <c r="B648" s="179"/>
      <c r="D648" s="166" t="s">
        <v>269</v>
      </c>
      <c r="E648" s="180" t="s">
        <v>1</v>
      </c>
      <c r="F648" s="181" t="s">
        <v>272</v>
      </c>
      <c r="H648" s="182">
        <v>7.8</v>
      </c>
      <c r="L648" s="179"/>
      <c r="M648" s="183"/>
      <c r="N648" s="184"/>
      <c r="O648" s="184"/>
      <c r="P648" s="184"/>
      <c r="Q648" s="184"/>
      <c r="R648" s="184"/>
      <c r="S648" s="184"/>
      <c r="T648" s="185"/>
      <c r="AT648" s="180" t="s">
        <v>269</v>
      </c>
      <c r="AU648" s="180" t="s">
        <v>87</v>
      </c>
      <c r="AV648" s="15" t="s">
        <v>162</v>
      </c>
      <c r="AW648" s="15" t="s">
        <v>26</v>
      </c>
      <c r="AX648" s="15" t="s">
        <v>79</v>
      </c>
      <c r="AY648" s="180" t="s">
        <v>157</v>
      </c>
    </row>
    <row r="649" spans="1:65" s="2" customFormat="1" ht="24.2" customHeight="1" x14ac:dyDescent="0.2">
      <c r="A649" s="30"/>
      <c r="B649" s="147"/>
      <c r="C649" s="148" t="s">
        <v>579</v>
      </c>
      <c r="D649" s="148" t="s">
        <v>159</v>
      </c>
      <c r="E649" s="149" t="s">
        <v>1309</v>
      </c>
      <c r="F649" s="150" t="s">
        <v>1310</v>
      </c>
      <c r="G649" s="151" t="s">
        <v>168</v>
      </c>
      <c r="H649" s="152">
        <v>213.42</v>
      </c>
      <c r="I649" s="152"/>
      <c r="J649" s="152">
        <f>ROUND(I649*H649,3)</f>
        <v>0</v>
      </c>
      <c r="K649" s="153"/>
      <c r="L649" s="31"/>
      <c r="M649" s="154" t="s">
        <v>1</v>
      </c>
      <c r="N649" s="155" t="s">
        <v>37</v>
      </c>
      <c r="O649" s="156">
        <v>0.435</v>
      </c>
      <c r="P649" s="156">
        <f>O649*H649</f>
        <v>92.837699999999998</v>
      </c>
      <c r="Q649" s="156">
        <v>5.5000000000000003E-4</v>
      </c>
      <c r="R649" s="156">
        <f>Q649*H649</f>
        <v>0.117381</v>
      </c>
      <c r="S649" s="156">
        <v>0</v>
      </c>
      <c r="T649" s="157">
        <f>S649*H649</f>
        <v>0</v>
      </c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R649" s="158" t="s">
        <v>162</v>
      </c>
      <c r="AT649" s="158" t="s">
        <v>159</v>
      </c>
      <c r="AU649" s="158" t="s">
        <v>87</v>
      </c>
      <c r="AY649" s="18" t="s">
        <v>157</v>
      </c>
      <c r="BE649" s="159">
        <f>IF(N649="základná",J649,0)</f>
        <v>0</v>
      </c>
      <c r="BF649" s="159">
        <f>IF(N649="znížená",J649,0)</f>
        <v>0</v>
      </c>
      <c r="BG649" s="159">
        <f>IF(N649="zákl. prenesená",J649,0)</f>
        <v>0</v>
      </c>
      <c r="BH649" s="159">
        <f>IF(N649="zníž. prenesená",J649,0)</f>
        <v>0</v>
      </c>
      <c r="BI649" s="159">
        <f>IF(N649="nulová",J649,0)</f>
        <v>0</v>
      </c>
      <c r="BJ649" s="18" t="s">
        <v>87</v>
      </c>
      <c r="BK649" s="160">
        <f>ROUND(I649*H649,3)</f>
        <v>0</v>
      </c>
      <c r="BL649" s="18" t="s">
        <v>162</v>
      </c>
      <c r="BM649" s="158" t="s">
        <v>1311</v>
      </c>
    </row>
    <row r="650" spans="1:65" s="14" customFormat="1" x14ac:dyDescent="0.2">
      <c r="B650" s="172"/>
      <c r="D650" s="166" t="s">
        <v>269</v>
      </c>
      <c r="E650" s="173" t="s">
        <v>1</v>
      </c>
      <c r="F650" s="174" t="s">
        <v>1312</v>
      </c>
      <c r="H650" s="175">
        <v>17.489999999999998</v>
      </c>
      <c r="L650" s="172"/>
      <c r="M650" s="176"/>
      <c r="N650" s="177"/>
      <c r="O650" s="177"/>
      <c r="P650" s="177"/>
      <c r="Q650" s="177"/>
      <c r="R650" s="177"/>
      <c r="S650" s="177"/>
      <c r="T650" s="178"/>
      <c r="AT650" s="173" t="s">
        <v>269</v>
      </c>
      <c r="AU650" s="173" t="s">
        <v>87</v>
      </c>
      <c r="AV650" s="14" t="s">
        <v>87</v>
      </c>
      <c r="AW650" s="14" t="s">
        <v>26</v>
      </c>
      <c r="AX650" s="14" t="s">
        <v>71</v>
      </c>
      <c r="AY650" s="173" t="s">
        <v>157</v>
      </c>
    </row>
    <row r="651" spans="1:65" s="14" customFormat="1" x14ac:dyDescent="0.2">
      <c r="B651" s="172"/>
      <c r="D651" s="166" t="s">
        <v>269</v>
      </c>
      <c r="E651" s="173" t="s">
        <v>1</v>
      </c>
      <c r="F651" s="174" t="s">
        <v>1313</v>
      </c>
      <c r="H651" s="175">
        <v>6.9960000000000004</v>
      </c>
      <c r="L651" s="172"/>
      <c r="M651" s="176"/>
      <c r="N651" s="177"/>
      <c r="O651" s="177"/>
      <c r="P651" s="177"/>
      <c r="Q651" s="177"/>
      <c r="R651" s="177"/>
      <c r="S651" s="177"/>
      <c r="T651" s="178"/>
      <c r="AT651" s="173" t="s">
        <v>269</v>
      </c>
      <c r="AU651" s="173" t="s">
        <v>87</v>
      </c>
      <c r="AV651" s="14" t="s">
        <v>87</v>
      </c>
      <c r="AW651" s="14" t="s">
        <v>26</v>
      </c>
      <c r="AX651" s="14" t="s">
        <v>71</v>
      </c>
      <c r="AY651" s="173" t="s">
        <v>157</v>
      </c>
    </row>
    <row r="652" spans="1:65" s="14" customFormat="1" x14ac:dyDescent="0.2">
      <c r="B652" s="172"/>
      <c r="D652" s="166" t="s">
        <v>269</v>
      </c>
      <c r="E652" s="173" t="s">
        <v>1</v>
      </c>
      <c r="F652" s="174" t="s">
        <v>1314</v>
      </c>
      <c r="H652" s="175">
        <v>34.979999999999997</v>
      </c>
      <c r="L652" s="172"/>
      <c r="M652" s="176"/>
      <c r="N652" s="177"/>
      <c r="O652" s="177"/>
      <c r="P652" s="177"/>
      <c r="Q652" s="177"/>
      <c r="R652" s="177"/>
      <c r="S652" s="177"/>
      <c r="T652" s="178"/>
      <c r="AT652" s="173" t="s">
        <v>269</v>
      </c>
      <c r="AU652" s="173" t="s">
        <v>87</v>
      </c>
      <c r="AV652" s="14" t="s">
        <v>87</v>
      </c>
      <c r="AW652" s="14" t="s">
        <v>26</v>
      </c>
      <c r="AX652" s="14" t="s">
        <v>71</v>
      </c>
      <c r="AY652" s="173" t="s">
        <v>157</v>
      </c>
    </row>
    <row r="653" spans="1:65" s="14" customFormat="1" x14ac:dyDescent="0.2">
      <c r="B653" s="172"/>
      <c r="D653" s="166" t="s">
        <v>269</v>
      </c>
      <c r="E653" s="173" t="s">
        <v>1</v>
      </c>
      <c r="F653" s="174" t="s">
        <v>1315</v>
      </c>
      <c r="H653" s="175">
        <v>16.088000000000001</v>
      </c>
      <c r="L653" s="172"/>
      <c r="M653" s="176"/>
      <c r="N653" s="177"/>
      <c r="O653" s="177"/>
      <c r="P653" s="177"/>
      <c r="Q653" s="177"/>
      <c r="R653" s="177"/>
      <c r="S653" s="177"/>
      <c r="T653" s="178"/>
      <c r="AT653" s="173" t="s">
        <v>269</v>
      </c>
      <c r="AU653" s="173" t="s">
        <v>87</v>
      </c>
      <c r="AV653" s="14" t="s">
        <v>87</v>
      </c>
      <c r="AW653" s="14" t="s">
        <v>26</v>
      </c>
      <c r="AX653" s="14" t="s">
        <v>71</v>
      </c>
      <c r="AY653" s="173" t="s">
        <v>157</v>
      </c>
    </row>
    <row r="654" spans="1:65" s="14" customFormat="1" x14ac:dyDescent="0.2">
      <c r="B654" s="172"/>
      <c r="D654" s="166" t="s">
        <v>269</v>
      </c>
      <c r="E654" s="173" t="s">
        <v>1</v>
      </c>
      <c r="F654" s="174" t="s">
        <v>1316</v>
      </c>
      <c r="H654" s="175">
        <v>3.3</v>
      </c>
      <c r="L654" s="172"/>
      <c r="M654" s="176"/>
      <c r="N654" s="177"/>
      <c r="O654" s="177"/>
      <c r="P654" s="177"/>
      <c r="Q654" s="177"/>
      <c r="R654" s="177"/>
      <c r="S654" s="177"/>
      <c r="T654" s="178"/>
      <c r="AT654" s="173" t="s">
        <v>269</v>
      </c>
      <c r="AU654" s="173" t="s">
        <v>87</v>
      </c>
      <c r="AV654" s="14" t="s">
        <v>87</v>
      </c>
      <c r="AW654" s="14" t="s">
        <v>26</v>
      </c>
      <c r="AX654" s="14" t="s">
        <v>71</v>
      </c>
      <c r="AY654" s="173" t="s">
        <v>157</v>
      </c>
    </row>
    <row r="655" spans="1:65" s="14" customFormat="1" x14ac:dyDescent="0.2">
      <c r="B655" s="172"/>
      <c r="D655" s="166" t="s">
        <v>269</v>
      </c>
      <c r="E655" s="173" t="s">
        <v>1</v>
      </c>
      <c r="F655" s="174" t="s">
        <v>1317</v>
      </c>
      <c r="H655" s="175">
        <v>9.0749999999999993</v>
      </c>
      <c r="L655" s="172"/>
      <c r="M655" s="176"/>
      <c r="N655" s="177"/>
      <c r="O655" s="177"/>
      <c r="P655" s="177"/>
      <c r="Q655" s="177"/>
      <c r="R655" s="177"/>
      <c r="S655" s="177"/>
      <c r="T655" s="178"/>
      <c r="AT655" s="173" t="s">
        <v>269</v>
      </c>
      <c r="AU655" s="173" t="s">
        <v>87</v>
      </c>
      <c r="AV655" s="14" t="s">
        <v>87</v>
      </c>
      <c r="AW655" s="14" t="s">
        <v>26</v>
      </c>
      <c r="AX655" s="14" t="s">
        <v>71</v>
      </c>
      <c r="AY655" s="173" t="s">
        <v>157</v>
      </c>
    </row>
    <row r="656" spans="1:65" s="14" customFormat="1" x14ac:dyDescent="0.2">
      <c r="B656" s="172"/>
      <c r="D656" s="166" t="s">
        <v>269</v>
      </c>
      <c r="E656" s="173" t="s">
        <v>1</v>
      </c>
      <c r="F656" s="174" t="s">
        <v>1318</v>
      </c>
      <c r="H656" s="175">
        <v>13.2</v>
      </c>
      <c r="L656" s="172"/>
      <c r="M656" s="176"/>
      <c r="N656" s="177"/>
      <c r="O656" s="177"/>
      <c r="P656" s="177"/>
      <c r="Q656" s="177"/>
      <c r="R656" s="177"/>
      <c r="S656" s="177"/>
      <c r="T656" s="178"/>
      <c r="AT656" s="173" t="s">
        <v>269</v>
      </c>
      <c r="AU656" s="173" t="s">
        <v>87</v>
      </c>
      <c r="AV656" s="14" t="s">
        <v>87</v>
      </c>
      <c r="AW656" s="14" t="s">
        <v>26</v>
      </c>
      <c r="AX656" s="14" t="s">
        <v>71</v>
      </c>
      <c r="AY656" s="173" t="s">
        <v>157</v>
      </c>
    </row>
    <row r="657" spans="1:65" s="14" customFormat="1" x14ac:dyDescent="0.2">
      <c r="B657" s="172"/>
      <c r="D657" s="166" t="s">
        <v>269</v>
      </c>
      <c r="E657" s="173" t="s">
        <v>1</v>
      </c>
      <c r="F657" s="174" t="s">
        <v>1319</v>
      </c>
      <c r="H657" s="175">
        <v>7.7</v>
      </c>
      <c r="L657" s="172"/>
      <c r="M657" s="176"/>
      <c r="N657" s="177"/>
      <c r="O657" s="177"/>
      <c r="P657" s="177"/>
      <c r="Q657" s="177"/>
      <c r="R657" s="177"/>
      <c r="S657" s="177"/>
      <c r="T657" s="178"/>
      <c r="AT657" s="173" t="s">
        <v>269</v>
      </c>
      <c r="AU657" s="173" t="s">
        <v>87</v>
      </c>
      <c r="AV657" s="14" t="s">
        <v>87</v>
      </c>
      <c r="AW657" s="14" t="s">
        <v>26</v>
      </c>
      <c r="AX657" s="14" t="s">
        <v>71</v>
      </c>
      <c r="AY657" s="173" t="s">
        <v>157</v>
      </c>
    </row>
    <row r="658" spans="1:65" s="16" customFormat="1" x14ac:dyDescent="0.2">
      <c r="B658" s="186"/>
      <c r="D658" s="166" t="s">
        <v>269</v>
      </c>
      <c r="E658" s="187" t="s">
        <v>1</v>
      </c>
      <c r="F658" s="188" t="s">
        <v>319</v>
      </c>
      <c r="H658" s="189">
        <v>108.82899999999999</v>
      </c>
      <c r="L658" s="186"/>
      <c r="M658" s="190"/>
      <c r="N658" s="191"/>
      <c r="O658" s="191"/>
      <c r="P658" s="191"/>
      <c r="Q658" s="191"/>
      <c r="R658" s="191"/>
      <c r="S658" s="191"/>
      <c r="T658" s="192"/>
      <c r="AT658" s="187" t="s">
        <v>269</v>
      </c>
      <c r="AU658" s="187" t="s">
        <v>87</v>
      </c>
      <c r="AV658" s="16" t="s">
        <v>92</v>
      </c>
      <c r="AW658" s="16" t="s">
        <v>26</v>
      </c>
      <c r="AX658" s="16" t="s">
        <v>71</v>
      </c>
      <c r="AY658" s="187" t="s">
        <v>157</v>
      </c>
    </row>
    <row r="659" spans="1:65" s="14" customFormat="1" x14ac:dyDescent="0.2">
      <c r="B659" s="172"/>
      <c r="D659" s="166" t="s">
        <v>269</v>
      </c>
      <c r="E659" s="173" t="s">
        <v>1</v>
      </c>
      <c r="F659" s="174" t="s">
        <v>1320</v>
      </c>
      <c r="H659" s="175">
        <v>16.86</v>
      </c>
      <c r="L659" s="172"/>
      <c r="M659" s="176"/>
      <c r="N659" s="177"/>
      <c r="O659" s="177"/>
      <c r="P659" s="177"/>
      <c r="Q659" s="177"/>
      <c r="R659" s="177"/>
      <c r="S659" s="177"/>
      <c r="T659" s="178"/>
      <c r="AT659" s="173" t="s">
        <v>269</v>
      </c>
      <c r="AU659" s="173" t="s">
        <v>87</v>
      </c>
      <c r="AV659" s="14" t="s">
        <v>87</v>
      </c>
      <c r="AW659" s="14" t="s">
        <v>26</v>
      </c>
      <c r="AX659" s="14" t="s">
        <v>71</v>
      </c>
      <c r="AY659" s="173" t="s">
        <v>157</v>
      </c>
    </row>
    <row r="660" spans="1:65" s="14" customFormat="1" x14ac:dyDescent="0.2">
      <c r="B660" s="172"/>
      <c r="D660" s="166" t="s">
        <v>269</v>
      </c>
      <c r="E660" s="173" t="s">
        <v>1</v>
      </c>
      <c r="F660" s="174" t="s">
        <v>1321</v>
      </c>
      <c r="H660" s="175">
        <v>9.2159999999999993</v>
      </c>
      <c r="L660" s="172"/>
      <c r="M660" s="176"/>
      <c r="N660" s="177"/>
      <c r="O660" s="177"/>
      <c r="P660" s="177"/>
      <c r="Q660" s="177"/>
      <c r="R660" s="177"/>
      <c r="S660" s="177"/>
      <c r="T660" s="178"/>
      <c r="AT660" s="173" t="s">
        <v>269</v>
      </c>
      <c r="AU660" s="173" t="s">
        <v>87</v>
      </c>
      <c r="AV660" s="14" t="s">
        <v>87</v>
      </c>
      <c r="AW660" s="14" t="s">
        <v>26</v>
      </c>
      <c r="AX660" s="14" t="s">
        <v>71</v>
      </c>
      <c r="AY660" s="173" t="s">
        <v>157</v>
      </c>
    </row>
    <row r="661" spans="1:65" s="14" customFormat="1" x14ac:dyDescent="0.2">
      <c r="B661" s="172"/>
      <c r="D661" s="166" t="s">
        <v>269</v>
      </c>
      <c r="E661" s="173" t="s">
        <v>1</v>
      </c>
      <c r="F661" s="174" t="s">
        <v>1322</v>
      </c>
      <c r="H661" s="175">
        <v>8.9429999999999996</v>
      </c>
      <c r="L661" s="172"/>
      <c r="M661" s="176"/>
      <c r="N661" s="177"/>
      <c r="O661" s="177"/>
      <c r="P661" s="177"/>
      <c r="Q661" s="177"/>
      <c r="R661" s="177"/>
      <c r="S661" s="177"/>
      <c r="T661" s="178"/>
      <c r="AT661" s="173" t="s">
        <v>269</v>
      </c>
      <c r="AU661" s="173" t="s">
        <v>87</v>
      </c>
      <c r="AV661" s="14" t="s">
        <v>87</v>
      </c>
      <c r="AW661" s="14" t="s">
        <v>26</v>
      </c>
      <c r="AX661" s="14" t="s">
        <v>71</v>
      </c>
      <c r="AY661" s="173" t="s">
        <v>157</v>
      </c>
    </row>
    <row r="662" spans="1:65" s="14" customFormat="1" x14ac:dyDescent="0.2">
      <c r="B662" s="172"/>
      <c r="D662" s="166" t="s">
        <v>269</v>
      </c>
      <c r="E662" s="173" t="s">
        <v>1</v>
      </c>
      <c r="F662" s="174" t="s">
        <v>1323</v>
      </c>
      <c r="H662" s="175">
        <v>3.74</v>
      </c>
      <c r="L662" s="172"/>
      <c r="M662" s="176"/>
      <c r="N662" s="177"/>
      <c r="O662" s="177"/>
      <c r="P662" s="177"/>
      <c r="Q662" s="177"/>
      <c r="R662" s="177"/>
      <c r="S662" s="177"/>
      <c r="T662" s="178"/>
      <c r="AT662" s="173" t="s">
        <v>269</v>
      </c>
      <c r="AU662" s="173" t="s">
        <v>87</v>
      </c>
      <c r="AV662" s="14" t="s">
        <v>87</v>
      </c>
      <c r="AW662" s="14" t="s">
        <v>26</v>
      </c>
      <c r="AX662" s="14" t="s">
        <v>71</v>
      </c>
      <c r="AY662" s="173" t="s">
        <v>157</v>
      </c>
    </row>
    <row r="663" spans="1:65" s="16" customFormat="1" x14ac:dyDescent="0.2">
      <c r="B663" s="186"/>
      <c r="D663" s="166" t="s">
        <v>269</v>
      </c>
      <c r="E663" s="187" t="s">
        <v>1</v>
      </c>
      <c r="F663" s="188" t="s">
        <v>319</v>
      </c>
      <c r="H663" s="189">
        <v>38.759</v>
      </c>
      <c r="L663" s="186"/>
      <c r="M663" s="190"/>
      <c r="N663" s="191"/>
      <c r="O663" s="191"/>
      <c r="P663" s="191"/>
      <c r="Q663" s="191"/>
      <c r="R663" s="191"/>
      <c r="S663" s="191"/>
      <c r="T663" s="192"/>
      <c r="AT663" s="187" t="s">
        <v>269</v>
      </c>
      <c r="AU663" s="187" t="s">
        <v>87</v>
      </c>
      <c r="AV663" s="16" t="s">
        <v>92</v>
      </c>
      <c r="AW663" s="16" t="s">
        <v>26</v>
      </c>
      <c r="AX663" s="16" t="s">
        <v>71</v>
      </c>
      <c r="AY663" s="187" t="s">
        <v>157</v>
      </c>
    </row>
    <row r="664" spans="1:65" s="14" customFormat="1" x14ac:dyDescent="0.2">
      <c r="B664" s="172"/>
      <c r="D664" s="166" t="s">
        <v>269</v>
      </c>
      <c r="E664" s="173" t="s">
        <v>1</v>
      </c>
      <c r="F664" s="174" t="s">
        <v>1324</v>
      </c>
      <c r="H664" s="175">
        <v>23.04</v>
      </c>
      <c r="L664" s="172"/>
      <c r="M664" s="176"/>
      <c r="N664" s="177"/>
      <c r="O664" s="177"/>
      <c r="P664" s="177"/>
      <c r="Q664" s="177"/>
      <c r="R664" s="177"/>
      <c r="S664" s="177"/>
      <c r="T664" s="178"/>
      <c r="AT664" s="173" t="s">
        <v>269</v>
      </c>
      <c r="AU664" s="173" t="s">
        <v>87</v>
      </c>
      <c r="AV664" s="14" t="s">
        <v>87</v>
      </c>
      <c r="AW664" s="14" t="s">
        <v>26</v>
      </c>
      <c r="AX664" s="14" t="s">
        <v>71</v>
      </c>
      <c r="AY664" s="173" t="s">
        <v>157</v>
      </c>
    </row>
    <row r="665" spans="1:65" s="14" customFormat="1" x14ac:dyDescent="0.2">
      <c r="B665" s="172"/>
      <c r="D665" s="166" t="s">
        <v>269</v>
      </c>
      <c r="E665" s="173" t="s">
        <v>1</v>
      </c>
      <c r="F665" s="174" t="s">
        <v>1325</v>
      </c>
      <c r="H665" s="175">
        <v>7.68</v>
      </c>
      <c r="L665" s="172"/>
      <c r="M665" s="176"/>
      <c r="N665" s="177"/>
      <c r="O665" s="177"/>
      <c r="P665" s="177"/>
      <c r="Q665" s="177"/>
      <c r="R665" s="177"/>
      <c r="S665" s="177"/>
      <c r="T665" s="178"/>
      <c r="AT665" s="173" t="s">
        <v>269</v>
      </c>
      <c r="AU665" s="173" t="s">
        <v>87</v>
      </c>
      <c r="AV665" s="14" t="s">
        <v>87</v>
      </c>
      <c r="AW665" s="14" t="s">
        <v>26</v>
      </c>
      <c r="AX665" s="14" t="s">
        <v>71</v>
      </c>
      <c r="AY665" s="173" t="s">
        <v>157</v>
      </c>
    </row>
    <row r="666" spans="1:65" s="16" customFormat="1" x14ac:dyDescent="0.2">
      <c r="B666" s="186"/>
      <c r="D666" s="166" t="s">
        <v>269</v>
      </c>
      <c r="E666" s="187" t="s">
        <v>1</v>
      </c>
      <c r="F666" s="188" t="s">
        <v>319</v>
      </c>
      <c r="H666" s="189">
        <v>30.72</v>
      </c>
      <c r="L666" s="186"/>
      <c r="M666" s="190"/>
      <c r="N666" s="191"/>
      <c r="O666" s="191"/>
      <c r="P666" s="191"/>
      <c r="Q666" s="191"/>
      <c r="R666" s="191"/>
      <c r="S666" s="191"/>
      <c r="T666" s="192"/>
      <c r="AT666" s="187" t="s">
        <v>269</v>
      </c>
      <c r="AU666" s="187" t="s">
        <v>87</v>
      </c>
      <c r="AV666" s="16" t="s">
        <v>92</v>
      </c>
      <c r="AW666" s="16" t="s">
        <v>26</v>
      </c>
      <c r="AX666" s="16" t="s">
        <v>71</v>
      </c>
      <c r="AY666" s="187" t="s">
        <v>157</v>
      </c>
    </row>
    <row r="667" spans="1:65" s="14" customFormat="1" x14ac:dyDescent="0.2">
      <c r="B667" s="172"/>
      <c r="D667" s="166" t="s">
        <v>269</v>
      </c>
      <c r="E667" s="173" t="s">
        <v>1</v>
      </c>
      <c r="F667" s="174" t="s">
        <v>1326</v>
      </c>
      <c r="H667" s="175">
        <v>24.431999999999999</v>
      </c>
      <c r="L667" s="172"/>
      <c r="M667" s="176"/>
      <c r="N667" s="177"/>
      <c r="O667" s="177"/>
      <c r="P667" s="177"/>
      <c r="Q667" s="177"/>
      <c r="R667" s="177"/>
      <c r="S667" s="177"/>
      <c r="T667" s="178"/>
      <c r="AT667" s="173" t="s">
        <v>269</v>
      </c>
      <c r="AU667" s="173" t="s">
        <v>87</v>
      </c>
      <c r="AV667" s="14" t="s">
        <v>87</v>
      </c>
      <c r="AW667" s="14" t="s">
        <v>26</v>
      </c>
      <c r="AX667" s="14" t="s">
        <v>71</v>
      </c>
      <c r="AY667" s="173" t="s">
        <v>157</v>
      </c>
    </row>
    <row r="668" spans="1:65" s="14" customFormat="1" x14ac:dyDescent="0.2">
      <c r="B668" s="172"/>
      <c r="D668" s="166" t="s">
        <v>269</v>
      </c>
      <c r="E668" s="173" t="s">
        <v>1</v>
      </c>
      <c r="F668" s="174" t="s">
        <v>1327</v>
      </c>
      <c r="H668" s="175">
        <v>6.8159999999999998</v>
      </c>
      <c r="L668" s="172"/>
      <c r="M668" s="176"/>
      <c r="N668" s="177"/>
      <c r="O668" s="177"/>
      <c r="P668" s="177"/>
      <c r="Q668" s="177"/>
      <c r="R668" s="177"/>
      <c r="S668" s="177"/>
      <c r="T668" s="178"/>
      <c r="AT668" s="173" t="s">
        <v>269</v>
      </c>
      <c r="AU668" s="173" t="s">
        <v>87</v>
      </c>
      <c r="AV668" s="14" t="s">
        <v>87</v>
      </c>
      <c r="AW668" s="14" t="s">
        <v>26</v>
      </c>
      <c r="AX668" s="14" t="s">
        <v>71</v>
      </c>
      <c r="AY668" s="173" t="s">
        <v>157</v>
      </c>
    </row>
    <row r="669" spans="1:65" s="14" customFormat="1" x14ac:dyDescent="0.2">
      <c r="B669" s="172"/>
      <c r="D669" s="166" t="s">
        <v>269</v>
      </c>
      <c r="E669" s="173" t="s">
        <v>1</v>
      </c>
      <c r="F669" s="174" t="s">
        <v>1328</v>
      </c>
      <c r="H669" s="175">
        <v>3.8639999999999999</v>
      </c>
      <c r="L669" s="172"/>
      <c r="M669" s="176"/>
      <c r="N669" s="177"/>
      <c r="O669" s="177"/>
      <c r="P669" s="177"/>
      <c r="Q669" s="177"/>
      <c r="R669" s="177"/>
      <c r="S669" s="177"/>
      <c r="T669" s="178"/>
      <c r="AT669" s="173" t="s">
        <v>269</v>
      </c>
      <c r="AU669" s="173" t="s">
        <v>87</v>
      </c>
      <c r="AV669" s="14" t="s">
        <v>87</v>
      </c>
      <c r="AW669" s="14" t="s">
        <v>26</v>
      </c>
      <c r="AX669" s="14" t="s">
        <v>71</v>
      </c>
      <c r="AY669" s="173" t="s">
        <v>157</v>
      </c>
    </row>
    <row r="670" spans="1:65" s="16" customFormat="1" x14ac:dyDescent="0.2">
      <c r="B670" s="186"/>
      <c r="D670" s="166" t="s">
        <v>269</v>
      </c>
      <c r="E670" s="187" t="s">
        <v>1</v>
      </c>
      <c r="F670" s="188" t="s">
        <v>319</v>
      </c>
      <c r="H670" s="189">
        <v>35.112000000000002</v>
      </c>
      <c r="L670" s="186"/>
      <c r="M670" s="190"/>
      <c r="N670" s="191"/>
      <c r="O670" s="191"/>
      <c r="P670" s="191"/>
      <c r="Q670" s="191"/>
      <c r="R670" s="191"/>
      <c r="S670" s="191"/>
      <c r="T670" s="192"/>
      <c r="AT670" s="187" t="s">
        <v>269</v>
      </c>
      <c r="AU670" s="187" t="s">
        <v>87</v>
      </c>
      <c r="AV670" s="16" t="s">
        <v>92</v>
      </c>
      <c r="AW670" s="16" t="s">
        <v>26</v>
      </c>
      <c r="AX670" s="16" t="s">
        <v>71</v>
      </c>
      <c r="AY670" s="187" t="s">
        <v>157</v>
      </c>
    </row>
    <row r="671" spans="1:65" s="15" customFormat="1" x14ac:dyDescent="0.2">
      <c r="B671" s="179"/>
      <c r="D671" s="166" t="s">
        <v>269</v>
      </c>
      <c r="E671" s="180" t="s">
        <v>1</v>
      </c>
      <c r="F671" s="181" t="s">
        <v>272</v>
      </c>
      <c r="H671" s="182">
        <v>213.42</v>
      </c>
      <c r="L671" s="179"/>
      <c r="M671" s="183"/>
      <c r="N671" s="184"/>
      <c r="O671" s="184"/>
      <c r="P671" s="184"/>
      <c r="Q671" s="184"/>
      <c r="R671" s="184"/>
      <c r="S671" s="184"/>
      <c r="T671" s="185"/>
      <c r="AT671" s="180" t="s">
        <v>269</v>
      </c>
      <c r="AU671" s="180" t="s">
        <v>87</v>
      </c>
      <c r="AV671" s="15" t="s">
        <v>162</v>
      </c>
      <c r="AW671" s="15" t="s">
        <v>26</v>
      </c>
      <c r="AX671" s="15" t="s">
        <v>79</v>
      </c>
      <c r="AY671" s="180" t="s">
        <v>157</v>
      </c>
    </row>
    <row r="672" spans="1:65" s="2" customFormat="1" ht="24.2" customHeight="1" x14ac:dyDescent="0.2">
      <c r="A672" s="30"/>
      <c r="B672" s="147"/>
      <c r="C672" s="148" t="s">
        <v>583</v>
      </c>
      <c r="D672" s="148" t="s">
        <v>159</v>
      </c>
      <c r="E672" s="149" t="s">
        <v>1329</v>
      </c>
      <c r="F672" s="150" t="s">
        <v>1330</v>
      </c>
      <c r="G672" s="151" t="s">
        <v>168</v>
      </c>
      <c r="H672" s="152">
        <v>213.42</v>
      </c>
      <c r="I672" s="152"/>
      <c r="J672" s="152">
        <f>ROUND(I672*H672,3)</f>
        <v>0</v>
      </c>
      <c r="K672" s="153"/>
      <c r="L672" s="31"/>
      <c r="M672" s="154" t="s">
        <v>1</v>
      </c>
      <c r="N672" s="155" t="s">
        <v>37</v>
      </c>
      <c r="O672" s="156">
        <v>0.23599999999999999</v>
      </c>
      <c r="P672" s="156">
        <f>O672*H672</f>
        <v>50.367119999999993</v>
      </c>
      <c r="Q672" s="156">
        <v>0</v>
      </c>
      <c r="R672" s="156">
        <f>Q672*H672</f>
        <v>0</v>
      </c>
      <c r="S672" s="156">
        <v>0</v>
      </c>
      <c r="T672" s="157">
        <f>S672*H672</f>
        <v>0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58" t="s">
        <v>162</v>
      </c>
      <c r="AT672" s="158" t="s">
        <v>159</v>
      </c>
      <c r="AU672" s="158" t="s">
        <v>87</v>
      </c>
      <c r="AY672" s="18" t="s">
        <v>157</v>
      </c>
      <c r="BE672" s="159">
        <f>IF(N672="základná",J672,0)</f>
        <v>0</v>
      </c>
      <c r="BF672" s="159">
        <f>IF(N672="znížená",J672,0)</f>
        <v>0</v>
      </c>
      <c r="BG672" s="159">
        <f>IF(N672="zákl. prenesená",J672,0)</f>
        <v>0</v>
      </c>
      <c r="BH672" s="159">
        <f>IF(N672="zníž. prenesená",J672,0)</f>
        <v>0</v>
      </c>
      <c r="BI672" s="159">
        <f>IF(N672="nulová",J672,0)</f>
        <v>0</v>
      </c>
      <c r="BJ672" s="18" t="s">
        <v>87</v>
      </c>
      <c r="BK672" s="160">
        <f>ROUND(I672*H672,3)</f>
        <v>0</v>
      </c>
      <c r="BL672" s="18" t="s">
        <v>162</v>
      </c>
      <c r="BM672" s="158" t="s">
        <v>1331</v>
      </c>
    </row>
    <row r="673" spans="1:65" s="2" customFormat="1" ht="24.2" customHeight="1" x14ac:dyDescent="0.2">
      <c r="A673" s="30"/>
      <c r="B673" s="147"/>
      <c r="C673" s="148" t="s">
        <v>587</v>
      </c>
      <c r="D673" s="148" t="s">
        <v>159</v>
      </c>
      <c r="E673" s="149" t="s">
        <v>1332</v>
      </c>
      <c r="F673" s="150" t="s">
        <v>1333</v>
      </c>
      <c r="G673" s="151" t="s">
        <v>218</v>
      </c>
      <c r="H673" s="152">
        <v>3.742</v>
      </c>
      <c r="I673" s="152"/>
      <c r="J673" s="152">
        <f>ROUND(I673*H673,3)</f>
        <v>0</v>
      </c>
      <c r="K673" s="153"/>
      <c r="L673" s="31"/>
      <c r="M673" s="154" t="s">
        <v>1</v>
      </c>
      <c r="N673" s="155" t="s">
        <v>37</v>
      </c>
      <c r="O673" s="156">
        <v>39.453000000000003</v>
      </c>
      <c r="P673" s="156">
        <f>O673*H673</f>
        <v>147.633126</v>
      </c>
      <c r="Q673" s="156">
        <v>1.01953</v>
      </c>
      <c r="R673" s="156">
        <f>Q673*H673</f>
        <v>3.8150812600000004</v>
      </c>
      <c r="S673" s="156">
        <v>0</v>
      </c>
      <c r="T673" s="157">
        <f>S673*H673</f>
        <v>0</v>
      </c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R673" s="158" t="s">
        <v>162</v>
      </c>
      <c r="AT673" s="158" t="s">
        <v>159</v>
      </c>
      <c r="AU673" s="158" t="s">
        <v>87</v>
      </c>
      <c r="AY673" s="18" t="s">
        <v>157</v>
      </c>
      <c r="BE673" s="159">
        <f>IF(N673="základná",J673,0)</f>
        <v>0</v>
      </c>
      <c r="BF673" s="159">
        <f>IF(N673="znížená",J673,0)</f>
        <v>0</v>
      </c>
      <c r="BG673" s="159">
        <f>IF(N673="zákl. prenesená",J673,0)</f>
        <v>0</v>
      </c>
      <c r="BH673" s="159">
        <f>IF(N673="zníž. prenesená",J673,0)</f>
        <v>0</v>
      </c>
      <c r="BI673" s="159">
        <f>IF(N673="nulová",J673,0)</f>
        <v>0</v>
      </c>
      <c r="BJ673" s="18" t="s">
        <v>87</v>
      </c>
      <c r="BK673" s="160">
        <f>ROUND(I673*H673,3)</f>
        <v>0</v>
      </c>
      <c r="BL673" s="18" t="s">
        <v>162</v>
      </c>
      <c r="BM673" s="158" t="s">
        <v>1334</v>
      </c>
    </row>
    <row r="674" spans="1:65" s="13" customFormat="1" x14ac:dyDescent="0.2">
      <c r="B674" s="165"/>
      <c r="D674" s="166" t="s">
        <v>269</v>
      </c>
      <c r="E674" s="167" t="s">
        <v>1</v>
      </c>
      <c r="F674" s="168" t="s">
        <v>1199</v>
      </c>
      <c r="H674" s="167" t="s">
        <v>1</v>
      </c>
      <c r="L674" s="165"/>
      <c r="M674" s="169"/>
      <c r="N674" s="170"/>
      <c r="O674" s="170"/>
      <c r="P674" s="170"/>
      <c r="Q674" s="170"/>
      <c r="R674" s="170"/>
      <c r="S674" s="170"/>
      <c r="T674" s="171"/>
      <c r="AT674" s="167" t="s">
        <v>269</v>
      </c>
      <c r="AU674" s="167" t="s">
        <v>87</v>
      </c>
      <c r="AV674" s="13" t="s">
        <v>79</v>
      </c>
      <c r="AW674" s="13" t="s">
        <v>26</v>
      </c>
      <c r="AX674" s="13" t="s">
        <v>71</v>
      </c>
      <c r="AY674" s="167" t="s">
        <v>157</v>
      </c>
    </row>
    <row r="675" spans="1:65" s="14" customFormat="1" ht="33.75" x14ac:dyDescent="0.2">
      <c r="B675" s="172"/>
      <c r="D675" s="166" t="s">
        <v>269</v>
      </c>
      <c r="E675" s="173" t="s">
        <v>1</v>
      </c>
      <c r="F675" s="174" t="s">
        <v>1335</v>
      </c>
      <c r="H675" s="175">
        <v>1790.14</v>
      </c>
      <c r="L675" s="172"/>
      <c r="M675" s="176"/>
      <c r="N675" s="177"/>
      <c r="O675" s="177"/>
      <c r="P675" s="177"/>
      <c r="Q675" s="177"/>
      <c r="R675" s="177"/>
      <c r="S675" s="177"/>
      <c r="T675" s="178"/>
      <c r="AT675" s="173" t="s">
        <v>269</v>
      </c>
      <c r="AU675" s="173" t="s">
        <v>87</v>
      </c>
      <c r="AV675" s="14" t="s">
        <v>87</v>
      </c>
      <c r="AW675" s="14" t="s">
        <v>26</v>
      </c>
      <c r="AX675" s="14" t="s">
        <v>71</v>
      </c>
      <c r="AY675" s="173" t="s">
        <v>157</v>
      </c>
    </row>
    <row r="676" spans="1:65" s="13" customFormat="1" x14ac:dyDescent="0.2">
      <c r="B676" s="165"/>
      <c r="D676" s="166" t="s">
        <v>269</v>
      </c>
      <c r="E676" s="167" t="s">
        <v>1</v>
      </c>
      <c r="F676" s="168" t="s">
        <v>1336</v>
      </c>
      <c r="H676" s="167" t="s">
        <v>1</v>
      </c>
      <c r="L676" s="165"/>
      <c r="M676" s="169"/>
      <c r="N676" s="170"/>
      <c r="O676" s="170"/>
      <c r="P676" s="170"/>
      <c r="Q676" s="170"/>
      <c r="R676" s="170"/>
      <c r="S676" s="170"/>
      <c r="T676" s="171"/>
      <c r="AT676" s="167" t="s">
        <v>269</v>
      </c>
      <c r="AU676" s="167" t="s">
        <v>87</v>
      </c>
      <c r="AV676" s="13" t="s">
        <v>79</v>
      </c>
      <c r="AW676" s="13" t="s">
        <v>26</v>
      </c>
      <c r="AX676" s="13" t="s">
        <v>71</v>
      </c>
      <c r="AY676" s="167" t="s">
        <v>157</v>
      </c>
    </row>
    <row r="677" spans="1:65" s="14" customFormat="1" ht="22.5" x14ac:dyDescent="0.2">
      <c r="B677" s="172"/>
      <c r="D677" s="166" t="s">
        <v>269</v>
      </c>
      <c r="E677" s="173" t="s">
        <v>1</v>
      </c>
      <c r="F677" s="174" t="s">
        <v>1337</v>
      </c>
      <c r="H677" s="175">
        <v>677.64</v>
      </c>
      <c r="L677" s="172"/>
      <c r="M677" s="176"/>
      <c r="N677" s="177"/>
      <c r="O677" s="177"/>
      <c r="P677" s="177"/>
      <c r="Q677" s="177"/>
      <c r="R677" s="177"/>
      <c r="S677" s="177"/>
      <c r="T677" s="178"/>
      <c r="AT677" s="173" t="s">
        <v>269</v>
      </c>
      <c r="AU677" s="173" t="s">
        <v>87</v>
      </c>
      <c r="AV677" s="14" t="s">
        <v>87</v>
      </c>
      <c r="AW677" s="14" t="s">
        <v>26</v>
      </c>
      <c r="AX677" s="14" t="s">
        <v>71</v>
      </c>
      <c r="AY677" s="173" t="s">
        <v>157</v>
      </c>
    </row>
    <row r="678" spans="1:65" s="13" customFormat="1" x14ac:dyDescent="0.2">
      <c r="B678" s="165"/>
      <c r="D678" s="166" t="s">
        <v>269</v>
      </c>
      <c r="E678" s="167" t="s">
        <v>1</v>
      </c>
      <c r="F678" s="168" t="s">
        <v>1338</v>
      </c>
      <c r="H678" s="167" t="s">
        <v>1</v>
      </c>
      <c r="L678" s="165"/>
      <c r="M678" s="169"/>
      <c r="N678" s="170"/>
      <c r="O678" s="170"/>
      <c r="P678" s="170"/>
      <c r="Q678" s="170"/>
      <c r="R678" s="170"/>
      <c r="S678" s="170"/>
      <c r="T678" s="171"/>
      <c r="AT678" s="167" t="s">
        <v>269</v>
      </c>
      <c r="AU678" s="167" t="s">
        <v>87</v>
      </c>
      <c r="AV678" s="13" t="s">
        <v>79</v>
      </c>
      <c r="AW678" s="13" t="s">
        <v>26</v>
      </c>
      <c r="AX678" s="13" t="s">
        <v>71</v>
      </c>
      <c r="AY678" s="167" t="s">
        <v>157</v>
      </c>
    </row>
    <row r="679" spans="1:65" s="14" customFormat="1" x14ac:dyDescent="0.2">
      <c r="B679" s="172"/>
      <c r="D679" s="166" t="s">
        <v>269</v>
      </c>
      <c r="E679" s="173" t="s">
        <v>1</v>
      </c>
      <c r="F679" s="174" t="s">
        <v>1339</v>
      </c>
      <c r="H679" s="175">
        <v>467.98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1:65" s="13" customFormat="1" x14ac:dyDescent="0.2">
      <c r="B680" s="165"/>
      <c r="D680" s="166" t="s">
        <v>269</v>
      </c>
      <c r="E680" s="167" t="s">
        <v>1</v>
      </c>
      <c r="F680" s="168" t="s">
        <v>1340</v>
      </c>
      <c r="H680" s="167" t="s">
        <v>1</v>
      </c>
      <c r="L680" s="165"/>
      <c r="M680" s="169"/>
      <c r="N680" s="170"/>
      <c r="O680" s="170"/>
      <c r="P680" s="170"/>
      <c r="Q680" s="170"/>
      <c r="R680" s="170"/>
      <c r="S680" s="170"/>
      <c r="T680" s="171"/>
      <c r="AT680" s="167" t="s">
        <v>269</v>
      </c>
      <c r="AU680" s="167" t="s">
        <v>87</v>
      </c>
      <c r="AV680" s="13" t="s">
        <v>79</v>
      </c>
      <c r="AW680" s="13" t="s">
        <v>26</v>
      </c>
      <c r="AX680" s="13" t="s">
        <v>71</v>
      </c>
      <c r="AY680" s="167" t="s">
        <v>157</v>
      </c>
    </row>
    <row r="681" spans="1:65" s="14" customFormat="1" x14ac:dyDescent="0.2">
      <c r="B681" s="172"/>
      <c r="D681" s="166" t="s">
        <v>269</v>
      </c>
      <c r="E681" s="173" t="s">
        <v>1</v>
      </c>
      <c r="F681" s="174" t="s">
        <v>1341</v>
      </c>
      <c r="H681" s="175">
        <v>466.24</v>
      </c>
      <c r="L681" s="172"/>
      <c r="M681" s="176"/>
      <c r="N681" s="177"/>
      <c r="O681" s="177"/>
      <c r="P681" s="177"/>
      <c r="Q681" s="177"/>
      <c r="R681" s="177"/>
      <c r="S681" s="177"/>
      <c r="T681" s="178"/>
      <c r="AT681" s="173" t="s">
        <v>269</v>
      </c>
      <c r="AU681" s="173" t="s">
        <v>87</v>
      </c>
      <c r="AV681" s="14" t="s">
        <v>87</v>
      </c>
      <c r="AW681" s="14" t="s">
        <v>26</v>
      </c>
      <c r="AX681" s="14" t="s">
        <v>71</v>
      </c>
      <c r="AY681" s="173" t="s">
        <v>157</v>
      </c>
    </row>
    <row r="682" spans="1:65" s="16" customFormat="1" x14ac:dyDescent="0.2">
      <c r="B682" s="186"/>
      <c r="D682" s="166" t="s">
        <v>269</v>
      </c>
      <c r="E682" s="187" t="s">
        <v>1</v>
      </c>
      <c r="F682" s="188" t="s">
        <v>319</v>
      </c>
      <c r="H682" s="189">
        <v>3402</v>
      </c>
      <c r="L682" s="186"/>
      <c r="M682" s="190"/>
      <c r="N682" s="191"/>
      <c r="O682" s="191"/>
      <c r="P682" s="191"/>
      <c r="Q682" s="191"/>
      <c r="R682" s="191"/>
      <c r="S682" s="191"/>
      <c r="T682" s="192"/>
      <c r="AT682" s="187" t="s">
        <v>269</v>
      </c>
      <c r="AU682" s="187" t="s">
        <v>87</v>
      </c>
      <c r="AV682" s="16" t="s">
        <v>92</v>
      </c>
      <c r="AW682" s="16" t="s">
        <v>26</v>
      </c>
      <c r="AX682" s="16" t="s">
        <v>71</v>
      </c>
      <c r="AY682" s="187" t="s">
        <v>157</v>
      </c>
    </row>
    <row r="683" spans="1:65" s="14" customFormat="1" x14ac:dyDescent="0.2">
      <c r="B683" s="172"/>
      <c r="D683" s="166" t="s">
        <v>269</v>
      </c>
      <c r="E683" s="173" t="s">
        <v>1</v>
      </c>
      <c r="F683" s="174" t="s">
        <v>1342</v>
      </c>
      <c r="H683" s="175">
        <v>340.202</v>
      </c>
      <c r="L683" s="172"/>
      <c r="M683" s="176"/>
      <c r="N683" s="177"/>
      <c r="O683" s="177"/>
      <c r="P683" s="177"/>
      <c r="Q683" s="177"/>
      <c r="R683" s="177"/>
      <c r="S683" s="177"/>
      <c r="T683" s="178"/>
      <c r="AT683" s="173" t="s">
        <v>269</v>
      </c>
      <c r="AU683" s="173" t="s">
        <v>87</v>
      </c>
      <c r="AV683" s="14" t="s">
        <v>87</v>
      </c>
      <c r="AW683" s="14" t="s">
        <v>26</v>
      </c>
      <c r="AX683" s="14" t="s">
        <v>71</v>
      </c>
      <c r="AY683" s="173" t="s">
        <v>157</v>
      </c>
    </row>
    <row r="684" spans="1:65" s="16" customFormat="1" x14ac:dyDescent="0.2">
      <c r="B684" s="186"/>
      <c r="D684" s="166" t="s">
        <v>269</v>
      </c>
      <c r="E684" s="187" t="s">
        <v>1</v>
      </c>
      <c r="F684" s="188" t="s">
        <v>319</v>
      </c>
      <c r="H684" s="189">
        <v>340.202</v>
      </c>
      <c r="L684" s="186"/>
      <c r="M684" s="190"/>
      <c r="N684" s="191"/>
      <c r="O684" s="191"/>
      <c r="P684" s="191"/>
      <c r="Q684" s="191"/>
      <c r="R684" s="191"/>
      <c r="S684" s="191"/>
      <c r="T684" s="192"/>
      <c r="AT684" s="187" t="s">
        <v>269</v>
      </c>
      <c r="AU684" s="187" t="s">
        <v>87</v>
      </c>
      <c r="AV684" s="16" t="s">
        <v>92</v>
      </c>
      <c r="AW684" s="16" t="s">
        <v>26</v>
      </c>
      <c r="AX684" s="16" t="s">
        <v>71</v>
      </c>
      <c r="AY684" s="187" t="s">
        <v>157</v>
      </c>
    </row>
    <row r="685" spans="1:65" s="14" customFormat="1" x14ac:dyDescent="0.2">
      <c r="B685" s="172"/>
      <c r="D685" s="166" t="s">
        <v>269</v>
      </c>
      <c r="E685" s="173" t="s">
        <v>1</v>
      </c>
      <c r="F685" s="174" t="s">
        <v>1343</v>
      </c>
      <c r="H685" s="175">
        <v>3.742</v>
      </c>
      <c r="L685" s="172"/>
      <c r="M685" s="176"/>
      <c r="N685" s="177"/>
      <c r="O685" s="177"/>
      <c r="P685" s="177"/>
      <c r="Q685" s="177"/>
      <c r="R685" s="177"/>
      <c r="S685" s="177"/>
      <c r="T685" s="178"/>
      <c r="AT685" s="173" t="s">
        <v>269</v>
      </c>
      <c r="AU685" s="173" t="s">
        <v>87</v>
      </c>
      <c r="AV685" s="14" t="s">
        <v>87</v>
      </c>
      <c r="AW685" s="14" t="s">
        <v>26</v>
      </c>
      <c r="AX685" s="14" t="s">
        <v>71</v>
      </c>
      <c r="AY685" s="173" t="s">
        <v>157</v>
      </c>
    </row>
    <row r="686" spans="1:65" s="16" customFormat="1" x14ac:dyDescent="0.2">
      <c r="B686" s="186"/>
      <c r="D686" s="166" t="s">
        <v>269</v>
      </c>
      <c r="E686" s="187" t="s">
        <v>1</v>
      </c>
      <c r="F686" s="188" t="s">
        <v>319</v>
      </c>
      <c r="H686" s="189">
        <v>3.742</v>
      </c>
      <c r="L686" s="186"/>
      <c r="M686" s="190"/>
      <c r="N686" s="191"/>
      <c r="O686" s="191"/>
      <c r="P686" s="191"/>
      <c r="Q686" s="191"/>
      <c r="R686" s="191"/>
      <c r="S686" s="191"/>
      <c r="T686" s="192"/>
      <c r="AT686" s="187" t="s">
        <v>269</v>
      </c>
      <c r="AU686" s="187" t="s">
        <v>87</v>
      </c>
      <c r="AV686" s="16" t="s">
        <v>92</v>
      </c>
      <c r="AW686" s="16" t="s">
        <v>26</v>
      </c>
      <c r="AX686" s="16" t="s">
        <v>79</v>
      </c>
      <c r="AY686" s="187" t="s">
        <v>157</v>
      </c>
    </row>
    <row r="687" spans="1:65" s="2" customFormat="1" ht="24.2" customHeight="1" x14ac:dyDescent="0.2">
      <c r="A687" s="30"/>
      <c r="B687" s="147"/>
      <c r="C687" s="148" t="s">
        <v>593</v>
      </c>
      <c r="D687" s="148" t="s">
        <v>159</v>
      </c>
      <c r="E687" s="149" t="s">
        <v>1344</v>
      </c>
      <c r="F687" s="150" t="s">
        <v>1345</v>
      </c>
      <c r="G687" s="151" t="s">
        <v>161</v>
      </c>
      <c r="H687" s="152">
        <v>24.3</v>
      </c>
      <c r="I687" s="152"/>
      <c r="J687" s="152">
        <f>ROUND(I687*H687,3)</f>
        <v>0</v>
      </c>
      <c r="K687" s="153"/>
      <c r="L687" s="31"/>
      <c r="M687" s="154" t="s">
        <v>1</v>
      </c>
      <c r="N687" s="155" t="s">
        <v>37</v>
      </c>
      <c r="O687" s="156">
        <v>1.22</v>
      </c>
      <c r="P687" s="156">
        <f>O687*H687</f>
        <v>29.646000000000001</v>
      </c>
      <c r="Q687" s="156">
        <v>2.3140399999999999</v>
      </c>
      <c r="R687" s="156">
        <f>Q687*H687</f>
        <v>56.231172000000001</v>
      </c>
      <c r="S687" s="156">
        <v>0</v>
      </c>
      <c r="T687" s="157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58" t="s">
        <v>162</v>
      </c>
      <c r="AT687" s="158" t="s">
        <v>159</v>
      </c>
      <c r="AU687" s="158" t="s">
        <v>87</v>
      </c>
      <c r="AY687" s="18" t="s">
        <v>157</v>
      </c>
      <c r="BE687" s="159">
        <f>IF(N687="základná",J687,0)</f>
        <v>0</v>
      </c>
      <c r="BF687" s="159">
        <f>IF(N687="znížená",J687,0)</f>
        <v>0</v>
      </c>
      <c r="BG687" s="159">
        <f>IF(N687="zákl. prenesená",J687,0)</f>
        <v>0</v>
      </c>
      <c r="BH687" s="159">
        <f>IF(N687="zníž. prenesená",J687,0)</f>
        <v>0</v>
      </c>
      <c r="BI687" s="159">
        <f>IF(N687="nulová",J687,0)</f>
        <v>0</v>
      </c>
      <c r="BJ687" s="18" t="s">
        <v>87</v>
      </c>
      <c r="BK687" s="160">
        <f>ROUND(I687*H687,3)</f>
        <v>0</v>
      </c>
      <c r="BL687" s="18" t="s">
        <v>162</v>
      </c>
      <c r="BM687" s="158" t="s">
        <v>1346</v>
      </c>
    </row>
    <row r="688" spans="1:65" s="14" customFormat="1" x14ac:dyDescent="0.2">
      <c r="B688" s="172"/>
      <c r="D688" s="166" t="s">
        <v>269</v>
      </c>
      <c r="E688" s="173" t="s">
        <v>1</v>
      </c>
      <c r="F688" s="174" t="s">
        <v>1347</v>
      </c>
      <c r="H688" s="175">
        <v>24.3</v>
      </c>
      <c r="L688" s="172"/>
      <c r="M688" s="176"/>
      <c r="N688" s="177"/>
      <c r="O688" s="177"/>
      <c r="P688" s="177"/>
      <c r="Q688" s="177"/>
      <c r="R688" s="177"/>
      <c r="S688" s="177"/>
      <c r="T688" s="178"/>
      <c r="AT688" s="173" t="s">
        <v>269</v>
      </c>
      <c r="AU688" s="173" t="s">
        <v>87</v>
      </c>
      <c r="AV688" s="14" t="s">
        <v>87</v>
      </c>
      <c r="AW688" s="14" t="s">
        <v>26</v>
      </c>
      <c r="AX688" s="14" t="s">
        <v>71</v>
      </c>
      <c r="AY688" s="173" t="s">
        <v>157</v>
      </c>
    </row>
    <row r="689" spans="1:65" s="15" customFormat="1" x14ac:dyDescent="0.2">
      <c r="B689" s="179"/>
      <c r="D689" s="166" t="s">
        <v>269</v>
      </c>
      <c r="E689" s="180" t="s">
        <v>1</v>
      </c>
      <c r="F689" s="181" t="s">
        <v>272</v>
      </c>
      <c r="H689" s="182">
        <v>24.3</v>
      </c>
      <c r="L689" s="179"/>
      <c r="M689" s="183"/>
      <c r="N689" s="184"/>
      <c r="O689" s="184"/>
      <c r="P689" s="184"/>
      <c r="Q689" s="184"/>
      <c r="R689" s="184"/>
      <c r="S689" s="184"/>
      <c r="T689" s="185"/>
      <c r="AT689" s="180" t="s">
        <v>269</v>
      </c>
      <c r="AU689" s="180" t="s">
        <v>87</v>
      </c>
      <c r="AV689" s="15" t="s">
        <v>162</v>
      </c>
      <c r="AW689" s="15" t="s">
        <v>26</v>
      </c>
      <c r="AX689" s="15" t="s">
        <v>79</v>
      </c>
      <c r="AY689" s="180" t="s">
        <v>157</v>
      </c>
    </row>
    <row r="690" spans="1:65" s="2" customFormat="1" ht="24.2" customHeight="1" x14ac:dyDescent="0.2">
      <c r="A690" s="30"/>
      <c r="B690" s="147"/>
      <c r="C690" s="148" t="s">
        <v>597</v>
      </c>
      <c r="D690" s="148" t="s">
        <v>159</v>
      </c>
      <c r="E690" s="149" t="s">
        <v>1348</v>
      </c>
      <c r="F690" s="150" t="s">
        <v>1349</v>
      </c>
      <c r="G690" s="151" t="s">
        <v>168</v>
      </c>
      <c r="H690" s="152">
        <v>243</v>
      </c>
      <c r="I690" s="152"/>
      <c r="J690" s="152">
        <f>ROUND(I690*H690,3)</f>
        <v>0</v>
      </c>
      <c r="K690" s="153"/>
      <c r="L690" s="31"/>
      <c r="M690" s="154" t="s">
        <v>1</v>
      </c>
      <c r="N690" s="155" t="s">
        <v>37</v>
      </c>
      <c r="O690" s="156">
        <v>0.44335000000000002</v>
      </c>
      <c r="P690" s="156">
        <f>O690*H690</f>
        <v>107.73405000000001</v>
      </c>
      <c r="Q690" s="156">
        <v>1.5399999999999999E-3</v>
      </c>
      <c r="R690" s="156">
        <f>Q690*H690</f>
        <v>0.37422</v>
      </c>
      <c r="S690" s="156">
        <v>0</v>
      </c>
      <c r="T690" s="157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58" t="s">
        <v>162</v>
      </c>
      <c r="AT690" s="158" t="s">
        <v>159</v>
      </c>
      <c r="AU690" s="158" t="s">
        <v>87</v>
      </c>
      <c r="AY690" s="18" t="s">
        <v>157</v>
      </c>
      <c r="BE690" s="159">
        <f>IF(N690="základná",J690,0)</f>
        <v>0</v>
      </c>
      <c r="BF690" s="159">
        <f>IF(N690="znížená",J690,0)</f>
        <v>0</v>
      </c>
      <c r="BG690" s="159">
        <f>IF(N690="zákl. prenesená",J690,0)</f>
        <v>0</v>
      </c>
      <c r="BH690" s="159">
        <f>IF(N690="zníž. prenesená",J690,0)</f>
        <v>0</v>
      </c>
      <c r="BI690" s="159">
        <f>IF(N690="nulová",J690,0)</f>
        <v>0</v>
      </c>
      <c r="BJ690" s="18" t="s">
        <v>87</v>
      </c>
      <c r="BK690" s="160">
        <f>ROUND(I690*H690,3)</f>
        <v>0</v>
      </c>
      <c r="BL690" s="18" t="s">
        <v>162</v>
      </c>
      <c r="BM690" s="158" t="s">
        <v>1350</v>
      </c>
    </row>
    <row r="691" spans="1:65" s="14" customFormat="1" x14ac:dyDescent="0.2">
      <c r="B691" s="172"/>
      <c r="D691" s="166" t="s">
        <v>269</v>
      </c>
      <c r="E691" s="173" t="s">
        <v>1</v>
      </c>
      <c r="F691" s="174" t="s">
        <v>1351</v>
      </c>
      <c r="H691" s="175">
        <v>243</v>
      </c>
      <c r="L691" s="172"/>
      <c r="M691" s="176"/>
      <c r="N691" s="177"/>
      <c r="O691" s="177"/>
      <c r="P691" s="177"/>
      <c r="Q691" s="177"/>
      <c r="R691" s="177"/>
      <c r="S691" s="177"/>
      <c r="T691" s="178"/>
      <c r="AT691" s="173" t="s">
        <v>269</v>
      </c>
      <c r="AU691" s="173" t="s">
        <v>87</v>
      </c>
      <c r="AV691" s="14" t="s">
        <v>87</v>
      </c>
      <c r="AW691" s="14" t="s">
        <v>26</v>
      </c>
      <c r="AX691" s="14" t="s">
        <v>71</v>
      </c>
      <c r="AY691" s="173" t="s">
        <v>157</v>
      </c>
    </row>
    <row r="692" spans="1:65" s="15" customFormat="1" x14ac:dyDescent="0.2">
      <c r="B692" s="179"/>
      <c r="D692" s="166" t="s">
        <v>269</v>
      </c>
      <c r="E692" s="180" t="s">
        <v>1</v>
      </c>
      <c r="F692" s="181" t="s">
        <v>272</v>
      </c>
      <c r="H692" s="182">
        <v>243</v>
      </c>
      <c r="L692" s="179"/>
      <c r="M692" s="183"/>
      <c r="N692" s="184"/>
      <c r="O692" s="184"/>
      <c r="P692" s="184"/>
      <c r="Q692" s="184"/>
      <c r="R692" s="184"/>
      <c r="S692" s="184"/>
      <c r="T692" s="185"/>
      <c r="AT692" s="180" t="s">
        <v>269</v>
      </c>
      <c r="AU692" s="180" t="s">
        <v>87</v>
      </c>
      <c r="AV692" s="15" t="s">
        <v>162</v>
      </c>
      <c r="AW692" s="15" t="s">
        <v>26</v>
      </c>
      <c r="AX692" s="15" t="s">
        <v>79</v>
      </c>
      <c r="AY692" s="180" t="s">
        <v>157</v>
      </c>
    </row>
    <row r="693" spans="1:65" s="2" customFormat="1" ht="24.2" customHeight="1" x14ac:dyDescent="0.2">
      <c r="A693" s="30"/>
      <c r="B693" s="147"/>
      <c r="C693" s="148" t="s">
        <v>601</v>
      </c>
      <c r="D693" s="148" t="s">
        <v>159</v>
      </c>
      <c r="E693" s="149" t="s">
        <v>1352</v>
      </c>
      <c r="F693" s="150" t="s">
        <v>1353</v>
      </c>
      <c r="G693" s="151" t="s">
        <v>168</v>
      </c>
      <c r="H693" s="152">
        <v>243</v>
      </c>
      <c r="I693" s="152"/>
      <c r="J693" s="152">
        <f>ROUND(I693*H693,3)</f>
        <v>0</v>
      </c>
      <c r="K693" s="153"/>
      <c r="L693" s="31"/>
      <c r="M693" s="154" t="s">
        <v>1</v>
      </c>
      <c r="N693" s="155" t="s">
        <v>37</v>
      </c>
      <c r="O693" s="156">
        <v>0.314</v>
      </c>
      <c r="P693" s="156">
        <f>O693*H693</f>
        <v>76.302000000000007</v>
      </c>
      <c r="Q693" s="156">
        <v>0</v>
      </c>
      <c r="R693" s="156">
        <f>Q693*H693</f>
        <v>0</v>
      </c>
      <c r="S693" s="156">
        <v>0</v>
      </c>
      <c r="T693" s="157">
        <f>S693*H693</f>
        <v>0</v>
      </c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R693" s="158" t="s">
        <v>162</v>
      </c>
      <c r="AT693" s="158" t="s">
        <v>159</v>
      </c>
      <c r="AU693" s="158" t="s">
        <v>87</v>
      </c>
      <c r="AY693" s="18" t="s">
        <v>157</v>
      </c>
      <c r="BE693" s="159">
        <f>IF(N693="základná",J693,0)</f>
        <v>0</v>
      </c>
      <c r="BF693" s="159">
        <f>IF(N693="znížená",J693,0)</f>
        <v>0</v>
      </c>
      <c r="BG693" s="159">
        <f>IF(N693="zákl. prenesená",J693,0)</f>
        <v>0</v>
      </c>
      <c r="BH693" s="159">
        <f>IF(N693="zníž. prenesená",J693,0)</f>
        <v>0</v>
      </c>
      <c r="BI693" s="159">
        <f>IF(N693="nulová",J693,0)</f>
        <v>0</v>
      </c>
      <c r="BJ693" s="18" t="s">
        <v>87</v>
      </c>
      <c r="BK693" s="160">
        <f>ROUND(I693*H693,3)</f>
        <v>0</v>
      </c>
      <c r="BL693" s="18" t="s">
        <v>162</v>
      </c>
      <c r="BM693" s="158" t="s">
        <v>1354</v>
      </c>
    </row>
    <row r="694" spans="1:65" s="2" customFormat="1" ht="14.45" customHeight="1" x14ac:dyDescent="0.2">
      <c r="A694" s="30"/>
      <c r="B694" s="147"/>
      <c r="C694" s="148" t="s">
        <v>607</v>
      </c>
      <c r="D694" s="148" t="s">
        <v>159</v>
      </c>
      <c r="E694" s="149" t="s">
        <v>1355</v>
      </c>
      <c r="F694" s="150" t="s">
        <v>1356</v>
      </c>
      <c r="G694" s="151" t="s">
        <v>218</v>
      </c>
      <c r="H694" s="152">
        <v>1</v>
      </c>
      <c r="I694" s="152"/>
      <c r="J694" s="152">
        <f>ROUND(I694*H694,3)</f>
        <v>0</v>
      </c>
      <c r="K694" s="153"/>
      <c r="L694" s="31"/>
      <c r="M694" s="154" t="s">
        <v>1</v>
      </c>
      <c r="N694" s="155" t="s">
        <v>37</v>
      </c>
      <c r="O694" s="156">
        <v>35.799520000000001</v>
      </c>
      <c r="P694" s="156">
        <f>O694*H694</f>
        <v>35.799520000000001</v>
      </c>
      <c r="Q694" s="156">
        <v>1.01555</v>
      </c>
      <c r="R694" s="156">
        <f>Q694*H694</f>
        <v>1.01555</v>
      </c>
      <c r="S694" s="156">
        <v>0</v>
      </c>
      <c r="T694" s="157">
        <f>S694*H694</f>
        <v>0</v>
      </c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R694" s="158" t="s">
        <v>162</v>
      </c>
      <c r="AT694" s="158" t="s">
        <v>159</v>
      </c>
      <c r="AU694" s="158" t="s">
        <v>87</v>
      </c>
      <c r="AY694" s="18" t="s">
        <v>157</v>
      </c>
      <c r="BE694" s="159">
        <f>IF(N694="základná",J694,0)</f>
        <v>0</v>
      </c>
      <c r="BF694" s="159">
        <f>IF(N694="znížená",J694,0)</f>
        <v>0</v>
      </c>
      <c r="BG694" s="159">
        <f>IF(N694="zákl. prenesená",J694,0)</f>
        <v>0</v>
      </c>
      <c r="BH694" s="159">
        <f>IF(N694="zníž. prenesená",J694,0)</f>
        <v>0</v>
      </c>
      <c r="BI694" s="159">
        <f>IF(N694="nulová",J694,0)</f>
        <v>0</v>
      </c>
      <c r="BJ694" s="18" t="s">
        <v>87</v>
      </c>
      <c r="BK694" s="160">
        <f>ROUND(I694*H694,3)</f>
        <v>0</v>
      </c>
      <c r="BL694" s="18" t="s">
        <v>162</v>
      </c>
      <c r="BM694" s="158" t="s">
        <v>1357</v>
      </c>
    </row>
    <row r="695" spans="1:65" s="13" customFormat="1" x14ac:dyDescent="0.2">
      <c r="B695" s="165"/>
      <c r="D695" s="166" t="s">
        <v>269</v>
      </c>
      <c r="E695" s="167" t="s">
        <v>1</v>
      </c>
      <c r="F695" s="168" t="s">
        <v>1358</v>
      </c>
      <c r="H695" s="167" t="s">
        <v>1</v>
      </c>
      <c r="L695" s="165"/>
      <c r="M695" s="169"/>
      <c r="N695" s="170"/>
      <c r="O695" s="170"/>
      <c r="P695" s="170"/>
      <c r="Q695" s="170"/>
      <c r="R695" s="170"/>
      <c r="S695" s="170"/>
      <c r="T695" s="171"/>
      <c r="AT695" s="167" t="s">
        <v>269</v>
      </c>
      <c r="AU695" s="167" t="s">
        <v>87</v>
      </c>
      <c r="AV695" s="13" t="s">
        <v>79</v>
      </c>
      <c r="AW695" s="13" t="s">
        <v>26</v>
      </c>
      <c r="AX695" s="13" t="s">
        <v>71</v>
      </c>
      <c r="AY695" s="167" t="s">
        <v>157</v>
      </c>
    </row>
    <row r="696" spans="1:65" s="14" customFormat="1" x14ac:dyDescent="0.2">
      <c r="B696" s="172"/>
      <c r="D696" s="166" t="s">
        <v>269</v>
      </c>
      <c r="E696" s="173" t="s">
        <v>1</v>
      </c>
      <c r="F696" s="174" t="s">
        <v>1359</v>
      </c>
      <c r="H696" s="175">
        <v>909.36900000000003</v>
      </c>
      <c r="L696" s="172"/>
      <c r="M696" s="176"/>
      <c r="N696" s="177"/>
      <c r="O696" s="177"/>
      <c r="P696" s="177"/>
      <c r="Q696" s="177"/>
      <c r="R696" s="177"/>
      <c r="S696" s="177"/>
      <c r="T696" s="178"/>
      <c r="AT696" s="173" t="s">
        <v>269</v>
      </c>
      <c r="AU696" s="173" t="s">
        <v>87</v>
      </c>
      <c r="AV696" s="14" t="s">
        <v>87</v>
      </c>
      <c r="AW696" s="14" t="s">
        <v>26</v>
      </c>
      <c r="AX696" s="14" t="s">
        <v>71</v>
      </c>
      <c r="AY696" s="173" t="s">
        <v>157</v>
      </c>
    </row>
    <row r="697" spans="1:65" s="16" customFormat="1" x14ac:dyDescent="0.2">
      <c r="B697" s="186"/>
      <c r="D697" s="166" t="s">
        <v>269</v>
      </c>
      <c r="E697" s="187" t="s">
        <v>1</v>
      </c>
      <c r="F697" s="188" t="s">
        <v>319</v>
      </c>
      <c r="H697" s="189">
        <v>909.36900000000003</v>
      </c>
      <c r="L697" s="186"/>
      <c r="M697" s="190"/>
      <c r="N697" s="191"/>
      <c r="O697" s="191"/>
      <c r="P697" s="191"/>
      <c r="Q697" s="191"/>
      <c r="R697" s="191"/>
      <c r="S697" s="191"/>
      <c r="T697" s="192"/>
      <c r="AT697" s="187" t="s">
        <v>269</v>
      </c>
      <c r="AU697" s="187" t="s">
        <v>87</v>
      </c>
      <c r="AV697" s="16" t="s">
        <v>92</v>
      </c>
      <c r="AW697" s="16" t="s">
        <v>26</v>
      </c>
      <c r="AX697" s="16" t="s">
        <v>71</v>
      </c>
      <c r="AY697" s="187" t="s">
        <v>157</v>
      </c>
    </row>
    <row r="698" spans="1:65" s="14" customFormat="1" x14ac:dyDescent="0.2">
      <c r="B698" s="172"/>
      <c r="D698" s="166" t="s">
        <v>269</v>
      </c>
      <c r="E698" s="173" t="s">
        <v>1</v>
      </c>
      <c r="F698" s="174" t="s">
        <v>1360</v>
      </c>
      <c r="H698" s="175">
        <v>90.936999999999998</v>
      </c>
      <c r="L698" s="172"/>
      <c r="M698" s="176"/>
      <c r="N698" s="177"/>
      <c r="O698" s="177"/>
      <c r="P698" s="177"/>
      <c r="Q698" s="177"/>
      <c r="R698" s="177"/>
      <c r="S698" s="177"/>
      <c r="T698" s="178"/>
      <c r="AT698" s="173" t="s">
        <v>269</v>
      </c>
      <c r="AU698" s="173" t="s">
        <v>87</v>
      </c>
      <c r="AV698" s="14" t="s">
        <v>87</v>
      </c>
      <c r="AW698" s="14" t="s">
        <v>26</v>
      </c>
      <c r="AX698" s="14" t="s">
        <v>71</v>
      </c>
      <c r="AY698" s="173" t="s">
        <v>157</v>
      </c>
    </row>
    <row r="699" spans="1:65" s="16" customFormat="1" x14ac:dyDescent="0.2">
      <c r="B699" s="186"/>
      <c r="D699" s="166" t="s">
        <v>269</v>
      </c>
      <c r="E699" s="187" t="s">
        <v>1</v>
      </c>
      <c r="F699" s="188" t="s">
        <v>319</v>
      </c>
      <c r="H699" s="189">
        <v>90.936999999999998</v>
      </c>
      <c r="L699" s="186"/>
      <c r="M699" s="190"/>
      <c r="N699" s="191"/>
      <c r="O699" s="191"/>
      <c r="P699" s="191"/>
      <c r="Q699" s="191"/>
      <c r="R699" s="191"/>
      <c r="S699" s="191"/>
      <c r="T699" s="192"/>
      <c r="AT699" s="187" t="s">
        <v>269</v>
      </c>
      <c r="AU699" s="187" t="s">
        <v>87</v>
      </c>
      <c r="AV699" s="16" t="s">
        <v>92</v>
      </c>
      <c r="AW699" s="16" t="s">
        <v>26</v>
      </c>
      <c r="AX699" s="16" t="s">
        <v>71</v>
      </c>
      <c r="AY699" s="187" t="s">
        <v>157</v>
      </c>
    </row>
    <row r="700" spans="1:65" s="14" customFormat="1" x14ac:dyDescent="0.2">
      <c r="B700" s="172"/>
      <c r="D700" s="166" t="s">
        <v>269</v>
      </c>
      <c r="E700" s="173" t="s">
        <v>1</v>
      </c>
      <c r="F700" s="174" t="s">
        <v>1361</v>
      </c>
      <c r="H700" s="175">
        <v>1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6" customFormat="1" x14ac:dyDescent="0.2">
      <c r="B701" s="186"/>
      <c r="D701" s="166" t="s">
        <v>269</v>
      </c>
      <c r="E701" s="187" t="s">
        <v>1</v>
      </c>
      <c r="F701" s="188" t="s">
        <v>319</v>
      </c>
      <c r="H701" s="189">
        <v>1</v>
      </c>
      <c r="L701" s="186"/>
      <c r="M701" s="190"/>
      <c r="N701" s="191"/>
      <c r="O701" s="191"/>
      <c r="P701" s="191"/>
      <c r="Q701" s="191"/>
      <c r="R701" s="191"/>
      <c r="S701" s="191"/>
      <c r="T701" s="192"/>
      <c r="AT701" s="187" t="s">
        <v>269</v>
      </c>
      <c r="AU701" s="187" t="s">
        <v>87</v>
      </c>
      <c r="AV701" s="16" t="s">
        <v>92</v>
      </c>
      <c r="AW701" s="16" t="s">
        <v>26</v>
      </c>
      <c r="AX701" s="16" t="s">
        <v>79</v>
      </c>
      <c r="AY701" s="187" t="s">
        <v>157</v>
      </c>
    </row>
    <row r="702" spans="1:65" s="2" customFormat="1" ht="24.2" customHeight="1" x14ac:dyDescent="0.2">
      <c r="A702" s="30"/>
      <c r="B702" s="147"/>
      <c r="C702" s="148" t="s">
        <v>613</v>
      </c>
      <c r="D702" s="148" t="s">
        <v>159</v>
      </c>
      <c r="E702" s="149" t="s">
        <v>1362</v>
      </c>
      <c r="F702" s="150" t="s">
        <v>8062</v>
      </c>
      <c r="G702" s="151" t="s">
        <v>168</v>
      </c>
      <c r="H702" s="152">
        <v>201.255</v>
      </c>
      <c r="I702" s="152"/>
      <c r="J702" s="152">
        <f>ROUND(I702*H702,3)</f>
        <v>0</v>
      </c>
      <c r="K702" s="153"/>
      <c r="L702" s="31"/>
      <c r="M702" s="154" t="s">
        <v>1</v>
      </c>
      <c r="N702" s="155" t="s">
        <v>37</v>
      </c>
      <c r="O702" s="156">
        <v>0.42399999999999999</v>
      </c>
      <c r="P702" s="156">
        <f>O702*H702</f>
        <v>85.332119999999989</v>
      </c>
      <c r="Q702" s="156">
        <v>7.1940000000000004E-2</v>
      </c>
      <c r="R702" s="156">
        <f>Q702*H702</f>
        <v>14.4782847</v>
      </c>
      <c r="S702" s="156">
        <v>0</v>
      </c>
      <c r="T702" s="157">
        <f>S702*H702</f>
        <v>0</v>
      </c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R702" s="158" t="s">
        <v>162</v>
      </c>
      <c r="AT702" s="158" t="s">
        <v>159</v>
      </c>
      <c r="AU702" s="158" t="s">
        <v>87</v>
      </c>
      <c r="AY702" s="18" t="s">
        <v>157</v>
      </c>
      <c r="BE702" s="159">
        <f>IF(N702="základná",J702,0)</f>
        <v>0</v>
      </c>
      <c r="BF702" s="159">
        <f>IF(N702="znížená",J702,0)</f>
        <v>0</v>
      </c>
      <c r="BG702" s="159">
        <f>IF(N702="zákl. prenesená",J702,0)</f>
        <v>0</v>
      </c>
      <c r="BH702" s="159">
        <f>IF(N702="zníž. prenesená",J702,0)</f>
        <v>0</v>
      </c>
      <c r="BI702" s="159">
        <f>IF(N702="nulová",J702,0)</f>
        <v>0</v>
      </c>
      <c r="BJ702" s="18" t="s">
        <v>87</v>
      </c>
      <c r="BK702" s="160">
        <f>ROUND(I702*H702,3)</f>
        <v>0</v>
      </c>
      <c r="BL702" s="18" t="s">
        <v>162</v>
      </c>
      <c r="BM702" s="158" t="s">
        <v>1363</v>
      </c>
    </row>
    <row r="703" spans="1:65" s="13" customFormat="1" x14ac:dyDescent="0.2">
      <c r="B703" s="165"/>
      <c r="D703" s="166" t="s">
        <v>269</v>
      </c>
      <c r="E703" s="167" t="s">
        <v>1</v>
      </c>
      <c r="F703" s="168" t="s">
        <v>1070</v>
      </c>
      <c r="H703" s="167" t="s">
        <v>1</v>
      </c>
      <c r="L703" s="165"/>
      <c r="M703" s="169"/>
      <c r="N703" s="170"/>
      <c r="O703" s="170"/>
      <c r="P703" s="170"/>
      <c r="Q703" s="170"/>
      <c r="R703" s="170"/>
      <c r="S703" s="170"/>
      <c r="T703" s="171"/>
      <c r="AT703" s="167" t="s">
        <v>269</v>
      </c>
      <c r="AU703" s="167" t="s">
        <v>87</v>
      </c>
      <c r="AV703" s="13" t="s">
        <v>79</v>
      </c>
      <c r="AW703" s="13" t="s">
        <v>26</v>
      </c>
      <c r="AX703" s="13" t="s">
        <v>71</v>
      </c>
      <c r="AY703" s="167" t="s">
        <v>157</v>
      </c>
    </row>
    <row r="704" spans="1:65" s="14" customFormat="1" x14ac:dyDescent="0.2">
      <c r="B704" s="172"/>
      <c r="D704" s="166" t="s">
        <v>269</v>
      </c>
      <c r="E704" s="173" t="s">
        <v>1</v>
      </c>
      <c r="F704" s="174" t="s">
        <v>1364</v>
      </c>
      <c r="H704" s="175">
        <v>3.8330000000000002</v>
      </c>
      <c r="L704" s="172"/>
      <c r="M704" s="176"/>
      <c r="N704" s="177"/>
      <c r="O704" s="177"/>
      <c r="P704" s="177"/>
      <c r="Q704" s="177"/>
      <c r="R704" s="177"/>
      <c r="S704" s="177"/>
      <c r="T704" s="178"/>
      <c r="AT704" s="173" t="s">
        <v>269</v>
      </c>
      <c r="AU704" s="173" t="s">
        <v>87</v>
      </c>
      <c r="AV704" s="14" t="s">
        <v>87</v>
      </c>
      <c r="AW704" s="14" t="s">
        <v>26</v>
      </c>
      <c r="AX704" s="14" t="s">
        <v>71</v>
      </c>
      <c r="AY704" s="173" t="s">
        <v>157</v>
      </c>
    </row>
    <row r="705" spans="2:51" s="14" customFormat="1" x14ac:dyDescent="0.2">
      <c r="B705" s="172"/>
      <c r="D705" s="166" t="s">
        <v>269</v>
      </c>
      <c r="E705" s="173" t="s">
        <v>1</v>
      </c>
      <c r="F705" s="174" t="s">
        <v>1365</v>
      </c>
      <c r="H705" s="175">
        <v>2.3250000000000002</v>
      </c>
      <c r="L705" s="172"/>
      <c r="M705" s="176"/>
      <c r="N705" s="177"/>
      <c r="O705" s="177"/>
      <c r="P705" s="177"/>
      <c r="Q705" s="177"/>
      <c r="R705" s="177"/>
      <c r="S705" s="177"/>
      <c r="T705" s="178"/>
      <c r="AT705" s="173" t="s">
        <v>269</v>
      </c>
      <c r="AU705" s="173" t="s">
        <v>87</v>
      </c>
      <c r="AV705" s="14" t="s">
        <v>87</v>
      </c>
      <c r="AW705" s="14" t="s">
        <v>26</v>
      </c>
      <c r="AX705" s="14" t="s">
        <v>71</v>
      </c>
      <c r="AY705" s="173" t="s">
        <v>157</v>
      </c>
    </row>
    <row r="706" spans="2:51" s="14" customFormat="1" x14ac:dyDescent="0.2">
      <c r="B706" s="172"/>
      <c r="D706" s="166" t="s">
        <v>269</v>
      </c>
      <c r="E706" s="173" t="s">
        <v>1</v>
      </c>
      <c r="F706" s="174" t="s">
        <v>1366</v>
      </c>
      <c r="H706" s="175">
        <v>6.758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2:51" s="14" customFormat="1" x14ac:dyDescent="0.2">
      <c r="B707" s="172"/>
      <c r="D707" s="166" t="s">
        <v>269</v>
      </c>
      <c r="E707" s="173" t="s">
        <v>1</v>
      </c>
      <c r="F707" s="174" t="s">
        <v>1367</v>
      </c>
      <c r="H707" s="175">
        <v>5.0839999999999996</v>
      </c>
      <c r="L707" s="172"/>
      <c r="M707" s="176"/>
      <c r="N707" s="177"/>
      <c r="O707" s="177"/>
      <c r="P707" s="177"/>
      <c r="Q707" s="177"/>
      <c r="R707" s="177"/>
      <c r="S707" s="177"/>
      <c r="T707" s="178"/>
      <c r="AT707" s="173" t="s">
        <v>269</v>
      </c>
      <c r="AU707" s="173" t="s">
        <v>87</v>
      </c>
      <c r="AV707" s="14" t="s">
        <v>87</v>
      </c>
      <c r="AW707" s="14" t="s">
        <v>26</v>
      </c>
      <c r="AX707" s="14" t="s">
        <v>71</v>
      </c>
      <c r="AY707" s="173" t="s">
        <v>157</v>
      </c>
    </row>
    <row r="708" spans="2:51" s="14" customFormat="1" x14ac:dyDescent="0.2">
      <c r="B708" s="172"/>
      <c r="D708" s="166" t="s">
        <v>269</v>
      </c>
      <c r="E708" s="173" t="s">
        <v>1</v>
      </c>
      <c r="F708" s="174" t="s">
        <v>1368</v>
      </c>
      <c r="H708" s="175">
        <v>14.494999999999999</v>
      </c>
      <c r="L708" s="172"/>
      <c r="M708" s="176"/>
      <c r="N708" s="177"/>
      <c r="O708" s="177"/>
      <c r="P708" s="177"/>
      <c r="Q708" s="177"/>
      <c r="R708" s="177"/>
      <c r="S708" s="177"/>
      <c r="T708" s="178"/>
      <c r="AT708" s="173" t="s">
        <v>269</v>
      </c>
      <c r="AU708" s="173" t="s">
        <v>87</v>
      </c>
      <c r="AV708" s="14" t="s">
        <v>87</v>
      </c>
      <c r="AW708" s="14" t="s">
        <v>26</v>
      </c>
      <c r="AX708" s="14" t="s">
        <v>71</v>
      </c>
      <c r="AY708" s="173" t="s">
        <v>157</v>
      </c>
    </row>
    <row r="709" spans="2:51" s="14" customFormat="1" x14ac:dyDescent="0.2">
      <c r="B709" s="172"/>
      <c r="D709" s="166" t="s">
        <v>269</v>
      </c>
      <c r="E709" s="173" t="s">
        <v>1</v>
      </c>
      <c r="F709" s="174" t="s">
        <v>1369</v>
      </c>
      <c r="H709" s="175">
        <v>20.963000000000001</v>
      </c>
      <c r="L709" s="172"/>
      <c r="M709" s="176"/>
      <c r="N709" s="177"/>
      <c r="O709" s="177"/>
      <c r="P709" s="177"/>
      <c r="Q709" s="177"/>
      <c r="R709" s="177"/>
      <c r="S709" s="177"/>
      <c r="T709" s="178"/>
      <c r="AT709" s="173" t="s">
        <v>269</v>
      </c>
      <c r="AU709" s="173" t="s">
        <v>87</v>
      </c>
      <c r="AV709" s="14" t="s">
        <v>87</v>
      </c>
      <c r="AW709" s="14" t="s">
        <v>26</v>
      </c>
      <c r="AX709" s="14" t="s">
        <v>71</v>
      </c>
      <c r="AY709" s="173" t="s">
        <v>157</v>
      </c>
    </row>
    <row r="710" spans="2:51" s="14" customFormat="1" x14ac:dyDescent="0.2">
      <c r="B710" s="172"/>
      <c r="D710" s="166" t="s">
        <v>269</v>
      </c>
      <c r="E710" s="173" t="s">
        <v>1</v>
      </c>
      <c r="F710" s="174" t="s">
        <v>1370</v>
      </c>
      <c r="H710" s="175">
        <v>10.984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2:51" s="14" customFormat="1" x14ac:dyDescent="0.2">
      <c r="B711" s="172"/>
      <c r="D711" s="166" t="s">
        <v>269</v>
      </c>
      <c r="E711" s="173" t="s">
        <v>1</v>
      </c>
      <c r="F711" s="174" t="s">
        <v>1371</v>
      </c>
      <c r="H711" s="175">
        <v>21.46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2:51" s="14" customFormat="1" x14ac:dyDescent="0.2">
      <c r="B712" s="172"/>
      <c r="D712" s="166" t="s">
        <v>269</v>
      </c>
      <c r="E712" s="173" t="s">
        <v>1</v>
      </c>
      <c r="F712" s="174" t="s">
        <v>1372</v>
      </c>
      <c r="H712" s="175">
        <v>12.188000000000001</v>
      </c>
      <c r="L712" s="172"/>
      <c r="M712" s="176"/>
      <c r="N712" s="177"/>
      <c r="O712" s="177"/>
      <c r="P712" s="177"/>
      <c r="Q712" s="177"/>
      <c r="R712" s="177"/>
      <c r="S712" s="177"/>
      <c r="T712" s="178"/>
      <c r="AT712" s="173" t="s">
        <v>269</v>
      </c>
      <c r="AU712" s="173" t="s">
        <v>87</v>
      </c>
      <c r="AV712" s="14" t="s">
        <v>87</v>
      </c>
      <c r="AW712" s="14" t="s">
        <v>26</v>
      </c>
      <c r="AX712" s="14" t="s">
        <v>71</v>
      </c>
      <c r="AY712" s="173" t="s">
        <v>157</v>
      </c>
    </row>
    <row r="713" spans="2:51" s="14" customFormat="1" x14ac:dyDescent="0.2">
      <c r="B713" s="172"/>
      <c r="D713" s="166" t="s">
        <v>269</v>
      </c>
      <c r="E713" s="173" t="s">
        <v>1</v>
      </c>
      <c r="F713" s="174" t="s">
        <v>1373</v>
      </c>
      <c r="H713" s="175">
        <v>3.39</v>
      </c>
      <c r="L713" s="172"/>
      <c r="M713" s="176"/>
      <c r="N713" s="177"/>
      <c r="O713" s="177"/>
      <c r="P713" s="177"/>
      <c r="Q713" s="177"/>
      <c r="R713" s="177"/>
      <c r="S713" s="177"/>
      <c r="T713" s="178"/>
      <c r="AT713" s="173" t="s">
        <v>269</v>
      </c>
      <c r="AU713" s="173" t="s">
        <v>87</v>
      </c>
      <c r="AV713" s="14" t="s">
        <v>87</v>
      </c>
      <c r="AW713" s="14" t="s">
        <v>26</v>
      </c>
      <c r="AX713" s="14" t="s">
        <v>71</v>
      </c>
      <c r="AY713" s="173" t="s">
        <v>157</v>
      </c>
    </row>
    <row r="714" spans="2:51" s="14" customFormat="1" x14ac:dyDescent="0.2">
      <c r="B714" s="172"/>
      <c r="D714" s="166" t="s">
        <v>269</v>
      </c>
      <c r="E714" s="173" t="s">
        <v>1</v>
      </c>
      <c r="F714" s="174" t="s">
        <v>1374</v>
      </c>
      <c r="H714" s="175">
        <v>5.19</v>
      </c>
      <c r="L714" s="172"/>
      <c r="M714" s="176"/>
      <c r="N714" s="177"/>
      <c r="O714" s="177"/>
      <c r="P714" s="177"/>
      <c r="Q714" s="177"/>
      <c r="R714" s="177"/>
      <c r="S714" s="177"/>
      <c r="T714" s="178"/>
      <c r="AT714" s="173" t="s">
        <v>269</v>
      </c>
      <c r="AU714" s="173" t="s">
        <v>87</v>
      </c>
      <c r="AV714" s="14" t="s">
        <v>87</v>
      </c>
      <c r="AW714" s="14" t="s">
        <v>26</v>
      </c>
      <c r="AX714" s="14" t="s">
        <v>71</v>
      </c>
      <c r="AY714" s="173" t="s">
        <v>157</v>
      </c>
    </row>
    <row r="715" spans="2:51" s="14" customFormat="1" x14ac:dyDescent="0.2">
      <c r="B715" s="172"/>
      <c r="D715" s="166" t="s">
        <v>269</v>
      </c>
      <c r="E715" s="173" t="s">
        <v>1</v>
      </c>
      <c r="F715" s="174" t="s">
        <v>1375</v>
      </c>
      <c r="H715" s="175">
        <v>14.734</v>
      </c>
      <c r="L715" s="172"/>
      <c r="M715" s="176"/>
      <c r="N715" s="177"/>
      <c r="O715" s="177"/>
      <c r="P715" s="177"/>
      <c r="Q715" s="177"/>
      <c r="R715" s="177"/>
      <c r="S715" s="177"/>
      <c r="T715" s="178"/>
      <c r="AT715" s="173" t="s">
        <v>269</v>
      </c>
      <c r="AU715" s="173" t="s">
        <v>87</v>
      </c>
      <c r="AV715" s="14" t="s">
        <v>87</v>
      </c>
      <c r="AW715" s="14" t="s">
        <v>26</v>
      </c>
      <c r="AX715" s="14" t="s">
        <v>71</v>
      </c>
      <c r="AY715" s="173" t="s">
        <v>157</v>
      </c>
    </row>
    <row r="716" spans="2:51" s="14" customFormat="1" x14ac:dyDescent="0.2">
      <c r="B716" s="172"/>
      <c r="D716" s="166" t="s">
        <v>269</v>
      </c>
      <c r="E716" s="173" t="s">
        <v>1</v>
      </c>
      <c r="F716" s="174" t="s">
        <v>1376</v>
      </c>
      <c r="H716" s="175">
        <v>16.884</v>
      </c>
      <c r="L716" s="172"/>
      <c r="M716" s="176"/>
      <c r="N716" s="177"/>
      <c r="O716" s="177"/>
      <c r="P716" s="177"/>
      <c r="Q716" s="177"/>
      <c r="R716" s="177"/>
      <c r="S716" s="177"/>
      <c r="T716" s="178"/>
      <c r="AT716" s="173" t="s">
        <v>269</v>
      </c>
      <c r="AU716" s="173" t="s">
        <v>87</v>
      </c>
      <c r="AV716" s="14" t="s">
        <v>87</v>
      </c>
      <c r="AW716" s="14" t="s">
        <v>26</v>
      </c>
      <c r="AX716" s="14" t="s">
        <v>71</v>
      </c>
      <c r="AY716" s="173" t="s">
        <v>157</v>
      </c>
    </row>
    <row r="717" spans="2:51" s="14" customFormat="1" x14ac:dyDescent="0.2">
      <c r="B717" s="172"/>
      <c r="D717" s="166" t="s">
        <v>269</v>
      </c>
      <c r="E717" s="173" t="s">
        <v>1</v>
      </c>
      <c r="F717" s="174" t="s">
        <v>1377</v>
      </c>
      <c r="H717" s="175">
        <v>7.15</v>
      </c>
      <c r="L717" s="172"/>
      <c r="M717" s="176"/>
      <c r="N717" s="177"/>
      <c r="O717" s="177"/>
      <c r="P717" s="177"/>
      <c r="Q717" s="177"/>
      <c r="R717" s="177"/>
      <c r="S717" s="177"/>
      <c r="T717" s="178"/>
      <c r="AT717" s="173" t="s">
        <v>269</v>
      </c>
      <c r="AU717" s="173" t="s">
        <v>87</v>
      </c>
      <c r="AV717" s="14" t="s">
        <v>87</v>
      </c>
      <c r="AW717" s="14" t="s">
        <v>26</v>
      </c>
      <c r="AX717" s="14" t="s">
        <v>71</v>
      </c>
      <c r="AY717" s="173" t="s">
        <v>157</v>
      </c>
    </row>
    <row r="718" spans="2:51" s="14" customFormat="1" x14ac:dyDescent="0.2">
      <c r="B718" s="172"/>
      <c r="D718" s="166" t="s">
        <v>269</v>
      </c>
      <c r="E718" s="173" t="s">
        <v>1</v>
      </c>
      <c r="F718" s="174" t="s">
        <v>1378</v>
      </c>
      <c r="H718" s="175">
        <v>25.882000000000001</v>
      </c>
      <c r="L718" s="172"/>
      <c r="M718" s="176"/>
      <c r="N718" s="177"/>
      <c r="O718" s="177"/>
      <c r="P718" s="177"/>
      <c r="Q718" s="177"/>
      <c r="R718" s="177"/>
      <c r="S718" s="177"/>
      <c r="T718" s="178"/>
      <c r="AT718" s="173" t="s">
        <v>269</v>
      </c>
      <c r="AU718" s="173" t="s">
        <v>87</v>
      </c>
      <c r="AV718" s="14" t="s">
        <v>87</v>
      </c>
      <c r="AW718" s="14" t="s">
        <v>26</v>
      </c>
      <c r="AX718" s="14" t="s">
        <v>71</v>
      </c>
      <c r="AY718" s="173" t="s">
        <v>157</v>
      </c>
    </row>
    <row r="719" spans="2:51" s="14" customFormat="1" x14ac:dyDescent="0.2">
      <c r="B719" s="172"/>
      <c r="D719" s="166" t="s">
        <v>269</v>
      </c>
      <c r="E719" s="173" t="s">
        <v>1</v>
      </c>
      <c r="F719" s="174" t="s">
        <v>1379</v>
      </c>
      <c r="H719" s="175">
        <v>1.4590000000000001</v>
      </c>
      <c r="L719" s="172"/>
      <c r="M719" s="176"/>
      <c r="N719" s="177"/>
      <c r="O719" s="177"/>
      <c r="P719" s="177"/>
      <c r="Q719" s="177"/>
      <c r="R719" s="177"/>
      <c r="S719" s="177"/>
      <c r="T719" s="178"/>
      <c r="AT719" s="173" t="s">
        <v>269</v>
      </c>
      <c r="AU719" s="173" t="s">
        <v>87</v>
      </c>
      <c r="AV719" s="14" t="s">
        <v>87</v>
      </c>
      <c r="AW719" s="14" t="s">
        <v>26</v>
      </c>
      <c r="AX719" s="14" t="s">
        <v>71</v>
      </c>
      <c r="AY719" s="173" t="s">
        <v>157</v>
      </c>
    </row>
    <row r="720" spans="2:51" s="14" customFormat="1" x14ac:dyDescent="0.2">
      <c r="B720" s="172"/>
      <c r="D720" s="166" t="s">
        <v>269</v>
      </c>
      <c r="E720" s="173" t="s">
        <v>1</v>
      </c>
      <c r="F720" s="174" t="s">
        <v>1380</v>
      </c>
      <c r="H720" s="175">
        <v>24.788</v>
      </c>
      <c r="L720" s="172"/>
      <c r="M720" s="176"/>
      <c r="N720" s="177"/>
      <c r="O720" s="177"/>
      <c r="P720" s="177"/>
      <c r="Q720" s="177"/>
      <c r="R720" s="177"/>
      <c r="S720" s="177"/>
      <c r="T720" s="178"/>
      <c r="AT720" s="173" t="s">
        <v>269</v>
      </c>
      <c r="AU720" s="173" t="s">
        <v>87</v>
      </c>
      <c r="AV720" s="14" t="s">
        <v>87</v>
      </c>
      <c r="AW720" s="14" t="s">
        <v>26</v>
      </c>
      <c r="AX720" s="14" t="s">
        <v>71</v>
      </c>
      <c r="AY720" s="173" t="s">
        <v>157</v>
      </c>
    </row>
    <row r="721" spans="1:65" s="14" customFormat="1" x14ac:dyDescent="0.2">
      <c r="B721" s="172"/>
      <c r="D721" s="166" t="s">
        <v>269</v>
      </c>
      <c r="E721" s="173" t="s">
        <v>1</v>
      </c>
      <c r="F721" s="174" t="s">
        <v>1381</v>
      </c>
      <c r="H721" s="175">
        <v>3.6880000000000002</v>
      </c>
      <c r="L721" s="172"/>
      <c r="M721" s="176"/>
      <c r="N721" s="177"/>
      <c r="O721" s="177"/>
      <c r="P721" s="177"/>
      <c r="Q721" s="177"/>
      <c r="R721" s="177"/>
      <c r="S721" s="177"/>
      <c r="T721" s="178"/>
      <c r="AT721" s="173" t="s">
        <v>269</v>
      </c>
      <c r="AU721" s="173" t="s">
        <v>87</v>
      </c>
      <c r="AV721" s="14" t="s">
        <v>87</v>
      </c>
      <c r="AW721" s="14" t="s">
        <v>26</v>
      </c>
      <c r="AX721" s="14" t="s">
        <v>71</v>
      </c>
      <c r="AY721" s="173" t="s">
        <v>157</v>
      </c>
    </row>
    <row r="722" spans="1:65" s="16" customFormat="1" x14ac:dyDescent="0.2">
      <c r="B722" s="186"/>
      <c r="D722" s="166" t="s">
        <v>269</v>
      </c>
      <c r="E722" s="187" t="s">
        <v>1</v>
      </c>
      <c r="F722" s="188" t="s">
        <v>319</v>
      </c>
      <c r="H722" s="189">
        <v>201.255</v>
      </c>
      <c r="L722" s="186"/>
      <c r="M722" s="190"/>
      <c r="N722" s="191"/>
      <c r="O722" s="191"/>
      <c r="P722" s="191"/>
      <c r="Q722" s="191"/>
      <c r="R722" s="191"/>
      <c r="S722" s="191"/>
      <c r="T722" s="192"/>
      <c r="AT722" s="187" t="s">
        <v>269</v>
      </c>
      <c r="AU722" s="187" t="s">
        <v>87</v>
      </c>
      <c r="AV722" s="16" t="s">
        <v>92</v>
      </c>
      <c r="AW722" s="16" t="s">
        <v>26</v>
      </c>
      <c r="AX722" s="16" t="s">
        <v>71</v>
      </c>
      <c r="AY722" s="187" t="s">
        <v>157</v>
      </c>
    </row>
    <row r="723" spans="1:65" s="15" customFormat="1" x14ac:dyDescent="0.2">
      <c r="B723" s="179"/>
      <c r="D723" s="166" t="s">
        <v>269</v>
      </c>
      <c r="E723" s="180" t="s">
        <v>1</v>
      </c>
      <c r="F723" s="181" t="s">
        <v>272</v>
      </c>
      <c r="H723" s="182">
        <v>201.255</v>
      </c>
      <c r="L723" s="179"/>
      <c r="M723" s="183"/>
      <c r="N723" s="184"/>
      <c r="O723" s="184"/>
      <c r="P723" s="184"/>
      <c r="Q723" s="184"/>
      <c r="R723" s="184"/>
      <c r="S723" s="184"/>
      <c r="T723" s="185"/>
      <c r="AT723" s="180" t="s">
        <v>269</v>
      </c>
      <c r="AU723" s="180" t="s">
        <v>87</v>
      </c>
      <c r="AV723" s="15" t="s">
        <v>162</v>
      </c>
      <c r="AW723" s="15" t="s">
        <v>26</v>
      </c>
      <c r="AX723" s="15" t="s">
        <v>79</v>
      </c>
      <c r="AY723" s="180" t="s">
        <v>157</v>
      </c>
    </row>
    <row r="724" spans="1:65" s="2" customFormat="1" ht="24.2" customHeight="1" x14ac:dyDescent="0.2">
      <c r="A724" s="30"/>
      <c r="B724" s="147"/>
      <c r="C724" s="148" t="s">
        <v>620</v>
      </c>
      <c r="D724" s="148" t="s">
        <v>159</v>
      </c>
      <c r="E724" s="149" t="s">
        <v>1382</v>
      </c>
      <c r="F724" s="150" t="s">
        <v>8063</v>
      </c>
      <c r="G724" s="151" t="s">
        <v>168</v>
      </c>
      <c r="H724" s="152">
        <v>728.37400000000002</v>
      </c>
      <c r="I724" s="152"/>
      <c r="J724" s="152">
        <f>ROUND(I724*H724,3)</f>
        <v>0</v>
      </c>
      <c r="K724" s="153"/>
      <c r="L724" s="31"/>
      <c r="M724" s="154" t="s">
        <v>1</v>
      </c>
      <c r="N724" s="155" t="s">
        <v>37</v>
      </c>
      <c r="O724" s="156">
        <v>0.441</v>
      </c>
      <c r="P724" s="156">
        <f>O724*H724</f>
        <v>321.21293400000002</v>
      </c>
      <c r="Q724" s="156">
        <v>0.10778</v>
      </c>
      <c r="R724" s="156">
        <f>Q724*H724</f>
        <v>78.504149720000001</v>
      </c>
      <c r="S724" s="156">
        <v>0</v>
      </c>
      <c r="T724" s="157">
        <f>S724*H724</f>
        <v>0</v>
      </c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R724" s="158" t="s">
        <v>162</v>
      </c>
      <c r="AT724" s="158" t="s">
        <v>159</v>
      </c>
      <c r="AU724" s="158" t="s">
        <v>87</v>
      </c>
      <c r="AY724" s="18" t="s">
        <v>157</v>
      </c>
      <c r="BE724" s="159">
        <f>IF(N724="základná",J724,0)</f>
        <v>0</v>
      </c>
      <c r="BF724" s="159">
        <f>IF(N724="znížená",J724,0)</f>
        <v>0</v>
      </c>
      <c r="BG724" s="159">
        <f>IF(N724="zákl. prenesená",J724,0)</f>
        <v>0</v>
      </c>
      <c r="BH724" s="159">
        <f>IF(N724="zníž. prenesená",J724,0)</f>
        <v>0</v>
      </c>
      <c r="BI724" s="159">
        <f>IF(N724="nulová",J724,0)</f>
        <v>0</v>
      </c>
      <c r="BJ724" s="18" t="s">
        <v>87</v>
      </c>
      <c r="BK724" s="160">
        <f>ROUND(I724*H724,3)</f>
        <v>0</v>
      </c>
      <c r="BL724" s="18" t="s">
        <v>162</v>
      </c>
      <c r="BM724" s="158" t="s">
        <v>1383</v>
      </c>
    </row>
    <row r="725" spans="1:65" s="13" customFormat="1" x14ac:dyDescent="0.2">
      <c r="B725" s="165"/>
      <c r="D725" s="166" t="s">
        <v>269</v>
      </c>
      <c r="E725" s="167" t="s">
        <v>1</v>
      </c>
      <c r="F725" s="168" t="s">
        <v>1070</v>
      </c>
      <c r="H725" s="167" t="s">
        <v>1</v>
      </c>
      <c r="L725" s="165"/>
      <c r="M725" s="169"/>
      <c r="N725" s="170"/>
      <c r="O725" s="170"/>
      <c r="P725" s="170"/>
      <c r="Q725" s="170"/>
      <c r="R725" s="170"/>
      <c r="S725" s="170"/>
      <c r="T725" s="171"/>
      <c r="AT725" s="167" t="s">
        <v>269</v>
      </c>
      <c r="AU725" s="167" t="s">
        <v>87</v>
      </c>
      <c r="AV725" s="13" t="s">
        <v>79</v>
      </c>
      <c r="AW725" s="13" t="s">
        <v>26</v>
      </c>
      <c r="AX725" s="13" t="s">
        <v>71</v>
      </c>
      <c r="AY725" s="167" t="s">
        <v>157</v>
      </c>
    </row>
    <row r="726" spans="1:65" s="14" customFormat="1" x14ac:dyDescent="0.2">
      <c r="B726" s="172"/>
      <c r="D726" s="166" t="s">
        <v>269</v>
      </c>
      <c r="E726" s="173" t="s">
        <v>1</v>
      </c>
      <c r="F726" s="174" t="s">
        <v>1384</v>
      </c>
      <c r="H726" s="175">
        <v>10.333</v>
      </c>
      <c r="L726" s="172"/>
      <c r="M726" s="176"/>
      <c r="N726" s="177"/>
      <c r="O726" s="177"/>
      <c r="P726" s="177"/>
      <c r="Q726" s="177"/>
      <c r="R726" s="177"/>
      <c r="S726" s="177"/>
      <c r="T726" s="178"/>
      <c r="AT726" s="173" t="s">
        <v>269</v>
      </c>
      <c r="AU726" s="173" t="s">
        <v>87</v>
      </c>
      <c r="AV726" s="14" t="s">
        <v>87</v>
      </c>
      <c r="AW726" s="14" t="s">
        <v>26</v>
      </c>
      <c r="AX726" s="14" t="s">
        <v>71</v>
      </c>
      <c r="AY726" s="173" t="s">
        <v>157</v>
      </c>
    </row>
    <row r="727" spans="1:65" s="14" customFormat="1" x14ac:dyDescent="0.2">
      <c r="B727" s="172"/>
      <c r="D727" s="166" t="s">
        <v>269</v>
      </c>
      <c r="E727" s="173" t="s">
        <v>1</v>
      </c>
      <c r="F727" s="174" t="s">
        <v>1385</v>
      </c>
      <c r="H727" s="175">
        <v>29.088000000000001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4" customFormat="1" x14ac:dyDescent="0.2">
      <c r="B728" s="172"/>
      <c r="D728" s="166" t="s">
        <v>269</v>
      </c>
      <c r="E728" s="173" t="s">
        <v>1</v>
      </c>
      <c r="F728" s="174" t="s">
        <v>1386</v>
      </c>
      <c r="H728" s="175">
        <v>35.118000000000002</v>
      </c>
      <c r="L728" s="172"/>
      <c r="M728" s="176"/>
      <c r="N728" s="177"/>
      <c r="O728" s="177"/>
      <c r="P728" s="177"/>
      <c r="Q728" s="177"/>
      <c r="R728" s="177"/>
      <c r="S728" s="177"/>
      <c r="T728" s="178"/>
      <c r="AT728" s="173" t="s">
        <v>269</v>
      </c>
      <c r="AU728" s="173" t="s">
        <v>87</v>
      </c>
      <c r="AV728" s="14" t="s">
        <v>87</v>
      </c>
      <c r="AW728" s="14" t="s">
        <v>26</v>
      </c>
      <c r="AX728" s="14" t="s">
        <v>71</v>
      </c>
      <c r="AY728" s="173" t="s">
        <v>157</v>
      </c>
    </row>
    <row r="729" spans="1:65" s="14" customFormat="1" x14ac:dyDescent="0.2">
      <c r="B729" s="172"/>
      <c r="D729" s="166" t="s">
        <v>269</v>
      </c>
      <c r="E729" s="173" t="s">
        <v>1</v>
      </c>
      <c r="F729" s="174" t="s">
        <v>1387</v>
      </c>
      <c r="H729" s="175">
        <v>19.265000000000001</v>
      </c>
      <c r="L729" s="172"/>
      <c r="M729" s="176"/>
      <c r="N729" s="177"/>
      <c r="O729" s="177"/>
      <c r="P729" s="177"/>
      <c r="Q729" s="177"/>
      <c r="R729" s="177"/>
      <c r="S729" s="177"/>
      <c r="T729" s="178"/>
      <c r="AT729" s="173" t="s">
        <v>269</v>
      </c>
      <c r="AU729" s="173" t="s">
        <v>87</v>
      </c>
      <c r="AV729" s="14" t="s">
        <v>87</v>
      </c>
      <c r="AW729" s="14" t="s">
        <v>26</v>
      </c>
      <c r="AX729" s="14" t="s">
        <v>71</v>
      </c>
      <c r="AY729" s="173" t="s">
        <v>157</v>
      </c>
    </row>
    <row r="730" spans="1:65" s="14" customFormat="1" x14ac:dyDescent="0.2">
      <c r="B730" s="172"/>
      <c r="D730" s="166" t="s">
        <v>269</v>
      </c>
      <c r="E730" s="173" t="s">
        <v>1</v>
      </c>
      <c r="F730" s="174" t="s">
        <v>1388</v>
      </c>
      <c r="H730" s="175">
        <v>18.704999999999998</v>
      </c>
      <c r="L730" s="172"/>
      <c r="M730" s="176"/>
      <c r="N730" s="177"/>
      <c r="O730" s="177"/>
      <c r="P730" s="177"/>
      <c r="Q730" s="177"/>
      <c r="R730" s="177"/>
      <c r="S730" s="177"/>
      <c r="T730" s="178"/>
      <c r="AT730" s="173" t="s">
        <v>269</v>
      </c>
      <c r="AU730" s="173" t="s">
        <v>87</v>
      </c>
      <c r="AV730" s="14" t="s">
        <v>87</v>
      </c>
      <c r="AW730" s="14" t="s">
        <v>26</v>
      </c>
      <c r="AX730" s="14" t="s">
        <v>71</v>
      </c>
      <c r="AY730" s="173" t="s">
        <v>157</v>
      </c>
    </row>
    <row r="731" spans="1:65" s="14" customFormat="1" x14ac:dyDescent="0.2">
      <c r="B731" s="172"/>
      <c r="D731" s="166" t="s">
        <v>269</v>
      </c>
      <c r="E731" s="173" t="s">
        <v>1</v>
      </c>
      <c r="F731" s="174" t="s">
        <v>1389</v>
      </c>
      <c r="H731" s="175">
        <v>11.725</v>
      </c>
      <c r="L731" s="172"/>
      <c r="M731" s="176"/>
      <c r="N731" s="177"/>
      <c r="O731" s="177"/>
      <c r="P731" s="177"/>
      <c r="Q731" s="177"/>
      <c r="R731" s="177"/>
      <c r="S731" s="177"/>
      <c r="T731" s="178"/>
      <c r="AT731" s="173" t="s">
        <v>269</v>
      </c>
      <c r="AU731" s="173" t="s">
        <v>87</v>
      </c>
      <c r="AV731" s="14" t="s">
        <v>87</v>
      </c>
      <c r="AW731" s="14" t="s">
        <v>26</v>
      </c>
      <c r="AX731" s="14" t="s">
        <v>71</v>
      </c>
      <c r="AY731" s="173" t="s">
        <v>157</v>
      </c>
    </row>
    <row r="732" spans="1:65" s="14" customFormat="1" x14ac:dyDescent="0.2">
      <c r="B732" s="172"/>
      <c r="D732" s="166" t="s">
        <v>269</v>
      </c>
      <c r="E732" s="173" t="s">
        <v>1</v>
      </c>
      <c r="F732" s="174" t="s">
        <v>1390</v>
      </c>
      <c r="H732" s="175">
        <v>15.438000000000001</v>
      </c>
      <c r="L732" s="172"/>
      <c r="M732" s="176"/>
      <c r="N732" s="177"/>
      <c r="O732" s="177"/>
      <c r="P732" s="177"/>
      <c r="Q732" s="177"/>
      <c r="R732" s="177"/>
      <c r="S732" s="177"/>
      <c r="T732" s="178"/>
      <c r="AT732" s="173" t="s">
        <v>269</v>
      </c>
      <c r="AU732" s="173" t="s">
        <v>87</v>
      </c>
      <c r="AV732" s="14" t="s">
        <v>87</v>
      </c>
      <c r="AW732" s="14" t="s">
        <v>26</v>
      </c>
      <c r="AX732" s="14" t="s">
        <v>71</v>
      </c>
      <c r="AY732" s="173" t="s">
        <v>157</v>
      </c>
    </row>
    <row r="733" spans="1:65" s="14" customFormat="1" x14ac:dyDescent="0.2">
      <c r="B733" s="172"/>
      <c r="D733" s="166" t="s">
        <v>269</v>
      </c>
      <c r="E733" s="173" t="s">
        <v>1</v>
      </c>
      <c r="F733" s="174" t="s">
        <v>1391</v>
      </c>
      <c r="H733" s="175">
        <v>22.263000000000002</v>
      </c>
      <c r="L733" s="172"/>
      <c r="M733" s="176"/>
      <c r="N733" s="177"/>
      <c r="O733" s="177"/>
      <c r="P733" s="177"/>
      <c r="Q733" s="177"/>
      <c r="R733" s="177"/>
      <c r="S733" s="177"/>
      <c r="T733" s="178"/>
      <c r="AT733" s="173" t="s">
        <v>269</v>
      </c>
      <c r="AU733" s="173" t="s">
        <v>87</v>
      </c>
      <c r="AV733" s="14" t="s">
        <v>87</v>
      </c>
      <c r="AW733" s="14" t="s">
        <v>26</v>
      </c>
      <c r="AX733" s="14" t="s">
        <v>71</v>
      </c>
      <c r="AY733" s="173" t="s">
        <v>157</v>
      </c>
    </row>
    <row r="734" spans="1:65" s="14" customFormat="1" x14ac:dyDescent="0.2">
      <c r="B734" s="172"/>
      <c r="D734" s="166" t="s">
        <v>269</v>
      </c>
      <c r="E734" s="173" t="s">
        <v>1</v>
      </c>
      <c r="F734" s="174" t="s">
        <v>1392</v>
      </c>
      <c r="H734" s="175">
        <v>11.212999999999999</v>
      </c>
      <c r="L734" s="172"/>
      <c r="M734" s="176"/>
      <c r="N734" s="177"/>
      <c r="O734" s="177"/>
      <c r="P734" s="177"/>
      <c r="Q734" s="177"/>
      <c r="R734" s="177"/>
      <c r="S734" s="177"/>
      <c r="T734" s="178"/>
      <c r="AT734" s="173" t="s">
        <v>269</v>
      </c>
      <c r="AU734" s="173" t="s">
        <v>87</v>
      </c>
      <c r="AV734" s="14" t="s">
        <v>87</v>
      </c>
      <c r="AW734" s="14" t="s">
        <v>26</v>
      </c>
      <c r="AX734" s="14" t="s">
        <v>71</v>
      </c>
      <c r="AY734" s="173" t="s">
        <v>157</v>
      </c>
    </row>
    <row r="735" spans="1:65" s="14" customFormat="1" x14ac:dyDescent="0.2">
      <c r="B735" s="172"/>
      <c r="D735" s="166" t="s">
        <v>269</v>
      </c>
      <c r="E735" s="173" t="s">
        <v>1</v>
      </c>
      <c r="F735" s="174" t="s">
        <v>1393</v>
      </c>
      <c r="H735" s="175">
        <v>1.2749999999999999</v>
      </c>
      <c r="L735" s="172"/>
      <c r="M735" s="176"/>
      <c r="N735" s="177"/>
      <c r="O735" s="177"/>
      <c r="P735" s="177"/>
      <c r="Q735" s="177"/>
      <c r="R735" s="177"/>
      <c r="S735" s="177"/>
      <c r="T735" s="178"/>
      <c r="AT735" s="173" t="s">
        <v>269</v>
      </c>
      <c r="AU735" s="173" t="s">
        <v>87</v>
      </c>
      <c r="AV735" s="14" t="s">
        <v>87</v>
      </c>
      <c r="AW735" s="14" t="s">
        <v>26</v>
      </c>
      <c r="AX735" s="14" t="s">
        <v>71</v>
      </c>
      <c r="AY735" s="173" t="s">
        <v>157</v>
      </c>
    </row>
    <row r="736" spans="1:65" s="14" customFormat="1" x14ac:dyDescent="0.2">
      <c r="B736" s="172"/>
      <c r="D736" s="166" t="s">
        <v>269</v>
      </c>
      <c r="E736" s="173" t="s">
        <v>1</v>
      </c>
      <c r="F736" s="174" t="s">
        <v>1394</v>
      </c>
      <c r="H736" s="175">
        <v>3.9</v>
      </c>
      <c r="L736" s="172"/>
      <c r="M736" s="176"/>
      <c r="N736" s="177"/>
      <c r="O736" s="177"/>
      <c r="P736" s="177"/>
      <c r="Q736" s="177"/>
      <c r="R736" s="177"/>
      <c r="S736" s="177"/>
      <c r="T736" s="178"/>
      <c r="AT736" s="173" t="s">
        <v>269</v>
      </c>
      <c r="AU736" s="173" t="s">
        <v>87</v>
      </c>
      <c r="AV736" s="14" t="s">
        <v>87</v>
      </c>
      <c r="AW736" s="14" t="s">
        <v>26</v>
      </c>
      <c r="AX736" s="14" t="s">
        <v>71</v>
      </c>
      <c r="AY736" s="173" t="s">
        <v>157</v>
      </c>
    </row>
    <row r="737" spans="2:51" s="14" customFormat="1" x14ac:dyDescent="0.2">
      <c r="B737" s="172"/>
      <c r="D737" s="166" t="s">
        <v>269</v>
      </c>
      <c r="E737" s="173" t="s">
        <v>1</v>
      </c>
      <c r="F737" s="174" t="s">
        <v>1395</v>
      </c>
      <c r="H737" s="175">
        <v>12.23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2:51" s="14" customFormat="1" x14ac:dyDescent="0.2">
      <c r="B738" s="172"/>
      <c r="D738" s="166" t="s">
        <v>269</v>
      </c>
      <c r="E738" s="173" t="s">
        <v>1</v>
      </c>
      <c r="F738" s="174" t="s">
        <v>1396</v>
      </c>
      <c r="H738" s="175">
        <v>20.629000000000001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2:51" s="14" customFormat="1" x14ac:dyDescent="0.2">
      <c r="B739" s="172"/>
      <c r="D739" s="166" t="s">
        <v>269</v>
      </c>
      <c r="E739" s="173" t="s">
        <v>1</v>
      </c>
      <c r="F739" s="174" t="s">
        <v>1397</v>
      </c>
      <c r="H739" s="175">
        <v>15.260999999999999</v>
      </c>
      <c r="L739" s="172"/>
      <c r="M739" s="176"/>
      <c r="N739" s="177"/>
      <c r="O739" s="177"/>
      <c r="P739" s="177"/>
      <c r="Q739" s="177"/>
      <c r="R739" s="177"/>
      <c r="S739" s="177"/>
      <c r="T739" s="178"/>
      <c r="AT739" s="173" t="s">
        <v>269</v>
      </c>
      <c r="AU739" s="173" t="s">
        <v>87</v>
      </c>
      <c r="AV739" s="14" t="s">
        <v>87</v>
      </c>
      <c r="AW739" s="14" t="s">
        <v>26</v>
      </c>
      <c r="AX739" s="14" t="s">
        <v>71</v>
      </c>
      <c r="AY739" s="173" t="s">
        <v>157</v>
      </c>
    </row>
    <row r="740" spans="2:51" s="14" customFormat="1" x14ac:dyDescent="0.2">
      <c r="B740" s="172"/>
      <c r="D740" s="166" t="s">
        <v>269</v>
      </c>
      <c r="E740" s="173" t="s">
        <v>1</v>
      </c>
      <c r="F740" s="174" t="s">
        <v>1398</v>
      </c>
      <c r="H740" s="175">
        <v>15.429</v>
      </c>
      <c r="L740" s="172"/>
      <c r="M740" s="176"/>
      <c r="N740" s="177"/>
      <c r="O740" s="177"/>
      <c r="P740" s="177"/>
      <c r="Q740" s="177"/>
      <c r="R740" s="177"/>
      <c r="S740" s="177"/>
      <c r="T740" s="178"/>
      <c r="AT740" s="173" t="s">
        <v>269</v>
      </c>
      <c r="AU740" s="173" t="s">
        <v>87</v>
      </c>
      <c r="AV740" s="14" t="s">
        <v>87</v>
      </c>
      <c r="AW740" s="14" t="s">
        <v>26</v>
      </c>
      <c r="AX740" s="14" t="s">
        <v>71</v>
      </c>
      <c r="AY740" s="173" t="s">
        <v>157</v>
      </c>
    </row>
    <row r="741" spans="2:51" s="14" customFormat="1" ht="22.5" x14ac:dyDescent="0.2">
      <c r="B741" s="172"/>
      <c r="D741" s="166" t="s">
        <v>269</v>
      </c>
      <c r="E741" s="173" t="s">
        <v>1</v>
      </c>
      <c r="F741" s="174" t="s">
        <v>1399</v>
      </c>
      <c r="H741" s="175">
        <v>24.547000000000001</v>
      </c>
      <c r="L741" s="172"/>
      <c r="M741" s="176"/>
      <c r="N741" s="177"/>
      <c r="O741" s="177"/>
      <c r="P741" s="177"/>
      <c r="Q741" s="177"/>
      <c r="R741" s="177"/>
      <c r="S741" s="177"/>
      <c r="T741" s="178"/>
      <c r="AT741" s="173" t="s">
        <v>269</v>
      </c>
      <c r="AU741" s="173" t="s">
        <v>87</v>
      </c>
      <c r="AV741" s="14" t="s">
        <v>87</v>
      </c>
      <c r="AW741" s="14" t="s">
        <v>26</v>
      </c>
      <c r="AX741" s="14" t="s">
        <v>71</v>
      </c>
      <c r="AY741" s="173" t="s">
        <v>157</v>
      </c>
    </row>
    <row r="742" spans="2:51" s="14" customFormat="1" x14ac:dyDescent="0.2">
      <c r="B742" s="172"/>
      <c r="D742" s="166" t="s">
        <v>269</v>
      </c>
      <c r="E742" s="173" t="s">
        <v>1</v>
      </c>
      <c r="F742" s="174" t="s">
        <v>1400</v>
      </c>
      <c r="H742" s="175">
        <v>2.5129999999999999</v>
      </c>
      <c r="L742" s="172"/>
      <c r="M742" s="176"/>
      <c r="N742" s="177"/>
      <c r="O742" s="177"/>
      <c r="P742" s="177"/>
      <c r="Q742" s="177"/>
      <c r="R742" s="177"/>
      <c r="S742" s="177"/>
      <c r="T742" s="178"/>
      <c r="AT742" s="173" t="s">
        <v>269</v>
      </c>
      <c r="AU742" s="173" t="s">
        <v>87</v>
      </c>
      <c r="AV742" s="14" t="s">
        <v>87</v>
      </c>
      <c r="AW742" s="14" t="s">
        <v>26</v>
      </c>
      <c r="AX742" s="14" t="s">
        <v>71</v>
      </c>
      <c r="AY742" s="173" t="s">
        <v>157</v>
      </c>
    </row>
    <row r="743" spans="2:51" s="16" customFormat="1" x14ac:dyDescent="0.2">
      <c r="B743" s="186"/>
      <c r="D743" s="166" t="s">
        <v>269</v>
      </c>
      <c r="E743" s="187" t="s">
        <v>1</v>
      </c>
      <c r="F743" s="188" t="s">
        <v>319</v>
      </c>
      <c r="H743" s="189">
        <v>268.93200000000002</v>
      </c>
      <c r="L743" s="186"/>
      <c r="M743" s="190"/>
      <c r="N743" s="191"/>
      <c r="O743" s="191"/>
      <c r="P743" s="191"/>
      <c r="Q743" s="191"/>
      <c r="R743" s="191"/>
      <c r="S743" s="191"/>
      <c r="T743" s="192"/>
      <c r="AT743" s="187" t="s">
        <v>269</v>
      </c>
      <c r="AU743" s="187" t="s">
        <v>87</v>
      </c>
      <c r="AV743" s="16" t="s">
        <v>92</v>
      </c>
      <c r="AW743" s="16" t="s">
        <v>26</v>
      </c>
      <c r="AX743" s="16" t="s">
        <v>71</v>
      </c>
      <c r="AY743" s="187" t="s">
        <v>157</v>
      </c>
    </row>
    <row r="744" spans="2:51" s="13" customFormat="1" x14ac:dyDescent="0.2">
      <c r="B744" s="165"/>
      <c r="D744" s="166" t="s">
        <v>269</v>
      </c>
      <c r="E744" s="167" t="s">
        <v>1</v>
      </c>
      <c r="F744" s="168" t="s">
        <v>1401</v>
      </c>
      <c r="H744" s="167" t="s">
        <v>1</v>
      </c>
      <c r="L744" s="165"/>
      <c r="M744" s="169"/>
      <c r="N744" s="170"/>
      <c r="O744" s="170"/>
      <c r="P744" s="170"/>
      <c r="Q744" s="170"/>
      <c r="R744" s="170"/>
      <c r="S744" s="170"/>
      <c r="T744" s="171"/>
      <c r="AT744" s="167" t="s">
        <v>269</v>
      </c>
      <c r="AU744" s="167" t="s">
        <v>87</v>
      </c>
      <c r="AV744" s="13" t="s">
        <v>79</v>
      </c>
      <c r="AW744" s="13" t="s">
        <v>26</v>
      </c>
      <c r="AX744" s="13" t="s">
        <v>71</v>
      </c>
      <c r="AY744" s="167" t="s">
        <v>157</v>
      </c>
    </row>
    <row r="745" spans="2:51" s="14" customFormat="1" x14ac:dyDescent="0.2">
      <c r="B745" s="172"/>
      <c r="D745" s="166" t="s">
        <v>269</v>
      </c>
      <c r="E745" s="173" t="s">
        <v>1</v>
      </c>
      <c r="F745" s="174" t="s">
        <v>1402</v>
      </c>
      <c r="H745" s="175">
        <v>58.311</v>
      </c>
      <c r="L745" s="172"/>
      <c r="M745" s="176"/>
      <c r="N745" s="177"/>
      <c r="O745" s="177"/>
      <c r="P745" s="177"/>
      <c r="Q745" s="177"/>
      <c r="R745" s="177"/>
      <c r="S745" s="177"/>
      <c r="T745" s="178"/>
      <c r="AT745" s="173" t="s">
        <v>269</v>
      </c>
      <c r="AU745" s="173" t="s">
        <v>87</v>
      </c>
      <c r="AV745" s="14" t="s">
        <v>87</v>
      </c>
      <c r="AW745" s="14" t="s">
        <v>26</v>
      </c>
      <c r="AX745" s="14" t="s">
        <v>71</v>
      </c>
      <c r="AY745" s="173" t="s">
        <v>157</v>
      </c>
    </row>
    <row r="746" spans="2:51" s="14" customFormat="1" x14ac:dyDescent="0.2">
      <c r="B746" s="172"/>
      <c r="D746" s="166" t="s">
        <v>269</v>
      </c>
      <c r="E746" s="173" t="s">
        <v>1</v>
      </c>
      <c r="F746" s="174" t="s">
        <v>1403</v>
      </c>
      <c r="H746" s="175">
        <v>13.89</v>
      </c>
      <c r="L746" s="172"/>
      <c r="M746" s="176"/>
      <c r="N746" s="177"/>
      <c r="O746" s="177"/>
      <c r="P746" s="177"/>
      <c r="Q746" s="177"/>
      <c r="R746" s="177"/>
      <c r="S746" s="177"/>
      <c r="T746" s="178"/>
      <c r="AT746" s="173" t="s">
        <v>269</v>
      </c>
      <c r="AU746" s="173" t="s">
        <v>87</v>
      </c>
      <c r="AV746" s="14" t="s">
        <v>87</v>
      </c>
      <c r="AW746" s="14" t="s">
        <v>26</v>
      </c>
      <c r="AX746" s="14" t="s">
        <v>71</v>
      </c>
      <c r="AY746" s="173" t="s">
        <v>157</v>
      </c>
    </row>
    <row r="747" spans="2:51" s="14" customFormat="1" x14ac:dyDescent="0.2">
      <c r="B747" s="172"/>
      <c r="D747" s="166" t="s">
        <v>269</v>
      </c>
      <c r="E747" s="173" t="s">
        <v>1</v>
      </c>
      <c r="F747" s="174" t="s">
        <v>1404</v>
      </c>
      <c r="H747" s="175">
        <v>21.04</v>
      </c>
      <c r="L747" s="172"/>
      <c r="M747" s="176"/>
      <c r="N747" s="177"/>
      <c r="O747" s="177"/>
      <c r="P747" s="177"/>
      <c r="Q747" s="177"/>
      <c r="R747" s="177"/>
      <c r="S747" s="177"/>
      <c r="T747" s="178"/>
      <c r="AT747" s="173" t="s">
        <v>269</v>
      </c>
      <c r="AU747" s="173" t="s">
        <v>87</v>
      </c>
      <c r="AV747" s="14" t="s">
        <v>87</v>
      </c>
      <c r="AW747" s="14" t="s">
        <v>26</v>
      </c>
      <c r="AX747" s="14" t="s">
        <v>71</v>
      </c>
      <c r="AY747" s="173" t="s">
        <v>157</v>
      </c>
    </row>
    <row r="748" spans="2:51" s="14" customFormat="1" ht="22.5" x14ac:dyDescent="0.2">
      <c r="B748" s="172"/>
      <c r="D748" s="166" t="s">
        <v>269</v>
      </c>
      <c r="E748" s="173" t="s">
        <v>1</v>
      </c>
      <c r="F748" s="174" t="s">
        <v>1405</v>
      </c>
      <c r="H748" s="175">
        <v>20.282</v>
      </c>
      <c r="L748" s="172"/>
      <c r="M748" s="176"/>
      <c r="N748" s="177"/>
      <c r="O748" s="177"/>
      <c r="P748" s="177"/>
      <c r="Q748" s="177"/>
      <c r="R748" s="177"/>
      <c r="S748" s="177"/>
      <c r="T748" s="178"/>
      <c r="AT748" s="173" t="s">
        <v>269</v>
      </c>
      <c r="AU748" s="173" t="s">
        <v>87</v>
      </c>
      <c r="AV748" s="14" t="s">
        <v>87</v>
      </c>
      <c r="AW748" s="14" t="s">
        <v>26</v>
      </c>
      <c r="AX748" s="14" t="s">
        <v>71</v>
      </c>
      <c r="AY748" s="173" t="s">
        <v>157</v>
      </c>
    </row>
    <row r="749" spans="2:51" s="14" customFormat="1" x14ac:dyDescent="0.2">
      <c r="B749" s="172"/>
      <c r="D749" s="166" t="s">
        <v>269</v>
      </c>
      <c r="E749" s="173" t="s">
        <v>1</v>
      </c>
      <c r="F749" s="174" t="s">
        <v>1406</v>
      </c>
      <c r="H749" s="175">
        <v>40.185000000000002</v>
      </c>
      <c r="L749" s="172"/>
      <c r="M749" s="176"/>
      <c r="N749" s="177"/>
      <c r="O749" s="177"/>
      <c r="P749" s="177"/>
      <c r="Q749" s="177"/>
      <c r="R749" s="177"/>
      <c r="S749" s="177"/>
      <c r="T749" s="178"/>
      <c r="AT749" s="173" t="s">
        <v>269</v>
      </c>
      <c r="AU749" s="173" t="s">
        <v>87</v>
      </c>
      <c r="AV749" s="14" t="s">
        <v>87</v>
      </c>
      <c r="AW749" s="14" t="s">
        <v>26</v>
      </c>
      <c r="AX749" s="14" t="s">
        <v>71</v>
      </c>
      <c r="AY749" s="173" t="s">
        <v>157</v>
      </c>
    </row>
    <row r="750" spans="2:51" s="14" customFormat="1" x14ac:dyDescent="0.2">
      <c r="B750" s="172"/>
      <c r="D750" s="166" t="s">
        <v>269</v>
      </c>
      <c r="E750" s="173" t="s">
        <v>1</v>
      </c>
      <c r="F750" s="174" t="s">
        <v>1407</v>
      </c>
      <c r="H750" s="175">
        <v>28.577000000000002</v>
      </c>
      <c r="L750" s="172"/>
      <c r="M750" s="176"/>
      <c r="N750" s="177"/>
      <c r="O750" s="177"/>
      <c r="P750" s="177"/>
      <c r="Q750" s="177"/>
      <c r="R750" s="177"/>
      <c r="S750" s="177"/>
      <c r="T750" s="178"/>
      <c r="AT750" s="173" t="s">
        <v>269</v>
      </c>
      <c r="AU750" s="173" t="s">
        <v>87</v>
      </c>
      <c r="AV750" s="14" t="s">
        <v>87</v>
      </c>
      <c r="AW750" s="14" t="s">
        <v>26</v>
      </c>
      <c r="AX750" s="14" t="s">
        <v>71</v>
      </c>
      <c r="AY750" s="173" t="s">
        <v>157</v>
      </c>
    </row>
    <row r="751" spans="2:51" s="14" customFormat="1" ht="22.5" x14ac:dyDescent="0.2">
      <c r="B751" s="172"/>
      <c r="D751" s="166" t="s">
        <v>269</v>
      </c>
      <c r="E751" s="173" t="s">
        <v>1</v>
      </c>
      <c r="F751" s="174" t="s">
        <v>1408</v>
      </c>
      <c r="H751" s="175">
        <v>28.393999999999998</v>
      </c>
      <c r="L751" s="172"/>
      <c r="M751" s="176"/>
      <c r="N751" s="177"/>
      <c r="O751" s="177"/>
      <c r="P751" s="177"/>
      <c r="Q751" s="177"/>
      <c r="R751" s="177"/>
      <c r="S751" s="177"/>
      <c r="T751" s="178"/>
      <c r="AT751" s="173" t="s">
        <v>269</v>
      </c>
      <c r="AU751" s="173" t="s">
        <v>87</v>
      </c>
      <c r="AV751" s="14" t="s">
        <v>87</v>
      </c>
      <c r="AW751" s="14" t="s">
        <v>26</v>
      </c>
      <c r="AX751" s="14" t="s">
        <v>71</v>
      </c>
      <c r="AY751" s="173" t="s">
        <v>157</v>
      </c>
    </row>
    <row r="752" spans="2:51" s="14" customFormat="1" x14ac:dyDescent="0.2">
      <c r="B752" s="172"/>
      <c r="D752" s="166" t="s">
        <v>269</v>
      </c>
      <c r="E752" s="173" t="s">
        <v>1</v>
      </c>
      <c r="F752" s="174" t="s">
        <v>1409</v>
      </c>
      <c r="H752" s="175">
        <v>19.013999999999999</v>
      </c>
      <c r="L752" s="172"/>
      <c r="M752" s="176"/>
      <c r="N752" s="177"/>
      <c r="O752" s="177"/>
      <c r="P752" s="177"/>
      <c r="Q752" s="177"/>
      <c r="R752" s="177"/>
      <c r="S752" s="177"/>
      <c r="T752" s="178"/>
      <c r="AT752" s="173" t="s">
        <v>269</v>
      </c>
      <c r="AU752" s="173" t="s">
        <v>87</v>
      </c>
      <c r="AV752" s="14" t="s">
        <v>87</v>
      </c>
      <c r="AW752" s="14" t="s">
        <v>26</v>
      </c>
      <c r="AX752" s="14" t="s">
        <v>71</v>
      </c>
      <c r="AY752" s="173" t="s">
        <v>157</v>
      </c>
    </row>
    <row r="753" spans="2:51" s="14" customFormat="1" x14ac:dyDescent="0.2">
      <c r="B753" s="172"/>
      <c r="D753" s="166" t="s">
        <v>269</v>
      </c>
      <c r="E753" s="173" t="s">
        <v>1</v>
      </c>
      <c r="F753" s="174" t="s">
        <v>1410</v>
      </c>
      <c r="H753" s="175">
        <v>33.768000000000001</v>
      </c>
      <c r="L753" s="172"/>
      <c r="M753" s="176"/>
      <c r="N753" s="177"/>
      <c r="O753" s="177"/>
      <c r="P753" s="177"/>
      <c r="Q753" s="177"/>
      <c r="R753" s="177"/>
      <c r="S753" s="177"/>
      <c r="T753" s="178"/>
      <c r="AT753" s="173" t="s">
        <v>269</v>
      </c>
      <c r="AU753" s="173" t="s">
        <v>87</v>
      </c>
      <c r="AV753" s="14" t="s">
        <v>87</v>
      </c>
      <c r="AW753" s="14" t="s">
        <v>26</v>
      </c>
      <c r="AX753" s="14" t="s">
        <v>71</v>
      </c>
      <c r="AY753" s="173" t="s">
        <v>157</v>
      </c>
    </row>
    <row r="754" spans="2:51" s="14" customFormat="1" ht="22.5" x14ac:dyDescent="0.2">
      <c r="B754" s="172"/>
      <c r="D754" s="166" t="s">
        <v>269</v>
      </c>
      <c r="E754" s="173" t="s">
        <v>1</v>
      </c>
      <c r="F754" s="174" t="s">
        <v>1411</v>
      </c>
      <c r="H754" s="175">
        <v>26.667000000000002</v>
      </c>
      <c r="L754" s="172"/>
      <c r="M754" s="176"/>
      <c r="N754" s="177"/>
      <c r="O754" s="177"/>
      <c r="P754" s="177"/>
      <c r="Q754" s="177"/>
      <c r="R754" s="177"/>
      <c r="S754" s="177"/>
      <c r="T754" s="178"/>
      <c r="AT754" s="173" t="s">
        <v>269</v>
      </c>
      <c r="AU754" s="173" t="s">
        <v>87</v>
      </c>
      <c r="AV754" s="14" t="s">
        <v>87</v>
      </c>
      <c r="AW754" s="14" t="s">
        <v>26</v>
      </c>
      <c r="AX754" s="14" t="s">
        <v>71</v>
      </c>
      <c r="AY754" s="173" t="s">
        <v>157</v>
      </c>
    </row>
    <row r="755" spans="2:51" s="14" customFormat="1" x14ac:dyDescent="0.2">
      <c r="B755" s="172"/>
      <c r="D755" s="166" t="s">
        <v>269</v>
      </c>
      <c r="E755" s="173" t="s">
        <v>1</v>
      </c>
      <c r="F755" s="174" t="s">
        <v>1412</v>
      </c>
      <c r="H755" s="175">
        <v>25.100999999999999</v>
      </c>
      <c r="L755" s="172"/>
      <c r="M755" s="176"/>
      <c r="N755" s="177"/>
      <c r="O755" s="177"/>
      <c r="P755" s="177"/>
      <c r="Q755" s="177"/>
      <c r="R755" s="177"/>
      <c r="S755" s="177"/>
      <c r="T755" s="178"/>
      <c r="AT755" s="173" t="s">
        <v>269</v>
      </c>
      <c r="AU755" s="173" t="s">
        <v>87</v>
      </c>
      <c r="AV755" s="14" t="s">
        <v>87</v>
      </c>
      <c r="AW755" s="14" t="s">
        <v>26</v>
      </c>
      <c r="AX755" s="14" t="s">
        <v>71</v>
      </c>
      <c r="AY755" s="173" t="s">
        <v>157</v>
      </c>
    </row>
    <row r="756" spans="2:51" s="14" customFormat="1" x14ac:dyDescent="0.2">
      <c r="B756" s="172"/>
      <c r="D756" s="166" t="s">
        <v>269</v>
      </c>
      <c r="E756" s="173" t="s">
        <v>1</v>
      </c>
      <c r="F756" s="174" t="s">
        <v>1413</v>
      </c>
      <c r="H756" s="175">
        <v>19.457000000000001</v>
      </c>
      <c r="L756" s="172"/>
      <c r="M756" s="176"/>
      <c r="N756" s="177"/>
      <c r="O756" s="177"/>
      <c r="P756" s="177"/>
      <c r="Q756" s="177"/>
      <c r="R756" s="177"/>
      <c r="S756" s="177"/>
      <c r="T756" s="178"/>
      <c r="AT756" s="173" t="s">
        <v>269</v>
      </c>
      <c r="AU756" s="173" t="s">
        <v>87</v>
      </c>
      <c r="AV756" s="14" t="s">
        <v>87</v>
      </c>
      <c r="AW756" s="14" t="s">
        <v>26</v>
      </c>
      <c r="AX756" s="14" t="s">
        <v>71</v>
      </c>
      <c r="AY756" s="173" t="s">
        <v>157</v>
      </c>
    </row>
    <row r="757" spans="2:51" s="14" customFormat="1" x14ac:dyDescent="0.2">
      <c r="B757" s="172"/>
      <c r="D757" s="166" t="s">
        <v>269</v>
      </c>
      <c r="E757" s="173" t="s">
        <v>1</v>
      </c>
      <c r="F757" s="174" t="s">
        <v>1414</v>
      </c>
      <c r="H757" s="175">
        <v>21.863</v>
      </c>
      <c r="L757" s="172"/>
      <c r="M757" s="176"/>
      <c r="N757" s="177"/>
      <c r="O757" s="177"/>
      <c r="P757" s="177"/>
      <c r="Q757" s="177"/>
      <c r="R757" s="177"/>
      <c r="S757" s="177"/>
      <c r="T757" s="178"/>
      <c r="AT757" s="173" t="s">
        <v>269</v>
      </c>
      <c r="AU757" s="173" t="s">
        <v>87</v>
      </c>
      <c r="AV757" s="14" t="s">
        <v>87</v>
      </c>
      <c r="AW757" s="14" t="s">
        <v>26</v>
      </c>
      <c r="AX757" s="14" t="s">
        <v>71</v>
      </c>
      <c r="AY757" s="173" t="s">
        <v>157</v>
      </c>
    </row>
    <row r="758" spans="2:51" s="14" customFormat="1" x14ac:dyDescent="0.2">
      <c r="B758" s="172"/>
      <c r="D758" s="166" t="s">
        <v>269</v>
      </c>
      <c r="E758" s="173" t="s">
        <v>1</v>
      </c>
      <c r="F758" s="174" t="s">
        <v>1415</v>
      </c>
      <c r="H758" s="175">
        <v>12.704000000000001</v>
      </c>
      <c r="L758" s="172"/>
      <c r="M758" s="176"/>
      <c r="N758" s="177"/>
      <c r="O758" s="177"/>
      <c r="P758" s="177"/>
      <c r="Q758" s="177"/>
      <c r="R758" s="177"/>
      <c r="S758" s="177"/>
      <c r="T758" s="178"/>
      <c r="AT758" s="173" t="s">
        <v>269</v>
      </c>
      <c r="AU758" s="173" t="s">
        <v>87</v>
      </c>
      <c r="AV758" s="14" t="s">
        <v>87</v>
      </c>
      <c r="AW758" s="14" t="s">
        <v>26</v>
      </c>
      <c r="AX758" s="14" t="s">
        <v>71</v>
      </c>
      <c r="AY758" s="173" t="s">
        <v>157</v>
      </c>
    </row>
    <row r="759" spans="2:51" s="14" customFormat="1" x14ac:dyDescent="0.2">
      <c r="B759" s="172"/>
      <c r="D759" s="166" t="s">
        <v>269</v>
      </c>
      <c r="E759" s="173" t="s">
        <v>1</v>
      </c>
      <c r="F759" s="174" t="s">
        <v>1416</v>
      </c>
      <c r="H759" s="175">
        <v>8.4</v>
      </c>
      <c r="L759" s="172"/>
      <c r="M759" s="176"/>
      <c r="N759" s="177"/>
      <c r="O759" s="177"/>
      <c r="P759" s="177"/>
      <c r="Q759" s="177"/>
      <c r="R759" s="177"/>
      <c r="S759" s="177"/>
      <c r="T759" s="178"/>
      <c r="AT759" s="173" t="s">
        <v>269</v>
      </c>
      <c r="AU759" s="173" t="s">
        <v>87</v>
      </c>
      <c r="AV759" s="14" t="s">
        <v>87</v>
      </c>
      <c r="AW759" s="14" t="s">
        <v>26</v>
      </c>
      <c r="AX759" s="14" t="s">
        <v>71</v>
      </c>
      <c r="AY759" s="173" t="s">
        <v>157</v>
      </c>
    </row>
    <row r="760" spans="2:51" s="16" customFormat="1" x14ac:dyDescent="0.2">
      <c r="B760" s="186"/>
      <c r="D760" s="166" t="s">
        <v>269</v>
      </c>
      <c r="E760" s="187" t="s">
        <v>1</v>
      </c>
      <c r="F760" s="188" t="s">
        <v>319</v>
      </c>
      <c r="H760" s="189">
        <v>377.65300000000002</v>
      </c>
      <c r="L760" s="186"/>
      <c r="M760" s="190"/>
      <c r="N760" s="191"/>
      <c r="O760" s="191"/>
      <c r="P760" s="191"/>
      <c r="Q760" s="191"/>
      <c r="R760" s="191"/>
      <c r="S760" s="191"/>
      <c r="T760" s="192"/>
      <c r="AT760" s="187" t="s">
        <v>269</v>
      </c>
      <c r="AU760" s="187" t="s">
        <v>87</v>
      </c>
      <c r="AV760" s="16" t="s">
        <v>92</v>
      </c>
      <c r="AW760" s="16" t="s">
        <v>26</v>
      </c>
      <c r="AX760" s="16" t="s">
        <v>71</v>
      </c>
      <c r="AY760" s="187" t="s">
        <v>157</v>
      </c>
    </row>
    <row r="761" spans="2:51" s="13" customFormat="1" x14ac:dyDescent="0.2">
      <c r="B761" s="165"/>
      <c r="D761" s="166" t="s">
        <v>269</v>
      </c>
      <c r="E761" s="167" t="s">
        <v>1</v>
      </c>
      <c r="F761" s="168" t="s">
        <v>1417</v>
      </c>
      <c r="H761" s="167" t="s">
        <v>1</v>
      </c>
      <c r="L761" s="165"/>
      <c r="M761" s="169"/>
      <c r="N761" s="170"/>
      <c r="O761" s="170"/>
      <c r="P761" s="170"/>
      <c r="Q761" s="170"/>
      <c r="R761" s="170"/>
      <c r="S761" s="170"/>
      <c r="T761" s="171"/>
      <c r="AT761" s="167" t="s">
        <v>269</v>
      </c>
      <c r="AU761" s="167" t="s">
        <v>87</v>
      </c>
      <c r="AV761" s="13" t="s">
        <v>79</v>
      </c>
      <c r="AW761" s="13" t="s">
        <v>26</v>
      </c>
      <c r="AX761" s="13" t="s">
        <v>71</v>
      </c>
      <c r="AY761" s="167" t="s">
        <v>157</v>
      </c>
    </row>
    <row r="762" spans="2:51" s="14" customFormat="1" x14ac:dyDescent="0.2">
      <c r="B762" s="172"/>
      <c r="D762" s="166" t="s">
        <v>269</v>
      </c>
      <c r="E762" s="173" t="s">
        <v>1</v>
      </c>
      <c r="F762" s="174" t="s">
        <v>1418</v>
      </c>
      <c r="H762" s="175">
        <v>23.588000000000001</v>
      </c>
      <c r="L762" s="172"/>
      <c r="M762" s="176"/>
      <c r="N762" s="177"/>
      <c r="O762" s="177"/>
      <c r="P762" s="177"/>
      <c r="Q762" s="177"/>
      <c r="R762" s="177"/>
      <c r="S762" s="177"/>
      <c r="T762" s="178"/>
      <c r="AT762" s="173" t="s">
        <v>269</v>
      </c>
      <c r="AU762" s="173" t="s">
        <v>87</v>
      </c>
      <c r="AV762" s="14" t="s">
        <v>87</v>
      </c>
      <c r="AW762" s="14" t="s">
        <v>26</v>
      </c>
      <c r="AX762" s="14" t="s">
        <v>71</v>
      </c>
      <c r="AY762" s="173" t="s">
        <v>157</v>
      </c>
    </row>
    <row r="763" spans="2:51" s="14" customFormat="1" x14ac:dyDescent="0.2">
      <c r="B763" s="172"/>
      <c r="D763" s="166" t="s">
        <v>269</v>
      </c>
      <c r="E763" s="173" t="s">
        <v>1</v>
      </c>
      <c r="F763" s="174" t="s">
        <v>1419</v>
      </c>
      <c r="H763" s="175">
        <v>5.2050000000000001</v>
      </c>
      <c r="L763" s="172"/>
      <c r="M763" s="176"/>
      <c r="N763" s="177"/>
      <c r="O763" s="177"/>
      <c r="P763" s="177"/>
      <c r="Q763" s="177"/>
      <c r="R763" s="177"/>
      <c r="S763" s="177"/>
      <c r="T763" s="178"/>
      <c r="AT763" s="173" t="s">
        <v>269</v>
      </c>
      <c r="AU763" s="173" t="s">
        <v>87</v>
      </c>
      <c r="AV763" s="14" t="s">
        <v>87</v>
      </c>
      <c r="AW763" s="14" t="s">
        <v>26</v>
      </c>
      <c r="AX763" s="14" t="s">
        <v>71</v>
      </c>
      <c r="AY763" s="173" t="s">
        <v>157</v>
      </c>
    </row>
    <row r="764" spans="2:51" s="14" customFormat="1" x14ac:dyDescent="0.2">
      <c r="B764" s="172"/>
      <c r="D764" s="166" t="s">
        <v>269</v>
      </c>
      <c r="E764" s="173" t="s">
        <v>1</v>
      </c>
      <c r="F764" s="174" t="s">
        <v>1420</v>
      </c>
      <c r="H764" s="175">
        <v>13.102</v>
      </c>
      <c r="L764" s="172"/>
      <c r="M764" s="176"/>
      <c r="N764" s="177"/>
      <c r="O764" s="177"/>
      <c r="P764" s="177"/>
      <c r="Q764" s="177"/>
      <c r="R764" s="177"/>
      <c r="S764" s="177"/>
      <c r="T764" s="178"/>
      <c r="AT764" s="173" t="s">
        <v>269</v>
      </c>
      <c r="AU764" s="173" t="s">
        <v>87</v>
      </c>
      <c r="AV764" s="14" t="s">
        <v>87</v>
      </c>
      <c r="AW764" s="14" t="s">
        <v>26</v>
      </c>
      <c r="AX764" s="14" t="s">
        <v>71</v>
      </c>
      <c r="AY764" s="173" t="s">
        <v>157</v>
      </c>
    </row>
    <row r="765" spans="2:51" s="14" customFormat="1" x14ac:dyDescent="0.2">
      <c r="B765" s="172"/>
      <c r="D765" s="166" t="s">
        <v>269</v>
      </c>
      <c r="E765" s="173" t="s">
        <v>1</v>
      </c>
      <c r="F765" s="174" t="s">
        <v>1421</v>
      </c>
      <c r="H765" s="175">
        <v>5.3940000000000001</v>
      </c>
      <c r="L765" s="172"/>
      <c r="M765" s="176"/>
      <c r="N765" s="177"/>
      <c r="O765" s="177"/>
      <c r="P765" s="177"/>
      <c r="Q765" s="177"/>
      <c r="R765" s="177"/>
      <c r="S765" s="177"/>
      <c r="T765" s="178"/>
      <c r="AT765" s="173" t="s">
        <v>269</v>
      </c>
      <c r="AU765" s="173" t="s">
        <v>87</v>
      </c>
      <c r="AV765" s="14" t="s">
        <v>87</v>
      </c>
      <c r="AW765" s="14" t="s">
        <v>26</v>
      </c>
      <c r="AX765" s="14" t="s">
        <v>71</v>
      </c>
      <c r="AY765" s="173" t="s">
        <v>157</v>
      </c>
    </row>
    <row r="766" spans="2:51" s="16" customFormat="1" x14ac:dyDescent="0.2">
      <c r="B766" s="186"/>
      <c r="D766" s="166" t="s">
        <v>269</v>
      </c>
      <c r="E766" s="187" t="s">
        <v>1</v>
      </c>
      <c r="F766" s="188" t="s">
        <v>319</v>
      </c>
      <c r="H766" s="189">
        <v>47.289000000000001</v>
      </c>
      <c r="L766" s="186"/>
      <c r="M766" s="190"/>
      <c r="N766" s="191"/>
      <c r="O766" s="191"/>
      <c r="P766" s="191"/>
      <c r="Q766" s="191"/>
      <c r="R766" s="191"/>
      <c r="S766" s="191"/>
      <c r="T766" s="192"/>
      <c r="AT766" s="187" t="s">
        <v>269</v>
      </c>
      <c r="AU766" s="187" t="s">
        <v>87</v>
      </c>
      <c r="AV766" s="16" t="s">
        <v>92</v>
      </c>
      <c r="AW766" s="16" t="s">
        <v>26</v>
      </c>
      <c r="AX766" s="16" t="s">
        <v>71</v>
      </c>
      <c r="AY766" s="187" t="s">
        <v>157</v>
      </c>
    </row>
    <row r="767" spans="2:51" s="13" customFormat="1" x14ac:dyDescent="0.2">
      <c r="B767" s="165"/>
      <c r="D767" s="166" t="s">
        <v>269</v>
      </c>
      <c r="E767" s="167" t="s">
        <v>1</v>
      </c>
      <c r="F767" s="168" t="s">
        <v>1422</v>
      </c>
      <c r="H767" s="167" t="s">
        <v>1</v>
      </c>
      <c r="L767" s="165"/>
      <c r="M767" s="169"/>
      <c r="N767" s="170"/>
      <c r="O767" s="170"/>
      <c r="P767" s="170"/>
      <c r="Q767" s="170"/>
      <c r="R767" s="170"/>
      <c r="S767" s="170"/>
      <c r="T767" s="171"/>
      <c r="AT767" s="167" t="s">
        <v>269</v>
      </c>
      <c r="AU767" s="167" t="s">
        <v>87</v>
      </c>
      <c r="AV767" s="13" t="s">
        <v>79</v>
      </c>
      <c r="AW767" s="13" t="s">
        <v>26</v>
      </c>
      <c r="AX767" s="13" t="s">
        <v>71</v>
      </c>
      <c r="AY767" s="167" t="s">
        <v>157</v>
      </c>
    </row>
    <row r="768" spans="2:51" s="14" customFormat="1" x14ac:dyDescent="0.2">
      <c r="B768" s="172"/>
      <c r="D768" s="166" t="s">
        <v>269</v>
      </c>
      <c r="E768" s="173" t="s">
        <v>1</v>
      </c>
      <c r="F768" s="174" t="s">
        <v>1423</v>
      </c>
      <c r="H768" s="175">
        <v>34.5</v>
      </c>
      <c r="L768" s="172"/>
      <c r="M768" s="176"/>
      <c r="N768" s="177"/>
      <c r="O768" s="177"/>
      <c r="P768" s="177"/>
      <c r="Q768" s="177"/>
      <c r="R768" s="177"/>
      <c r="S768" s="177"/>
      <c r="T768" s="178"/>
      <c r="AT768" s="173" t="s">
        <v>269</v>
      </c>
      <c r="AU768" s="173" t="s">
        <v>87</v>
      </c>
      <c r="AV768" s="14" t="s">
        <v>87</v>
      </c>
      <c r="AW768" s="14" t="s">
        <v>26</v>
      </c>
      <c r="AX768" s="14" t="s">
        <v>71</v>
      </c>
      <c r="AY768" s="173" t="s">
        <v>157</v>
      </c>
    </row>
    <row r="769" spans="1:65" s="16" customFormat="1" x14ac:dyDescent="0.2">
      <c r="B769" s="186"/>
      <c r="D769" s="166" t="s">
        <v>269</v>
      </c>
      <c r="E769" s="187" t="s">
        <v>1</v>
      </c>
      <c r="F769" s="188" t="s">
        <v>319</v>
      </c>
      <c r="H769" s="189">
        <v>34.5</v>
      </c>
      <c r="L769" s="186"/>
      <c r="M769" s="190"/>
      <c r="N769" s="191"/>
      <c r="O769" s="191"/>
      <c r="P769" s="191"/>
      <c r="Q769" s="191"/>
      <c r="R769" s="191"/>
      <c r="S769" s="191"/>
      <c r="T769" s="192"/>
      <c r="AT769" s="187" t="s">
        <v>269</v>
      </c>
      <c r="AU769" s="187" t="s">
        <v>87</v>
      </c>
      <c r="AV769" s="16" t="s">
        <v>92</v>
      </c>
      <c r="AW769" s="16" t="s">
        <v>26</v>
      </c>
      <c r="AX769" s="16" t="s">
        <v>71</v>
      </c>
      <c r="AY769" s="187" t="s">
        <v>157</v>
      </c>
    </row>
    <row r="770" spans="1:65" s="15" customFormat="1" x14ac:dyDescent="0.2">
      <c r="B770" s="179"/>
      <c r="D770" s="166" t="s">
        <v>269</v>
      </c>
      <c r="E770" s="180" t="s">
        <v>1</v>
      </c>
      <c r="F770" s="181" t="s">
        <v>272</v>
      </c>
      <c r="H770" s="182">
        <v>728.37400000000002</v>
      </c>
      <c r="L770" s="179"/>
      <c r="M770" s="183"/>
      <c r="N770" s="184"/>
      <c r="O770" s="184"/>
      <c r="P770" s="184"/>
      <c r="Q770" s="184"/>
      <c r="R770" s="184"/>
      <c r="S770" s="184"/>
      <c r="T770" s="185"/>
      <c r="AT770" s="180" t="s">
        <v>269</v>
      </c>
      <c r="AU770" s="180" t="s">
        <v>87</v>
      </c>
      <c r="AV770" s="15" t="s">
        <v>162</v>
      </c>
      <c r="AW770" s="15" t="s">
        <v>26</v>
      </c>
      <c r="AX770" s="15" t="s">
        <v>79</v>
      </c>
      <c r="AY770" s="180" t="s">
        <v>157</v>
      </c>
    </row>
    <row r="771" spans="1:65" s="2" customFormat="1" ht="24.2" customHeight="1" x14ac:dyDescent="0.2">
      <c r="A771" s="30"/>
      <c r="B771" s="147"/>
      <c r="C771" s="148" t="s">
        <v>626</v>
      </c>
      <c r="D771" s="148" t="s">
        <v>159</v>
      </c>
      <c r="E771" s="149" t="s">
        <v>1424</v>
      </c>
      <c r="F771" s="150" t="s">
        <v>8064</v>
      </c>
      <c r="G771" s="151" t="s">
        <v>168</v>
      </c>
      <c r="H771" s="152">
        <v>29.707999999999998</v>
      </c>
      <c r="I771" s="152"/>
      <c r="J771" s="152">
        <f>ROUND(I771*H771,3)</f>
        <v>0</v>
      </c>
      <c r="K771" s="153"/>
      <c r="L771" s="31"/>
      <c r="M771" s="154" t="s">
        <v>1</v>
      </c>
      <c r="N771" s="155" t="s">
        <v>37</v>
      </c>
      <c r="O771" s="156">
        <v>0.81100000000000005</v>
      </c>
      <c r="P771" s="156">
        <f>O771*H771</f>
        <v>24.093188000000001</v>
      </c>
      <c r="Q771" s="156">
        <v>8.4949999999999998E-2</v>
      </c>
      <c r="R771" s="156">
        <f>Q771*H771</f>
        <v>2.5236945999999998</v>
      </c>
      <c r="S771" s="156">
        <v>0</v>
      </c>
      <c r="T771" s="157">
        <f>S771*H771</f>
        <v>0</v>
      </c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R771" s="158" t="s">
        <v>162</v>
      </c>
      <c r="AT771" s="158" t="s">
        <v>159</v>
      </c>
      <c r="AU771" s="158" t="s">
        <v>87</v>
      </c>
      <c r="AY771" s="18" t="s">
        <v>157</v>
      </c>
      <c r="BE771" s="159">
        <f>IF(N771="základná",J771,0)</f>
        <v>0</v>
      </c>
      <c r="BF771" s="159">
        <f>IF(N771="znížená",J771,0)</f>
        <v>0</v>
      </c>
      <c r="BG771" s="159">
        <f>IF(N771="zákl. prenesená",J771,0)</f>
        <v>0</v>
      </c>
      <c r="BH771" s="159">
        <f>IF(N771="zníž. prenesená",J771,0)</f>
        <v>0</v>
      </c>
      <c r="BI771" s="159">
        <f>IF(N771="nulová",J771,0)</f>
        <v>0</v>
      </c>
      <c r="BJ771" s="18" t="s">
        <v>87</v>
      </c>
      <c r="BK771" s="160">
        <f>ROUND(I771*H771,3)</f>
        <v>0</v>
      </c>
      <c r="BL771" s="18" t="s">
        <v>162</v>
      </c>
      <c r="BM771" s="158" t="s">
        <v>1425</v>
      </c>
    </row>
    <row r="772" spans="1:65" s="13" customFormat="1" x14ac:dyDescent="0.2">
      <c r="B772" s="165"/>
      <c r="D772" s="166" t="s">
        <v>269</v>
      </c>
      <c r="E772" s="167" t="s">
        <v>1</v>
      </c>
      <c r="F772" s="168" t="s">
        <v>1070</v>
      </c>
      <c r="H772" s="167" t="s">
        <v>1</v>
      </c>
      <c r="L772" s="165"/>
      <c r="M772" s="169"/>
      <c r="N772" s="170"/>
      <c r="O772" s="170"/>
      <c r="P772" s="170"/>
      <c r="Q772" s="170"/>
      <c r="R772" s="170"/>
      <c r="S772" s="170"/>
      <c r="T772" s="171"/>
      <c r="AT772" s="167" t="s">
        <v>269</v>
      </c>
      <c r="AU772" s="167" t="s">
        <v>87</v>
      </c>
      <c r="AV772" s="13" t="s">
        <v>79</v>
      </c>
      <c r="AW772" s="13" t="s">
        <v>26</v>
      </c>
      <c r="AX772" s="13" t="s">
        <v>71</v>
      </c>
      <c r="AY772" s="167" t="s">
        <v>157</v>
      </c>
    </row>
    <row r="773" spans="1:65" s="14" customFormat="1" x14ac:dyDescent="0.2">
      <c r="B773" s="172"/>
      <c r="D773" s="166" t="s">
        <v>269</v>
      </c>
      <c r="E773" s="173" t="s">
        <v>1</v>
      </c>
      <c r="F773" s="174" t="s">
        <v>1426</v>
      </c>
      <c r="H773" s="175">
        <v>2.38</v>
      </c>
      <c r="L773" s="172"/>
      <c r="M773" s="176"/>
      <c r="N773" s="177"/>
      <c r="O773" s="177"/>
      <c r="P773" s="177"/>
      <c r="Q773" s="177"/>
      <c r="R773" s="177"/>
      <c r="S773" s="177"/>
      <c r="T773" s="178"/>
      <c r="AT773" s="173" t="s">
        <v>269</v>
      </c>
      <c r="AU773" s="173" t="s">
        <v>87</v>
      </c>
      <c r="AV773" s="14" t="s">
        <v>87</v>
      </c>
      <c r="AW773" s="14" t="s">
        <v>26</v>
      </c>
      <c r="AX773" s="14" t="s">
        <v>71</v>
      </c>
      <c r="AY773" s="173" t="s">
        <v>157</v>
      </c>
    </row>
    <row r="774" spans="1:65" s="14" customFormat="1" x14ac:dyDescent="0.2">
      <c r="B774" s="172"/>
      <c r="D774" s="166" t="s">
        <v>269</v>
      </c>
      <c r="E774" s="173" t="s">
        <v>1</v>
      </c>
      <c r="F774" s="174" t="s">
        <v>1427</v>
      </c>
      <c r="H774" s="175">
        <v>7</v>
      </c>
      <c r="L774" s="172"/>
      <c r="M774" s="176"/>
      <c r="N774" s="177"/>
      <c r="O774" s="177"/>
      <c r="P774" s="177"/>
      <c r="Q774" s="177"/>
      <c r="R774" s="177"/>
      <c r="S774" s="177"/>
      <c r="T774" s="178"/>
      <c r="AT774" s="173" t="s">
        <v>269</v>
      </c>
      <c r="AU774" s="173" t="s">
        <v>87</v>
      </c>
      <c r="AV774" s="14" t="s">
        <v>87</v>
      </c>
      <c r="AW774" s="14" t="s">
        <v>26</v>
      </c>
      <c r="AX774" s="14" t="s">
        <v>71</v>
      </c>
      <c r="AY774" s="173" t="s">
        <v>157</v>
      </c>
    </row>
    <row r="775" spans="1:65" s="14" customFormat="1" x14ac:dyDescent="0.2">
      <c r="B775" s="172"/>
      <c r="D775" s="166" t="s">
        <v>269</v>
      </c>
      <c r="E775" s="173" t="s">
        <v>1</v>
      </c>
      <c r="F775" s="174" t="s">
        <v>1428</v>
      </c>
      <c r="H775" s="175">
        <v>5.0679999999999996</v>
      </c>
      <c r="L775" s="172"/>
      <c r="M775" s="176"/>
      <c r="N775" s="177"/>
      <c r="O775" s="177"/>
      <c r="P775" s="177"/>
      <c r="Q775" s="177"/>
      <c r="R775" s="177"/>
      <c r="S775" s="177"/>
      <c r="T775" s="178"/>
      <c r="AT775" s="173" t="s">
        <v>269</v>
      </c>
      <c r="AU775" s="173" t="s">
        <v>87</v>
      </c>
      <c r="AV775" s="14" t="s">
        <v>87</v>
      </c>
      <c r="AW775" s="14" t="s">
        <v>26</v>
      </c>
      <c r="AX775" s="14" t="s">
        <v>71</v>
      </c>
      <c r="AY775" s="173" t="s">
        <v>157</v>
      </c>
    </row>
    <row r="776" spans="1:65" s="16" customFormat="1" x14ac:dyDescent="0.2">
      <c r="B776" s="186"/>
      <c r="D776" s="166" t="s">
        <v>269</v>
      </c>
      <c r="E776" s="187" t="s">
        <v>1</v>
      </c>
      <c r="F776" s="188" t="s">
        <v>319</v>
      </c>
      <c r="H776" s="189">
        <v>14.448</v>
      </c>
      <c r="L776" s="186"/>
      <c r="M776" s="190"/>
      <c r="N776" s="191"/>
      <c r="O776" s="191"/>
      <c r="P776" s="191"/>
      <c r="Q776" s="191"/>
      <c r="R776" s="191"/>
      <c r="S776" s="191"/>
      <c r="T776" s="192"/>
      <c r="AT776" s="187" t="s">
        <v>269</v>
      </c>
      <c r="AU776" s="187" t="s">
        <v>87</v>
      </c>
      <c r="AV776" s="16" t="s">
        <v>92</v>
      </c>
      <c r="AW776" s="16" t="s">
        <v>26</v>
      </c>
      <c r="AX776" s="16" t="s">
        <v>71</v>
      </c>
      <c r="AY776" s="187" t="s">
        <v>157</v>
      </c>
    </row>
    <row r="777" spans="1:65" s="13" customFormat="1" x14ac:dyDescent="0.2">
      <c r="B777" s="165"/>
      <c r="D777" s="166" t="s">
        <v>269</v>
      </c>
      <c r="E777" s="167" t="s">
        <v>1</v>
      </c>
      <c r="F777" s="168" t="s">
        <v>1401</v>
      </c>
      <c r="H777" s="167" t="s">
        <v>1</v>
      </c>
      <c r="L777" s="165"/>
      <c r="M777" s="169"/>
      <c r="N777" s="170"/>
      <c r="O777" s="170"/>
      <c r="P777" s="170"/>
      <c r="Q777" s="170"/>
      <c r="R777" s="170"/>
      <c r="S777" s="170"/>
      <c r="T777" s="171"/>
      <c r="AT777" s="167" t="s">
        <v>269</v>
      </c>
      <c r="AU777" s="167" t="s">
        <v>87</v>
      </c>
      <c r="AV777" s="13" t="s">
        <v>79</v>
      </c>
      <c r="AW777" s="13" t="s">
        <v>26</v>
      </c>
      <c r="AX777" s="13" t="s">
        <v>71</v>
      </c>
      <c r="AY777" s="167" t="s">
        <v>157</v>
      </c>
    </row>
    <row r="778" spans="1:65" s="14" customFormat="1" x14ac:dyDescent="0.2">
      <c r="B778" s="172"/>
      <c r="D778" s="166" t="s">
        <v>269</v>
      </c>
      <c r="E778" s="173" t="s">
        <v>1</v>
      </c>
      <c r="F778" s="174" t="s">
        <v>1429</v>
      </c>
      <c r="H778" s="175">
        <v>7.1050000000000004</v>
      </c>
      <c r="L778" s="172"/>
      <c r="M778" s="176"/>
      <c r="N778" s="177"/>
      <c r="O778" s="177"/>
      <c r="P778" s="177"/>
      <c r="Q778" s="177"/>
      <c r="R778" s="177"/>
      <c r="S778" s="177"/>
      <c r="T778" s="178"/>
      <c r="AT778" s="173" t="s">
        <v>269</v>
      </c>
      <c r="AU778" s="173" t="s">
        <v>87</v>
      </c>
      <c r="AV778" s="14" t="s">
        <v>87</v>
      </c>
      <c r="AW778" s="14" t="s">
        <v>26</v>
      </c>
      <c r="AX778" s="14" t="s">
        <v>71</v>
      </c>
      <c r="AY778" s="173" t="s">
        <v>157</v>
      </c>
    </row>
    <row r="779" spans="1:65" s="14" customFormat="1" x14ac:dyDescent="0.2">
      <c r="B779" s="172"/>
      <c r="D779" s="166" t="s">
        <v>269</v>
      </c>
      <c r="E779" s="173" t="s">
        <v>1</v>
      </c>
      <c r="F779" s="174" t="s">
        <v>1430</v>
      </c>
      <c r="H779" s="175">
        <v>8.1549999999999994</v>
      </c>
      <c r="L779" s="172"/>
      <c r="M779" s="176"/>
      <c r="N779" s="177"/>
      <c r="O779" s="177"/>
      <c r="P779" s="177"/>
      <c r="Q779" s="177"/>
      <c r="R779" s="177"/>
      <c r="S779" s="177"/>
      <c r="T779" s="178"/>
      <c r="AT779" s="173" t="s">
        <v>269</v>
      </c>
      <c r="AU779" s="173" t="s">
        <v>87</v>
      </c>
      <c r="AV779" s="14" t="s">
        <v>87</v>
      </c>
      <c r="AW779" s="14" t="s">
        <v>26</v>
      </c>
      <c r="AX779" s="14" t="s">
        <v>71</v>
      </c>
      <c r="AY779" s="173" t="s">
        <v>157</v>
      </c>
    </row>
    <row r="780" spans="1:65" s="16" customFormat="1" x14ac:dyDescent="0.2">
      <c r="B780" s="186"/>
      <c r="D780" s="166" t="s">
        <v>269</v>
      </c>
      <c r="E780" s="187" t="s">
        <v>1</v>
      </c>
      <c r="F780" s="188" t="s">
        <v>319</v>
      </c>
      <c r="H780" s="189">
        <v>15.26</v>
      </c>
      <c r="L780" s="186"/>
      <c r="M780" s="190"/>
      <c r="N780" s="191"/>
      <c r="O780" s="191"/>
      <c r="P780" s="191"/>
      <c r="Q780" s="191"/>
      <c r="R780" s="191"/>
      <c r="S780" s="191"/>
      <c r="T780" s="192"/>
      <c r="AT780" s="187" t="s">
        <v>269</v>
      </c>
      <c r="AU780" s="187" t="s">
        <v>87</v>
      </c>
      <c r="AV780" s="16" t="s">
        <v>92</v>
      </c>
      <c r="AW780" s="16" t="s">
        <v>26</v>
      </c>
      <c r="AX780" s="16" t="s">
        <v>71</v>
      </c>
      <c r="AY780" s="187" t="s">
        <v>157</v>
      </c>
    </row>
    <row r="781" spans="1:65" s="15" customFormat="1" x14ac:dyDescent="0.2">
      <c r="B781" s="179"/>
      <c r="D781" s="166" t="s">
        <v>269</v>
      </c>
      <c r="E781" s="180" t="s">
        <v>1</v>
      </c>
      <c r="F781" s="181" t="s">
        <v>272</v>
      </c>
      <c r="H781" s="182">
        <v>29.707999999999998</v>
      </c>
      <c r="L781" s="179"/>
      <c r="M781" s="183"/>
      <c r="N781" s="184"/>
      <c r="O781" s="184"/>
      <c r="P781" s="184"/>
      <c r="Q781" s="184"/>
      <c r="R781" s="184"/>
      <c r="S781" s="184"/>
      <c r="T781" s="185"/>
      <c r="AT781" s="180" t="s">
        <v>269</v>
      </c>
      <c r="AU781" s="180" t="s">
        <v>87</v>
      </c>
      <c r="AV781" s="15" t="s">
        <v>162</v>
      </c>
      <c r="AW781" s="15" t="s">
        <v>26</v>
      </c>
      <c r="AX781" s="15" t="s">
        <v>79</v>
      </c>
      <c r="AY781" s="180" t="s">
        <v>157</v>
      </c>
    </row>
    <row r="782" spans="1:65" s="12" customFormat="1" ht="22.9" customHeight="1" x14ac:dyDescent="0.2">
      <c r="B782" s="135"/>
      <c r="D782" s="136" t="s">
        <v>70</v>
      </c>
      <c r="E782" s="145" t="s">
        <v>162</v>
      </c>
      <c r="F782" s="145" t="s">
        <v>1431</v>
      </c>
      <c r="J782" s="146">
        <f>BK782</f>
        <v>0</v>
      </c>
      <c r="L782" s="135"/>
      <c r="M782" s="139"/>
      <c r="N782" s="140"/>
      <c r="O782" s="140"/>
      <c r="P782" s="141">
        <f>SUM(P783:P1159)</f>
        <v>3468.99709824</v>
      </c>
      <c r="Q782" s="140"/>
      <c r="R782" s="141">
        <f>SUM(R783:R1159)</f>
        <v>915.54207902999997</v>
      </c>
      <c r="S782" s="140"/>
      <c r="T782" s="142">
        <f>SUM(T783:T1159)</f>
        <v>0</v>
      </c>
      <c r="AR782" s="136" t="s">
        <v>79</v>
      </c>
      <c r="AT782" s="143" t="s">
        <v>70</v>
      </c>
      <c r="AU782" s="143" t="s">
        <v>79</v>
      </c>
      <c r="AY782" s="136" t="s">
        <v>157</v>
      </c>
      <c r="BK782" s="144">
        <f>SUM(BK783:BK1159)</f>
        <v>0</v>
      </c>
    </row>
    <row r="783" spans="1:65" s="2" customFormat="1" ht="24.2" customHeight="1" x14ac:dyDescent="0.2">
      <c r="A783" s="30"/>
      <c r="B783" s="147"/>
      <c r="C783" s="148" t="s">
        <v>632</v>
      </c>
      <c r="D783" s="148" t="s">
        <v>159</v>
      </c>
      <c r="E783" s="149" t="s">
        <v>1432</v>
      </c>
      <c r="F783" s="150" t="s">
        <v>1433</v>
      </c>
      <c r="G783" s="151" t="s">
        <v>161</v>
      </c>
      <c r="H783" s="152">
        <v>33.075000000000003</v>
      </c>
      <c r="I783" s="152"/>
      <c r="J783" s="152">
        <f>ROUND(I783*H783,3)</f>
        <v>0</v>
      </c>
      <c r="K783" s="153"/>
      <c r="L783" s="31"/>
      <c r="M783" s="154" t="s">
        <v>1</v>
      </c>
      <c r="N783" s="155" t="s">
        <v>37</v>
      </c>
      <c r="O783" s="156">
        <v>1.2609999999999999</v>
      </c>
      <c r="P783" s="156">
        <f>O783*H783</f>
        <v>41.707574999999999</v>
      </c>
      <c r="Q783" s="156">
        <v>2.4018999999999999</v>
      </c>
      <c r="R783" s="156">
        <f>Q783*H783</f>
        <v>79.442842499999998</v>
      </c>
      <c r="S783" s="156">
        <v>0</v>
      </c>
      <c r="T783" s="157">
        <f>S783*H783</f>
        <v>0</v>
      </c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R783" s="158" t="s">
        <v>162</v>
      </c>
      <c r="AT783" s="158" t="s">
        <v>159</v>
      </c>
      <c r="AU783" s="158" t="s">
        <v>87</v>
      </c>
      <c r="AY783" s="18" t="s">
        <v>157</v>
      </c>
      <c r="BE783" s="159">
        <f>IF(N783="základná",J783,0)</f>
        <v>0</v>
      </c>
      <c r="BF783" s="159">
        <f>IF(N783="znížená",J783,0)</f>
        <v>0</v>
      </c>
      <c r="BG783" s="159">
        <f>IF(N783="zákl. prenesená",J783,0)</f>
        <v>0</v>
      </c>
      <c r="BH783" s="159">
        <f>IF(N783="zníž. prenesená",J783,0)</f>
        <v>0</v>
      </c>
      <c r="BI783" s="159">
        <f>IF(N783="nulová",J783,0)</f>
        <v>0</v>
      </c>
      <c r="BJ783" s="18" t="s">
        <v>87</v>
      </c>
      <c r="BK783" s="160">
        <f>ROUND(I783*H783,3)</f>
        <v>0</v>
      </c>
      <c r="BL783" s="18" t="s">
        <v>162</v>
      </c>
      <c r="BM783" s="158" t="s">
        <v>1434</v>
      </c>
    </row>
    <row r="784" spans="1:65" s="13" customFormat="1" x14ac:dyDescent="0.2">
      <c r="B784" s="165"/>
      <c r="D784" s="166" t="s">
        <v>269</v>
      </c>
      <c r="E784" s="167" t="s">
        <v>1</v>
      </c>
      <c r="F784" s="168" t="s">
        <v>1435</v>
      </c>
      <c r="H784" s="167" t="s">
        <v>1</v>
      </c>
      <c r="L784" s="165"/>
      <c r="M784" s="169"/>
      <c r="N784" s="170"/>
      <c r="O784" s="170"/>
      <c r="P784" s="170"/>
      <c r="Q784" s="170"/>
      <c r="R784" s="170"/>
      <c r="S784" s="170"/>
      <c r="T784" s="171"/>
      <c r="AT784" s="167" t="s">
        <v>269</v>
      </c>
      <c r="AU784" s="167" t="s">
        <v>87</v>
      </c>
      <c r="AV784" s="13" t="s">
        <v>79</v>
      </c>
      <c r="AW784" s="13" t="s">
        <v>26</v>
      </c>
      <c r="AX784" s="13" t="s">
        <v>71</v>
      </c>
      <c r="AY784" s="167" t="s">
        <v>157</v>
      </c>
    </row>
    <row r="785" spans="1:65" s="14" customFormat="1" x14ac:dyDescent="0.2">
      <c r="B785" s="172"/>
      <c r="D785" s="166" t="s">
        <v>269</v>
      </c>
      <c r="E785" s="173" t="s">
        <v>1</v>
      </c>
      <c r="F785" s="174" t="s">
        <v>1436</v>
      </c>
      <c r="H785" s="175">
        <v>10.29</v>
      </c>
      <c r="L785" s="172"/>
      <c r="M785" s="176"/>
      <c r="N785" s="177"/>
      <c r="O785" s="177"/>
      <c r="P785" s="177"/>
      <c r="Q785" s="177"/>
      <c r="R785" s="177"/>
      <c r="S785" s="177"/>
      <c r="T785" s="178"/>
      <c r="AT785" s="173" t="s">
        <v>269</v>
      </c>
      <c r="AU785" s="173" t="s">
        <v>87</v>
      </c>
      <c r="AV785" s="14" t="s">
        <v>87</v>
      </c>
      <c r="AW785" s="14" t="s">
        <v>26</v>
      </c>
      <c r="AX785" s="14" t="s">
        <v>71</v>
      </c>
      <c r="AY785" s="173" t="s">
        <v>157</v>
      </c>
    </row>
    <row r="786" spans="1:65" s="14" customFormat="1" x14ac:dyDescent="0.2">
      <c r="B786" s="172"/>
      <c r="D786" s="166" t="s">
        <v>269</v>
      </c>
      <c r="E786" s="173" t="s">
        <v>1</v>
      </c>
      <c r="F786" s="174" t="s">
        <v>1437</v>
      </c>
      <c r="H786" s="175">
        <v>11.76</v>
      </c>
      <c r="L786" s="172"/>
      <c r="M786" s="176"/>
      <c r="N786" s="177"/>
      <c r="O786" s="177"/>
      <c r="P786" s="177"/>
      <c r="Q786" s="177"/>
      <c r="R786" s="177"/>
      <c r="S786" s="177"/>
      <c r="T786" s="178"/>
      <c r="AT786" s="173" t="s">
        <v>269</v>
      </c>
      <c r="AU786" s="173" t="s">
        <v>87</v>
      </c>
      <c r="AV786" s="14" t="s">
        <v>87</v>
      </c>
      <c r="AW786" s="14" t="s">
        <v>26</v>
      </c>
      <c r="AX786" s="14" t="s">
        <v>71</v>
      </c>
      <c r="AY786" s="173" t="s">
        <v>157</v>
      </c>
    </row>
    <row r="787" spans="1:65" s="16" customFormat="1" x14ac:dyDescent="0.2">
      <c r="B787" s="186"/>
      <c r="D787" s="166" t="s">
        <v>269</v>
      </c>
      <c r="E787" s="187" t="s">
        <v>1</v>
      </c>
      <c r="F787" s="188" t="s">
        <v>319</v>
      </c>
      <c r="H787" s="189">
        <v>22.05</v>
      </c>
      <c r="L787" s="186"/>
      <c r="M787" s="190"/>
      <c r="N787" s="191"/>
      <c r="O787" s="191"/>
      <c r="P787" s="191"/>
      <c r="Q787" s="191"/>
      <c r="R787" s="191"/>
      <c r="S787" s="191"/>
      <c r="T787" s="192"/>
      <c r="AT787" s="187" t="s">
        <v>269</v>
      </c>
      <c r="AU787" s="187" t="s">
        <v>87</v>
      </c>
      <c r="AV787" s="16" t="s">
        <v>92</v>
      </c>
      <c r="AW787" s="16" t="s">
        <v>26</v>
      </c>
      <c r="AX787" s="16" t="s">
        <v>71</v>
      </c>
      <c r="AY787" s="187" t="s">
        <v>157</v>
      </c>
    </row>
    <row r="788" spans="1:65" s="13" customFormat="1" x14ac:dyDescent="0.2">
      <c r="B788" s="165"/>
      <c r="D788" s="166" t="s">
        <v>269</v>
      </c>
      <c r="E788" s="167" t="s">
        <v>1</v>
      </c>
      <c r="F788" s="168" t="s">
        <v>1438</v>
      </c>
      <c r="H788" s="167" t="s">
        <v>1</v>
      </c>
      <c r="L788" s="165"/>
      <c r="M788" s="169"/>
      <c r="N788" s="170"/>
      <c r="O788" s="170"/>
      <c r="P788" s="170"/>
      <c r="Q788" s="170"/>
      <c r="R788" s="170"/>
      <c r="S788" s="170"/>
      <c r="T788" s="171"/>
      <c r="AT788" s="167" t="s">
        <v>269</v>
      </c>
      <c r="AU788" s="167" t="s">
        <v>87</v>
      </c>
      <c r="AV788" s="13" t="s">
        <v>79</v>
      </c>
      <c r="AW788" s="13" t="s">
        <v>26</v>
      </c>
      <c r="AX788" s="13" t="s">
        <v>71</v>
      </c>
      <c r="AY788" s="167" t="s">
        <v>157</v>
      </c>
    </row>
    <row r="789" spans="1:65" s="14" customFormat="1" x14ac:dyDescent="0.2">
      <c r="B789" s="172"/>
      <c r="D789" s="166" t="s">
        <v>269</v>
      </c>
      <c r="E789" s="173" t="s">
        <v>1</v>
      </c>
      <c r="F789" s="174" t="s">
        <v>1439</v>
      </c>
      <c r="H789" s="175">
        <v>5.1449999999999996</v>
      </c>
      <c r="L789" s="172"/>
      <c r="M789" s="176"/>
      <c r="N789" s="177"/>
      <c r="O789" s="177"/>
      <c r="P789" s="177"/>
      <c r="Q789" s="177"/>
      <c r="R789" s="177"/>
      <c r="S789" s="177"/>
      <c r="T789" s="178"/>
      <c r="AT789" s="173" t="s">
        <v>269</v>
      </c>
      <c r="AU789" s="173" t="s">
        <v>87</v>
      </c>
      <c r="AV789" s="14" t="s">
        <v>87</v>
      </c>
      <c r="AW789" s="14" t="s">
        <v>26</v>
      </c>
      <c r="AX789" s="14" t="s">
        <v>71</v>
      </c>
      <c r="AY789" s="173" t="s">
        <v>157</v>
      </c>
    </row>
    <row r="790" spans="1:65" s="14" customFormat="1" x14ac:dyDescent="0.2">
      <c r="B790" s="172"/>
      <c r="D790" s="166" t="s">
        <v>269</v>
      </c>
      <c r="E790" s="173" t="s">
        <v>1</v>
      </c>
      <c r="F790" s="174" t="s">
        <v>1440</v>
      </c>
      <c r="H790" s="175">
        <v>5.88</v>
      </c>
      <c r="L790" s="172"/>
      <c r="M790" s="176"/>
      <c r="N790" s="177"/>
      <c r="O790" s="177"/>
      <c r="P790" s="177"/>
      <c r="Q790" s="177"/>
      <c r="R790" s="177"/>
      <c r="S790" s="177"/>
      <c r="T790" s="178"/>
      <c r="AT790" s="173" t="s">
        <v>269</v>
      </c>
      <c r="AU790" s="173" t="s">
        <v>87</v>
      </c>
      <c r="AV790" s="14" t="s">
        <v>87</v>
      </c>
      <c r="AW790" s="14" t="s">
        <v>26</v>
      </c>
      <c r="AX790" s="14" t="s">
        <v>71</v>
      </c>
      <c r="AY790" s="173" t="s">
        <v>157</v>
      </c>
    </row>
    <row r="791" spans="1:65" s="16" customFormat="1" x14ac:dyDescent="0.2">
      <c r="B791" s="186"/>
      <c r="D791" s="166" t="s">
        <v>269</v>
      </c>
      <c r="E791" s="187" t="s">
        <v>1</v>
      </c>
      <c r="F791" s="188" t="s">
        <v>319</v>
      </c>
      <c r="H791" s="189">
        <v>11.025</v>
      </c>
      <c r="L791" s="186"/>
      <c r="M791" s="190"/>
      <c r="N791" s="191"/>
      <c r="O791" s="191"/>
      <c r="P791" s="191"/>
      <c r="Q791" s="191"/>
      <c r="R791" s="191"/>
      <c r="S791" s="191"/>
      <c r="T791" s="192"/>
      <c r="AT791" s="187" t="s">
        <v>269</v>
      </c>
      <c r="AU791" s="187" t="s">
        <v>87</v>
      </c>
      <c r="AV791" s="16" t="s">
        <v>92</v>
      </c>
      <c r="AW791" s="16" t="s">
        <v>26</v>
      </c>
      <c r="AX791" s="16" t="s">
        <v>71</v>
      </c>
      <c r="AY791" s="187" t="s">
        <v>157</v>
      </c>
    </row>
    <row r="792" spans="1:65" s="15" customFormat="1" x14ac:dyDescent="0.2">
      <c r="B792" s="179"/>
      <c r="D792" s="166" t="s">
        <v>269</v>
      </c>
      <c r="E792" s="180" t="s">
        <v>1</v>
      </c>
      <c r="F792" s="181" t="s">
        <v>272</v>
      </c>
      <c r="H792" s="182">
        <v>33.075000000000003</v>
      </c>
      <c r="L792" s="179"/>
      <c r="M792" s="183"/>
      <c r="N792" s="184"/>
      <c r="O792" s="184"/>
      <c r="P792" s="184"/>
      <c r="Q792" s="184"/>
      <c r="R792" s="184"/>
      <c r="S792" s="184"/>
      <c r="T792" s="185"/>
      <c r="AT792" s="180" t="s">
        <v>269</v>
      </c>
      <c r="AU792" s="180" t="s">
        <v>87</v>
      </c>
      <c r="AV792" s="15" t="s">
        <v>162</v>
      </c>
      <c r="AW792" s="15" t="s">
        <v>26</v>
      </c>
      <c r="AX792" s="15" t="s">
        <v>79</v>
      </c>
      <c r="AY792" s="180" t="s">
        <v>157</v>
      </c>
    </row>
    <row r="793" spans="1:65" s="2" customFormat="1" ht="24.2" customHeight="1" x14ac:dyDescent="0.2">
      <c r="A793" s="30"/>
      <c r="B793" s="147"/>
      <c r="C793" s="148" t="s">
        <v>645</v>
      </c>
      <c r="D793" s="148" t="s">
        <v>159</v>
      </c>
      <c r="E793" s="149" t="s">
        <v>1441</v>
      </c>
      <c r="F793" s="150" t="s">
        <v>1442</v>
      </c>
      <c r="G793" s="151" t="s">
        <v>161</v>
      </c>
      <c r="H793" s="152">
        <v>194.14099999999999</v>
      </c>
      <c r="I793" s="152"/>
      <c r="J793" s="152">
        <f>ROUND(I793*H793,3)</f>
        <v>0</v>
      </c>
      <c r="K793" s="153"/>
      <c r="L793" s="31"/>
      <c r="M793" s="154" t="s">
        <v>1</v>
      </c>
      <c r="N793" s="155" t="s">
        <v>37</v>
      </c>
      <c r="O793" s="156">
        <v>1.254</v>
      </c>
      <c r="P793" s="156">
        <f>O793*H793</f>
        <v>243.45281399999999</v>
      </c>
      <c r="Q793" s="156">
        <v>2.3141699999999998</v>
      </c>
      <c r="R793" s="156">
        <f>Q793*H793</f>
        <v>449.27527796999993</v>
      </c>
      <c r="S793" s="156">
        <v>0</v>
      </c>
      <c r="T793" s="157">
        <f>S793*H793</f>
        <v>0</v>
      </c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R793" s="158" t="s">
        <v>162</v>
      </c>
      <c r="AT793" s="158" t="s">
        <v>159</v>
      </c>
      <c r="AU793" s="158" t="s">
        <v>87</v>
      </c>
      <c r="AY793" s="18" t="s">
        <v>157</v>
      </c>
      <c r="BE793" s="159">
        <f>IF(N793="základná",J793,0)</f>
        <v>0</v>
      </c>
      <c r="BF793" s="159">
        <f>IF(N793="znížená",J793,0)</f>
        <v>0</v>
      </c>
      <c r="BG793" s="159">
        <f>IF(N793="zákl. prenesená",J793,0)</f>
        <v>0</v>
      </c>
      <c r="BH793" s="159">
        <f>IF(N793="zníž. prenesená",J793,0)</f>
        <v>0</v>
      </c>
      <c r="BI793" s="159">
        <f>IF(N793="nulová",J793,0)</f>
        <v>0</v>
      </c>
      <c r="BJ793" s="18" t="s">
        <v>87</v>
      </c>
      <c r="BK793" s="160">
        <f>ROUND(I793*H793,3)</f>
        <v>0</v>
      </c>
      <c r="BL793" s="18" t="s">
        <v>162</v>
      </c>
      <c r="BM793" s="158" t="s">
        <v>1443</v>
      </c>
    </row>
    <row r="794" spans="1:65" s="13" customFormat="1" x14ac:dyDescent="0.2">
      <c r="B794" s="165"/>
      <c r="D794" s="166" t="s">
        <v>269</v>
      </c>
      <c r="E794" s="167" t="s">
        <v>1</v>
      </c>
      <c r="F794" s="168" t="s">
        <v>1444</v>
      </c>
      <c r="H794" s="167" t="s">
        <v>1</v>
      </c>
      <c r="L794" s="165"/>
      <c r="M794" s="169"/>
      <c r="N794" s="170"/>
      <c r="O794" s="170"/>
      <c r="P794" s="170"/>
      <c r="Q794" s="170"/>
      <c r="R794" s="170"/>
      <c r="S794" s="170"/>
      <c r="T794" s="171"/>
      <c r="AT794" s="167" t="s">
        <v>269</v>
      </c>
      <c r="AU794" s="167" t="s">
        <v>87</v>
      </c>
      <c r="AV794" s="13" t="s">
        <v>79</v>
      </c>
      <c r="AW794" s="13" t="s">
        <v>26</v>
      </c>
      <c r="AX794" s="13" t="s">
        <v>71</v>
      </c>
      <c r="AY794" s="167" t="s">
        <v>157</v>
      </c>
    </row>
    <row r="795" spans="1:65" s="14" customFormat="1" x14ac:dyDescent="0.2">
      <c r="B795" s="172"/>
      <c r="D795" s="166" t="s">
        <v>269</v>
      </c>
      <c r="E795" s="173" t="s">
        <v>1</v>
      </c>
      <c r="F795" s="174" t="s">
        <v>1445</v>
      </c>
      <c r="H795" s="175">
        <v>18.725000000000001</v>
      </c>
      <c r="L795" s="172"/>
      <c r="M795" s="176"/>
      <c r="N795" s="177"/>
      <c r="O795" s="177"/>
      <c r="P795" s="177"/>
      <c r="Q795" s="177"/>
      <c r="R795" s="177"/>
      <c r="S795" s="177"/>
      <c r="T795" s="178"/>
      <c r="AT795" s="173" t="s">
        <v>269</v>
      </c>
      <c r="AU795" s="173" t="s">
        <v>87</v>
      </c>
      <c r="AV795" s="14" t="s">
        <v>87</v>
      </c>
      <c r="AW795" s="14" t="s">
        <v>26</v>
      </c>
      <c r="AX795" s="14" t="s">
        <v>71</v>
      </c>
      <c r="AY795" s="173" t="s">
        <v>157</v>
      </c>
    </row>
    <row r="796" spans="1:65" s="14" customFormat="1" x14ac:dyDescent="0.2">
      <c r="B796" s="172"/>
      <c r="D796" s="166" t="s">
        <v>269</v>
      </c>
      <c r="E796" s="173" t="s">
        <v>1</v>
      </c>
      <c r="F796" s="174" t="s">
        <v>1446</v>
      </c>
      <c r="H796" s="175">
        <v>21.4</v>
      </c>
      <c r="L796" s="172"/>
      <c r="M796" s="176"/>
      <c r="N796" s="177"/>
      <c r="O796" s="177"/>
      <c r="P796" s="177"/>
      <c r="Q796" s="177"/>
      <c r="R796" s="177"/>
      <c r="S796" s="177"/>
      <c r="T796" s="178"/>
      <c r="AT796" s="173" t="s">
        <v>269</v>
      </c>
      <c r="AU796" s="173" t="s">
        <v>87</v>
      </c>
      <c r="AV796" s="14" t="s">
        <v>87</v>
      </c>
      <c r="AW796" s="14" t="s">
        <v>26</v>
      </c>
      <c r="AX796" s="14" t="s">
        <v>71</v>
      </c>
      <c r="AY796" s="173" t="s">
        <v>157</v>
      </c>
    </row>
    <row r="797" spans="1:65" s="16" customFormat="1" x14ac:dyDescent="0.2">
      <c r="B797" s="186"/>
      <c r="D797" s="166" t="s">
        <v>269</v>
      </c>
      <c r="E797" s="187" t="s">
        <v>1</v>
      </c>
      <c r="F797" s="188" t="s">
        <v>319</v>
      </c>
      <c r="H797" s="189">
        <v>40.125</v>
      </c>
      <c r="L797" s="186"/>
      <c r="M797" s="190"/>
      <c r="N797" s="191"/>
      <c r="O797" s="191"/>
      <c r="P797" s="191"/>
      <c r="Q797" s="191"/>
      <c r="R797" s="191"/>
      <c r="S797" s="191"/>
      <c r="T797" s="192"/>
      <c r="AT797" s="187" t="s">
        <v>269</v>
      </c>
      <c r="AU797" s="187" t="s">
        <v>87</v>
      </c>
      <c r="AV797" s="16" t="s">
        <v>92</v>
      </c>
      <c r="AW797" s="16" t="s">
        <v>26</v>
      </c>
      <c r="AX797" s="16" t="s">
        <v>71</v>
      </c>
      <c r="AY797" s="187" t="s">
        <v>157</v>
      </c>
    </row>
    <row r="798" spans="1:65" s="13" customFormat="1" x14ac:dyDescent="0.2">
      <c r="B798" s="165"/>
      <c r="D798" s="166" t="s">
        <v>269</v>
      </c>
      <c r="E798" s="167" t="s">
        <v>1</v>
      </c>
      <c r="F798" s="168" t="s">
        <v>1447</v>
      </c>
      <c r="H798" s="167" t="s">
        <v>1</v>
      </c>
      <c r="L798" s="165"/>
      <c r="M798" s="169"/>
      <c r="N798" s="170"/>
      <c r="O798" s="170"/>
      <c r="P798" s="170"/>
      <c r="Q798" s="170"/>
      <c r="R798" s="170"/>
      <c r="S798" s="170"/>
      <c r="T798" s="171"/>
      <c r="AT798" s="167" t="s">
        <v>269</v>
      </c>
      <c r="AU798" s="167" t="s">
        <v>87</v>
      </c>
      <c r="AV798" s="13" t="s">
        <v>79</v>
      </c>
      <c r="AW798" s="13" t="s">
        <v>26</v>
      </c>
      <c r="AX798" s="13" t="s">
        <v>71</v>
      </c>
      <c r="AY798" s="167" t="s">
        <v>157</v>
      </c>
    </row>
    <row r="799" spans="1:65" s="14" customFormat="1" ht="22.5" x14ac:dyDescent="0.2">
      <c r="B799" s="172"/>
      <c r="D799" s="166" t="s">
        <v>269</v>
      </c>
      <c r="E799" s="173" t="s">
        <v>1</v>
      </c>
      <c r="F799" s="174" t="s">
        <v>1448</v>
      </c>
      <c r="H799" s="175">
        <v>59.261000000000003</v>
      </c>
      <c r="L799" s="172"/>
      <c r="M799" s="176"/>
      <c r="N799" s="177"/>
      <c r="O799" s="177"/>
      <c r="P799" s="177"/>
      <c r="Q799" s="177"/>
      <c r="R799" s="177"/>
      <c r="S799" s="177"/>
      <c r="T799" s="178"/>
      <c r="AT799" s="173" t="s">
        <v>269</v>
      </c>
      <c r="AU799" s="173" t="s">
        <v>87</v>
      </c>
      <c r="AV799" s="14" t="s">
        <v>87</v>
      </c>
      <c r="AW799" s="14" t="s">
        <v>26</v>
      </c>
      <c r="AX799" s="14" t="s">
        <v>71</v>
      </c>
      <c r="AY799" s="173" t="s">
        <v>157</v>
      </c>
    </row>
    <row r="800" spans="1:65" s="14" customFormat="1" ht="22.5" x14ac:dyDescent="0.2">
      <c r="B800" s="172"/>
      <c r="D800" s="166" t="s">
        <v>269</v>
      </c>
      <c r="E800" s="173" t="s">
        <v>1</v>
      </c>
      <c r="F800" s="174" t="s">
        <v>1449</v>
      </c>
      <c r="H800" s="175">
        <v>94.754999999999995</v>
      </c>
      <c r="L800" s="172"/>
      <c r="M800" s="176"/>
      <c r="N800" s="177"/>
      <c r="O800" s="177"/>
      <c r="P800" s="177"/>
      <c r="Q800" s="177"/>
      <c r="R800" s="177"/>
      <c r="S800" s="177"/>
      <c r="T800" s="178"/>
      <c r="AT800" s="173" t="s">
        <v>269</v>
      </c>
      <c r="AU800" s="173" t="s">
        <v>87</v>
      </c>
      <c r="AV800" s="14" t="s">
        <v>87</v>
      </c>
      <c r="AW800" s="14" t="s">
        <v>26</v>
      </c>
      <c r="AX800" s="14" t="s">
        <v>71</v>
      </c>
      <c r="AY800" s="173" t="s">
        <v>157</v>
      </c>
    </row>
    <row r="801" spans="1:65" s="16" customFormat="1" x14ac:dyDescent="0.2">
      <c r="B801" s="186"/>
      <c r="D801" s="166" t="s">
        <v>269</v>
      </c>
      <c r="E801" s="187" t="s">
        <v>1</v>
      </c>
      <c r="F801" s="188" t="s">
        <v>319</v>
      </c>
      <c r="H801" s="189">
        <v>154.01599999999999</v>
      </c>
      <c r="L801" s="186"/>
      <c r="M801" s="190"/>
      <c r="N801" s="191"/>
      <c r="O801" s="191"/>
      <c r="P801" s="191"/>
      <c r="Q801" s="191"/>
      <c r="R801" s="191"/>
      <c r="S801" s="191"/>
      <c r="T801" s="192"/>
      <c r="AT801" s="187" t="s">
        <v>269</v>
      </c>
      <c r="AU801" s="187" t="s">
        <v>87</v>
      </c>
      <c r="AV801" s="16" t="s">
        <v>92</v>
      </c>
      <c r="AW801" s="16" t="s">
        <v>26</v>
      </c>
      <c r="AX801" s="16" t="s">
        <v>71</v>
      </c>
      <c r="AY801" s="187" t="s">
        <v>157</v>
      </c>
    </row>
    <row r="802" spans="1:65" s="15" customFormat="1" x14ac:dyDescent="0.2">
      <c r="B802" s="179"/>
      <c r="D802" s="166" t="s">
        <v>269</v>
      </c>
      <c r="E802" s="180" t="s">
        <v>1</v>
      </c>
      <c r="F802" s="181" t="s">
        <v>272</v>
      </c>
      <c r="H802" s="182">
        <v>194.14099999999999</v>
      </c>
      <c r="L802" s="179"/>
      <c r="M802" s="183"/>
      <c r="N802" s="184"/>
      <c r="O802" s="184"/>
      <c r="P802" s="184"/>
      <c r="Q802" s="184"/>
      <c r="R802" s="184"/>
      <c r="S802" s="184"/>
      <c r="T802" s="185"/>
      <c r="AT802" s="180" t="s">
        <v>269</v>
      </c>
      <c r="AU802" s="180" t="s">
        <v>87</v>
      </c>
      <c r="AV802" s="15" t="s">
        <v>162</v>
      </c>
      <c r="AW802" s="15" t="s">
        <v>26</v>
      </c>
      <c r="AX802" s="15" t="s">
        <v>79</v>
      </c>
      <c r="AY802" s="180" t="s">
        <v>157</v>
      </c>
    </row>
    <row r="803" spans="1:65" s="2" customFormat="1" ht="14.45" customHeight="1" x14ac:dyDescent="0.2">
      <c r="A803" s="30"/>
      <c r="B803" s="147"/>
      <c r="C803" s="148" t="s">
        <v>654</v>
      </c>
      <c r="D803" s="148" t="s">
        <v>159</v>
      </c>
      <c r="E803" s="149" t="s">
        <v>1450</v>
      </c>
      <c r="F803" s="150" t="s">
        <v>1451</v>
      </c>
      <c r="G803" s="151" t="s">
        <v>168</v>
      </c>
      <c r="H803" s="152">
        <v>616.06299999999999</v>
      </c>
      <c r="I803" s="152"/>
      <c r="J803" s="152">
        <f>ROUND(I803*H803,3)</f>
        <v>0</v>
      </c>
      <c r="K803" s="153"/>
      <c r="L803" s="31"/>
      <c r="M803" s="154" t="s">
        <v>1</v>
      </c>
      <c r="N803" s="155" t="s">
        <v>37</v>
      </c>
      <c r="O803" s="156">
        <v>0.378</v>
      </c>
      <c r="P803" s="156">
        <f>O803*H803</f>
        <v>232.871814</v>
      </c>
      <c r="Q803" s="156">
        <v>1.1299999999999999E-3</v>
      </c>
      <c r="R803" s="156">
        <f>Q803*H803</f>
        <v>0.69615118999999992</v>
      </c>
      <c r="S803" s="156">
        <v>0</v>
      </c>
      <c r="T803" s="157">
        <f>S803*H803</f>
        <v>0</v>
      </c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R803" s="158" t="s">
        <v>162</v>
      </c>
      <c r="AT803" s="158" t="s">
        <v>159</v>
      </c>
      <c r="AU803" s="158" t="s">
        <v>87</v>
      </c>
      <c r="AY803" s="18" t="s">
        <v>157</v>
      </c>
      <c r="BE803" s="159">
        <f>IF(N803="základná",J803,0)</f>
        <v>0</v>
      </c>
      <c r="BF803" s="159">
        <f>IF(N803="znížená",J803,0)</f>
        <v>0</v>
      </c>
      <c r="BG803" s="159">
        <f>IF(N803="zákl. prenesená",J803,0)</f>
        <v>0</v>
      </c>
      <c r="BH803" s="159">
        <f>IF(N803="zníž. prenesená",J803,0)</f>
        <v>0</v>
      </c>
      <c r="BI803" s="159">
        <f>IF(N803="nulová",J803,0)</f>
        <v>0</v>
      </c>
      <c r="BJ803" s="18" t="s">
        <v>87</v>
      </c>
      <c r="BK803" s="160">
        <f>ROUND(I803*H803,3)</f>
        <v>0</v>
      </c>
      <c r="BL803" s="18" t="s">
        <v>162</v>
      </c>
      <c r="BM803" s="158" t="s">
        <v>1452</v>
      </c>
    </row>
    <row r="804" spans="1:65" s="13" customFormat="1" x14ac:dyDescent="0.2">
      <c r="B804" s="165"/>
      <c r="D804" s="166" t="s">
        <v>269</v>
      </c>
      <c r="E804" s="167" t="s">
        <v>1</v>
      </c>
      <c r="F804" s="168" t="s">
        <v>1447</v>
      </c>
      <c r="H804" s="167" t="s">
        <v>1</v>
      </c>
      <c r="L804" s="165"/>
      <c r="M804" s="169"/>
      <c r="N804" s="170"/>
      <c r="O804" s="170"/>
      <c r="P804" s="170"/>
      <c r="Q804" s="170"/>
      <c r="R804" s="170"/>
      <c r="S804" s="170"/>
      <c r="T804" s="171"/>
      <c r="AT804" s="167" t="s">
        <v>269</v>
      </c>
      <c r="AU804" s="167" t="s">
        <v>87</v>
      </c>
      <c r="AV804" s="13" t="s">
        <v>79</v>
      </c>
      <c r="AW804" s="13" t="s">
        <v>26</v>
      </c>
      <c r="AX804" s="13" t="s">
        <v>71</v>
      </c>
      <c r="AY804" s="167" t="s">
        <v>157</v>
      </c>
    </row>
    <row r="805" spans="1:65" s="14" customFormat="1" ht="22.5" x14ac:dyDescent="0.2">
      <c r="B805" s="172"/>
      <c r="D805" s="166" t="s">
        <v>269</v>
      </c>
      <c r="E805" s="173" t="s">
        <v>1</v>
      </c>
      <c r="F805" s="174" t="s">
        <v>1453</v>
      </c>
      <c r="H805" s="175">
        <v>237.042</v>
      </c>
      <c r="L805" s="172"/>
      <c r="M805" s="176"/>
      <c r="N805" s="177"/>
      <c r="O805" s="177"/>
      <c r="P805" s="177"/>
      <c r="Q805" s="177"/>
      <c r="R805" s="177"/>
      <c r="S805" s="177"/>
      <c r="T805" s="178"/>
      <c r="AT805" s="173" t="s">
        <v>269</v>
      </c>
      <c r="AU805" s="173" t="s">
        <v>87</v>
      </c>
      <c r="AV805" s="14" t="s">
        <v>87</v>
      </c>
      <c r="AW805" s="14" t="s">
        <v>26</v>
      </c>
      <c r="AX805" s="14" t="s">
        <v>71</v>
      </c>
      <c r="AY805" s="173" t="s">
        <v>157</v>
      </c>
    </row>
    <row r="806" spans="1:65" s="14" customFormat="1" ht="22.5" x14ac:dyDescent="0.2">
      <c r="B806" s="172"/>
      <c r="D806" s="166" t="s">
        <v>269</v>
      </c>
      <c r="E806" s="173" t="s">
        <v>1</v>
      </c>
      <c r="F806" s="174" t="s">
        <v>1454</v>
      </c>
      <c r="H806" s="175">
        <v>379.02100000000002</v>
      </c>
      <c r="L806" s="172"/>
      <c r="M806" s="176"/>
      <c r="N806" s="177"/>
      <c r="O806" s="177"/>
      <c r="P806" s="177"/>
      <c r="Q806" s="177"/>
      <c r="R806" s="177"/>
      <c r="S806" s="177"/>
      <c r="T806" s="178"/>
      <c r="AT806" s="173" t="s">
        <v>269</v>
      </c>
      <c r="AU806" s="173" t="s">
        <v>87</v>
      </c>
      <c r="AV806" s="14" t="s">
        <v>87</v>
      </c>
      <c r="AW806" s="14" t="s">
        <v>26</v>
      </c>
      <c r="AX806" s="14" t="s">
        <v>71</v>
      </c>
      <c r="AY806" s="173" t="s">
        <v>157</v>
      </c>
    </row>
    <row r="807" spans="1:65" s="15" customFormat="1" x14ac:dyDescent="0.2">
      <c r="B807" s="179"/>
      <c r="D807" s="166" t="s">
        <v>269</v>
      </c>
      <c r="E807" s="180" t="s">
        <v>1</v>
      </c>
      <c r="F807" s="181" t="s">
        <v>272</v>
      </c>
      <c r="H807" s="182">
        <v>616.06299999999999</v>
      </c>
      <c r="L807" s="179"/>
      <c r="M807" s="183"/>
      <c r="N807" s="184"/>
      <c r="O807" s="184"/>
      <c r="P807" s="184"/>
      <c r="Q807" s="184"/>
      <c r="R807" s="184"/>
      <c r="S807" s="184"/>
      <c r="T807" s="185"/>
      <c r="AT807" s="180" t="s">
        <v>269</v>
      </c>
      <c r="AU807" s="180" t="s">
        <v>87</v>
      </c>
      <c r="AV807" s="15" t="s">
        <v>162</v>
      </c>
      <c r="AW807" s="15" t="s">
        <v>26</v>
      </c>
      <c r="AX807" s="15" t="s">
        <v>79</v>
      </c>
      <c r="AY807" s="180" t="s">
        <v>157</v>
      </c>
    </row>
    <row r="808" spans="1:65" s="2" customFormat="1" ht="14.45" customHeight="1" x14ac:dyDescent="0.2">
      <c r="A808" s="30"/>
      <c r="B808" s="147"/>
      <c r="C808" s="148" t="s">
        <v>663</v>
      </c>
      <c r="D808" s="148" t="s">
        <v>159</v>
      </c>
      <c r="E808" s="149" t="s">
        <v>1455</v>
      </c>
      <c r="F808" s="150" t="s">
        <v>1456</v>
      </c>
      <c r="G808" s="151" t="s">
        <v>168</v>
      </c>
      <c r="H808" s="152">
        <v>616.06299999999999</v>
      </c>
      <c r="I808" s="152"/>
      <c r="J808" s="152">
        <f>ROUND(I808*H808,3)</f>
        <v>0</v>
      </c>
      <c r="K808" s="153"/>
      <c r="L808" s="31"/>
      <c r="M808" s="154" t="s">
        <v>1</v>
      </c>
      <c r="N808" s="155" t="s">
        <v>37</v>
      </c>
      <c r="O808" s="156">
        <v>0.26600000000000001</v>
      </c>
      <c r="P808" s="156">
        <f>O808*H808</f>
        <v>163.872758</v>
      </c>
      <c r="Q808" s="156">
        <v>0</v>
      </c>
      <c r="R808" s="156">
        <f>Q808*H808</f>
        <v>0</v>
      </c>
      <c r="S808" s="156">
        <v>0</v>
      </c>
      <c r="T808" s="157">
        <f>S808*H808</f>
        <v>0</v>
      </c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R808" s="158" t="s">
        <v>162</v>
      </c>
      <c r="AT808" s="158" t="s">
        <v>159</v>
      </c>
      <c r="AU808" s="158" t="s">
        <v>87</v>
      </c>
      <c r="AY808" s="18" t="s">
        <v>157</v>
      </c>
      <c r="BE808" s="159">
        <f>IF(N808="základná",J808,0)</f>
        <v>0</v>
      </c>
      <c r="BF808" s="159">
        <f>IF(N808="znížená",J808,0)</f>
        <v>0</v>
      </c>
      <c r="BG808" s="159">
        <f>IF(N808="zákl. prenesená",J808,0)</f>
        <v>0</v>
      </c>
      <c r="BH808" s="159">
        <f>IF(N808="zníž. prenesená",J808,0)</f>
        <v>0</v>
      </c>
      <c r="BI808" s="159">
        <f>IF(N808="nulová",J808,0)</f>
        <v>0</v>
      </c>
      <c r="BJ808" s="18" t="s">
        <v>87</v>
      </c>
      <c r="BK808" s="160">
        <f>ROUND(I808*H808,3)</f>
        <v>0</v>
      </c>
      <c r="BL808" s="18" t="s">
        <v>162</v>
      </c>
      <c r="BM808" s="158" t="s">
        <v>1457</v>
      </c>
    </row>
    <row r="809" spans="1:65" s="2" customFormat="1" ht="24.2" customHeight="1" x14ac:dyDescent="0.2">
      <c r="A809" s="30"/>
      <c r="B809" s="147"/>
      <c r="C809" s="148" t="s">
        <v>669</v>
      </c>
      <c r="D809" s="148" t="s">
        <v>159</v>
      </c>
      <c r="E809" s="149" t="s">
        <v>1458</v>
      </c>
      <c r="F809" s="150" t="s">
        <v>1459</v>
      </c>
      <c r="G809" s="151" t="s">
        <v>168</v>
      </c>
      <c r="H809" s="152">
        <v>616.06299999999999</v>
      </c>
      <c r="I809" s="152"/>
      <c r="J809" s="152">
        <f>ROUND(I809*H809,3)</f>
        <v>0</v>
      </c>
      <c r="K809" s="153"/>
      <c r="L809" s="31"/>
      <c r="M809" s="154" t="s">
        <v>1</v>
      </c>
      <c r="N809" s="155" t="s">
        <v>37</v>
      </c>
      <c r="O809" s="156">
        <v>0.57647999999999999</v>
      </c>
      <c r="P809" s="156">
        <f>O809*H809</f>
        <v>355.14799823999999</v>
      </c>
      <c r="Q809" s="156">
        <v>5.4999999999999997E-3</v>
      </c>
      <c r="R809" s="156">
        <f>Q809*H809</f>
        <v>3.3883464999999999</v>
      </c>
      <c r="S809" s="156">
        <v>0</v>
      </c>
      <c r="T809" s="157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58" t="s">
        <v>162</v>
      </c>
      <c r="AT809" s="158" t="s">
        <v>159</v>
      </c>
      <c r="AU809" s="158" t="s">
        <v>87</v>
      </c>
      <c r="AY809" s="18" t="s">
        <v>157</v>
      </c>
      <c r="BE809" s="159">
        <f>IF(N809="základná",J809,0)</f>
        <v>0</v>
      </c>
      <c r="BF809" s="159">
        <f>IF(N809="znížená",J809,0)</f>
        <v>0</v>
      </c>
      <c r="BG809" s="159">
        <f>IF(N809="zákl. prenesená",J809,0)</f>
        <v>0</v>
      </c>
      <c r="BH809" s="159">
        <f>IF(N809="zníž. prenesená",J809,0)</f>
        <v>0</v>
      </c>
      <c r="BI809" s="159">
        <f>IF(N809="nulová",J809,0)</f>
        <v>0</v>
      </c>
      <c r="BJ809" s="18" t="s">
        <v>87</v>
      </c>
      <c r="BK809" s="160">
        <f>ROUND(I809*H809,3)</f>
        <v>0</v>
      </c>
      <c r="BL809" s="18" t="s">
        <v>162</v>
      </c>
      <c r="BM809" s="158" t="s">
        <v>1460</v>
      </c>
    </row>
    <row r="810" spans="1:65" s="2" customFormat="1" ht="24.2" customHeight="1" x14ac:dyDescent="0.2">
      <c r="A810" s="30"/>
      <c r="B810" s="147"/>
      <c r="C810" s="148" t="s">
        <v>674</v>
      </c>
      <c r="D810" s="148" t="s">
        <v>159</v>
      </c>
      <c r="E810" s="149" t="s">
        <v>1461</v>
      </c>
      <c r="F810" s="150" t="s">
        <v>1462</v>
      </c>
      <c r="G810" s="151" t="s">
        <v>168</v>
      </c>
      <c r="H810" s="152">
        <v>616.06299999999999</v>
      </c>
      <c r="I810" s="152"/>
      <c r="J810" s="152">
        <f>ROUND(I810*H810,3)</f>
        <v>0</v>
      </c>
      <c r="K810" s="153"/>
      <c r="L810" s="31"/>
      <c r="M810" s="154" t="s">
        <v>1</v>
      </c>
      <c r="N810" s="155" t="s">
        <v>37</v>
      </c>
      <c r="O810" s="156">
        <v>0.189</v>
      </c>
      <c r="P810" s="156">
        <f>O810*H810</f>
        <v>116.435907</v>
      </c>
      <c r="Q810" s="156">
        <v>0</v>
      </c>
      <c r="R810" s="156">
        <f>Q810*H810</f>
        <v>0</v>
      </c>
      <c r="S810" s="156">
        <v>0</v>
      </c>
      <c r="T810" s="157">
        <f>S810*H810</f>
        <v>0</v>
      </c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R810" s="158" t="s">
        <v>162</v>
      </c>
      <c r="AT810" s="158" t="s">
        <v>159</v>
      </c>
      <c r="AU810" s="158" t="s">
        <v>87</v>
      </c>
      <c r="AY810" s="18" t="s">
        <v>157</v>
      </c>
      <c r="BE810" s="159">
        <f>IF(N810="základná",J810,0)</f>
        <v>0</v>
      </c>
      <c r="BF810" s="159">
        <f>IF(N810="znížená",J810,0)</f>
        <v>0</v>
      </c>
      <c r="BG810" s="159">
        <f>IF(N810="zákl. prenesená",J810,0)</f>
        <v>0</v>
      </c>
      <c r="BH810" s="159">
        <f>IF(N810="zníž. prenesená",J810,0)</f>
        <v>0</v>
      </c>
      <c r="BI810" s="159">
        <f>IF(N810="nulová",J810,0)</f>
        <v>0</v>
      </c>
      <c r="BJ810" s="18" t="s">
        <v>87</v>
      </c>
      <c r="BK810" s="160">
        <f>ROUND(I810*H810,3)</f>
        <v>0</v>
      </c>
      <c r="BL810" s="18" t="s">
        <v>162</v>
      </c>
      <c r="BM810" s="158" t="s">
        <v>1463</v>
      </c>
    </row>
    <row r="811" spans="1:65" s="2" customFormat="1" ht="24.2" customHeight="1" x14ac:dyDescent="0.2">
      <c r="A811" s="30"/>
      <c r="B811" s="147"/>
      <c r="C811" s="148" t="s">
        <v>678</v>
      </c>
      <c r="D811" s="148" t="s">
        <v>159</v>
      </c>
      <c r="E811" s="149" t="s">
        <v>1464</v>
      </c>
      <c r="F811" s="150" t="s">
        <v>1465</v>
      </c>
      <c r="G811" s="151" t="s">
        <v>218</v>
      </c>
      <c r="H811" s="152">
        <v>14.768000000000001</v>
      </c>
      <c r="I811" s="152"/>
      <c r="J811" s="152">
        <f>ROUND(I811*H811,3)</f>
        <v>0</v>
      </c>
      <c r="K811" s="153"/>
      <c r="L811" s="31"/>
      <c r="M811" s="154" t="s">
        <v>1</v>
      </c>
      <c r="N811" s="155" t="s">
        <v>37</v>
      </c>
      <c r="O811" s="156">
        <v>35.759</v>
      </c>
      <c r="P811" s="156">
        <f>O811*H811</f>
        <v>528.08891200000005</v>
      </c>
      <c r="Q811" s="156">
        <v>1.0162899999999999</v>
      </c>
      <c r="R811" s="156">
        <f>Q811*H811</f>
        <v>15.00857072</v>
      </c>
      <c r="S811" s="156">
        <v>0</v>
      </c>
      <c r="T811" s="157">
        <f>S811*H811</f>
        <v>0</v>
      </c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R811" s="158" t="s">
        <v>162</v>
      </c>
      <c r="AT811" s="158" t="s">
        <v>159</v>
      </c>
      <c r="AU811" s="158" t="s">
        <v>87</v>
      </c>
      <c r="AY811" s="18" t="s">
        <v>157</v>
      </c>
      <c r="BE811" s="159">
        <f>IF(N811="základná",J811,0)</f>
        <v>0</v>
      </c>
      <c r="BF811" s="159">
        <f>IF(N811="znížená",J811,0)</f>
        <v>0</v>
      </c>
      <c r="BG811" s="159">
        <f>IF(N811="zákl. prenesená",J811,0)</f>
        <v>0</v>
      </c>
      <c r="BH811" s="159">
        <f>IF(N811="zníž. prenesená",J811,0)</f>
        <v>0</v>
      </c>
      <c r="BI811" s="159">
        <f>IF(N811="nulová",J811,0)</f>
        <v>0</v>
      </c>
      <c r="BJ811" s="18" t="s">
        <v>87</v>
      </c>
      <c r="BK811" s="160">
        <f>ROUND(I811*H811,3)</f>
        <v>0</v>
      </c>
      <c r="BL811" s="18" t="s">
        <v>162</v>
      </c>
      <c r="BM811" s="158" t="s">
        <v>1466</v>
      </c>
    </row>
    <row r="812" spans="1:65" s="13" customFormat="1" ht="22.5" x14ac:dyDescent="0.2">
      <c r="B812" s="165"/>
      <c r="D812" s="166" t="s">
        <v>269</v>
      </c>
      <c r="E812" s="167" t="s">
        <v>1</v>
      </c>
      <c r="F812" s="168" t="s">
        <v>1467</v>
      </c>
      <c r="H812" s="167" t="s">
        <v>1</v>
      </c>
      <c r="L812" s="165"/>
      <c r="M812" s="169"/>
      <c r="N812" s="170"/>
      <c r="O812" s="170"/>
      <c r="P812" s="170"/>
      <c r="Q812" s="170"/>
      <c r="R812" s="170"/>
      <c r="S812" s="170"/>
      <c r="T812" s="171"/>
      <c r="AT812" s="167" t="s">
        <v>269</v>
      </c>
      <c r="AU812" s="167" t="s">
        <v>87</v>
      </c>
      <c r="AV812" s="13" t="s">
        <v>79</v>
      </c>
      <c r="AW812" s="13" t="s">
        <v>26</v>
      </c>
      <c r="AX812" s="13" t="s">
        <v>71</v>
      </c>
      <c r="AY812" s="167" t="s">
        <v>157</v>
      </c>
    </row>
    <row r="813" spans="1:65" s="13" customFormat="1" x14ac:dyDescent="0.2">
      <c r="B813" s="165"/>
      <c r="D813" s="166" t="s">
        <v>269</v>
      </c>
      <c r="E813" s="167" t="s">
        <v>1</v>
      </c>
      <c r="F813" s="168" t="s">
        <v>1468</v>
      </c>
      <c r="H813" s="167" t="s">
        <v>1</v>
      </c>
      <c r="L813" s="165"/>
      <c r="M813" s="169"/>
      <c r="N813" s="170"/>
      <c r="O813" s="170"/>
      <c r="P813" s="170"/>
      <c r="Q813" s="170"/>
      <c r="R813" s="170"/>
      <c r="S813" s="170"/>
      <c r="T813" s="171"/>
      <c r="AT813" s="167" t="s">
        <v>269</v>
      </c>
      <c r="AU813" s="167" t="s">
        <v>87</v>
      </c>
      <c r="AV813" s="13" t="s">
        <v>79</v>
      </c>
      <c r="AW813" s="13" t="s">
        <v>26</v>
      </c>
      <c r="AX813" s="13" t="s">
        <v>71</v>
      </c>
      <c r="AY813" s="167" t="s">
        <v>157</v>
      </c>
    </row>
    <row r="814" spans="1:65" s="14" customFormat="1" ht="33.75" x14ac:dyDescent="0.2">
      <c r="B814" s="172"/>
      <c r="D814" s="166" t="s">
        <v>269</v>
      </c>
      <c r="E814" s="173" t="s">
        <v>1</v>
      </c>
      <c r="F814" s="174" t="s">
        <v>1469</v>
      </c>
      <c r="H814" s="175">
        <v>3134.43</v>
      </c>
      <c r="L814" s="172"/>
      <c r="M814" s="176"/>
      <c r="N814" s="177"/>
      <c r="O814" s="177"/>
      <c r="P814" s="177"/>
      <c r="Q814" s="177"/>
      <c r="R814" s="177"/>
      <c r="S814" s="177"/>
      <c r="T814" s="178"/>
      <c r="AT814" s="173" t="s">
        <v>269</v>
      </c>
      <c r="AU814" s="173" t="s">
        <v>87</v>
      </c>
      <c r="AV814" s="14" t="s">
        <v>87</v>
      </c>
      <c r="AW814" s="14" t="s">
        <v>26</v>
      </c>
      <c r="AX814" s="14" t="s">
        <v>71</v>
      </c>
      <c r="AY814" s="173" t="s">
        <v>157</v>
      </c>
    </row>
    <row r="815" spans="1:65" s="14" customFormat="1" ht="22.5" x14ac:dyDescent="0.2">
      <c r="B815" s="172"/>
      <c r="D815" s="166" t="s">
        <v>269</v>
      </c>
      <c r="E815" s="173" t="s">
        <v>1</v>
      </c>
      <c r="F815" s="174" t="s">
        <v>1470</v>
      </c>
      <c r="H815" s="175">
        <v>1841.76</v>
      </c>
      <c r="L815" s="172"/>
      <c r="M815" s="176"/>
      <c r="N815" s="177"/>
      <c r="O815" s="177"/>
      <c r="P815" s="177"/>
      <c r="Q815" s="177"/>
      <c r="R815" s="177"/>
      <c r="S815" s="177"/>
      <c r="T815" s="178"/>
      <c r="AT815" s="173" t="s">
        <v>269</v>
      </c>
      <c r="AU815" s="173" t="s">
        <v>87</v>
      </c>
      <c r="AV815" s="14" t="s">
        <v>87</v>
      </c>
      <c r="AW815" s="14" t="s">
        <v>26</v>
      </c>
      <c r="AX815" s="14" t="s">
        <v>71</v>
      </c>
      <c r="AY815" s="173" t="s">
        <v>157</v>
      </c>
    </row>
    <row r="816" spans="1:65" s="14" customFormat="1" ht="22.5" x14ac:dyDescent="0.2">
      <c r="B816" s="172"/>
      <c r="D816" s="166" t="s">
        <v>269</v>
      </c>
      <c r="E816" s="173" t="s">
        <v>1</v>
      </c>
      <c r="F816" s="174" t="s">
        <v>1471</v>
      </c>
      <c r="H816" s="175">
        <v>1414.44</v>
      </c>
      <c r="L816" s="172"/>
      <c r="M816" s="176"/>
      <c r="N816" s="177"/>
      <c r="O816" s="177"/>
      <c r="P816" s="177"/>
      <c r="Q816" s="177"/>
      <c r="R816" s="177"/>
      <c r="S816" s="177"/>
      <c r="T816" s="178"/>
      <c r="AT816" s="173" t="s">
        <v>269</v>
      </c>
      <c r="AU816" s="173" t="s">
        <v>87</v>
      </c>
      <c r="AV816" s="14" t="s">
        <v>87</v>
      </c>
      <c r="AW816" s="14" t="s">
        <v>26</v>
      </c>
      <c r="AX816" s="14" t="s">
        <v>71</v>
      </c>
      <c r="AY816" s="173" t="s">
        <v>157</v>
      </c>
    </row>
    <row r="817" spans="2:51" s="13" customFormat="1" x14ac:dyDescent="0.2">
      <c r="B817" s="165"/>
      <c r="D817" s="166" t="s">
        <v>269</v>
      </c>
      <c r="E817" s="167" t="s">
        <v>1</v>
      </c>
      <c r="F817" s="168" t="s">
        <v>1472</v>
      </c>
      <c r="H817" s="167" t="s">
        <v>1</v>
      </c>
      <c r="L817" s="165"/>
      <c r="M817" s="169"/>
      <c r="N817" s="170"/>
      <c r="O817" s="170"/>
      <c r="P817" s="170"/>
      <c r="Q817" s="170"/>
      <c r="R817" s="170"/>
      <c r="S817" s="170"/>
      <c r="T817" s="171"/>
      <c r="AT817" s="167" t="s">
        <v>269</v>
      </c>
      <c r="AU817" s="167" t="s">
        <v>87</v>
      </c>
      <c r="AV817" s="13" t="s">
        <v>79</v>
      </c>
      <c r="AW817" s="13" t="s">
        <v>26</v>
      </c>
      <c r="AX817" s="13" t="s">
        <v>71</v>
      </c>
      <c r="AY817" s="167" t="s">
        <v>157</v>
      </c>
    </row>
    <row r="818" spans="2:51" s="14" customFormat="1" ht="33.75" x14ac:dyDescent="0.2">
      <c r="B818" s="172"/>
      <c r="D818" s="166" t="s">
        <v>269</v>
      </c>
      <c r="E818" s="173" t="s">
        <v>1</v>
      </c>
      <c r="F818" s="174" t="s">
        <v>1473</v>
      </c>
      <c r="H818" s="175">
        <v>2572.67</v>
      </c>
      <c r="L818" s="172"/>
      <c r="M818" s="176"/>
      <c r="N818" s="177"/>
      <c r="O818" s="177"/>
      <c r="P818" s="177"/>
      <c r="Q818" s="177"/>
      <c r="R818" s="177"/>
      <c r="S818" s="177"/>
      <c r="T818" s="178"/>
      <c r="AT818" s="173" t="s">
        <v>269</v>
      </c>
      <c r="AU818" s="173" t="s">
        <v>87</v>
      </c>
      <c r="AV818" s="14" t="s">
        <v>87</v>
      </c>
      <c r="AW818" s="14" t="s">
        <v>26</v>
      </c>
      <c r="AX818" s="14" t="s">
        <v>71</v>
      </c>
      <c r="AY818" s="173" t="s">
        <v>157</v>
      </c>
    </row>
    <row r="819" spans="2:51" s="14" customFormat="1" ht="22.5" x14ac:dyDescent="0.2">
      <c r="B819" s="172"/>
      <c r="D819" s="166" t="s">
        <v>269</v>
      </c>
      <c r="E819" s="173" t="s">
        <v>1</v>
      </c>
      <c r="F819" s="174" t="s">
        <v>1474</v>
      </c>
      <c r="H819" s="175">
        <v>1129</v>
      </c>
      <c r="L819" s="172"/>
      <c r="M819" s="176"/>
      <c r="N819" s="177"/>
      <c r="O819" s="177"/>
      <c r="P819" s="177"/>
      <c r="Q819" s="177"/>
      <c r="R819" s="177"/>
      <c r="S819" s="177"/>
      <c r="T819" s="178"/>
      <c r="AT819" s="173" t="s">
        <v>269</v>
      </c>
      <c r="AU819" s="173" t="s">
        <v>87</v>
      </c>
      <c r="AV819" s="14" t="s">
        <v>87</v>
      </c>
      <c r="AW819" s="14" t="s">
        <v>26</v>
      </c>
      <c r="AX819" s="14" t="s">
        <v>71</v>
      </c>
      <c r="AY819" s="173" t="s">
        <v>157</v>
      </c>
    </row>
    <row r="820" spans="2:51" s="14" customFormat="1" ht="22.5" x14ac:dyDescent="0.2">
      <c r="B820" s="172"/>
      <c r="D820" s="166" t="s">
        <v>269</v>
      </c>
      <c r="E820" s="173" t="s">
        <v>1</v>
      </c>
      <c r="F820" s="174" t="s">
        <v>1475</v>
      </c>
      <c r="H820" s="175">
        <v>425.71</v>
      </c>
      <c r="L820" s="172"/>
      <c r="M820" s="176"/>
      <c r="N820" s="177"/>
      <c r="O820" s="177"/>
      <c r="P820" s="177"/>
      <c r="Q820" s="177"/>
      <c r="R820" s="177"/>
      <c r="S820" s="177"/>
      <c r="T820" s="178"/>
      <c r="AT820" s="173" t="s">
        <v>269</v>
      </c>
      <c r="AU820" s="173" t="s">
        <v>87</v>
      </c>
      <c r="AV820" s="14" t="s">
        <v>87</v>
      </c>
      <c r="AW820" s="14" t="s">
        <v>26</v>
      </c>
      <c r="AX820" s="14" t="s">
        <v>71</v>
      </c>
      <c r="AY820" s="173" t="s">
        <v>157</v>
      </c>
    </row>
    <row r="821" spans="2:51" s="14" customFormat="1" ht="22.5" x14ac:dyDescent="0.2">
      <c r="B821" s="172"/>
      <c r="D821" s="166" t="s">
        <v>269</v>
      </c>
      <c r="E821" s="173" t="s">
        <v>1</v>
      </c>
      <c r="F821" s="174" t="s">
        <v>1476</v>
      </c>
      <c r="H821" s="175">
        <v>269.73</v>
      </c>
      <c r="L821" s="172"/>
      <c r="M821" s="176"/>
      <c r="N821" s="177"/>
      <c r="O821" s="177"/>
      <c r="P821" s="177"/>
      <c r="Q821" s="177"/>
      <c r="R821" s="177"/>
      <c r="S821" s="177"/>
      <c r="T821" s="178"/>
      <c r="AT821" s="173" t="s">
        <v>269</v>
      </c>
      <c r="AU821" s="173" t="s">
        <v>87</v>
      </c>
      <c r="AV821" s="14" t="s">
        <v>87</v>
      </c>
      <c r="AW821" s="14" t="s">
        <v>26</v>
      </c>
      <c r="AX821" s="14" t="s">
        <v>71</v>
      </c>
      <c r="AY821" s="173" t="s">
        <v>157</v>
      </c>
    </row>
    <row r="822" spans="2:51" s="13" customFormat="1" x14ac:dyDescent="0.2">
      <c r="B822" s="165"/>
      <c r="D822" s="166" t="s">
        <v>269</v>
      </c>
      <c r="E822" s="167" t="s">
        <v>1</v>
      </c>
      <c r="F822" s="168" t="s">
        <v>1477</v>
      </c>
      <c r="H822" s="167" t="s">
        <v>1</v>
      </c>
      <c r="L822" s="165"/>
      <c r="M822" s="169"/>
      <c r="N822" s="170"/>
      <c r="O822" s="170"/>
      <c r="P822" s="170"/>
      <c r="Q822" s="170"/>
      <c r="R822" s="170"/>
      <c r="S822" s="170"/>
      <c r="T822" s="171"/>
      <c r="AT822" s="167" t="s">
        <v>269</v>
      </c>
      <c r="AU822" s="167" t="s">
        <v>87</v>
      </c>
      <c r="AV822" s="13" t="s">
        <v>79</v>
      </c>
      <c r="AW822" s="13" t="s">
        <v>26</v>
      </c>
      <c r="AX822" s="13" t="s">
        <v>71</v>
      </c>
      <c r="AY822" s="167" t="s">
        <v>157</v>
      </c>
    </row>
    <row r="823" spans="2:51" s="14" customFormat="1" x14ac:dyDescent="0.2">
      <c r="B823" s="172"/>
      <c r="D823" s="166" t="s">
        <v>269</v>
      </c>
      <c r="E823" s="173" t="s">
        <v>1</v>
      </c>
      <c r="F823" s="174" t="s">
        <v>1478</v>
      </c>
      <c r="H823" s="175">
        <v>137.47</v>
      </c>
      <c r="L823" s="172"/>
      <c r="M823" s="176"/>
      <c r="N823" s="177"/>
      <c r="O823" s="177"/>
      <c r="P823" s="177"/>
      <c r="Q823" s="177"/>
      <c r="R823" s="177"/>
      <c r="S823" s="177"/>
      <c r="T823" s="178"/>
      <c r="AT823" s="173" t="s">
        <v>269</v>
      </c>
      <c r="AU823" s="173" t="s">
        <v>87</v>
      </c>
      <c r="AV823" s="14" t="s">
        <v>87</v>
      </c>
      <c r="AW823" s="14" t="s">
        <v>26</v>
      </c>
      <c r="AX823" s="14" t="s">
        <v>71</v>
      </c>
      <c r="AY823" s="173" t="s">
        <v>157</v>
      </c>
    </row>
    <row r="824" spans="2:51" s="16" customFormat="1" x14ac:dyDescent="0.2">
      <c r="B824" s="186"/>
      <c r="D824" s="166" t="s">
        <v>269</v>
      </c>
      <c r="E824" s="187" t="s">
        <v>1</v>
      </c>
      <c r="F824" s="188" t="s">
        <v>319</v>
      </c>
      <c r="H824" s="189">
        <v>10925.21</v>
      </c>
      <c r="L824" s="186"/>
      <c r="M824" s="190"/>
      <c r="N824" s="191"/>
      <c r="O824" s="191"/>
      <c r="P824" s="191"/>
      <c r="Q824" s="191"/>
      <c r="R824" s="191"/>
      <c r="S824" s="191"/>
      <c r="T824" s="192"/>
      <c r="AT824" s="187" t="s">
        <v>269</v>
      </c>
      <c r="AU824" s="187" t="s">
        <v>87</v>
      </c>
      <c r="AV824" s="16" t="s">
        <v>92</v>
      </c>
      <c r="AW824" s="16" t="s">
        <v>26</v>
      </c>
      <c r="AX824" s="16" t="s">
        <v>71</v>
      </c>
      <c r="AY824" s="187" t="s">
        <v>157</v>
      </c>
    </row>
    <row r="825" spans="2:51" s="13" customFormat="1" x14ac:dyDescent="0.2">
      <c r="B825" s="165"/>
      <c r="D825" s="166" t="s">
        <v>269</v>
      </c>
      <c r="E825" s="167" t="s">
        <v>1</v>
      </c>
      <c r="F825" s="168" t="s">
        <v>1479</v>
      </c>
      <c r="H825" s="167" t="s">
        <v>1</v>
      </c>
      <c r="L825" s="165"/>
      <c r="M825" s="169"/>
      <c r="N825" s="170"/>
      <c r="O825" s="170"/>
      <c r="P825" s="170"/>
      <c r="Q825" s="170"/>
      <c r="R825" s="170"/>
      <c r="S825" s="170"/>
      <c r="T825" s="171"/>
      <c r="AT825" s="167" t="s">
        <v>269</v>
      </c>
      <c r="AU825" s="167" t="s">
        <v>87</v>
      </c>
      <c r="AV825" s="13" t="s">
        <v>79</v>
      </c>
      <c r="AW825" s="13" t="s">
        <v>26</v>
      </c>
      <c r="AX825" s="13" t="s">
        <v>71</v>
      </c>
      <c r="AY825" s="167" t="s">
        <v>157</v>
      </c>
    </row>
    <row r="826" spans="2:51" s="14" customFormat="1" x14ac:dyDescent="0.2">
      <c r="B826" s="172"/>
      <c r="D826" s="166" t="s">
        <v>269</v>
      </c>
      <c r="E826" s="173" t="s">
        <v>1</v>
      </c>
      <c r="F826" s="174" t="s">
        <v>1480</v>
      </c>
      <c r="H826" s="175">
        <v>1859.3</v>
      </c>
      <c r="L826" s="172"/>
      <c r="M826" s="176"/>
      <c r="N826" s="177"/>
      <c r="O826" s="177"/>
      <c r="P826" s="177"/>
      <c r="Q826" s="177"/>
      <c r="R826" s="177"/>
      <c r="S826" s="177"/>
      <c r="T826" s="178"/>
      <c r="AT826" s="173" t="s">
        <v>269</v>
      </c>
      <c r="AU826" s="173" t="s">
        <v>87</v>
      </c>
      <c r="AV826" s="14" t="s">
        <v>87</v>
      </c>
      <c r="AW826" s="14" t="s">
        <v>26</v>
      </c>
      <c r="AX826" s="14" t="s">
        <v>71</v>
      </c>
      <c r="AY826" s="173" t="s">
        <v>157</v>
      </c>
    </row>
    <row r="827" spans="2:51" s="13" customFormat="1" x14ac:dyDescent="0.2">
      <c r="B827" s="165"/>
      <c r="D827" s="166" t="s">
        <v>269</v>
      </c>
      <c r="E827" s="167" t="s">
        <v>1</v>
      </c>
      <c r="F827" s="168" t="s">
        <v>1481</v>
      </c>
      <c r="H827" s="167" t="s">
        <v>1</v>
      </c>
      <c r="L827" s="165"/>
      <c r="M827" s="169"/>
      <c r="N827" s="170"/>
      <c r="O827" s="170"/>
      <c r="P827" s="170"/>
      <c r="Q827" s="170"/>
      <c r="R827" s="170"/>
      <c r="S827" s="170"/>
      <c r="T827" s="171"/>
      <c r="AT827" s="167" t="s">
        <v>269</v>
      </c>
      <c r="AU827" s="167" t="s">
        <v>87</v>
      </c>
      <c r="AV827" s="13" t="s">
        <v>79</v>
      </c>
      <c r="AW827" s="13" t="s">
        <v>26</v>
      </c>
      <c r="AX827" s="13" t="s">
        <v>71</v>
      </c>
      <c r="AY827" s="167" t="s">
        <v>157</v>
      </c>
    </row>
    <row r="828" spans="2:51" s="14" customFormat="1" x14ac:dyDescent="0.2">
      <c r="B828" s="172"/>
      <c r="D828" s="166" t="s">
        <v>269</v>
      </c>
      <c r="E828" s="173" t="s">
        <v>1</v>
      </c>
      <c r="F828" s="174" t="s">
        <v>1482</v>
      </c>
      <c r="H828" s="175">
        <v>332.93</v>
      </c>
      <c r="L828" s="172"/>
      <c r="M828" s="176"/>
      <c r="N828" s="177"/>
      <c r="O828" s="177"/>
      <c r="P828" s="177"/>
      <c r="Q828" s="177"/>
      <c r="R828" s="177"/>
      <c r="S828" s="177"/>
      <c r="T828" s="178"/>
      <c r="AT828" s="173" t="s">
        <v>269</v>
      </c>
      <c r="AU828" s="173" t="s">
        <v>87</v>
      </c>
      <c r="AV828" s="14" t="s">
        <v>87</v>
      </c>
      <c r="AW828" s="14" t="s">
        <v>26</v>
      </c>
      <c r="AX828" s="14" t="s">
        <v>71</v>
      </c>
      <c r="AY828" s="173" t="s">
        <v>157</v>
      </c>
    </row>
    <row r="829" spans="2:51" s="13" customFormat="1" x14ac:dyDescent="0.2">
      <c r="B829" s="165"/>
      <c r="D829" s="166" t="s">
        <v>269</v>
      </c>
      <c r="E829" s="167" t="s">
        <v>1</v>
      </c>
      <c r="F829" s="168" t="s">
        <v>1483</v>
      </c>
      <c r="H829" s="167" t="s">
        <v>1</v>
      </c>
      <c r="L829" s="165"/>
      <c r="M829" s="169"/>
      <c r="N829" s="170"/>
      <c r="O829" s="170"/>
      <c r="P829" s="170"/>
      <c r="Q829" s="170"/>
      <c r="R829" s="170"/>
      <c r="S829" s="170"/>
      <c r="T829" s="171"/>
      <c r="AT829" s="167" t="s">
        <v>269</v>
      </c>
      <c r="AU829" s="167" t="s">
        <v>87</v>
      </c>
      <c r="AV829" s="13" t="s">
        <v>79</v>
      </c>
      <c r="AW829" s="13" t="s">
        <v>26</v>
      </c>
      <c r="AX829" s="13" t="s">
        <v>71</v>
      </c>
      <c r="AY829" s="167" t="s">
        <v>157</v>
      </c>
    </row>
    <row r="830" spans="2:51" s="14" customFormat="1" x14ac:dyDescent="0.2">
      <c r="B830" s="172"/>
      <c r="D830" s="166" t="s">
        <v>269</v>
      </c>
      <c r="E830" s="173" t="s">
        <v>1</v>
      </c>
      <c r="F830" s="174" t="s">
        <v>1484</v>
      </c>
      <c r="H830" s="175">
        <v>308.27</v>
      </c>
      <c r="L830" s="172"/>
      <c r="M830" s="176"/>
      <c r="N830" s="177"/>
      <c r="O830" s="177"/>
      <c r="P830" s="177"/>
      <c r="Q830" s="177"/>
      <c r="R830" s="177"/>
      <c r="S830" s="177"/>
      <c r="T830" s="178"/>
      <c r="AT830" s="173" t="s">
        <v>269</v>
      </c>
      <c r="AU830" s="173" t="s">
        <v>87</v>
      </c>
      <c r="AV830" s="14" t="s">
        <v>87</v>
      </c>
      <c r="AW830" s="14" t="s">
        <v>26</v>
      </c>
      <c r="AX830" s="14" t="s">
        <v>71</v>
      </c>
      <c r="AY830" s="173" t="s">
        <v>157</v>
      </c>
    </row>
    <row r="831" spans="2:51" s="16" customFormat="1" x14ac:dyDescent="0.2">
      <c r="B831" s="186"/>
      <c r="D831" s="166" t="s">
        <v>269</v>
      </c>
      <c r="E831" s="187" t="s">
        <v>1</v>
      </c>
      <c r="F831" s="188" t="s">
        <v>319</v>
      </c>
      <c r="H831" s="189">
        <v>2500.5</v>
      </c>
      <c r="L831" s="186"/>
      <c r="M831" s="190"/>
      <c r="N831" s="191"/>
      <c r="O831" s="191"/>
      <c r="P831" s="191"/>
      <c r="Q831" s="191"/>
      <c r="R831" s="191"/>
      <c r="S831" s="191"/>
      <c r="T831" s="192"/>
      <c r="AT831" s="187" t="s">
        <v>269</v>
      </c>
      <c r="AU831" s="187" t="s">
        <v>87</v>
      </c>
      <c r="AV831" s="16" t="s">
        <v>92</v>
      </c>
      <c r="AW831" s="16" t="s">
        <v>26</v>
      </c>
      <c r="AX831" s="16" t="s">
        <v>71</v>
      </c>
      <c r="AY831" s="187" t="s">
        <v>157</v>
      </c>
    </row>
    <row r="832" spans="2:51" s="14" customFormat="1" x14ac:dyDescent="0.2">
      <c r="B832" s="172"/>
      <c r="D832" s="166" t="s">
        <v>269</v>
      </c>
      <c r="E832" s="173" t="s">
        <v>1</v>
      </c>
      <c r="F832" s="174" t="s">
        <v>1485</v>
      </c>
      <c r="H832" s="175">
        <v>1342.5709999999999</v>
      </c>
      <c r="L832" s="172"/>
      <c r="M832" s="176"/>
      <c r="N832" s="177"/>
      <c r="O832" s="177"/>
      <c r="P832" s="177"/>
      <c r="Q832" s="177"/>
      <c r="R832" s="177"/>
      <c r="S832" s="177"/>
      <c r="T832" s="178"/>
      <c r="AT832" s="173" t="s">
        <v>269</v>
      </c>
      <c r="AU832" s="173" t="s">
        <v>87</v>
      </c>
      <c r="AV832" s="14" t="s">
        <v>87</v>
      </c>
      <c r="AW832" s="14" t="s">
        <v>26</v>
      </c>
      <c r="AX832" s="14" t="s">
        <v>71</v>
      </c>
      <c r="AY832" s="173" t="s">
        <v>157</v>
      </c>
    </row>
    <row r="833" spans="1:65" s="16" customFormat="1" x14ac:dyDescent="0.2">
      <c r="B833" s="186"/>
      <c r="D833" s="166" t="s">
        <v>269</v>
      </c>
      <c r="E833" s="187" t="s">
        <v>1</v>
      </c>
      <c r="F833" s="188" t="s">
        <v>319</v>
      </c>
      <c r="H833" s="189">
        <v>1342.5709999999999</v>
      </c>
      <c r="L833" s="186"/>
      <c r="M833" s="190"/>
      <c r="N833" s="191"/>
      <c r="O833" s="191"/>
      <c r="P833" s="191"/>
      <c r="Q833" s="191"/>
      <c r="R833" s="191"/>
      <c r="S833" s="191"/>
      <c r="T833" s="192"/>
      <c r="AT833" s="187" t="s">
        <v>269</v>
      </c>
      <c r="AU833" s="187" t="s">
        <v>87</v>
      </c>
      <c r="AV833" s="16" t="s">
        <v>92</v>
      </c>
      <c r="AW833" s="16" t="s">
        <v>26</v>
      </c>
      <c r="AX833" s="16" t="s">
        <v>71</v>
      </c>
      <c r="AY833" s="187" t="s">
        <v>157</v>
      </c>
    </row>
    <row r="834" spans="1:65" s="14" customFormat="1" x14ac:dyDescent="0.2">
      <c r="B834" s="172"/>
      <c r="D834" s="166" t="s">
        <v>269</v>
      </c>
      <c r="E834" s="173" t="s">
        <v>1</v>
      </c>
      <c r="F834" s="174" t="s">
        <v>1486</v>
      </c>
      <c r="H834" s="175">
        <v>14.768000000000001</v>
      </c>
      <c r="L834" s="172"/>
      <c r="M834" s="176"/>
      <c r="N834" s="177"/>
      <c r="O834" s="177"/>
      <c r="P834" s="177"/>
      <c r="Q834" s="177"/>
      <c r="R834" s="177"/>
      <c r="S834" s="177"/>
      <c r="T834" s="178"/>
      <c r="AT834" s="173" t="s">
        <v>269</v>
      </c>
      <c r="AU834" s="173" t="s">
        <v>87</v>
      </c>
      <c r="AV834" s="14" t="s">
        <v>87</v>
      </c>
      <c r="AW834" s="14" t="s">
        <v>26</v>
      </c>
      <c r="AX834" s="14" t="s">
        <v>71</v>
      </c>
      <c r="AY834" s="173" t="s">
        <v>157</v>
      </c>
    </row>
    <row r="835" spans="1:65" s="16" customFormat="1" x14ac:dyDescent="0.2">
      <c r="B835" s="186"/>
      <c r="D835" s="166" t="s">
        <v>269</v>
      </c>
      <c r="E835" s="187" t="s">
        <v>1</v>
      </c>
      <c r="F835" s="188" t="s">
        <v>319</v>
      </c>
      <c r="H835" s="189">
        <v>14.768000000000001</v>
      </c>
      <c r="L835" s="186"/>
      <c r="M835" s="190"/>
      <c r="N835" s="191"/>
      <c r="O835" s="191"/>
      <c r="P835" s="191"/>
      <c r="Q835" s="191"/>
      <c r="R835" s="191"/>
      <c r="S835" s="191"/>
      <c r="T835" s="192"/>
      <c r="AT835" s="187" t="s">
        <v>269</v>
      </c>
      <c r="AU835" s="187" t="s">
        <v>87</v>
      </c>
      <c r="AV835" s="16" t="s">
        <v>92</v>
      </c>
      <c r="AW835" s="16" t="s">
        <v>26</v>
      </c>
      <c r="AX835" s="16" t="s">
        <v>79</v>
      </c>
      <c r="AY835" s="187" t="s">
        <v>157</v>
      </c>
    </row>
    <row r="836" spans="1:65" s="2" customFormat="1" ht="37.9" customHeight="1" x14ac:dyDescent="0.2">
      <c r="A836" s="30"/>
      <c r="B836" s="147"/>
      <c r="C836" s="148" t="s">
        <v>682</v>
      </c>
      <c r="D836" s="148" t="s">
        <v>159</v>
      </c>
      <c r="E836" s="149" t="s">
        <v>1487</v>
      </c>
      <c r="F836" s="150" t="s">
        <v>1488</v>
      </c>
      <c r="G836" s="151" t="s">
        <v>218</v>
      </c>
      <c r="H836" s="152">
        <v>3.5019999999999998</v>
      </c>
      <c r="I836" s="152"/>
      <c r="J836" s="152">
        <f>ROUND(I836*H836,3)</f>
        <v>0</v>
      </c>
      <c r="K836" s="153"/>
      <c r="L836" s="31"/>
      <c r="M836" s="154" t="s">
        <v>1</v>
      </c>
      <c r="N836" s="155" t="s">
        <v>37</v>
      </c>
      <c r="O836" s="156">
        <v>15.305</v>
      </c>
      <c r="P836" s="156">
        <f>O836*H836</f>
        <v>53.598109999999998</v>
      </c>
      <c r="Q836" s="156">
        <v>1.20296</v>
      </c>
      <c r="R836" s="156">
        <f>Q836*H836</f>
        <v>4.2127659199999998</v>
      </c>
      <c r="S836" s="156">
        <v>0</v>
      </c>
      <c r="T836" s="157">
        <f>S836*H836</f>
        <v>0</v>
      </c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R836" s="158" t="s">
        <v>162</v>
      </c>
      <c r="AT836" s="158" t="s">
        <v>159</v>
      </c>
      <c r="AU836" s="158" t="s">
        <v>87</v>
      </c>
      <c r="AY836" s="18" t="s">
        <v>157</v>
      </c>
      <c r="BE836" s="159">
        <f>IF(N836="základná",J836,0)</f>
        <v>0</v>
      </c>
      <c r="BF836" s="159">
        <f>IF(N836="znížená",J836,0)</f>
        <v>0</v>
      </c>
      <c r="BG836" s="159">
        <f>IF(N836="zákl. prenesená",J836,0)</f>
        <v>0</v>
      </c>
      <c r="BH836" s="159">
        <f>IF(N836="zníž. prenesená",J836,0)</f>
        <v>0</v>
      </c>
      <c r="BI836" s="159">
        <f>IF(N836="nulová",J836,0)</f>
        <v>0</v>
      </c>
      <c r="BJ836" s="18" t="s">
        <v>87</v>
      </c>
      <c r="BK836" s="160">
        <f>ROUND(I836*H836,3)</f>
        <v>0</v>
      </c>
      <c r="BL836" s="18" t="s">
        <v>162</v>
      </c>
      <c r="BM836" s="158" t="s">
        <v>1489</v>
      </c>
    </row>
    <row r="837" spans="1:65" s="13" customFormat="1" x14ac:dyDescent="0.2">
      <c r="B837" s="165"/>
      <c r="D837" s="166" t="s">
        <v>269</v>
      </c>
      <c r="E837" s="167" t="s">
        <v>1</v>
      </c>
      <c r="F837" s="168" t="s">
        <v>1490</v>
      </c>
      <c r="H837" s="167" t="s">
        <v>1</v>
      </c>
      <c r="L837" s="165"/>
      <c r="M837" s="169"/>
      <c r="N837" s="170"/>
      <c r="O837" s="170"/>
      <c r="P837" s="170"/>
      <c r="Q837" s="170"/>
      <c r="R837" s="170"/>
      <c r="S837" s="170"/>
      <c r="T837" s="171"/>
      <c r="AT837" s="167" t="s">
        <v>269</v>
      </c>
      <c r="AU837" s="167" t="s">
        <v>87</v>
      </c>
      <c r="AV837" s="13" t="s">
        <v>79</v>
      </c>
      <c r="AW837" s="13" t="s">
        <v>26</v>
      </c>
      <c r="AX837" s="13" t="s">
        <v>71</v>
      </c>
      <c r="AY837" s="167" t="s">
        <v>157</v>
      </c>
    </row>
    <row r="838" spans="1:65" s="13" customFormat="1" x14ac:dyDescent="0.2">
      <c r="B838" s="165"/>
      <c r="D838" s="166" t="s">
        <v>269</v>
      </c>
      <c r="E838" s="167" t="s">
        <v>1</v>
      </c>
      <c r="F838" s="168" t="s">
        <v>1479</v>
      </c>
      <c r="H838" s="167" t="s">
        <v>1</v>
      </c>
      <c r="L838" s="165"/>
      <c r="M838" s="169"/>
      <c r="N838" s="170"/>
      <c r="O838" s="170"/>
      <c r="P838" s="170"/>
      <c r="Q838" s="170"/>
      <c r="R838" s="170"/>
      <c r="S838" s="170"/>
      <c r="T838" s="171"/>
      <c r="AT838" s="167" t="s">
        <v>269</v>
      </c>
      <c r="AU838" s="167" t="s">
        <v>87</v>
      </c>
      <c r="AV838" s="13" t="s">
        <v>79</v>
      </c>
      <c r="AW838" s="13" t="s">
        <v>26</v>
      </c>
      <c r="AX838" s="13" t="s">
        <v>71</v>
      </c>
      <c r="AY838" s="167" t="s">
        <v>157</v>
      </c>
    </row>
    <row r="839" spans="1:65" s="14" customFormat="1" x14ac:dyDescent="0.2">
      <c r="B839" s="172"/>
      <c r="D839" s="166" t="s">
        <v>269</v>
      </c>
      <c r="E839" s="173" t="s">
        <v>1</v>
      </c>
      <c r="F839" s="174" t="s">
        <v>1491</v>
      </c>
      <c r="H839" s="175">
        <v>535</v>
      </c>
      <c r="L839" s="172"/>
      <c r="M839" s="176"/>
      <c r="N839" s="177"/>
      <c r="O839" s="177"/>
      <c r="P839" s="177"/>
      <c r="Q839" s="177"/>
      <c r="R839" s="177"/>
      <c r="S839" s="177"/>
      <c r="T839" s="178"/>
      <c r="AT839" s="173" t="s">
        <v>269</v>
      </c>
      <c r="AU839" s="173" t="s">
        <v>87</v>
      </c>
      <c r="AV839" s="14" t="s">
        <v>87</v>
      </c>
      <c r="AW839" s="14" t="s">
        <v>26</v>
      </c>
      <c r="AX839" s="14" t="s">
        <v>71</v>
      </c>
      <c r="AY839" s="173" t="s">
        <v>157</v>
      </c>
    </row>
    <row r="840" spans="1:65" s="13" customFormat="1" x14ac:dyDescent="0.2">
      <c r="B840" s="165"/>
      <c r="D840" s="166" t="s">
        <v>269</v>
      </c>
      <c r="E840" s="167" t="s">
        <v>1</v>
      </c>
      <c r="F840" s="168" t="s">
        <v>1481</v>
      </c>
      <c r="H840" s="167" t="s">
        <v>1</v>
      </c>
      <c r="L840" s="165"/>
      <c r="M840" s="169"/>
      <c r="N840" s="170"/>
      <c r="O840" s="170"/>
      <c r="P840" s="170"/>
      <c r="Q840" s="170"/>
      <c r="R840" s="170"/>
      <c r="S840" s="170"/>
      <c r="T840" s="171"/>
      <c r="AT840" s="167" t="s">
        <v>269</v>
      </c>
      <c r="AU840" s="167" t="s">
        <v>87</v>
      </c>
      <c r="AV840" s="13" t="s">
        <v>79</v>
      </c>
      <c r="AW840" s="13" t="s">
        <v>26</v>
      </c>
      <c r="AX840" s="13" t="s">
        <v>71</v>
      </c>
      <c r="AY840" s="167" t="s">
        <v>157</v>
      </c>
    </row>
    <row r="841" spans="1:65" s="14" customFormat="1" x14ac:dyDescent="0.2">
      <c r="B841" s="172"/>
      <c r="D841" s="166" t="s">
        <v>269</v>
      </c>
      <c r="E841" s="173" t="s">
        <v>1</v>
      </c>
      <c r="F841" s="174" t="s">
        <v>1492</v>
      </c>
      <c r="H841" s="175">
        <v>314</v>
      </c>
      <c r="L841" s="172"/>
      <c r="M841" s="176"/>
      <c r="N841" s="177"/>
      <c r="O841" s="177"/>
      <c r="P841" s="177"/>
      <c r="Q841" s="177"/>
      <c r="R841" s="177"/>
      <c r="S841" s="177"/>
      <c r="T841" s="178"/>
      <c r="AT841" s="173" t="s">
        <v>269</v>
      </c>
      <c r="AU841" s="173" t="s">
        <v>87</v>
      </c>
      <c r="AV841" s="14" t="s">
        <v>87</v>
      </c>
      <c r="AW841" s="14" t="s">
        <v>26</v>
      </c>
      <c r="AX841" s="14" t="s">
        <v>71</v>
      </c>
      <c r="AY841" s="173" t="s">
        <v>157</v>
      </c>
    </row>
    <row r="842" spans="1:65" s="13" customFormat="1" x14ac:dyDescent="0.2">
      <c r="B842" s="165"/>
      <c r="D842" s="166" t="s">
        <v>269</v>
      </c>
      <c r="E842" s="167" t="s">
        <v>1</v>
      </c>
      <c r="F842" s="168" t="s">
        <v>1483</v>
      </c>
      <c r="H842" s="167" t="s">
        <v>1</v>
      </c>
      <c r="L842" s="165"/>
      <c r="M842" s="169"/>
      <c r="N842" s="170"/>
      <c r="O842" s="170"/>
      <c r="P842" s="170"/>
      <c r="Q842" s="170"/>
      <c r="R842" s="170"/>
      <c r="S842" s="170"/>
      <c r="T842" s="171"/>
      <c r="AT842" s="167" t="s">
        <v>269</v>
      </c>
      <c r="AU842" s="167" t="s">
        <v>87</v>
      </c>
      <c r="AV842" s="13" t="s">
        <v>79</v>
      </c>
      <c r="AW842" s="13" t="s">
        <v>26</v>
      </c>
      <c r="AX842" s="13" t="s">
        <v>71</v>
      </c>
      <c r="AY842" s="167" t="s">
        <v>157</v>
      </c>
    </row>
    <row r="843" spans="1:65" s="14" customFormat="1" x14ac:dyDescent="0.2">
      <c r="B843" s="172"/>
      <c r="D843" s="166" t="s">
        <v>269</v>
      </c>
      <c r="E843" s="173" t="s">
        <v>1</v>
      </c>
      <c r="F843" s="174" t="s">
        <v>1493</v>
      </c>
      <c r="H843" s="175">
        <v>156</v>
      </c>
      <c r="L843" s="172"/>
      <c r="M843" s="176"/>
      <c r="N843" s="177"/>
      <c r="O843" s="177"/>
      <c r="P843" s="177"/>
      <c r="Q843" s="177"/>
      <c r="R843" s="177"/>
      <c r="S843" s="177"/>
      <c r="T843" s="178"/>
      <c r="AT843" s="173" t="s">
        <v>269</v>
      </c>
      <c r="AU843" s="173" t="s">
        <v>87</v>
      </c>
      <c r="AV843" s="14" t="s">
        <v>87</v>
      </c>
      <c r="AW843" s="14" t="s">
        <v>26</v>
      </c>
      <c r="AX843" s="14" t="s">
        <v>71</v>
      </c>
      <c r="AY843" s="173" t="s">
        <v>157</v>
      </c>
    </row>
    <row r="844" spans="1:65" s="16" customFormat="1" x14ac:dyDescent="0.2">
      <c r="B844" s="186"/>
      <c r="D844" s="166" t="s">
        <v>269</v>
      </c>
      <c r="E844" s="187" t="s">
        <v>1</v>
      </c>
      <c r="F844" s="188" t="s">
        <v>319</v>
      </c>
      <c r="H844" s="189">
        <v>1005</v>
      </c>
      <c r="L844" s="186"/>
      <c r="M844" s="190"/>
      <c r="N844" s="191"/>
      <c r="O844" s="191"/>
      <c r="P844" s="191"/>
      <c r="Q844" s="191"/>
      <c r="R844" s="191"/>
      <c r="S844" s="191"/>
      <c r="T844" s="192"/>
      <c r="AT844" s="187" t="s">
        <v>269</v>
      </c>
      <c r="AU844" s="187" t="s">
        <v>87</v>
      </c>
      <c r="AV844" s="16" t="s">
        <v>92</v>
      </c>
      <c r="AW844" s="16" t="s">
        <v>26</v>
      </c>
      <c r="AX844" s="16" t="s">
        <v>71</v>
      </c>
      <c r="AY844" s="187" t="s">
        <v>157</v>
      </c>
    </row>
    <row r="845" spans="1:65" s="14" customFormat="1" x14ac:dyDescent="0.2">
      <c r="B845" s="172"/>
      <c r="D845" s="166" t="s">
        <v>269</v>
      </c>
      <c r="E845" s="173" t="s">
        <v>1</v>
      </c>
      <c r="F845" s="174" t="s">
        <v>1494</v>
      </c>
      <c r="H845" s="175">
        <v>150.75</v>
      </c>
      <c r="L845" s="172"/>
      <c r="M845" s="176"/>
      <c r="N845" s="177"/>
      <c r="O845" s="177"/>
      <c r="P845" s="177"/>
      <c r="Q845" s="177"/>
      <c r="R845" s="177"/>
      <c r="S845" s="177"/>
      <c r="T845" s="178"/>
      <c r="AT845" s="173" t="s">
        <v>269</v>
      </c>
      <c r="AU845" s="173" t="s">
        <v>87</v>
      </c>
      <c r="AV845" s="14" t="s">
        <v>87</v>
      </c>
      <c r="AW845" s="14" t="s">
        <v>26</v>
      </c>
      <c r="AX845" s="14" t="s">
        <v>71</v>
      </c>
      <c r="AY845" s="173" t="s">
        <v>157</v>
      </c>
    </row>
    <row r="846" spans="1:65" s="16" customFormat="1" x14ac:dyDescent="0.2">
      <c r="B846" s="186"/>
      <c r="D846" s="166" t="s">
        <v>269</v>
      </c>
      <c r="E846" s="187" t="s">
        <v>1</v>
      </c>
      <c r="F846" s="188" t="s">
        <v>319</v>
      </c>
      <c r="H846" s="189">
        <v>150.75</v>
      </c>
      <c r="L846" s="186"/>
      <c r="M846" s="190"/>
      <c r="N846" s="191"/>
      <c r="O846" s="191"/>
      <c r="P846" s="191"/>
      <c r="Q846" s="191"/>
      <c r="R846" s="191"/>
      <c r="S846" s="191"/>
      <c r="T846" s="192"/>
      <c r="AT846" s="187" t="s">
        <v>269</v>
      </c>
      <c r="AU846" s="187" t="s">
        <v>87</v>
      </c>
      <c r="AV846" s="16" t="s">
        <v>92</v>
      </c>
      <c r="AW846" s="16" t="s">
        <v>26</v>
      </c>
      <c r="AX846" s="16" t="s">
        <v>71</v>
      </c>
      <c r="AY846" s="187" t="s">
        <v>157</v>
      </c>
    </row>
    <row r="847" spans="1:65" s="14" customFormat="1" x14ac:dyDescent="0.2">
      <c r="B847" s="172"/>
      <c r="D847" s="166" t="s">
        <v>269</v>
      </c>
      <c r="E847" s="173" t="s">
        <v>1</v>
      </c>
      <c r="F847" s="174" t="s">
        <v>1495</v>
      </c>
      <c r="H847" s="175">
        <v>3.5019999999999998</v>
      </c>
      <c r="L847" s="172"/>
      <c r="M847" s="176"/>
      <c r="N847" s="177"/>
      <c r="O847" s="177"/>
      <c r="P847" s="177"/>
      <c r="Q847" s="177"/>
      <c r="R847" s="177"/>
      <c r="S847" s="177"/>
      <c r="T847" s="178"/>
      <c r="AT847" s="173" t="s">
        <v>269</v>
      </c>
      <c r="AU847" s="173" t="s">
        <v>87</v>
      </c>
      <c r="AV847" s="14" t="s">
        <v>87</v>
      </c>
      <c r="AW847" s="14" t="s">
        <v>26</v>
      </c>
      <c r="AX847" s="14" t="s">
        <v>71</v>
      </c>
      <c r="AY847" s="173" t="s">
        <v>157</v>
      </c>
    </row>
    <row r="848" spans="1:65" s="16" customFormat="1" x14ac:dyDescent="0.2">
      <c r="B848" s="186"/>
      <c r="D848" s="166" t="s">
        <v>269</v>
      </c>
      <c r="E848" s="187" t="s">
        <v>1</v>
      </c>
      <c r="F848" s="188" t="s">
        <v>319</v>
      </c>
      <c r="H848" s="189">
        <v>3.5019999999999998</v>
      </c>
      <c r="L848" s="186"/>
      <c r="M848" s="190"/>
      <c r="N848" s="191"/>
      <c r="O848" s="191"/>
      <c r="P848" s="191"/>
      <c r="Q848" s="191"/>
      <c r="R848" s="191"/>
      <c r="S848" s="191"/>
      <c r="T848" s="192"/>
      <c r="AT848" s="187" t="s">
        <v>269</v>
      </c>
      <c r="AU848" s="187" t="s">
        <v>87</v>
      </c>
      <c r="AV848" s="16" t="s">
        <v>92</v>
      </c>
      <c r="AW848" s="16" t="s">
        <v>26</v>
      </c>
      <c r="AX848" s="16" t="s">
        <v>79</v>
      </c>
      <c r="AY848" s="187" t="s">
        <v>157</v>
      </c>
    </row>
    <row r="849" spans="1:65" s="2" customFormat="1" ht="24.2" customHeight="1" x14ac:dyDescent="0.2">
      <c r="A849" s="30"/>
      <c r="B849" s="147"/>
      <c r="C849" s="148" t="s">
        <v>688</v>
      </c>
      <c r="D849" s="148" t="s">
        <v>159</v>
      </c>
      <c r="E849" s="149" t="s">
        <v>1496</v>
      </c>
      <c r="F849" s="150" t="s">
        <v>1497</v>
      </c>
      <c r="G849" s="151" t="s">
        <v>161</v>
      </c>
      <c r="H849" s="152">
        <v>24.001000000000001</v>
      </c>
      <c r="I849" s="152"/>
      <c r="J849" s="152">
        <f>ROUND(I849*H849,3)</f>
        <v>0</v>
      </c>
      <c r="K849" s="153"/>
      <c r="L849" s="31"/>
      <c r="M849" s="154" t="s">
        <v>1</v>
      </c>
      <c r="N849" s="155" t="s">
        <v>37</v>
      </c>
      <c r="O849" s="156">
        <v>1.2609999999999999</v>
      </c>
      <c r="P849" s="156">
        <f>O849*H849</f>
        <v>30.265260999999999</v>
      </c>
      <c r="Q849" s="156">
        <v>2.4018999999999999</v>
      </c>
      <c r="R849" s="156">
        <f>Q849*H849</f>
        <v>57.648001900000004</v>
      </c>
      <c r="S849" s="156">
        <v>0</v>
      </c>
      <c r="T849" s="157">
        <f>S849*H849</f>
        <v>0</v>
      </c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R849" s="158" t="s">
        <v>162</v>
      </c>
      <c r="AT849" s="158" t="s">
        <v>159</v>
      </c>
      <c r="AU849" s="158" t="s">
        <v>87</v>
      </c>
      <c r="AY849" s="18" t="s">
        <v>157</v>
      </c>
      <c r="BE849" s="159">
        <f>IF(N849="základná",J849,0)</f>
        <v>0</v>
      </c>
      <c r="BF849" s="159">
        <f>IF(N849="znížená",J849,0)</f>
        <v>0</v>
      </c>
      <c r="BG849" s="159">
        <f>IF(N849="zákl. prenesená",J849,0)</f>
        <v>0</v>
      </c>
      <c r="BH849" s="159">
        <f>IF(N849="zníž. prenesená",J849,0)</f>
        <v>0</v>
      </c>
      <c r="BI849" s="159">
        <f>IF(N849="nulová",J849,0)</f>
        <v>0</v>
      </c>
      <c r="BJ849" s="18" t="s">
        <v>87</v>
      </c>
      <c r="BK849" s="160">
        <f>ROUND(I849*H849,3)</f>
        <v>0</v>
      </c>
      <c r="BL849" s="18" t="s">
        <v>162</v>
      </c>
      <c r="BM849" s="158" t="s">
        <v>1498</v>
      </c>
    </row>
    <row r="850" spans="1:65" s="14" customFormat="1" x14ac:dyDescent="0.2">
      <c r="B850" s="172"/>
      <c r="D850" s="166" t="s">
        <v>269</v>
      </c>
      <c r="E850" s="173" t="s">
        <v>1</v>
      </c>
      <c r="F850" s="174" t="s">
        <v>1499</v>
      </c>
      <c r="H850" s="175">
        <v>6.4080000000000004</v>
      </c>
      <c r="L850" s="172"/>
      <c r="M850" s="176"/>
      <c r="N850" s="177"/>
      <c r="O850" s="177"/>
      <c r="P850" s="177"/>
      <c r="Q850" s="177"/>
      <c r="R850" s="177"/>
      <c r="S850" s="177"/>
      <c r="T850" s="178"/>
      <c r="AT850" s="173" t="s">
        <v>269</v>
      </c>
      <c r="AU850" s="173" t="s">
        <v>87</v>
      </c>
      <c r="AV850" s="14" t="s">
        <v>87</v>
      </c>
      <c r="AW850" s="14" t="s">
        <v>26</v>
      </c>
      <c r="AX850" s="14" t="s">
        <v>71</v>
      </c>
      <c r="AY850" s="173" t="s">
        <v>157</v>
      </c>
    </row>
    <row r="851" spans="1:65" s="14" customFormat="1" x14ac:dyDescent="0.2">
      <c r="B851" s="172"/>
      <c r="D851" s="166" t="s">
        <v>269</v>
      </c>
      <c r="E851" s="173" t="s">
        <v>1</v>
      </c>
      <c r="F851" s="174" t="s">
        <v>1500</v>
      </c>
      <c r="H851" s="175">
        <v>1.7150000000000001</v>
      </c>
      <c r="L851" s="172"/>
      <c r="M851" s="176"/>
      <c r="N851" s="177"/>
      <c r="O851" s="177"/>
      <c r="P851" s="177"/>
      <c r="Q851" s="177"/>
      <c r="R851" s="177"/>
      <c r="S851" s="177"/>
      <c r="T851" s="178"/>
      <c r="AT851" s="173" t="s">
        <v>269</v>
      </c>
      <c r="AU851" s="173" t="s">
        <v>87</v>
      </c>
      <c r="AV851" s="14" t="s">
        <v>87</v>
      </c>
      <c r="AW851" s="14" t="s">
        <v>26</v>
      </c>
      <c r="AX851" s="14" t="s">
        <v>71</v>
      </c>
      <c r="AY851" s="173" t="s">
        <v>157</v>
      </c>
    </row>
    <row r="852" spans="1:65" s="16" customFormat="1" x14ac:dyDescent="0.2">
      <c r="B852" s="186"/>
      <c r="D852" s="166" t="s">
        <v>269</v>
      </c>
      <c r="E852" s="187" t="s">
        <v>1</v>
      </c>
      <c r="F852" s="188" t="s">
        <v>319</v>
      </c>
      <c r="H852" s="189">
        <v>8.1229999999999993</v>
      </c>
      <c r="L852" s="186"/>
      <c r="M852" s="190"/>
      <c r="N852" s="191"/>
      <c r="O852" s="191"/>
      <c r="P852" s="191"/>
      <c r="Q852" s="191"/>
      <c r="R852" s="191"/>
      <c r="S852" s="191"/>
      <c r="T852" s="192"/>
      <c r="AT852" s="187" t="s">
        <v>269</v>
      </c>
      <c r="AU852" s="187" t="s">
        <v>87</v>
      </c>
      <c r="AV852" s="16" t="s">
        <v>92</v>
      </c>
      <c r="AW852" s="16" t="s">
        <v>26</v>
      </c>
      <c r="AX852" s="16" t="s">
        <v>71</v>
      </c>
      <c r="AY852" s="187" t="s">
        <v>157</v>
      </c>
    </row>
    <row r="853" spans="1:65" s="14" customFormat="1" x14ac:dyDescent="0.2">
      <c r="B853" s="172"/>
      <c r="D853" s="166" t="s">
        <v>269</v>
      </c>
      <c r="E853" s="173" t="s">
        <v>1</v>
      </c>
      <c r="F853" s="174" t="s">
        <v>1501</v>
      </c>
      <c r="H853" s="175">
        <v>9.1850000000000005</v>
      </c>
      <c r="L853" s="172"/>
      <c r="M853" s="176"/>
      <c r="N853" s="177"/>
      <c r="O853" s="177"/>
      <c r="P853" s="177"/>
      <c r="Q853" s="177"/>
      <c r="R853" s="177"/>
      <c r="S853" s="177"/>
      <c r="T853" s="178"/>
      <c r="AT853" s="173" t="s">
        <v>269</v>
      </c>
      <c r="AU853" s="173" t="s">
        <v>87</v>
      </c>
      <c r="AV853" s="14" t="s">
        <v>87</v>
      </c>
      <c r="AW853" s="14" t="s">
        <v>26</v>
      </c>
      <c r="AX853" s="14" t="s">
        <v>71</v>
      </c>
      <c r="AY853" s="173" t="s">
        <v>157</v>
      </c>
    </row>
    <row r="854" spans="1:65" s="14" customFormat="1" x14ac:dyDescent="0.2">
      <c r="B854" s="172"/>
      <c r="D854" s="166" t="s">
        <v>269</v>
      </c>
      <c r="E854" s="173" t="s">
        <v>1</v>
      </c>
      <c r="F854" s="174" t="s">
        <v>1502</v>
      </c>
      <c r="H854" s="175">
        <v>1.38</v>
      </c>
      <c r="L854" s="172"/>
      <c r="M854" s="176"/>
      <c r="N854" s="177"/>
      <c r="O854" s="177"/>
      <c r="P854" s="177"/>
      <c r="Q854" s="177"/>
      <c r="R854" s="177"/>
      <c r="S854" s="177"/>
      <c r="T854" s="178"/>
      <c r="AT854" s="173" t="s">
        <v>269</v>
      </c>
      <c r="AU854" s="173" t="s">
        <v>87</v>
      </c>
      <c r="AV854" s="14" t="s">
        <v>87</v>
      </c>
      <c r="AW854" s="14" t="s">
        <v>26</v>
      </c>
      <c r="AX854" s="14" t="s">
        <v>71</v>
      </c>
      <c r="AY854" s="173" t="s">
        <v>157</v>
      </c>
    </row>
    <row r="855" spans="1:65" s="16" customFormat="1" x14ac:dyDescent="0.2">
      <c r="B855" s="186"/>
      <c r="D855" s="166" t="s">
        <v>269</v>
      </c>
      <c r="E855" s="187" t="s">
        <v>1</v>
      </c>
      <c r="F855" s="188" t="s">
        <v>319</v>
      </c>
      <c r="H855" s="189">
        <v>10.565</v>
      </c>
      <c r="L855" s="186"/>
      <c r="M855" s="190"/>
      <c r="N855" s="191"/>
      <c r="O855" s="191"/>
      <c r="P855" s="191"/>
      <c r="Q855" s="191"/>
      <c r="R855" s="191"/>
      <c r="S855" s="191"/>
      <c r="T855" s="192"/>
      <c r="AT855" s="187" t="s">
        <v>269</v>
      </c>
      <c r="AU855" s="187" t="s">
        <v>87</v>
      </c>
      <c r="AV855" s="16" t="s">
        <v>92</v>
      </c>
      <c r="AW855" s="16" t="s">
        <v>26</v>
      </c>
      <c r="AX855" s="16" t="s">
        <v>71</v>
      </c>
      <c r="AY855" s="187" t="s">
        <v>157</v>
      </c>
    </row>
    <row r="856" spans="1:65" s="14" customFormat="1" x14ac:dyDescent="0.2">
      <c r="B856" s="172"/>
      <c r="D856" s="166" t="s">
        <v>269</v>
      </c>
      <c r="E856" s="173" t="s">
        <v>1</v>
      </c>
      <c r="F856" s="174" t="s">
        <v>1503</v>
      </c>
      <c r="H856" s="175">
        <v>5.3129999999999997</v>
      </c>
      <c r="L856" s="172"/>
      <c r="M856" s="176"/>
      <c r="N856" s="177"/>
      <c r="O856" s="177"/>
      <c r="P856" s="177"/>
      <c r="Q856" s="177"/>
      <c r="R856" s="177"/>
      <c r="S856" s="177"/>
      <c r="T856" s="178"/>
      <c r="AT856" s="173" t="s">
        <v>269</v>
      </c>
      <c r="AU856" s="173" t="s">
        <v>87</v>
      </c>
      <c r="AV856" s="14" t="s">
        <v>87</v>
      </c>
      <c r="AW856" s="14" t="s">
        <v>26</v>
      </c>
      <c r="AX856" s="14" t="s">
        <v>71</v>
      </c>
      <c r="AY856" s="173" t="s">
        <v>157</v>
      </c>
    </row>
    <row r="857" spans="1:65" s="16" customFormat="1" x14ac:dyDescent="0.2">
      <c r="B857" s="186"/>
      <c r="D857" s="166" t="s">
        <v>269</v>
      </c>
      <c r="E857" s="187" t="s">
        <v>1</v>
      </c>
      <c r="F857" s="188" t="s">
        <v>319</v>
      </c>
      <c r="H857" s="189">
        <v>5.3129999999999997</v>
      </c>
      <c r="L857" s="186"/>
      <c r="M857" s="190"/>
      <c r="N857" s="191"/>
      <c r="O857" s="191"/>
      <c r="P857" s="191"/>
      <c r="Q857" s="191"/>
      <c r="R857" s="191"/>
      <c r="S857" s="191"/>
      <c r="T857" s="192"/>
      <c r="AT857" s="187" t="s">
        <v>269</v>
      </c>
      <c r="AU857" s="187" t="s">
        <v>87</v>
      </c>
      <c r="AV857" s="16" t="s">
        <v>92</v>
      </c>
      <c r="AW857" s="16" t="s">
        <v>26</v>
      </c>
      <c r="AX857" s="16" t="s">
        <v>71</v>
      </c>
      <c r="AY857" s="187" t="s">
        <v>157</v>
      </c>
    </row>
    <row r="858" spans="1:65" s="15" customFormat="1" x14ac:dyDescent="0.2">
      <c r="B858" s="179"/>
      <c r="D858" s="166" t="s">
        <v>269</v>
      </c>
      <c r="E858" s="180" t="s">
        <v>1</v>
      </c>
      <c r="F858" s="181" t="s">
        <v>272</v>
      </c>
      <c r="H858" s="182">
        <v>24.001000000000001</v>
      </c>
      <c r="L858" s="179"/>
      <c r="M858" s="183"/>
      <c r="N858" s="184"/>
      <c r="O858" s="184"/>
      <c r="P858" s="184"/>
      <c r="Q858" s="184"/>
      <c r="R858" s="184"/>
      <c r="S858" s="184"/>
      <c r="T858" s="185"/>
      <c r="AT858" s="180" t="s">
        <v>269</v>
      </c>
      <c r="AU858" s="180" t="s">
        <v>87</v>
      </c>
      <c r="AV858" s="15" t="s">
        <v>162</v>
      </c>
      <c r="AW858" s="15" t="s">
        <v>26</v>
      </c>
      <c r="AX858" s="15" t="s">
        <v>79</v>
      </c>
      <c r="AY858" s="180" t="s">
        <v>157</v>
      </c>
    </row>
    <row r="859" spans="1:65" s="2" customFormat="1" ht="24.2" customHeight="1" x14ac:dyDescent="0.2">
      <c r="A859" s="30"/>
      <c r="B859" s="147"/>
      <c r="C859" s="148" t="s">
        <v>694</v>
      </c>
      <c r="D859" s="148" t="s">
        <v>159</v>
      </c>
      <c r="E859" s="149" t="s">
        <v>1504</v>
      </c>
      <c r="F859" s="150" t="s">
        <v>1505</v>
      </c>
      <c r="G859" s="151" t="s">
        <v>161</v>
      </c>
      <c r="H859" s="152">
        <v>32.649000000000001</v>
      </c>
      <c r="I859" s="152"/>
      <c r="J859" s="152">
        <f>ROUND(I859*H859,3)</f>
        <v>0</v>
      </c>
      <c r="K859" s="153"/>
      <c r="L859" s="31"/>
      <c r="M859" s="154" t="s">
        <v>1</v>
      </c>
      <c r="N859" s="155" t="s">
        <v>37</v>
      </c>
      <c r="O859" s="156">
        <v>1.254</v>
      </c>
      <c r="P859" s="156">
        <f>O859*H859</f>
        <v>40.941845999999998</v>
      </c>
      <c r="Q859" s="156">
        <v>2.3141699999999998</v>
      </c>
      <c r="R859" s="156">
        <f>Q859*H859</f>
        <v>75.555336330000003</v>
      </c>
      <c r="S859" s="156">
        <v>0</v>
      </c>
      <c r="T859" s="157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58" t="s">
        <v>162</v>
      </c>
      <c r="AT859" s="158" t="s">
        <v>159</v>
      </c>
      <c r="AU859" s="158" t="s">
        <v>87</v>
      </c>
      <c r="AY859" s="18" t="s">
        <v>157</v>
      </c>
      <c r="BE859" s="159">
        <f>IF(N859="základná",J859,0)</f>
        <v>0</v>
      </c>
      <c r="BF859" s="159">
        <f>IF(N859="znížená",J859,0)</f>
        <v>0</v>
      </c>
      <c r="BG859" s="159">
        <f>IF(N859="zákl. prenesená",J859,0)</f>
        <v>0</v>
      </c>
      <c r="BH859" s="159">
        <f>IF(N859="zníž. prenesená",J859,0)</f>
        <v>0</v>
      </c>
      <c r="BI859" s="159">
        <f>IF(N859="nulová",J859,0)</f>
        <v>0</v>
      </c>
      <c r="BJ859" s="18" t="s">
        <v>87</v>
      </c>
      <c r="BK859" s="160">
        <f>ROUND(I859*H859,3)</f>
        <v>0</v>
      </c>
      <c r="BL859" s="18" t="s">
        <v>162</v>
      </c>
      <c r="BM859" s="158" t="s">
        <v>1506</v>
      </c>
    </row>
    <row r="860" spans="1:65" s="14" customFormat="1" ht="22.5" x14ac:dyDescent="0.2">
      <c r="B860" s="172"/>
      <c r="D860" s="166" t="s">
        <v>269</v>
      </c>
      <c r="E860" s="173" t="s">
        <v>1</v>
      </c>
      <c r="F860" s="174" t="s">
        <v>1507</v>
      </c>
      <c r="H860" s="175">
        <v>8.2289999999999992</v>
      </c>
      <c r="L860" s="172"/>
      <c r="M860" s="176"/>
      <c r="N860" s="177"/>
      <c r="O860" s="177"/>
      <c r="P860" s="177"/>
      <c r="Q860" s="177"/>
      <c r="R860" s="177"/>
      <c r="S860" s="177"/>
      <c r="T860" s="178"/>
      <c r="AT860" s="173" t="s">
        <v>269</v>
      </c>
      <c r="AU860" s="173" t="s">
        <v>87</v>
      </c>
      <c r="AV860" s="14" t="s">
        <v>87</v>
      </c>
      <c r="AW860" s="14" t="s">
        <v>26</v>
      </c>
      <c r="AX860" s="14" t="s">
        <v>71</v>
      </c>
      <c r="AY860" s="173" t="s">
        <v>157</v>
      </c>
    </row>
    <row r="861" spans="1:65" s="14" customFormat="1" x14ac:dyDescent="0.2">
      <c r="B861" s="172"/>
      <c r="D861" s="166" t="s">
        <v>269</v>
      </c>
      <c r="E861" s="173" t="s">
        <v>1</v>
      </c>
      <c r="F861" s="174" t="s">
        <v>1508</v>
      </c>
      <c r="H861" s="175">
        <v>3.7290000000000001</v>
      </c>
      <c r="L861" s="172"/>
      <c r="M861" s="176"/>
      <c r="N861" s="177"/>
      <c r="O861" s="177"/>
      <c r="P861" s="177"/>
      <c r="Q861" s="177"/>
      <c r="R861" s="177"/>
      <c r="S861" s="177"/>
      <c r="T861" s="178"/>
      <c r="AT861" s="173" t="s">
        <v>269</v>
      </c>
      <c r="AU861" s="173" t="s">
        <v>87</v>
      </c>
      <c r="AV861" s="14" t="s">
        <v>87</v>
      </c>
      <c r="AW861" s="14" t="s">
        <v>26</v>
      </c>
      <c r="AX861" s="14" t="s">
        <v>71</v>
      </c>
      <c r="AY861" s="173" t="s">
        <v>157</v>
      </c>
    </row>
    <row r="862" spans="1:65" s="14" customFormat="1" x14ac:dyDescent="0.2">
      <c r="B862" s="172"/>
      <c r="D862" s="166" t="s">
        <v>269</v>
      </c>
      <c r="E862" s="173" t="s">
        <v>1</v>
      </c>
      <c r="F862" s="174" t="s">
        <v>1509</v>
      </c>
      <c r="H862" s="175">
        <v>0.91400000000000003</v>
      </c>
      <c r="L862" s="172"/>
      <c r="M862" s="176"/>
      <c r="N862" s="177"/>
      <c r="O862" s="177"/>
      <c r="P862" s="177"/>
      <c r="Q862" s="177"/>
      <c r="R862" s="177"/>
      <c r="S862" s="177"/>
      <c r="T862" s="178"/>
      <c r="AT862" s="173" t="s">
        <v>269</v>
      </c>
      <c r="AU862" s="173" t="s">
        <v>87</v>
      </c>
      <c r="AV862" s="14" t="s">
        <v>87</v>
      </c>
      <c r="AW862" s="14" t="s">
        <v>26</v>
      </c>
      <c r="AX862" s="14" t="s">
        <v>71</v>
      </c>
      <c r="AY862" s="173" t="s">
        <v>157</v>
      </c>
    </row>
    <row r="863" spans="1:65" s="14" customFormat="1" x14ac:dyDescent="0.2">
      <c r="B863" s="172"/>
      <c r="D863" s="166" t="s">
        <v>269</v>
      </c>
      <c r="E863" s="173" t="s">
        <v>1</v>
      </c>
      <c r="F863" s="174" t="s">
        <v>1510</v>
      </c>
      <c r="H863" s="175">
        <v>1.2190000000000001</v>
      </c>
      <c r="L863" s="172"/>
      <c r="M863" s="176"/>
      <c r="N863" s="177"/>
      <c r="O863" s="177"/>
      <c r="P863" s="177"/>
      <c r="Q863" s="177"/>
      <c r="R863" s="177"/>
      <c r="S863" s="177"/>
      <c r="T863" s="178"/>
      <c r="AT863" s="173" t="s">
        <v>269</v>
      </c>
      <c r="AU863" s="173" t="s">
        <v>87</v>
      </c>
      <c r="AV863" s="14" t="s">
        <v>87</v>
      </c>
      <c r="AW863" s="14" t="s">
        <v>26</v>
      </c>
      <c r="AX863" s="14" t="s">
        <v>71</v>
      </c>
      <c r="AY863" s="173" t="s">
        <v>157</v>
      </c>
    </row>
    <row r="864" spans="1:65" s="14" customFormat="1" x14ac:dyDescent="0.2">
      <c r="B864" s="172"/>
      <c r="D864" s="166" t="s">
        <v>269</v>
      </c>
      <c r="E864" s="173" t="s">
        <v>1</v>
      </c>
      <c r="F864" s="174" t="s">
        <v>1511</v>
      </c>
      <c r="H864" s="175">
        <v>1.59</v>
      </c>
      <c r="L864" s="172"/>
      <c r="M864" s="176"/>
      <c r="N864" s="177"/>
      <c r="O864" s="177"/>
      <c r="P864" s="177"/>
      <c r="Q864" s="177"/>
      <c r="R864" s="177"/>
      <c r="S864" s="177"/>
      <c r="T864" s="178"/>
      <c r="AT864" s="173" t="s">
        <v>269</v>
      </c>
      <c r="AU864" s="173" t="s">
        <v>87</v>
      </c>
      <c r="AV864" s="14" t="s">
        <v>87</v>
      </c>
      <c r="AW864" s="14" t="s">
        <v>26</v>
      </c>
      <c r="AX864" s="14" t="s">
        <v>71</v>
      </c>
      <c r="AY864" s="173" t="s">
        <v>157</v>
      </c>
    </row>
    <row r="865" spans="1:65" s="14" customFormat="1" x14ac:dyDescent="0.2">
      <c r="B865" s="172"/>
      <c r="D865" s="166" t="s">
        <v>269</v>
      </c>
      <c r="E865" s="173" t="s">
        <v>1</v>
      </c>
      <c r="F865" s="174" t="s">
        <v>1512</v>
      </c>
      <c r="H865" s="175">
        <v>1.5660000000000001</v>
      </c>
      <c r="L865" s="172"/>
      <c r="M865" s="176"/>
      <c r="N865" s="177"/>
      <c r="O865" s="177"/>
      <c r="P865" s="177"/>
      <c r="Q865" s="177"/>
      <c r="R865" s="177"/>
      <c r="S865" s="177"/>
      <c r="T865" s="178"/>
      <c r="AT865" s="173" t="s">
        <v>269</v>
      </c>
      <c r="AU865" s="173" t="s">
        <v>87</v>
      </c>
      <c r="AV865" s="14" t="s">
        <v>87</v>
      </c>
      <c r="AW865" s="14" t="s">
        <v>26</v>
      </c>
      <c r="AX865" s="14" t="s">
        <v>71</v>
      </c>
      <c r="AY865" s="173" t="s">
        <v>157</v>
      </c>
    </row>
    <row r="866" spans="1:65" s="14" customFormat="1" x14ac:dyDescent="0.2">
      <c r="B866" s="172"/>
      <c r="D866" s="166" t="s">
        <v>269</v>
      </c>
      <c r="E866" s="173" t="s">
        <v>1</v>
      </c>
      <c r="F866" s="174" t="s">
        <v>1513</v>
      </c>
      <c r="H866" s="175">
        <v>0.49</v>
      </c>
      <c r="L866" s="172"/>
      <c r="M866" s="176"/>
      <c r="N866" s="177"/>
      <c r="O866" s="177"/>
      <c r="P866" s="177"/>
      <c r="Q866" s="177"/>
      <c r="R866" s="177"/>
      <c r="S866" s="177"/>
      <c r="T866" s="178"/>
      <c r="AT866" s="173" t="s">
        <v>269</v>
      </c>
      <c r="AU866" s="173" t="s">
        <v>87</v>
      </c>
      <c r="AV866" s="14" t="s">
        <v>87</v>
      </c>
      <c r="AW866" s="14" t="s">
        <v>26</v>
      </c>
      <c r="AX866" s="14" t="s">
        <v>71</v>
      </c>
      <c r="AY866" s="173" t="s">
        <v>157</v>
      </c>
    </row>
    <row r="867" spans="1:65" s="14" customFormat="1" x14ac:dyDescent="0.2">
      <c r="B867" s="172"/>
      <c r="D867" s="166" t="s">
        <v>269</v>
      </c>
      <c r="E867" s="173" t="s">
        <v>1</v>
      </c>
      <c r="F867" s="174" t="s">
        <v>1514</v>
      </c>
      <c r="H867" s="175">
        <v>0.46100000000000002</v>
      </c>
      <c r="L867" s="172"/>
      <c r="M867" s="176"/>
      <c r="N867" s="177"/>
      <c r="O867" s="177"/>
      <c r="P867" s="177"/>
      <c r="Q867" s="177"/>
      <c r="R867" s="177"/>
      <c r="S867" s="177"/>
      <c r="T867" s="178"/>
      <c r="AT867" s="173" t="s">
        <v>269</v>
      </c>
      <c r="AU867" s="173" t="s">
        <v>87</v>
      </c>
      <c r="AV867" s="14" t="s">
        <v>87</v>
      </c>
      <c r="AW867" s="14" t="s">
        <v>26</v>
      </c>
      <c r="AX867" s="14" t="s">
        <v>71</v>
      </c>
      <c r="AY867" s="173" t="s">
        <v>157</v>
      </c>
    </row>
    <row r="868" spans="1:65" s="14" customFormat="1" x14ac:dyDescent="0.2">
      <c r="B868" s="172"/>
      <c r="D868" s="166" t="s">
        <v>269</v>
      </c>
      <c r="E868" s="173" t="s">
        <v>1</v>
      </c>
      <c r="F868" s="174" t="s">
        <v>1515</v>
      </c>
      <c r="H868" s="175">
        <v>0.33400000000000002</v>
      </c>
      <c r="L868" s="172"/>
      <c r="M868" s="176"/>
      <c r="N868" s="177"/>
      <c r="O868" s="177"/>
      <c r="P868" s="177"/>
      <c r="Q868" s="177"/>
      <c r="R868" s="177"/>
      <c r="S868" s="177"/>
      <c r="T868" s="178"/>
      <c r="AT868" s="173" t="s">
        <v>269</v>
      </c>
      <c r="AU868" s="173" t="s">
        <v>87</v>
      </c>
      <c r="AV868" s="14" t="s">
        <v>87</v>
      </c>
      <c r="AW868" s="14" t="s">
        <v>26</v>
      </c>
      <c r="AX868" s="14" t="s">
        <v>71</v>
      </c>
      <c r="AY868" s="173" t="s">
        <v>157</v>
      </c>
    </row>
    <row r="869" spans="1:65" s="14" customFormat="1" x14ac:dyDescent="0.2">
      <c r="B869" s="172"/>
      <c r="D869" s="166" t="s">
        <v>269</v>
      </c>
      <c r="E869" s="173" t="s">
        <v>1</v>
      </c>
      <c r="F869" s="174" t="s">
        <v>1516</v>
      </c>
      <c r="H869" s="175">
        <v>0.39</v>
      </c>
      <c r="L869" s="172"/>
      <c r="M869" s="176"/>
      <c r="N869" s="177"/>
      <c r="O869" s="177"/>
      <c r="P869" s="177"/>
      <c r="Q869" s="177"/>
      <c r="R869" s="177"/>
      <c r="S869" s="177"/>
      <c r="T869" s="178"/>
      <c r="AT869" s="173" t="s">
        <v>269</v>
      </c>
      <c r="AU869" s="173" t="s">
        <v>87</v>
      </c>
      <c r="AV869" s="14" t="s">
        <v>87</v>
      </c>
      <c r="AW869" s="14" t="s">
        <v>26</v>
      </c>
      <c r="AX869" s="14" t="s">
        <v>71</v>
      </c>
      <c r="AY869" s="173" t="s">
        <v>157</v>
      </c>
    </row>
    <row r="870" spans="1:65" s="14" customFormat="1" x14ac:dyDescent="0.2">
      <c r="B870" s="172"/>
      <c r="D870" s="166" t="s">
        <v>269</v>
      </c>
      <c r="E870" s="173" t="s">
        <v>1</v>
      </c>
      <c r="F870" s="174" t="s">
        <v>1517</v>
      </c>
      <c r="H870" s="175">
        <v>0.68200000000000005</v>
      </c>
      <c r="L870" s="172"/>
      <c r="M870" s="176"/>
      <c r="N870" s="177"/>
      <c r="O870" s="177"/>
      <c r="P870" s="177"/>
      <c r="Q870" s="177"/>
      <c r="R870" s="177"/>
      <c r="S870" s="177"/>
      <c r="T870" s="178"/>
      <c r="AT870" s="173" t="s">
        <v>269</v>
      </c>
      <c r="AU870" s="173" t="s">
        <v>87</v>
      </c>
      <c r="AV870" s="14" t="s">
        <v>87</v>
      </c>
      <c r="AW870" s="14" t="s">
        <v>26</v>
      </c>
      <c r="AX870" s="14" t="s">
        <v>71</v>
      </c>
      <c r="AY870" s="173" t="s">
        <v>157</v>
      </c>
    </row>
    <row r="871" spans="1:65" s="14" customFormat="1" x14ac:dyDescent="0.2">
      <c r="B871" s="172"/>
      <c r="D871" s="166" t="s">
        <v>269</v>
      </c>
      <c r="E871" s="173" t="s">
        <v>1</v>
      </c>
      <c r="F871" s="174" t="s">
        <v>1518</v>
      </c>
      <c r="H871" s="175">
        <v>0.53300000000000003</v>
      </c>
      <c r="L871" s="172"/>
      <c r="M871" s="176"/>
      <c r="N871" s="177"/>
      <c r="O871" s="177"/>
      <c r="P871" s="177"/>
      <c r="Q871" s="177"/>
      <c r="R871" s="177"/>
      <c r="S871" s="177"/>
      <c r="T871" s="178"/>
      <c r="AT871" s="173" t="s">
        <v>269</v>
      </c>
      <c r="AU871" s="173" t="s">
        <v>87</v>
      </c>
      <c r="AV871" s="14" t="s">
        <v>87</v>
      </c>
      <c r="AW871" s="14" t="s">
        <v>26</v>
      </c>
      <c r="AX871" s="14" t="s">
        <v>71</v>
      </c>
      <c r="AY871" s="173" t="s">
        <v>157</v>
      </c>
    </row>
    <row r="872" spans="1:65" s="14" customFormat="1" x14ac:dyDescent="0.2">
      <c r="B872" s="172"/>
      <c r="D872" s="166" t="s">
        <v>269</v>
      </c>
      <c r="E872" s="173" t="s">
        <v>1</v>
      </c>
      <c r="F872" s="174" t="s">
        <v>1519</v>
      </c>
      <c r="H872" s="175">
        <v>1.6830000000000001</v>
      </c>
      <c r="L872" s="172"/>
      <c r="M872" s="176"/>
      <c r="N872" s="177"/>
      <c r="O872" s="177"/>
      <c r="P872" s="177"/>
      <c r="Q872" s="177"/>
      <c r="R872" s="177"/>
      <c r="S872" s="177"/>
      <c r="T872" s="178"/>
      <c r="AT872" s="173" t="s">
        <v>269</v>
      </c>
      <c r="AU872" s="173" t="s">
        <v>87</v>
      </c>
      <c r="AV872" s="14" t="s">
        <v>87</v>
      </c>
      <c r="AW872" s="14" t="s">
        <v>26</v>
      </c>
      <c r="AX872" s="14" t="s">
        <v>71</v>
      </c>
      <c r="AY872" s="173" t="s">
        <v>157</v>
      </c>
    </row>
    <row r="873" spans="1:65" s="14" customFormat="1" x14ac:dyDescent="0.2">
      <c r="B873" s="172"/>
      <c r="D873" s="166" t="s">
        <v>269</v>
      </c>
      <c r="E873" s="173" t="s">
        <v>1</v>
      </c>
      <c r="F873" s="174" t="s">
        <v>1520</v>
      </c>
      <c r="H873" s="175">
        <v>0.90100000000000002</v>
      </c>
      <c r="L873" s="172"/>
      <c r="M873" s="176"/>
      <c r="N873" s="177"/>
      <c r="O873" s="177"/>
      <c r="P873" s="177"/>
      <c r="Q873" s="177"/>
      <c r="R873" s="177"/>
      <c r="S873" s="177"/>
      <c r="T873" s="178"/>
      <c r="AT873" s="173" t="s">
        <v>269</v>
      </c>
      <c r="AU873" s="173" t="s">
        <v>87</v>
      </c>
      <c r="AV873" s="14" t="s">
        <v>87</v>
      </c>
      <c r="AW873" s="14" t="s">
        <v>26</v>
      </c>
      <c r="AX873" s="14" t="s">
        <v>71</v>
      </c>
      <c r="AY873" s="173" t="s">
        <v>157</v>
      </c>
    </row>
    <row r="874" spans="1:65" s="14" customFormat="1" x14ac:dyDescent="0.2">
      <c r="B874" s="172"/>
      <c r="D874" s="166" t="s">
        <v>269</v>
      </c>
      <c r="E874" s="173" t="s">
        <v>1</v>
      </c>
      <c r="F874" s="174" t="s">
        <v>1521</v>
      </c>
      <c r="H874" s="175">
        <v>1.8959999999999999</v>
      </c>
      <c r="L874" s="172"/>
      <c r="M874" s="176"/>
      <c r="N874" s="177"/>
      <c r="O874" s="177"/>
      <c r="P874" s="177"/>
      <c r="Q874" s="177"/>
      <c r="R874" s="177"/>
      <c r="S874" s="177"/>
      <c r="T874" s="178"/>
      <c r="AT874" s="173" t="s">
        <v>269</v>
      </c>
      <c r="AU874" s="173" t="s">
        <v>87</v>
      </c>
      <c r="AV874" s="14" t="s">
        <v>87</v>
      </c>
      <c r="AW874" s="14" t="s">
        <v>26</v>
      </c>
      <c r="AX874" s="14" t="s">
        <v>71</v>
      </c>
      <c r="AY874" s="173" t="s">
        <v>157</v>
      </c>
    </row>
    <row r="875" spans="1:65" s="14" customFormat="1" x14ac:dyDescent="0.2">
      <c r="B875" s="172"/>
      <c r="D875" s="166" t="s">
        <v>269</v>
      </c>
      <c r="E875" s="173" t="s">
        <v>1</v>
      </c>
      <c r="F875" s="174" t="s">
        <v>1522</v>
      </c>
      <c r="H875" s="175">
        <v>2.1339999999999999</v>
      </c>
      <c r="L875" s="172"/>
      <c r="M875" s="176"/>
      <c r="N875" s="177"/>
      <c r="O875" s="177"/>
      <c r="P875" s="177"/>
      <c r="Q875" s="177"/>
      <c r="R875" s="177"/>
      <c r="S875" s="177"/>
      <c r="T875" s="178"/>
      <c r="AT875" s="173" t="s">
        <v>269</v>
      </c>
      <c r="AU875" s="173" t="s">
        <v>87</v>
      </c>
      <c r="AV875" s="14" t="s">
        <v>87</v>
      </c>
      <c r="AW875" s="14" t="s">
        <v>26</v>
      </c>
      <c r="AX875" s="14" t="s">
        <v>71</v>
      </c>
      <c r="AY875" s="173" t="s">
        <v>157</v>
      </c>
    </row>
    <row r="876" spans="1:65" s="14" customFormat="1" x14ac:dyDescent="0.2">
      <c r="B876" s="172"/>
      <c r="D876" s="166" t="s">
        <v>269</v>
      </c>
      <c r="E876" s="173" t="s">
        <v>1</v>
      </c>
      <c r="F876" s="174" t="s">
        <v>1523</v>
      </c>
      <c r="H876" s="175">
        <v>1.8560000000000001</v>
      </c>
      <c r="L876" s="172"/>
      <c r="M876" s="176"/>
      <c r="N876" s="177"/>
      <c r="O876" s="177"/>
      <c r="P876" s="177"/>
      <c r="Q876" s="177"/>
      <c r="R876" s="177"/>
      <c r="S876" s="177"/>
      <c r="T876" s="178"/>
      <c r="AT876" s="173" t="s">
        <v>269</v>
      </c>
      <c r="AU876" s="173" t="s">
        <v>87</v>
      </c>
      <c r="AV876" s="14" t="s">
        <v>87</v>
      </c>
      <c r="AW876" s="14" t="s">
        <v>26</v>
      </c>
      <c r="AX876" s="14" t="s">
        <v>71</v>
      </c>
      <c r="AY876" s="173" t="s">
        <v>157</v>
      </c>
    </row>
    <row r="877" spans="1:65" s="14" customFormat="1" x14ac:dyDescent="0.2">
      <c r="B877" s="172"/>
      <c r="D877" s="166" t="s">
        <v>269</v>
      </c>
      <c r="E877" s="173" t="s">
        <v>1</v>
      </c>
      <c r="F877" s="174" t="s">
        <v>1524</v>
      </c>
      <c r="H877" s="175">
        <v>3.1850000000000001</v>
      </c>
      <c r="L877" s="172"/>
      <c r="M877" s="176"/>
      <c r="N877" s="177"/>
      <c r="O877" s="177"/>
      <c r="P877" s="177"/>
      <c r="Q877" s="177"/>
      <c r="R877" s="177"/>
      <c r="S877" s="177"/>
      <c r="T877" s="178"/>
      <c r="AT877" s="173" t="s">
        <v>269</v>
      </c>
      <c r="AU877" s="173" t="s">
        <v>87</v>
      </c>
      <c r="AV877" s="14" t="s">
        <v>87</v>
      </c>
      <c r="AW877" s="14" t="s">
        <v>26</v>
      </c>
      <c r="AX877" s="14" t="s">
        <v>71</v>
      </c>
      <c r="AY877" s="173" t="s">
        <v>157</v>
      </c>
    </row>
    <row r="878" spans="1:65" s="14" customFormat="1" x14ac:dyDescent="0.2">
      <c r="B878" s="172"/>
      <c r="D878" s="166" t="s">
        <v>269</v>
      </c>
      <c r="E878" s="173" t="s">
        <v>1</v>
      </c>
      <c r="F878" s="174" t="s">
        <v>1525</v>
      </c>
      <c r="H878" s="175">
        <v>0.85699999999999998</v>
      </c>
      <c r="L878" s="172"/>
      <c r="M878" s="176"/>
      <c r="N878" s="177"/>
      <c r="O878" s="177"/>
      <c r="P878" s="177"/>
      <c r="Q878" s="177"/>
      <c r="R878" s="177"/>
      <c r="S878" s="177"/>
      <c r="T878" s="178"/>
      <c r="AT878" s="173" t="s">
        <v>269</v>
      </c>
      <c r="AU878" s="173" t="s">
        <v>87</v>
      </c>
      <c r="AV878" s="14" t="s">
        <v>87</v>
      </c>
      <c r="AW878" s="14" t="s">
        <v>26</v>
      </c>
      <c r="AX878" s="14" t="s">
        <v>71</v>
      </c>
      <c r="AY878" s="173" t="s">
        <v>157</v>
      </c>
    </row>
    <row r="879" spans="1:65" s="15" customFormat="1" x14ac:dyDescent="0.2">
      <c r="B879" s="179"/>
      <c r="D879" s="166" t="s">
        <v>269</v>
      </c>
      <c r="E879" s="180" t="s">
        <v>1</v>
      </c>
      <c r="F879" s="181" t="s">
        <v>272</v>
      </c>
      <c r="H879" s="182">
        <v>32.649000000000001</v>
      </c>
      <c r="L879" s="179"/>
      <c r="M879" s="183"/>
      <c r="N879" s="184"/>
      <c r="O879" s="184"/>
      <c r="P879" s="184"/>
      <c r="Q879" s="184"/>
      <c r="R879" s="184"/>
      <c r="S879" s="184"/>
      <c r="T879" s="185"/>
      <c r="AT879" s="180" t="s">
        <v>269</v>
      </c>
      <c r="AU879" s="180" t="s">
        <v>87</v>
      </c>
      <c r="AV879" s="15" t="s">
        <v>162</v>
      </c>
      <c r="AW879" s="15" t="s">
        <v>26</v>
      </c>
      <c r="AX879" s="15" t="s">
        <v>79</v>
      </c>
      <c r="AY879" s="180" t="s">
        <v>157</v>
      </c>
    </row>
    <row r="880" spans="1:65" s="2" customFormat="1" ht="14.45" customHeight="1" x14ac:dyDescent="0.2">
      <c r="A880" s="30"/>
      <c r="B880" s="147"/>
      <c r="C880" s="148" t="s">
        <v>699</v>
      </c>
      <c r="D880" s="148" t="s">
        <v>159</v>
      </c>
      <c r="E880" s="149" t="s">
        <v>1526</v>
      </c>
      <c r="F880" s="150" t="s">
        <v>1527</v>
      </c>
      <c r="G880" s="151" t="s">
        <v>168</v>
      </c>
      <c r="H880" s="152">
        <v>404.92399999999998</v>
      </c>
      <c r="I880" s="152"/>
      <c r="J880" s="152">
        <f>ROUND(I880*H880,3)</f>
        <v>0</v>
      </c>
      <c r="K880" s="153"/>
      <c r="L880" s="31"/>
      <c r="M880" s="154" t="s">
        <v>1</v>
      </c>
      <c r="N880" s="155" t="s">
        <v>37</v>
      </c>
      <c r="O880" s="156">
        <v>0.58699999999999997</v>
      </c>
      <c r="P880" s="156">
        <f>O880*H880</f>
        <v>237.69038799999998</v>
      </c>
      <c r="Q880" s="156">
        <v>2.7999999999999998E-4</v>
      </c>
      <c r="R880" s="156">
        <f>Q880*H880</f>
        <v>0.11337871999999999</v>
      </c>
      <c r="S880" s="156">
        <v>0</v>
      </c>
      <c r="T880" s="157">
        <f>S880*H880</f>
        <v>0</v>
      </c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R880" s="158" t="s">
        <v>162</v>
      </c>
      <c r="AT880" s="158" t="s">
        <v>159</v>
      </c>
      <c r="AU880" s="158" t="s">
        <v>87</v>
      </c>
      <c r="AY880" s="18" t="s">
        <v>157</v>
      </c>
      <c r="BE880" s="159">
        <f>IF(N880="základná",J880,0)</f>
        <v>0</v>
      </c>
      <c r="BF880" s="159">
        <f>IF(N880="znížená",J880,0)</f>
        <v>0</v>
      </c>
      <c r="BG880" s="159">
        <f>IF(N880="zákl. prenesená",J880,0)</f>
        <v>0</v>
      </c>
      <c r="BH880" s="159">
        <f>IF(N880="zníž. prenesená",J880,0)</f>
        <v>0</v>
      </c>
      <c r="BI880" s="159">
        <f>IF(N880="nulová",J880,0)</f>
        <v>0</v>
      </c>
      <c r="BJ880" s="18" t="s">
        <v>87</v>
      </c>
      <c r="BK880" s="160">
        <f>ROUND(I880*H880,3)</f>
        <v>0</v>
      </c>
      <c r="BL880" s="18" t="s">
        <v>162</v>
      </c>
      <c r="BM880" s="158" t="s">
        <v>1528</v>
      </c>
    </row>
    <row r="881" spans="2:51" s="14" customFormat="1" ht="33.75" x14ac:dyDescent="0.2">
      <c r="B881" s="172"/>
      <c r="D881" s="166" t="s">
        <v>269</v>
      </c>
      <c r="E881" s="173" t="s">
        <v>1</v>
      </c>
      <c r="F881" s="174" t="s">
        <v>1529</v>
      </c>
      <c r="H881" s="175">
        <v>67.283000000000001</v>
      </c>
      <c r="L881" s="172"/>
      <c r="M881" s="176"/>
      <c r="N881" s="177"/>
      <c r="O881" s="177"/>
      <c r="P881" s="177"/>
      <c r="Q881" s="177"/>
      <c r="R881" s="177"/>
      <c r="S881" s="177"/>
      <c r="T881" s="178"/>
      <c r="AT881" s="173" t="s">
        <v>269</v>
      </c>
      <c r="AU881" s="173" t="s">
        <v>87</v>
      </c>
      <c r="AV881" s="14" t="s">
        <v>87</v>
      </c>
      <c r="AW881" s="14" t="s">
        <v>26</v>
      </c>
      <c r="AX881" s="14" t="s">
        <v>71</v>
      </c>
      <c r="AY881" s="173" t="s">
        <v>157</v>
      </c>
    </row>
    <row r="882" spans="2:51" s="14" customFormat="1" x14ac:dyDescent="0.2">
      <c r="B882" s="172"/>
      <c r="D882" s="166" t="s">
        <v>269</v>
      </c>
      <c r="E882" s="173" t="s">
        <v>1</v>
      </c>
      <c r="F882" s="174" t="s">
        <v>1530</v>
      </c>
      <c r="H882" s="175">
        <v>16.405999999999999</v>
      </c>
      <c r="L882" s="172"/>
      <c r="M882" s="176"/>
      <c r="N882" s="177"/>
      <c r="O882" s="177"/>
      <c r="P882" s="177"/>
      <c r="Q882" s="177"/>
      <c r="R882" s="177"/>
      <c r="S882" s="177"/>
      <c r="T882" s="178"/>
      <c r="AT882" s="173" t="s">
        <v>269</v>
      </c>
      <c r="AU882" s="173" t="s">
        <v>87</v>
      </c>
      <c r="AV882" s="14" t="s">
        <v>87</v>
      </c>
      <c r="AW882" s="14" t="s">
        <v>26</v>
      </c>
      <c r="AX882" s="14" t="s">
        <v>71</v>
      </c>
      <c r="AY882" s="173" t="s">
        <v>157</v>
      </c>
    </row>
    <row r="883" spans="2:51" s="14" customFormat="1" x14ac:dyDescent="0.2">
      <c r="B883" s="172"/>
      <c r="D883" s="166" t="s">
        <v>269</v>
      </c>
      <c r="E883" s="173" t="s">
        <v>1</v>
      </c>
      <c r="F883" s="174" t="s">
        <v>1531</v>
      </c>
      <c r="H883" s="175">
        <v>4.8339999999999996</v>
      </c>
      <c r="L883" s="172"/>
      <c r="M883" s="176"/>
      <c r="N883" s="177"/>
      <c r="O883" s="177"/>
      <c r="P883" s="177"/>
      <c r="Q883" s="177"/>
      <c r="R883" s="177"/>
      <c r="S883" s="177"/>
      <c r="T883" s="178"/>
      <c r="AT883" s="173" t="s">
        <v>269</v>
      </c>
      <c r="AU883" s="173" t="s">
        <v>87</v>
      </c>
      <c r="AV883" s="14" t="s">
        <v>87</v>
      </c>
      <c r="AW883" s="14" t="s">
        <v>26</v>
      </c>
      <c r="AX883" s="14" t="s">
        <v>71</v>
      </c>
      <c r="AY883" s="173" t="s">
        <v>157</v>
      </c>
    </row>
    <row r="884" spans="2:51" s="14" customFormat="1" x14ac:dyDescent="0.2">
      <c r="B884" s="172"/>
      <c r="D884" s="166" t="s">
        <v>269</v>
      </c>
      <c r="E884" s="173" t="s">
        <v>1</v>
      </c>
      <c r="F884" s="174" t="s">
        <v>1532</v>
      </c>
      <c r="H884" s="175">
        <v>5.492</v>
      </c>
      <c r="L884" s="172"/>
      <c r="M884" s="176"/>
      <c r="N884" s="177"/>
      <c r="O884" s="177"/>
      <c r="P884" s="177"/>
      <c r="Q884" s="177"/>
      <c r="R884" s="177"/>
      <c r="S884" s="177"/>
      <c r="T884" s="178"/>
      <c r="AT884" s="173" t="s">
        <v>269</v>
      </c>
      <c r="AU884" s="173" t="s">
        <v>87</v>
      </c>
      <c r="AV884" s="14" t="s">
        <v>87</v>
      </c>
      <c r="AW884" s="14" t="s">
        <v>26</v>
      </c>
      <c r="AX884" s="14" t="s">
        <v>71</v>
      </c>
      <c r="AY884" s="173" t="s">
        <v>157</v>
      </c>
    </row>
    <row r="885" spans="2:51" s="14" customFormat="1" x14ac:dyDescent="0.2">
      <c r="B885" s="172"/>
      <c r="D885" s="166" t="s">
        <v>269</v>
      </c>
      <c r="E885" s="173" t="s">
        <v>1</v>
      </c>
      <c r="F885" s="174" t="s">
        <v>1533</v>
      </c>
      <c r="H885" s="175">
        <v>7.0519999999999996</v>
      </c>
      <c r="L885" s="172"/>
      <c r="M885" s="176"/>
      <c r="N885" s="177"/>
      <c r="O885" s="177"/>
      <c r="P885" s="177"/>
      <c r="Q885" s="177"/>
      <c r="R885" s="177"/>
      <c r="S885" s="177"/>
      <c r="T885" s="178"/>
      <c r="AT885" s="173" t="s">
        <v>269</v>
      </c>
      <c r="AU885" s="173" t="s">
        <v>87</v>
      </c>
      <c r="AV885" s="14" t="s">
        <v>87</v>
      </c>
      <c r="AW885" s="14" t="s">
        <v>26</v>
      </c>
      <c r="AX885" s="14" t="s">
        <v>71</v>
      </c>
      <c r="AY885" s="173" t="s">
        <v>157</v>
      </c>
    </row>
    <row r="886" spans="2:51" s="14" customFormat="1" x14ac:dyDescent="0.2">
      <c r="B886" s="172"/>
      <c r="D886" s="166" t="s">
        <v>269</v>
      </c>
      <c r="E886" s="173" t="s">
        <v>1</v>
      </c>
      <c r="F886" s="174" t="s">
        <v>1534</v>
      </c>
      <c r="H886" s="175">
        <v>8.5809999999999995</v>
      </c>
      <c r="L886" s="172"/>
      <c r="M886" s="176"/>
      <c r="N886" s="177"/>
      <c r="O886" s="177"/>
      <c r="P886" s="177"/>
      <c r="Q886" s="177"/>
      <c r="R886" s="177"/>
      <c r="S886" s="177"/>
      <c r="T886" s="178"/>
      <c r="AT886" s="173" t="s">
        <v>269</v>
      </c>
      <c r="AU886" s="173" t="s">
        <v>87</v>
      </c>
      <c r="AV886" s="14" t="s">
        <v>87</v>
      </c>
      <c r="AW886" s="14" t="s">
        <v>26</v>
      </c>
      <c r="AX886" s="14" t="s">
        <v>71</v>
      </c>
      <c r="AY886" s="173" t="s">
        <v>157</v>
      </c>
    </row>
    <row r="887" spans="2:51" s="14" customFormat="1" x14ac:dyDescent="0.2">
      <c r="B887" s="172"/>
      <c r="D887" s="166" t="s">
        <v>269</v>
      </c>
      <c r="E887" s="173" t="s">
        <v>1</v>
      </c>
      <c r="F887" s="174" t="s">
        <v>1535</v>
      </c>
      <c r="H887" s="175">
        <v>2.847</v>
      </c>
      <c r="L887" s="172"/>
      <c r="M887" s="176"/>
      <c r="N887" s="177"/>
      <c r="O887" s="177"/>
      <c r="P887" s="177"/>
      <c r="Q887" s="177"/>
      <c r="R887" s="177"/>
      <c r="S887" s="177"/>
      <c r="T887" s="178"/>
      <c r="AT887" s="173" t="s">
        <v>269</v>
      </c>
      <c r="AU887" s="173" t="s">
        <v>87</v>
      </c>
      <c r="AV887" s="14" t="s">
        <v>87</v>
      </c>
      <c r="AW887" s="14" t="s">
        <v>26</v>
      </c>
      <c r="AX887" s="14" t="s">
        <v>71</v>
      </c>
      <c r="AY887" s="173" t="s">
        <v>157</v>
      </c>
    </row>
    <row r="888" spans="2:51" s="14" customFormat="1" x14ac:dyDescent="0.2">
      <c r="B888" s="172"/>
      <c r="D888" s="166" t="s">
        <v>269</v>
      </c>
      <c r="E888" s="173" t="s">
        <v>1</v>
      </c>
      <c r="F888" s="174" t="s">
        <v>1536</v>
      </c>
      <c r="H888" s="175">
        <v>2.3290000000000002</v>
      </c>
      <c r="L888" s="172"/>
      <c r="M888" s="176"/>
      <c r="N888" s="177"/>
      <c r="O888" s="177"/>
      <c r="P888" s="177"/>
      <c r="Q888" s="177"/>
      <c r="R888" s="177"/>
      <c r="S888" s="177"/>
      <c r="T888" s="178"/>
      <c r="AT888" s="173" t="s">
        <v>269</v>
      </c>
      <c r="AU888" s="173" t="s">
        <v>87</v>
      </c>
      <c r="AV888" s="14" t="s">
        <v>87</v>
      </c>
      <c r="AW888" s="14" t="s">
        <v>26</v>
      </c>
      <c r="AX888" s="14" t="s">
        <v>71</v>
      </c>
      <c r="AY888" s="173" t="s">
        <v>157</v>
      </c>
    </row>
    <row r="889" spans="2:51" s="14" customFormat="1" x14ac:dyDescent="0.2">
      <c r="B889" s="172"/>
      <c r="D889" s="166" t="s">
        <v>269</v>
      </c>
      <c r="E889" s="173" t="s">
        <v>1</v>
      </c>
      <c r="F889" s="174" t="s">
        <v>1537</v>
      </c>
      <c r="H889" s="175">
        <v>1.5</v>
      </c>
      <c r="L889" s="172"/>
      <c r="M889" s="176"/>
      <c r="N889" s="177"/>
      <c r="O889" s="177"/>
      <c r="P889" s="177"/>
      <c r="Q889" s="177"/>
      <c r="R889" s="177"/>
      <c r="S889" s="177"/>
      <c r="T889" s="178"/>
      <c r="AT889" s="173" t="s">
        <v>269</v>
      </c>
      <c r="AU889" s="173" t="s">
        <v>87</v>
      </c>
      <c r="AV889" s="14" t="s">
        <v>87</v>
      </c>
      <c r="AW889" s="14" t="s">
        <v>26</v>
      </c>
      <c r="AX889" s="14" t="s">
        <v>71</v>
      </c>
      <c r="AY889" s="173" t="s">
        <v>157</v>
      </c>
    </row>
    <row r="890" spans="2:51" s="14" customFormat="1" x14ac:dyDescent="0.2">
      <c r="B890" s="172"/>
      <c r="D890" s="166" t="s">
        <v>269</v>
      </c>
      <c r="E890" s="173" t="s">
        <v>1</v>
      </c>
      <c r="F890" s="174" t="s">
        <v>1538</v>
      </c>
      <c r="H890" s="175">
        <v>2.54</v>
      </c>
      <c r="L890" s="172"/>
      <c r="M890" s="176"/>
      <c r="N890" s="177"/>
      <c r="O890" s="177"/>
      <c r="P890" s="177"/>
      <c r="Q890" s="177"/>
      <c r="R890" s="177"/>
      <c r="S890" s="177"/>
      <c r="T890" s="178"/>
      <c r="AT890" s="173" t="s">
        <v>269</v>
      </c>
      <c r="AU890" s="173" t="s">
        <v>87</v>
      </c>
      <c r="AV890" s="14" t="s">
        <v>87</v>
      </c>
      <c r="AW890" s="14" t="s">
        <v>26</v>
      </c>
      <c r="AX890" s="14" t="s">
        <v>71</v>
      </c>
      <c r="AY890" s="173" t="s">
        <v>157</v>
      </c>
    </row>
    <row r="891" spans="2:51" s="14" customFormat="1" x14ac:dyDescent="0.2">
      <c r="B891" s="172"/>
      <c r="D891" s="166" t="s">
        <v>269</v>
      </c>
      <c r="E891" s="173" t="s">
        <v>1</v>
      </c>
      <c r="F891" s="174" t="s">
        <v>1539</v>
      </c>
      <c r="H891" s="175">
        <v>4.2359999999999998</v>
      </c>
      <c r="L891" s="172"/>
      <c r="M891" s="176"/>
      <c r="N891" s="177"/>
      <c r="O891" s="177"/>
      <c r="P891" s="177"/>
      <c r="Q891" s="177"/>
      <c r="R891" s="177"/>
      <c r="S891" s="177"/>
      <c r="T891" s="178"/>
      <c r="AT891" s="173" t="s">
        <v>269</v>
      </c>
      <c r="AU891" s="173" t="s">
        <v>87</v>
      </c>
      <c r="AV891" s="14" t="s">
        <v>87</v>
      </c>
      <c r="AW891" s="14" t="s">
        <v>26</v>
      </c>
      <c r="AX891" s="14" t="s">
        <v>71</v>
      </c>
      <c r="AY891" s="173" t="s">
        <v>157</v>
      </c>
    </row>
    <row r="892" spans="2:51" s="14" customFormat="1" x14ac:dyDescent="0.2">
      <c r="B892" s="172"/>
      <c r="D892" s="166" t="s">
        <v>269</v>
      </c>
      <c r="E892" s="173" t="s">
        <v>1</v>
      </c>
      <c r="F892" s="174" t="s">
        <v>1540</v>
      </c>
      <c r="H892" s="175">
        <v>2.645</v>
      </c>
      <c r="L892" s="172"/>
      <c r="M892" s="176"/>
      <c r="N892" s="177"/>
      <c r="O892" s="177"/>
      <c r="P892" s="177"/>
      <c r="Q892" s="177"/>
      <c r="R892" s="177"/>
      <c r="S892" s="177"/>
      <c r="T892" s="178"/>
      <c r="AT892" s="173" t="s">
        <v>269</v>
      </c>
      <c r="AU892" s="173" t="s">
        <v>87</v>
      </c>
      <c r="AV892" s="14" t="s">
        <v>87</v>
      </c>
      <c r="AW892" s="14" t="s">
        <v>26</v>
      </c>
      <c r="AX892" s="14" t="s">
        <v>71</v>
      </c>
      <c r="AY892" s="173" t="s">
        <v>157</v>
      </c>
    </row>
    <row r="893" spans="2:51" s="14" customFormat="1" x14ac:dyDescent="0.2">
      <c r="B893" s="172"/>
      <c r="D893" s="166" t="s">
        <v>269</v>
      </c>
      <c r="E893" s="173" t="s">
        <v>1</v>
      </c>
      <c r="F893" s="174" t="s">
        <v>1541</v>
      </c>
      <c r="H893" s="175">
        <v>10.542</v>
      </c>
      <c r="L893" s="172"/>
      <c r="M893" s="176"/>
      <c r="N893" s="177"/>
      <c r="O893" s="177"/>
      <c r="P893" s="177"/>
      <c r="Q893" s="177"/>
      <c r="R893" s="177"/>
      <c r="S893" s="177"/>
      <c r="T893" s="178"/>
      <c r="AT893" s="173" t="s">
        <v>269</v>
      </c>
      <c r="AU893" s="173" t="s">
        <v>87</v>
      </c>
      <c r="AV893" s="14" t="s">
        <v>87</v>
      </c>
      <c r="AW893" s="14" t="s">
        <v>26</v>
      </c>
      <c r="AX893" s="14" t="s">
        <v>71</v>
      </c>
      <c r="AY893" s="173" t="s">
        <v>157</v>
      </c>
    </row>
    <row r="894" spans="2:51" s="14" customFormat="1" x14ac:dyDescent="0.2">
      <c r="B894" s="172"/>
      <c r="D894" s="166" t="s">
        <v>269</v>
      </c>
      <c r="E894" s="173" t="s">
        <v>1</v>
      </c>
      <c r="F894" s="174" t="s">
        <v>1542</v>
      </c>
      <c r="H894" s="175">
        <v>4.7220000000000004</v>
      </c>
      <c r="L894" s="172"/>
      <c r="M894" s="176"/>
      <c r="N894" s="177"/>
      <c r="O894" s="177"/>
      <c r="P894" s="177"/>
      <c r="Q894" s="177"/>
      <c r="R894" s="177"/>
      <c r="S894" s="177"/>
      <c r="T894" s="178"/>
      <c r="AT894" s="173" t="s">
        <v>269</v>
      </c>
      <c r="AU894" s="173" t="s">
        <v>87</v>
      </c>
      <c r="AV894" s="14" t="s">
        <v>87</v>
      </c>
      <c r="AW894" s="14" t="s">
        <v>26</v>
      </c>
      <c r="AX894" s="14" t="s">
        <v>71</v>
      </c>
      <c r="AY894" s="173" t="s">
        <v>157</v>
      </c>
    </row>
    <row r="895" spans="2:51" s="14" customFormat="1" x14ac:dyDescent="0.2">
      <c r="B895" s="172"/>
      <c r="D895" s="166" t="s">
        <v>269</v>
      </c>
      <c r="E895" s="173" t="s">
        <v>1</v>
      </c>
      <c r="F895" s="174" t="s">
        <v>1543</v>
      </c>
      <c r="H895" s="175">
        <v>9.9600000000000009</v>
      </c>
      <c r="L895" s="172"/>
      <c r="M895" s="176"/>
      <c r="N895" s="177"/>
      <c r="O895" s="177"/>
      <c r="P895" s="177"/>
      <c r="Q895" s="177"/>
      <c r="R895" s="177"/>
      <c r="S895" s="177"/>
      <c r="T895" s="178"/>
      <c r="AT895" s="173" t="s">
        <v>269</v>
      </c>
      <c r="AU895" s="173" t="s">
        <v>87</v>
      </c>
      <c r="AV895" s="14" t="s">
        <v>87</v>
      </c>
      <c r="AW895" s="14" t="s">
        <v>26</v>
      </c>
      <c r="AX895" s="14" t="s">
        <v>71</v>
      </c>
      <c r="AY895" s="173" t="s">
        <v>157</v>
      </c>
    </row>
    <row r="896" spans="2:51" s="14" customFormat="1" x14ac:dyDescent="0.2">
      <c r="B896" s="172"/>
      <c r="D896" s="166" t="s">
        <v>269</v>
      </c>
      <c r="E896" s="173" t="s">
        <v>1</v>
      </c>
      <c r="F896" s="174" t="s">
        <v>1544</v>
      </c>
      <c r="H896" s="175">
        <v>16.067</v>
      </c>
      <c r="L896" s="172"/>
      <c r="M896" s="176"/>
      <c r="N896" s="177"/>
      <c r="O896" s="177"/>
      <c r="P896" s="177"/>
      <c r="Q896" s="177"/>
      <c r="R896" s="177"/>
      <c r="S896" s="177"/>
      <c r="T896" s="178"/>
      <c r="AT896" s="173" t="s">
        <v>269</v>
      </c>
      <c r="AU896" s="173" t="s">
        <v>87</v>
      </c>
      <c r="AV896" s="14" t="s">
        <v>87</v>
      </c>
      <c r="AW896" s="14" t="s">
        <v>26</v>
      </c>
      <c r="AX896" s="14" t="s">
        <v>71</v>
      </c>
      <c r="AY896" s="173" t="s">
        <v>157</v>
      </c>
    </row>
    <row r="897" spans="1:65" s="14" customFormat="1" x14ac:dyDescent="0.2">
      <c r="B897" s="172"/>
      <c r="D897" s="166" t="s">
        <v>269</v>
      </c>
      <c r="E897" s="173" t="s">
        <v>1</v>
      </c>
      <c r="F897" s="174" t="s">
        <v>1545</v>
      </c>
      <c r="H897" s="175">
        <v>13.965</v>
      </c>
      <c r="L897" s="172"/>
      <c r="M897" s="176"/>
      <c r="N897" s="177"/>
      <c r="O897" s="177"/>
      <c r="P897" s="177"/>
      <c r="Q897" s="177"/>
      <c r="R897" s="177"/>
      <c r="S897" s="177"/>
      <c r="T897" s="178"/>
      <c r="AT897" s="173" t="s">
        <v>269</v>
      </c>
      <c r="AU897" s="173" t="s">
        <v>87</v>
      </c>
      <c r="AV897" s="14" t="s">
        <v>87</v>
      </c>
      <c r="AW897" s="14" t="s">
        <v>26</v>
      </c>
      <c r="AX897" s="14" t="s">
        <v>71</v>
      </c>
      <c r="AY897" s="173" t="s">
        <v>157</v>
      </c>
    </row>
    <row r="898" spans="1:65" s="14" customFormat="1" x14ac:dyDescent="0.2">
      <c r="B898" s="172"/>
      <c r="D898" s="166" t="s">
        <v>269</v>
      </c>
      <c r="E898" s="173" t="s">
        <v>1</v>
      </c>
      <c r="F898" s="174" t="s">
        <v>1546</v>
      </c>
      <c r="H898" s="175">
        <v>24.036000000000001</v>
      </c>
      <c r="L898" s="172"/>
      <c r="M898" s="176"/>
      <c r="N898" s="177"/>
      <c r="O898" s="177"/>
      <c r="P898" s="177"/>
      <c r="Q898" s="177"/>
      <c r="R898" s="177"/>
      <c r="S898" s="177"/>
      <c r="T898" s="178"/>
      <c r="AT898" s="173" t="s">
        <v>269</v>
      </c>
      <c r="AU898" s="173" t="s">
        <v>87</v>
      </c>
      <c r="AV898" s="14" t="s">
        <v>87</v>
      </c>
      <c r="AW898" s="14" t="s">
        <v>26</v>
      </c>
      <c r="AX898" s="14" t="s">
        <v>71</v>
      </c>
      <c r="AY898" s="173" t="s">
        <v>157</v>
      </c>
    </row>
    <row r="899" spans="1:65" s="14" customFormat="1" x14ac:dyDescent="0.2">
      <c r="B899" s="172"/>
      <c r="D899" s="166" t="s">
        <v>269</v>
      </c>
      <c r="E899" s="173" t="s">
        <v>1</v>
      </c>
      <c r="F899" s="174" t="s">
        <v>1547</v>
      </c>
      <c r="H899" s="175">
        <v>6.39</v>
      </c>
      <c r="L899" s="172"/>
      <c r="M899" s="176"/>
      <c r="N899" s="177"/>
      <c r="O899" s="177"/>
      <c r="P899" s="177"/>
      <c r="Q899" s="177"/>
      <c r="R899" s="177"/>
      <c r="S899" s="177"/>
      <c r="T899" s="178"/>
      <c r="AT899" s="173" t="s">
        <v>269</v>
      </c>
      <c r="AU899" s="173" t="s">
        <v>87</v>
      </c>
      <c r="AV899" s="14" t="s">
        <v>87</v>
      </c>
      <c r="AW899" s="14" t="s">
        <v>26</v>
      </c>
      <c r="AX899" s="14" t="s">
        <v>71</v>
      </c>
      <c r="AY899" s="173" t="s">
        <v>157</v>
      </c>
    </row>
    <row r="900" spans="1:65" s="16" customFormat="1" x14ac:dyDescent="0.2">
      <c r="B900" s="186"/>
      <c r="D900" s="166" t="s">
        <v>269</v>
      </c>
      <c r="E900" s="187" t="s">
        <v>1</v>
      </c>
      <c r="F900" s="188" t="s">
        <v>319</v>
      </c>
      <c r="H900" s="189">
        <v>211.42699999999999</v>
      </c>
      <c r="L900" s="186"/>
      <c r="M900" s="190"/>
      <c r="N900" s="191"/>
      <c r="O900" s="191"/>
      <c r="P900" s="191"/>
      <c r="Q900" s="191"/>
      <c r="R900" s="191"/>
      <c r="S900" s="191"/>
      <c r="T900" s="192"/>
      <c r="AT900" s="187" t="s">
        <v>269</v>
      </c>
      <c r="AU900" s="187" t="s">
        <v>87</v>
      </c>
      <c r="AV900" s="16" t="s">
        <v>92</v>
      </c>
      <c r="AW900" s="16" t="s">
        <v>26</v>
      </c>
      <c r="AX900" s="16" t="s">
        <v>71</v>
      </c>
      <c r="AY900" s="187" t="s">
        <v>157</v>
      </c>
    </row>
    <row r="901" spans="1:65" s="14" customFormat="1" x14ac:dyDescent="0.2">
      <c r="B901" s="172"/>
      <c r="D901" s="166" t="s">
        <v>269</v>
      </c>
      <c r="E901" s="173" t="s">
        <v>1</v>
      </c>
      <c r="F901" s="174" t="s">
        <v>1548</v>
      </c>
      <c r="H901" s="175">
        <v>53.04</v>
      </c>
      <c r="L901" s="172"/>
      <c r="M901" s="176"/>
      <c r="N901" s="177"/>
      <c r="O901" s="177"/>
      <c r="P901" s="177"/>
      <c r="Q901" s="177"/>
      <c r="R901" s="177"/>
      <c r="S901" s="177"/>
      <c r="T901" s="178"/>
      <c r="AT901" s="173" t="s">
        <v>269</v>
      </c>
      <c r="AU901" s="173" t="s">
        <v>87</v>
      </c>
      <c r="AV901" s="14" t="s">
        <v>87</v>
      </c>
      <c r="AW901" s="14" t="s">
        <v>26</v>
      </c>
      <c r="AX901" s="14" t="s">
        <v>71</v>
      </c>
      <c r="AY901" s="173" t="s">
        <v>157</v>
      </c>
    </row>
    <row r="902" spans="1:65" s="14" customFormat="1" ht="22.5" x14ac:dyDescent="0.2">
      <c r="B902" s="172"/>
      <c r="D902" s="166" t="s">
        <v>269</v>
      </c>
      <c r="E902" s="173" t="s">
        <v>1</v>
      </c>
      <c r="F902" s="174" t="s">
        <v>1549</v>
      </c>
      <c r="H902" s="175">
        <v>16.666</v>
      </c>
      <c r="L902" s="172"/>
      <c r="M902" s="176"/>
      <c r="N902" s="177"/>
      <c r="O902" s="177"/>
      <c r="P902" s="177"/>
      <c r="Q902" s="177"/>
      <c r="R902" s="177"/>
      <c r="S902" s="177"/>
      <c r="T902" s="178"/>
      <c r="AT902" s="173" t="s">
        <v>269</v>
      </c>
      <c r="AU902" s="173" t="s">
        <v>87</v>
      </c>
      <c r="AV902" s="14" t="s">
        <v>87</v>
      </c>
      <c r="AW902" s="14" t="s">
        <v>26</v>
      </c>
      <c r="AX902" s="14" t="s">
        <v>71</v>
      </c>
      <c r="AY902" s="173" t="s">
        <v>157</v>
      </c>
    </row>
    <row r="903" spans="1:65" s="16" customFormat="1" x14ac:dyDescent="0.2">
      <c r="B903" s="186"/>
      <c r="D903" s="166" t="s">
        <v>269</v>
      </c>
      <c r="E903" s="187" t="s">
        <v>1</v>
      </c>
      <c r="F903" s="188" t="s">
        <v>319</v>
      </c>
      <c r="H903" s="189">
        <v>69.706000000000003</v>
      </c>
      <c r="L903" s="186"/>
      <c r="M903" s="190"/>
      <c r="N903" s="191"/>
      <c r="O903" s="191"/>
      <c r="P903" s="191"/>
      <c r="Q903" s="191"/>
      <c r="R903" s="191"/>
      <c r="S903" s="191"/>
      <c r="T903" s="192"/>
      <c r="AT903" s="187" t="s">
        <v>269</v>
      </c>
      <c r="AU903" s="187" t="s">
        <v>87</v>
      </c>
      <c r="AV903" s="16" t="s">
        <v>92</v>
      </c>
      <c r="AW903" s="16" t="s">
        <v>26</v>
      </c>
      <c r="AX903" s="16" t="s">
        <v>71</v>
      </c>
      <c r="AY903" s="187" t="s">
        <v>157</v>
      </c>
    </row>
    <row r="904" spans="1:65" s="14" customFormat="1" x14ac:dyDescent="0.2">
      <c r="B904" s="172"/>
      <c r="D904" s="166" t="s">
        <v>269</v>
      </c>
      <c r="E904" s="173" t="s">
        <v>1</v>
      </c>
      <c r="F904" s="174" t="s">
        <v>1550</v>
      </c>
      <c r="H904" s="175">
        <v>71.707999999999998</v>
      </c>
      <c r="L904" s="172"/>
      <c r="M904" s="176"/>
      <c r="N904" s="177"/>
      <c r="O904" s="177"/>
      <c r="P904" s="177"/>
      <c r="Q904" s="177"/>
      <c r="R904" s="177"/>
      <c r="S904" s="177"/>
      <c r="T904" s="178"/>
      <c r="AT904" s="173" t="s">
        <v>269</v>
      </c>
      <c r="AU904" s="173" t="s">
        <v>87</v>
      </c>
      <c r="AV904" s="14" t="s">
        <v>87</v>
      </c>
      <c r="AW904" s="14" t="s">
        <v>26</v>
      </c>
      <c r="AX904" s="14" t="s">
        <v>71</v>
      </c>
      <c r="AY904" s="173" t="s">
        <v>157</v>
      </c>
    </row>
    <row r="905" spans="1:65" s="14" customFormat="1" x14ac:dyDescent="0.2">
      <c r="B905" s="172"/>
      <c r="D905" s="166" t="s">
        <v>269</v>
      </c>
      <c r="E905" s="173" t="s">
        <v>1</v>
      </c>
      <c r="F905" s="174" t="s">
        <v>1551</v>
      </c>
      <c r="H905" s="175">
        <v>9.1929999999999996</v>
      </c>
      <c r="L905" s="172"/>
      <c r="M905" s="176"/>
      <c r="N905" s="177"/>
      <c r="O905" s="177"/>
      <c r="P905" s="177"/>
      <c r="Q905" s="177"/>
      <c r="R905" s="177"/>
      <c r="S905" s="177"/>
      <c r="T905" s="178"/>
      <c r="AT905" s="173" t="s">
        <v>269</v>
      </c>
      <c r="AU905" s="173" t="s">
        <v>87</v>
      </c>
      <c r="AV905" s="14" t="s">
        <v>87</v>
      </c>
      <c r="AW905" s="14" t="s">
        <v>26</v>
      </c>
      <c r="AX905" s="14" t="s">
        <v>71</v>
      </c>
      <c r="AY905" s="173" t="s">
        <v>157</v>
      </c>
    </row>
    <row r="906" spans="1:65" s="16" customFormat="1" x14ac:dyDescent="0.2">
      <c r="B906" s="186"/>
      <c r="D906" s="166" t="s">
        <v>269</v>
      </c>
      <c r="E906" s="187" t="s">
        <v>1</v>
      </c>
      <c r="F906" s="188" t="s">
        <v>319</v>
      </c>
      <c r="H906" s="189">
        <v>80.900999999999996</v>
      </c>
      <c r="L906" s="186"/>
      <c r="M906" s="190"/>
      <c r="N906" s="191"/>
      <c r="O906" s="191"/>
      <c r="P906" s="191"/>
      <c r="Q906" s="191"/>
      <c r="R906" s="191"/>
      <c r="S906" s="191"/>
      <c r="T906" s="192"/>
      <c r="AT906" s="187" t="s">
        <v>269</v>
      </c>
      <c r="AU906" s="187" t="s">
        <v>87</v>
      </c>
      <c r="AV906" s="16" t="s">
        <v>92</v>
      </c>
      <c r="AW906" s="16" t="s">
        <v>26</v>
      </c>
      <c r="AX906" s="16" t="s">
        <v>71</v>
      </c>
      <c r="AY906" s="187" t="s">
        <v>157</v>
      </c>
    </row>
    <row r="907" spans="1:65" s="14" customFormat="1" x14ac:dyDescent="0.2">
      <c r="B907" s="172"/>
      <c r="D907" s="166" t="s">
        <v>269</v>
      </c>
      <c r="E907" s="173" t="s">
        <v>1</v>
      </c>
      <c r="F907" s="174" t="s">
        <v>1552</v>
      </c>
      <c r="H907" s="175">
        <v>42.89</v>
      </c>
      <c r="L907" s="172"/>
      <c r="M907" s="176"/>
      <c r="N907" s="177"/>
      <c r="O907" s="177"/>
      <c r="P907" s="177"/>
      <c r="Q907" s="177"/>
      <c r="R907" s="177"/>
      <c r="S907" s="177"/>
      <c r="T907" s="178"/>
      <c r="AT907" s="173" t="s">
        <v>269</v>
      </c>
      <c r="AU907" s="173" t="s">
        <v>87</v>
      </c>
      <c r="AV907" s="14" t="s">
        <v>87</v>
      </c>
      <c r="AW907" s="14" t="s">
        <v>26</v>
      </c>
      <c r="AX907" s="14" t="s">
        <v>71</v>
      </c>
      <c r="AY907" s="173" t="s">
        <v>157</v>
      </c>
    </row>
    <row r="908" spans="1:65" s="16" customFormat="1" x14ac:dyDescent="0.2">
      <c r="B908" s="186"/>
      <c r="D908" s="166" t="s">
        <v>269</v>
      </c>
      <c r="E908" s="187" t="s">
        <v>1</v>
      </c>
      <c r="F908" s="188" t="s">
        <v>319</v>
      </c>
      <c r="H908" s="189">
        <v>42.89</v>
      </c>
      <c r="L908" s="186"/>
      <c r="M908" s="190"/>
      <c r="N908" s="191"/>
      <c r="O908" s="191"/>
      <c r="P908" s="191"/>
      <c r="Q908" s="191"/>
      <c r="R908" s="191"/>
      <c r="S908" s="191"/>
      <c r="T908" s="192"/>
      <c r="AT908" s="187" t="s">
        <v>269</v>
      </c>
      <c r="AU908" s="187" t="s">
        <v>87</v>
      </c>
      <c r="AV908" s="16" t="s">
        <v>92</v>
      </c>
      <c r="AW908" s="16" t="s">
        <v>26</v>
      </c>
      <c r="AX908" s="16" t="s">
        <v>71</v>
      </c>
      <c r="AY908" s="187" t="s">
        <v>157</v>
      </c>
    </row>
    <row r="909" spans="1:65" s="15" customFormat="1" x14ac:dyDescent="0.2">
      <c r="B909" s="179"/>
      <c r="D909" s="166" t="s">
        <v>269</v>
      </c>
      <c r="E909" s="180" t="s">
        <v>1</v>
      </c>
      <c r="F909" s="181" t="s">
        <v>272</v>
      </c>
      <c r="H909" s="182">
        <v>404.92399999999998</v>
      </c>
      <c r="L909" s="179"/>
      <c r="M909" s="183"/>
      <c r="N909" s="184"/>
      <c r="O909" s="184"/>
      <c r="P909" s="184"/>
      <c r="Q909" s="184"/>
      <c r="R909" s="184"/>
      <c r="S909" s="184"/>
      <c r="T909" s="185"/>
      <c r="AT909" s="180" t="s">
        <v>269</v>
      </c>
      <c r="AU909" s="180" t="s">
        <v>87</v>
      </c>
      <c r="AV909" s="15" t="s">
        <v>162</v>
      </c>
      <c r="AW909" s="15" t="s">
        <v>26</v>
      </c>
      <c r="AX909" s="15" t="s">
        <v>79</v>
      </c>
      <c r="AY909" s="180" t="s">
        <v>157</v>
      </c>
    </row>
    <row r="910" spans="1:65" s="2" customFormat="1" ht="14.45" customHeight="1" x14ac:dyDescent="0.2">
      <c r="A910" s="30"/>
      <c r="B910" s="147"/>
      <c r="C910" s="148" t="s">
        <v>704</v>
      </c>
      <c r="D910" s="148" t="s">
        <v>159</v>
      </c>
      <c r="E910" s="149" t="s">
        <v>1553</v>
      </c>
      <c r="F910" s="150" t="s">
        <v>1554</v>
      </c>
      <c r="G910" s="151" t="s">
        <v>168</v>
      </c>
      <c r="H910" s="152">
        <v>404.92399999999998</v>
      </c>
      <c r="I910" s="152"/>
      <c r="J910" s="152">
        <f>ROUND(I910*H910,3)</f>
        <v>0</v>
      </c>
      <c r="K910" s="153"/>
      <c r="L910" s="31"/>
      <c r="M910" s="154" t="s">
        <v>1</v>
      </c>
      <c r="N910" s="155" t="s">
        <v>37</v>
      </c>
      <c r="O910" s="156">
        <v>0.32600000000000001</v>
      </c>
      <c r="P910" s="156">
        <f>O910*H910</f>
        <v>132.005224</v>
      </c>
      <c r="Q910" s="156">
        <v>0</v>
      </c>
      <c r="R910" s="156">
        <f>Q910*H910</f>
        <v>0</v>
      </c>
      <c r="S910" s="156">
        <v>0</v>
      </c>
      <c r="T910" s="157">
        <f>S910*H910</f>
        <v>0</v>
      </c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R910" s="158" t="s">
        <v>162</v>
      </c>
      <c r="AT910" s="158" t="s">
        <v>159</v>
      </c>
      <c r="AU910" s="158" t="s">
        <v>87</v>
      </c>
      <c r="AY910" s="18" t="s">
        <v>157</v>
      </c>
      <c r="BE910" s="159">
        <f>IF(N910="základná",J910,0)</f>
        <v>0</v>
      </c>
      <c r="BF910" s="159">
        <f>IF(N910="znížená",J910,0)</f>
        <v>0</v>
      </c>
      <c r="BG910" s="159">
        <f>IF(N910="zákl. prenesená",J910,0)</f>
        <v>0</v>
      </c>
      <c r="BH910" s="159">
        <f>IF(N910="zníž. prenesená",J910,0)</f>
        <v>0</v>
      </c>
      <c r="BI910" s="159">
        <f>IF(N910="nulová",J910,0)</f>
        <v>0</v>
      </c>
      <c r="BJ910" s="18" t="s">
        <v>87</v>
      </c>
      <c r="BK910" s="160">
        <f>ROUND(I910*H910,3)</f>
        <v>0</v>
      </c>
      <c r="BL910" s="18" t="s">
        <v>162</v>
      </c>
      <c r="BM910" s="158" t="s">
        <v>1555</v>
      </c>
    </row>
    <row r="911" spans="1:65" s="2" customFormat="1" ht="24.2" customHeight="1" x14ac:dyDescent="0.2">
      <c r="A911" s="30"/>
      <c r="B911" s="147"/>
      <c r="C911" s="148" t="s">
        <v>710</v>
      </c>
      <c r="D911" s="148" t="s">
        <v>159</v>
      </c>
      <c r="E911" s="149" t="s">
        <v>1556</v>
      </c>
      <c r="F911" s="150" t="s">
        <v>1557</v>
      </c>
      <c r="G911" s="151" t="s">
        <v>168</v>
      </c>
      <c r="H911" s="152">
        <v>79.912999999999997</v>
      </c>
      <c r="I911" s="152"/>
      <c r="J911" s="152">
        <f>ROUND(I911*H911,3)</f>
        <v>0</v>
      </c>
      <c r="K911" s="153"/>
      <c r="L911" s="31"/>
      <c r="M911" s="154" t="s">
        <v>1</v>
      </c>
      <c r="N911" s="155" t="s">
        <v>37</v>
      </c>
      <c r="O911" s="156">
        <v>1.5880000000000001</v>
      </c>
      <c r="P911" s="156">
        <f>O911*H911</f>
        <v>126.901844</v>
      </c>
      <c r="Q911" s="156">
        <v>1.0880000000000001E-2</v>
      </c>
      <c r="R911" s="156">
        <f>Q911*H911</f>
        <v>0.86945344000000002</v>
      </c>
      <c r="S911" s="156">
        <v>0</v>
      </c>
      <c r="T911" s="157">
        <f>S911*H911</f>
        <v>0</v>
      </c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R911" s="158" t="s">
        <v>162</v>
      </c>
      <c r="AT911" s="158" t="s">
        <v>159</v>
      </c>
      <c r="AU911" s="158" t="s">
        <v>87</v>
      </c>
      <c r="AY911" s="18" t="s">
        <v>157</v>
      </c>
      <c r="BE911" s="159">
        <f>IF(N911="základná",J911,0)</f>
        <v>0</v>
      </c>
      <c r="BF911" s="159">
        <f>IF(N911="znížená",J911,0)</f>
        <v>0</v>
      </c>
      <c r="BG911" s="159">
        <f>IF(N911="zákl. prenesená",J911,0)</f>
        <v>0</v>
      </c>
      <c r="BH911" s="159">
        <f>IF(N911="zníž. prenesená",J911,0)</f>
        <v>0</v>
      </c>
      <c r="BI911" s="159">
        <f>IF(N911="nulová",J911,0)</f>
        <v>0</v>
      </c>
      <c r="BJ911" s="18" t="s">
        <v>87</v>
      </c>
      <c r="BK911" s="160">
        <f>ROUND(I911*H911,3)</f>
        <v>0</v>
      </c>
      <c r="BL911" s="18" t="s">
        <v>162</v>
      </c>
      <c r="BM911" s="158" t="s">
        <v>1558</v>
      </c>
    </row>
    <row r="912" spans="1:65" s="14" customFormat="1" x14ac:dyDescent="0.2">
      <c r="B912" s="172"/>
      <c r="D912" s="166" t="s">
        <v>269</v>
      </c>
      <c r="E912" s="173" t="s">
        <v>1</v>
      </c>
      <c r="F912" s="174" t="s">
        <v>1559</v>
      </c>
      <c r="H912" s="175">
        <v>12.471</v>
      </c>
      <c r="L912" s="172"/>
      <c r="M912" s="176"/>
      <c r="N912" s="177"/>
      <c r="O912" s="177"/>
      <c r="P912" s="177"/>
      <c r="Q912" s="177"/>
      <c r="R912" s="177"/>
      <c r="S912" s="177"/>
      <c r="T912" s="178"/>
      <c r="AT912" s="173" t="s">
        <v>269</v>
      </c>
      <c r="AU912" s="173" t="s">
        <v>87</v>
      </c>
      <c r="AV912" s="14" t="s">
        <v>87</v>
      </c>
      <c r="AW912" s="14" t="s">
        <v>26</v>
      </c>
      <c r="AX912" s="14" t="s">
        <v>71</v>
      </c>
      <c r="AY912" s="173" t="s">
        <v>157</v>
      </c>
    </row>
    <row r="913" spans="2:51" s="14" customFormat="1" x14ac:dyDescent="0.2">
      <c r="B913" s="172"/>
      <c r="D913" s="166" t="s">
        <v>269</v>
      </c>
      <c r="E913" s="173" t="s">
        <v>1</v>
      </c>
      <c r="F913" s="174" t="s">
        <v>1560</v>
      </c>
      <c r="H913" s="175">
        <v>6.556</v>
      </c>
      <c r="L913" s="172"/>
      <c r="M913" s="176"/>
      <c r="N913" s="177"/>
      <c r="O913" s="177"/>
      <c r="P913" s="177"/>
      <c r="Q913" s="177"/>
      <c r="R913" s="177"/>
      <c r="S913" s="177"/>
      <c r="T913" s="178"/>
      <c r="AT913" s="173" t="s">
        <v>269</v>
      </c>
      <c r="AU913" s="173" t="s">
        <v>87</v>
      </c>
      <c r="AV913" s="14" t="s">
        <v>87</v>
      </c>
      <c r="AW913" s="14" t="s">
        <v>26</v>
      </c>
      <c r="AX913" s="14" t="s">
        <v>71</v>
      </c>
      <c r="AY913" s="173" t="s">
        <v>157</v>
      </c>
    </row>
    <row r="914" spans="2:51" s="14" customFormat="1" x14ac:dyDescent="0.2">
      <c r="B914" s="172"/>
      <c r="D914" s="166" t="s">
        <v>269</v>
      </c>
      <c r="E914" s="173" t="s">
        <v>1</v>
      </c>
      <c r="F914" s="174" t="s">
        <v>1561</v>
      </c>
      <c r="H914" s="175">
        <v>1.4550000000000001</v>
      </c>
      <c r="L914" s="172"/>
      <c r="M914" s="176"/>
      <c r="N914" s="177"/>
      <c r="O914" s="177"/>
      <c r="P914" s="177"/>
      <c r="Q914" s="177"/>
      <c r="R914" s="177"/>
      <c r="S914" s="177"/>
      <c r="T914" s="178"/>
      <c r="AT914" s="173" t="s">
        <v>269</v>
      </c>
      <c r="AU914" s="173" t="s">
        <v>87</v>
      </c>
      <c r="AV914" s="14" t="s">
        <v>87</v>
      </c>
      <c r="AW914" s="14" t="s">
        <v>26</v>
      </c>
      <c r="AX914" s="14" t="s">
        <v>71</v>
      </c>
      <c r="AY914" s="173" t="s">
        <v>157</v>
      </c>
    </row>
    <row r="915" spans="2:51" s="14" customFormat="1" x14ac:dyDescent="0.2">
      <c r="B915" s="172"/>
      <c r="D915" s="166" t="s">
        <v>269</v>
      </c>
      <c r="E915" s="173" t="s">
        <v>1</v>
      </c>
      <c r="F915" s="174" t="s">
        <v>1562</v>
      </c>
      <c r="H915" s="175">
        <v>2.06</v>
      </c>
      <c r="L915" s="172"/>
      <c r="M915" s="176"/>
      <c r="N915" s="177"/>
      <c r="O915" s="177"/>
      <c r="P915" s="177"/>
      <c r="Q915" s="177"/>
      <c r="R915" s="177"/>
      <c r="S915" s="177"/>
      <c r="T915" s="178"/>
      <c r="AT915" s="173" t="s">
        <v>269</v>
      </c>
      <c r="AU915" s="173" t="s">
        <v>87</v>
      </c>
      <c r="AV915" s="14" t="s">
        <v>87</v>
      </c>
      <c r="AW915" s="14" t="s">
        <v>26</v>
      </c>
      <c r="AX915" s="14" t="s">
        <v>71</v>
      </c>
      <c r="AY915" s="173" t="s">
        <v>157</v>
      </c>
    </row>
    <row r="916" spans="2:51" s="14" customFormat="1" x14ac:dyDescent="0.2">
      <c r="B916" s="172"/>
      <c r="D916" s="166" t="s">
        <v>269</v>
      </c>
      <c r="E916" s="173" t="s">
        <v>1</v>
      </c>
      <c r="F916" s="174" t="s">
        <v>1563</v>
      </c>
      <c r="H916" s="175">
        <v>2.64</v>
      </c>
      <c r="L916" s="172"/>
      <c r="M916" s="176"/>
      <c r="N916" s="177"/>
      <c r="O916" s="177"/>
      <c r="P916" s="177"/>
      <c r="Q916" s="177"/>
      <c r="R916" s="177"/>
      <c r="S916" s="177"/>
      <c r="T916" s="178"/>
      <c r="AT916" s="173" t="s">
        <v>269</v>
      </c>
      <c r="AU916" s="173" t="s">
        <v>87</v>
      </c>
      <c r="AV916" s="14" t="s">
        <v>87</v>
      </c>
      <c r="AW916" s="14" t="s">
        <v>26</v>
      </c>
      <c r="AX916" s="14" t="s">
        <v>71</v>
      </c>
      <c r="AY916" s="173" t="s">
        <v>157</v>
      </c>
    </row>
    <row r="917" spans="2:51" s="14" customFormat="1" x14ac:dyDescent="0.2">
      <c r="B917" s="172"/>
      <c r="D917" s="166" t="s">
        <v>269</v>
      </c>
      <c r="E917" s="173" t="s">
        <v>1</v>
      </c>
      <c r="F917" s="174" t="s">
        <v>1564</v>
      </c>
      <c r="H917" s="175">
        <v>2.9060000000000001</v>
      </c>
      <c r="L917" s="172"/>
      <c r="M917" s="176"/>
      <c r="N917" s="177"/>
      <c r="O917" s="177"/>
      <c r="P917" s="177"/>
      <c r="Q917" s="177"/>
      <c r="R917" s="177"/>
      <c r="S917" s="177"/>
      <c r="T917" s="178"/>
      <c r="AT917" s="173" t="s">
        <v>269</v>
      </c>
      <c r="AU917" s="173" t="s">
        <v>87</v>
      </c>
      <c r="AV917" s="14" t="s">
        <v>87</v>
      </c>
      <c r="AW917" s="14" t="s">
        <v>26</v>
      </c>
      <c r="AX917" s="14" t="s">
        <v>71</v>
      </c>
      <c r="AY917" s="173" t="s">
        <v>157</v>
      </c>
    </row>
    <row r="918" spans="2:51" s="14" customFormat="1" x14ac:dyDescent="0.2">
      <c r="B918" s="172"/>
      <c r="D918" s="166" t="s">
        <v>269</v>
      </c>
      <c r="E918" s="173" t="s">
        <v>1</v>
      </c>
      <c r="F918" s="174" t="s">
        <v>1565</v>
      </c>
      <c r="H918" s="175">
        <v>0.77500000000000002</v>
      </c>
      <c r="L918" s="172"/>
      <c r="M918" s="176"/>
      <c r="N918" s="177"/>
      <c r="O918" s="177"/>
      <c r="P918" s="177"/>
      <c r="Q918" s="177"/>
      <c r="R918" s="177"/>
      <c r="S918" s="177"/>
      <c r="T918" s="178"/>
      <c r="AT918" s="173" t="s">
        <v>269</v>
      </c>
      <c r="AU918" s="173" t="s">
        <v>87</v>
      </c>
      <c r="AV918" s="14" t="s">
        <v>87</v>
      </c>
      <c r="AW918" s="14" t="s">
        <v>26</v>
      </c>
      <c r="AX918" s="14" t="s">
        <v>71</v>
      </c>
      <c r="AY918" s="173" t="s">
        <v>157</v>
      </c>
    </row>
    <row r="919" spans="2:51" s="14" customFormat="1" x14ac:dyDescent="0.2">
      <c r="B919" s="172"/>
      <c r="D919" s="166" t="s">
        <v>269</v>
      </c>
      <c r="E919" s="173" t="s">
        <v>1</v>
      </c>
      <c r="F919" s="174" t="s">
        <v>1566</v>
      </c>
      <c r="H919" s="175">
        <v>0.70499999999999996</v>
      </c>
      <c r="L919" s="172"/>
      <c r="M919" s="176"/>
      <c r="N919" s="177"/>
      <c r="O919" s="177"/>
      <c r="P919" s="177"/>
      <c r="Q919" s="177"/>
      <c r="R919" s="177"/>
      <c r="S919" s="177"/>
      <c r="T919" s="178"/>
      <c r="AT919" s="173" t="s">
        <v>269</v>
      </c>
      <c r="AU919" s="173" t="s">
        <v>87</v>
      </c>
      <c r="AV919" s="14" t="s">
        <v>87</v>
      </c>
      <c r="AW919" s="14" t="s">
        <v>26</v>
      </c>
      <c r="AX919" s="14" t="s">
        <v>71</v>
      </c>
      <c r="AY919" s="173" t="s">
        <v>157</v>
      </c>
    </row>
    <row r="920" spans="2:51" s="14" customFormat="1" x14ac:dyDescent="0.2">
      <c r="B920" s="172"/>
      <c r="D920" s="166" t="s">
        <v>269</v>
      </c>
      <c r="E920" s="173" t="s">
        <v>1</v>
      </c>
      <c r="F920" s="174" t="s">
        <v>1567</v>
      </c>
      <c r="H920" s="175">
        <v>0.45</v>
      </c>
      <c r="L920" s="172"/>
      <c r="M920" s="176"/>
      <c r="N920" s="177"/>
      <c r="O920" s="177"/>
      <c r="P920" s="177"/>
      <c r="Q920" s="177"/>
      <c r="R920" s="177"/>
      <c r="S920" s="177"/>
      <c r="T920" s="178"/>
      <c r="AT920" s="173" t="s">
        <v>269</v>
      </c>
      <c r="AU920" s="173" t="s">
        <v>87</v>
      </c>
      <c r="AV920" s="14" t="s">
        <v>87</v>
      </c>
      <c r="AW920" s="14" t="s">
        <v>26</v>
      </c>
      <c r="AX920" s="14" t="s">
        <v>71</v>
      </c>
      <c r="AY920" s="173" t="s">
        <v>157</v>
      </c>
    </row>
    <row r="921" spans="2:51" s="14" customFormat="1" x14ac:dyDescent="0.2">
      <c r="B921" s="172"/>
      <c r="D921" s="166" t="s">
        <v>269</v>
      </c>
      <c r="E921" s="173" t="s">
        <v>1</v>
      </c>
      <c r="F921" s="174" t="s">
        <v>1568</v>
      </c>
      <c r="H921" s="175">
        <v>0.55500000000000005</v>
      </c>
      <c r="L921" s="172"/>
      <c r="M921" s="176"/>
      <c r="N921" s="177"/>
      <c r="O921" s="177"/>
      <c r="P921" s="177"/>
      <c r="Q921" s="177"/>
      <c r="R921" s="177"/>
      <c r="S921" s="177"/>
      <c r="T921" s="178"/>
      <c r="AT921" s="173" t="s">
        <v>269</v>
      </c>
      <c r="AU921" s="173" t="s">
        <v>87</v>
      </c>
      <c r="AV921" s="14" t="s">
        <v>87</v>
      </c>
      <c r="AW921" s="14" t="s">
        <v>26</v>
      </c>
      <c r="AX921" s="14" t="s">
        <v>71</v>
      </c>
      <c r="AY921" s="173" t="s">
        <v>157</v>
      </c>
    </row>
    <row r="922" spans="2:51" s="14" customFormat="1" x14ac:dyDescent="0.2">
      <c r="B922" s="172"/>
      <c r="D922" s="166" t="s">
        <v>269</v>
      </c>
      <c r="E922" s="173" t="s">
        <v>1</v>
      </c>
      <c r="F922" s="174" t="s">
        <v>1569</v>
      </c>
      <c r="H922" s="175">
        <v>0.78</v>
      </c>
      <c r="L922" s="172"/>
      <c r="M922" s="176"/>
      <c r="N922" s="177"/>
      <c r="O922" s="177"/>
      <c r="P922" s="177"/>
      <c r="Q922" s="177"/>
      <c r="R922" s="177"/>
      <c r="S922" s="177"/>
      <c r="T922" s="178"/>
      <c r="AT922" s="173" t="s">
        <v>269</v>
      </c>
      <c r="AU922" s="173" t="s">
        <v>87</v>
      </c>
      <c r="AV922" s="14" t="s">
        <v>87</v>
      </c>
      <c r="AW922" s="14" t="s">
        <v>26</v>
      </c>
      <c r="AX922" s="14" t="s">
        <v>71</v>
      </c>
      <c r="AY922" s="173" t="s">
        <v>157</v>
      </c>
    </row>
    <row r="923" spans="2:51" s="14" customFormat="1" x14ac:dyDescent="0.2">
      <c r="B923" s="172"/>
      <c r="D923" s="166" t="s">
        <v>269</v>
      </c>
      <c r="E923" s="173" t="s">
        <v>1</v>
      </c>
      <c r="F923" s="174" t="s">
        <v>1570</v>
      </c>
      <c r="H923" s="175">
        <v>0.56999999999999995</v>
      </c>
      <c r="L923" s="172"/>
      <c r="M923" s="176"/>
      <c r="N923" s="177"/>
      <c r="O923" s="177"/>
      <c r="P923" s="177"/>
      <c r="Q923" s="177"/>
      <c r="R923" s="177"/>
      <c r="S923" s="177"/>
      <c r="T923" s="178"/>
      <c r="AT923" s="173" t="s">
        <v>269</v>
      </c>
      <c r="AU923" s="173" t="s">
        <v>87</v>
      </c>
      <c r="AV923" s="14" t="s">
        <v>87</v>
      </c>
      <c r="AW923" s="14" t="s">
        <v>26</v>
      </c>
      <c r="AX923" s="14" t="s">
        <v>71</v>
      </c>
      <c r="AY923" s="173" t="s">
        <v>157</v>
      </c>
    </row>
    <row r="924" spans="2:51" s="14" customFormat="1" x14ac:dyDescent="0.2">
      <c r="B924" s="172"/>
      <c r="D924" s="166" t="s">
        <v>269</v>
      </c>
      <c r="E924" s="173" t="s">
        <v>1</v>
      </c>
      <c r="F924" s="174" t="s">
        <v>1571</v>
      </c>
      <c r="H924" s="175">
        <v>2.0099999999999998</v>
      </c>
      <c r="L924" s="172"/>
      <c r="M924" s="176"/>
      <c r="N924" s="177"/>
      <c r="O924" s="177"/>
      <c r="P924" s="177"/>
      <c r="Q924" s="177"/>
      <c r="R924" s="177"/>
      <c r="S924" s="177"/>
      <c r="T924" s="178"/>
      <c r="AT924" s="173" t="s">
        <v>269</v>
      </c>
      <c r="AU924" s="173" t="s">
        <v>87</v>
      </c>
      <c r="AV924" s="14" t="s">
        <v>87</v>
      </c>
      <c r="AW924" s="14" t="s">
        <v>26</v>
      </c>
      <c r="AX924" s="14" t="s">
        <v>71</v>
      </c>
      <c r="AY924" s="173" t="s">
        <v>157</v>
      </c>
    </row>
    <row r="925" spans="2:51" s="14" customFormat="1" x14ac:dyDescent="0.2">
      <c r="B925" s="172"/>
      <c r="D925" s="166" t="s">
        <v>269</v>
      </c>
      <c r="E925" s="173" t="s">
        <v>1</v>
      </c>
      <c r="F925" s="174" t="s">
        <v>1572</v>
      </c>
      <c r="H925" s="175">
        <v>0.96</v>
      </c>
      <c r="L925" s="172"/>
      <c r="M925" s="176"/>
      <c r="N925" s="177"/>
      <c r="O925" s="177"/>
      <c r="P925" s="177"/>
      <c r="Q925" s="177"/>
      <c r="R925" s="177"/>
      <c r="S925" s="177"/>
      <c r="T925" s="178"/>
      <c r="AT925" s="173" t="s">
        <v>269</v>
      </c>
      <c r="AU925" s="173" t="s">
        <v>87</v>
      </c>
      <c r="AV925" s="14" t="s">
        <v>87</v>
      </c>
      <c r="AW925" s="14" t="s">
        <v>26</v>
      </c>
      <c r="AX925" s="14" t="s">
        <v>71</v>
      </c>
      <c r="AY925" s="173" t="s">
        <v>157</v>
      </c>
    </row>
    <row r="926" spans="2:51" s="14" customFormat="1" x14ac:dyDescent="0.2">
      <c r="B926" s="172"/>
      <c r="D926" s="166" t="s">
        <v>269</v>
      </c>
      <c r="E926" s="173" t="s">
        <v>1</v>
      </c>
      <c r="F926" s="174" t="s">
        <v>1573</v>
      </c>
      <c r="H926" s="175">
        <v>2.04</v>
      </c>
      <c r="L926" s="172"/>
      <c r="M926" s="176"/>
      <c r="N926" s="177"/>
      <c r="O926" s="177"/>
      <c r="P926" s="177"/>
      <c r="Q926" s="177"/>
      <c r="R926" s="177"/>
      <c r="S926" s="177"/>
      <c r="T926" s="178"/>
      <c r="AT926" s="173" t="s">
        <v>269</v>
      </c>
      <c r="AU926" s="173" t="s">
        <v>87</v>
      </c>
      <c r="AV926" s="14" t="s">
        <v>87</v>
      </c>
      <c r="AW926" s="14" t="s">
        <v>26</v>
      </c>
      <c r="AX926" s="14" t="s">
        <v>71</v>
      </c>
      <c r="AY926" s="173" t="s">
        <v>157</v>
      </c>
    </row>
    <row r="927" spans="2:51" s="14" customFormat="1" x14ac:dyDescent="0.2">
      <c r="B927" s="172"/>
      <c r="D927" s="166" t="s">
        <v>269</v>
      </c>
      <c r="E927" s="173" t="s">
        <v>1</v>
      </c>
      <c r="F927" s="174" t="s">
        <v>1574</v>
      </c>
      <c r="H927" s="175">
        <v>3.0630000000000002</v>
      </c>
      <c r="L927" s="172"/>
      <c r="M927" s="176"/>
      <c r="N927" s="177"/>
      <c r="O927" s="177"/>
      <c r="P927" s="177"/>
      <c r="Q927" s="177"/>
      <c r="R927" s="177"/>
      <c r="S927" s="177"/>
      <c r="T927" s="178"/>
      <c r="AT927" s="173" t="s">
        <v>269</v>
      </c>
      <c r="AU927" s="173" t="s">
        <v>87</v>
      </c>
      <c r="AV927" s="14" t="s">
        <v>87</v>
      </c>
      <c r="AW927" s="14" t="s">
        <v>26</v>
      </c>
      <c r="AX927" s="14" t="s">
        <v>71</v>
      </c>
      <c r="AY927" s="173" t="s">
        <v>157</v>
      </c>
    </row>
    <row r="928" spans="2:51" s="14" customFormat="1" x14ac:dyDescent="0.2">
      <c r="B928" s="172"/>
      <c r="D928" s="166" t="s">
        <v>269</v>
      </c>
      <c r="E928" s="173" t="s">
        <v>1</v>
      </c>
      <c r="F928" s="174" t="s">
        <v>1575</v>
      </c>
      <c r="H928" s="175">
        <v>2.6549999999999998</v>
      </c>
      <c r="L928" s="172"/>
      <c r="M928" s="176"/>
      <c r="N928" s="177"/>
      <c r="O928" s="177"/>
      <c r="P928" s="177"/>
      <c r="Q928" s="177"/>
      <c r="R928" s="177"/>
      <c r="S928" s="177"/>
      <c r="T928" s="178"/>
      <c r="AT928" s="173" t="s">
        <v>269</v>
      </c>
      <c r="AU928" s="173" t="s">
        <v>87</v>
      </c>
      <c r="AV928" s="14" t="s">
        <v>87</v>
      </c>
      <c r="AW928" s="14" t="s">
        <v>26</v>
      </c>
      <c r="AX928" s="14" t="s">
        <v>71</v>
      </c>
      <c r="AY928" s="173" t="s">
        <v>157</v>
      </c>
    </row>
    <row r="929" spans="1:65" s="14" customFormat="1" x14ac:dyDescent="0.2">
      <c r="B929" s="172"/>
      <c r="D929" s="166" t="s">
        <v>269</v>
      </c>
      <c r="E929" s="173" t="s">
        <v>1</v>
      </c>
      <c r="F929" s="174" t="s">
        <v>1576</v>
      </c>
      <c r="H929" s="175">
        <v>4.6289999999999996</v>
      </c>
      <c r="L929" s="172"/>
      <c r="M929" s="176"/>
      <c r="N929" s="177"/>
      <c r="O929" s="177"/>
      <c r="P929" s="177"/>
      <c r="Q929" s="177"/>
      <c r="R929" s="177"/>
      <c r="S929" s="177"/>
      <c r="T929" s="178"/>
      <c r="AT929" s="173" t="s">
        <v>269</v>
      </c>
      <c r="AU929" s="173" t="s">
        <v>87</v>
      </c>
      <c r="AV929" s="14" t="s">
        <v>87</v>
      </c>
      <c r="AW929" s="14" t="s">
        <v>26</v>
      </c>
      <c r="AX929" s="14" t="s">
        <v>71</v>
      </c>
      <c r="AY929" s="173" t="s">
        <v>157</v>
      </c>
    </row>
    <row r="930" spans="1:65" s="14" customFormat="1" x14ac:dyDescent="0.2">
      <c r="B930" s="172"/>
      <c r="D930" s="166" t="s">
        <v>269</v>
      </c>
      <c r="E930" s="173" t="s">
        <v>1</v>
      </c>
      <c r="F930" s="174" t="s">
        <v>1577</v>
      </c>
      <c r="H930" s="175">
        <v>1.17</v>
      </c>
      <c r="L930" s="172"/>
      <c r="M930" s="176"/>
      <c r="N930" s="177"/>
      <c r="O930" s="177"/>
      <c r="P930" s="177"/>
      <c r="Q930" s="177"/>
      <c r="R930" s="177"/>
      <c r="S930" s="177"/>
      <c r="T930" s="178"/>
      <c r="AT930" s="173" t="s">
        <v>269</v>
      </c>
      <c r="AU930" s="173" t="s">
        <v>87</v>
      </c>
      <c r="AV930" s="14" t="s">
        <v>87</v>
      </c>
      <c r="AW930" s="14" t="s">
        <v>26</v>
      </c>
      <c r="AX930" s="14" t="s">
        <v>71</v>
      </c>
      <c r="AY930" s="173" t="s">
        <v>157</v>
      </c>
    </row>
    <row r="931" spans="1:65" s="16" customFormat="1" x14ac:dyDescent="0.2">
      <c r="B931" s="186"/>
      <c r="D931" s="166" t="s">
        <v>269</v>
      </c>
      <c r="E931" s="187" t="s">
        <v>1</v>
      </c>
      <c r="F931" s="188" t="s">
        <v>319</v>
      </c>
      <c r="H931" s="189">
        <v>48.45</v>
      </c>
      <c r="L931" s="186"/>
      <c r="M931" s="190"/>
      <c r="N931" s="191"/>
      <c r="O931" s="191"/>
      <c r="P931" s="191"/>
      <c r="Q931" s="191"/>
      <c r="R931" s="191"/>
      <c r="S931" s="191"/>
      <c r="T931" s="192"/>
      <c r="AT931" s="187" t="s">
        <v>269</v>
      </c>
      <c r="AU931" s="187" t="s">
        <v>87</v>
      </c>
      <c r="AV931" s="16" t="s">
        <v>92</v>
      </c>
      <c r="AW931" s="16" t="s">
        <v>26</v>
      </c>
      <c r="AX931" s="16" t="s">
        <v>71</v>
      </c>
      <c r="AY931" s="187" t="s">
        <v>157</v>
      </c>
    </row>
    <row r="932" spans="1:65" s="14" customFormat="1" x14ac:dyDescent="0.2">
      <c r="B932" s="172"/>
      <c r="D932" s="166" t="s">
        <v>269</v>
      </c>
      <c r="E932" s="173" t="s">
        <v>1</v>
      </c>
      <c r="F932" s="174" t="s">
        <v>1578</v>
      </c>
      <c r="H932" s="175">
        <v>9.9600000000000009</v>
      </c>
      <c r="L932" s="172"/>
      <c r="M932" s="176"/>
      <c r="N932" s="177"/>
      <c r="O932" s="177"/>
      <c r="P932" s="177"/>
      <c r="Q932" s="177"/>
      <c r="R932" s="177"/>
      <c r="S932" s="177"/>
      <c r="T932" s="178"/>
      <c r="AT932" s="173" t="s">
        <v>269</v>
      </c>
      <c r="AU932" s="173" t="s">
        <v>87</v>
      </c>
      <c r="AV932" s="14" t="s">
        <v>87</v>
      </c>
      <c r="AW932" s="14" t="s">
        <v>26</v>
      </c>
      <c r="AX932" s="14" t="s">
        <v>71</v>
      </c>
      <c r="AY932" s="173" t="s">
        <v>157</v>
      </c>
    </row>
    <row r="933" spans="1:65" s="14" customFormat="1" x14ac:dyDescent="0.2">
      <c r="B933" s="172"/>
      <c r="D933" s="166" t="s">
        <v>269</v>
      </c>
      <c r="E933" s="173" t="s">
        <v>1</v>
      </c>
      <c r="F933" s="174" t="s">
        <v>1579</v>
      </c>
      <c r="H933" s="175">
        <v>2.948</v>
      </c>
      <c r="L933" s="172"/>
      <c r="M933" s="176"/>
      <c r="N933" s="177"/>
      <c r="O933" s="177"/>
      <c r="P933" s="177"/>
      <c r="Q933" s="177"/>
      <c r="R933" s="177"/>
      <c r="S933" s="177"/>
      <c r="T933" s="178"/>
      <c r="AT933" s="173" t="s">
        <v>269</v>
      </c>
      <c r="AU933" s="173" t="s">
        <v>87</v>
      </c>
      <c r="AV933" s="14" t="s">
        <v>87</v>
      </c>
      <c r="AW933" s="14" t="s">
        <v>26</v>
      </c>
      <c r="AX933" s="14" t="s">
        <v>71</v>
      </c>
      <c r="AY933" s="173" t="s">
        <v>157</v>
      </c>
    </row>
    <row r="934" spans="1:65" s="16" customFormat="1" x14ac:dyDescent="0.2">
      <c r="B934" s="186"/>
      <c r="D934" s="166" t="s">
        <v>269</v>
      </c>
      <c r="E934" s="187" t="s">
        <v>1</v>
      </c>
      <c r="F934" s="188" t="s">
        <v>319</v>
      </c>
      <c r="H934" s="189">
        <v>12.907999999999999</v>
      </c>
      <c r="L934" s="186"/>
      <c r="M934" s="190"/>
      <c r="N934" s="191"/>
      <c r="O934" s="191"/>
      <c r="P934" s="191"/>
      <c r="Q934" s="191"/>
      <c r="R934" s="191"/>
      <c r="S934" s="191"/>
      <c r="T934" s="192"/>
      <c r="AT934" s="187" t="s">
        <v>269</v>
      </c>
      <c r="AU934" s="187" t="s">
        <v>87</v>
      </c>
      <c r="AV934" s="16" t="s">
        <v>92</v>
      </c>
      <c r="AW934" s="16" t="s">
        <v>26</v>
      </c>
      <c r="AX934" s="16" t="s">
        <v>71</v>
      </c>
      <c r="AY934" s="187" t="s">
        <v>157</v>
      </c>
    </row>
    <row r="935" spans="1:65" s="14" customFormat="1" x14ac:dyDescent="0.2">
      <c r="B935" s="172"/>
      <c r="D935" s="166" t="s">
        <v>269</v>
      </c>
      <c r="E935" s="173" t="s">
        <v>1</v>
      </c>
      <c r="F935" s="174" t="s">
        <v>1580</v>
      </c>
      <c r="H935" s="175">
        <v>9.9600000000000009</v>
      </c>
      <c r="L935" s="172"/>
      <c r="M935" s="176"/>
      <c r="N935" s="177"/>
      <c r="O935" s="177"/>
      <c r="P935" s="177"/>
      <c r="Q935" s="177"/>
      <c r="R935" s="177"/>
      <c r="S935" s="177"/>
      <c r="T935" s="178"/>
      <c r="AT935" s="173" t="s">
        <v>269</v>
      </c>
      <c r="AU935" s="173" t="s">
        <v>87</v>
      </c>
      <c r="AV935" s="14" t="s">
        <v>87</v>
      </c>
      <c r="AW935" s="14" t="s">
        <v>26</v>
      </c>
      <c r="AX935" s="14" t="s">
        <v>71</v>
      </c>
      <c r="AY935" s="173" t="s">
        <v>157</v>
      </c>
    </row>
    <row r="936" spans="1:65" s="14" customFormat="1" x14ac:dyDescent="0.2">
      <c r="B936" s="172"/>
      <c r="D936" s="166" t="s">
        <v>269</v>
      </c>
      <c r="E936" s="173" t="s">
        <v>1</v>
      </c>
      <c r="F936" s="174" t="s">
        <v>1581</v>
      </c>
      <c r="H936" s="175">
        <v>1.5449999999999999</v>
      </c>
      <c r="L936" s="172"/>
      <c r="M936" s="176"/>
      <c r="N936" s="177"/>
      <c r="O936" s="177"/>
      <c r="P936" s="177"/>
      <c r="Q936" s="177"/>
      <c r="R936" s="177"/>
      <c r="S936" s="177"/>
      <c r="T936" s="178"/>
      <c r="AT936" s="173" t="s">
        <v>269</v>
      </c>
      <c r="AU936" s="173" t="s">
        <v>87</v>
      </c>
      <c r="AV936" s="14" t="s">
        <v>87</v>
      </c>
      <c r="AW936" s="14" t="s">
        <v>26</v>
      </c>
      <c r="AX936" s="14" t="s">
        <v>71</v>
      </c>
      <c r="AY936" s="173" t="s">
        <v>157</v>
      </c>
    </row>
    <row r="937" spans="1:65" s="16" customFormat="1" x14ac:dyDescent="0.2">
      <c r="B937" s="186"/>
      <c r="D937" s="166" t="s">
        <v>269</v>
      </c>
      <c r="E937" s="187" t="s">
        <v>1</v>
      </c>
      <c r="F937" s="188" t="s">
        <v>319</v>
      </c>
      <c r="H937" s="189">
        <v>11.505000000000001</v>
      </c>
      <c r="L937" s="186"/>
      <c r="M937" s="190"/>
      <c r="N937" s="191"/>
      <c r="O937" s="191"/>
      <c r="P937" s="191"/>
      <c r="Q937" s="191"/>
      <c r="R937" s="191"/>
      <c r="S937" s="191"/>
      <c r="T937" s="192"/>
      <c r="AT937" s="187" t="s">
        <v>269</v>
      </c>
      <c r="AU937" s="187" t="s">
        <v>87</v>
      </c>
      <c r="AV937" s="16" t="s">
        <v>92</v>
      </c>
      <c r="AW937" s="16" t="s">
        <v>26</v>
      </c>
      <c r="AX937" s="16" t="s">
        <v>71</v>
      </c>
      <c r="AY937" s="187" t="s">
        <v>157</v>
      </c>
    </row>
    <row r="938" spans="1:65" s="14" customFormat="1" x14ac:dyDescent="0.2">
      <c r="B938" s="172"/>
      <c r="D938" s="166" t="s">
        <v>269</v>
      </c>
      <c r="E938" s="173" t="s">
        <v>1</v>
      </c>
      <c r="F938" s="174" t="s">
        <v>1582</v>
      </c>
      <c r="H938" s="175">
        <v>7.05</v>
      </c>
      <c r="L938" s="172"/>
      <c r="M938" s="176"/>
      <c r="N938" s="177"/>
      <c r="O938" s="177"/>
      <c r="P938" s="177"/>
      <c r="Q938" s="177"/>
      <c r="R938" s="177"/>
      <c r="S938" s="177"/>
      <c r="T938" s="178"/>
      <c r="AT938" s="173" t="s">
        <v>269</v>
      </c>
      <c r="AU938" s="173" t="s">
        <v>87</v>
      </c>
      <c r="AV938" s="14" t="s">
        <v>87</v>
      </c>
      <c r="AW938" s="14" t="s">
        <v>26</v>
      </c>
      <c r="AX938" s="14" t="s">
        <v>71</v>
      </c>
      <c r="AY938" s="173" t="s">
        <v>157</v>
      </c>
    </row>
    <row r="939" spans="1:65" s="16" customFormat="1" x14ac:dyDescent="0.2">
      <c r="B939" s="186"/>
      <c r="D939" s="166" t="s">
        <v>269</v>
      </c>
      <c r="E939" s="187" t="s">
        <v>1</v>
      </c>
      <c r="F939" s="188" t="s">
        <v>319</v>
      </c>
      <c r="H939" s="189">
        <v>7.05</v>
      </c>
      <c r="L939" s="186"/>
      <c r="M939" s="190"/>
      <c r="N939" s="191"/>
      <c r="O939" s="191"/>
      <c r="P939" s="191"/>
      <c r="Q939" s="191"/>
      <c r="R939" s="191"/>
      <c r="S939" s="191"/>
      <c r="T939" s="192"/>
      <c r="AT939" s="187" t="s">
        <v>269</v>
      </c>
      <c r="AU939" s="187" t="s">
        <v>87</v>
      </c>
      <c r="AV939" s="16" t="s">
        <v>92</v>
      </c>
      <c r="AW939" s="16" t="s">
        <v>26</v>
      </c>
      <c r="AX939" s="16" t="s">
        <v>71</v>
      </c>
      <c r="AY939" s="187" t="s">
        <v>157</v>
      </c>
    </row>
    <row r="940" spans="1:65" s="15" customFormat="1" x14ac:dyDescent="0.2">
      <c r="B940" s="179"/>
      <c r="D940" s="166" t="s">
        <v>269</v>
      </c>
      <c r="E940" s="180" t="s">
        <v>1</v>
      </c>
      <c r="F940" s="181" t="s">
        <v>272</v>
      </c>
      <c r="H940" s="182">
        <v>79.912999999999997</v>
      </c>
      <c r="L940" s="179"/>
      <c r="M940" s="183"/>
      <c r="N940" s="184"/>
      <c r="O940" s="184"/>
      <c r="P940" s="184"/>
      <c r="Q940" s="184"/>
      <c r="R940" s="184"/>
      <c r="S940" s="184"/>
      <c r="T940" s="185"/>
      <c r="AT940" s="180" t="s">
        <v>269</v>
      </c>
      <c r="AU940" s="180" t="s">
        <v>87</v>
      </c>
      <c r="AV940" s="15" t="s">
        <v>162</v>
      </c>
      <c r="AW940" s="15" t="s">
        <v>26</v>
      </c>
      <c r="AX940" s="15" t="s">
        <v>79</v>
      </c>
      <c r="AY940" s="180" t="s">
        <v>157</v>
      </c>
    </row>
    <row r="941" spans="1:65" s="2" customFormat="1" ht="24.2" customHeight="1" x14ac:dyDescent="0.2">
      <c r="A941" s="30"/>
      <c r="B941" s="147"/>
      <c r="C941" s="148" t="s">
        <v>720</v>
      </c>
      <c r="D941" s="148" t="s">
        <v>159</v>
      </c>
      <c r="E941" s="149" t="s">
        <v>1583</v>
      </c>
      <c r="F941" s="150" t="s">
        <v>1584</v>
      </c>
      <c r="G941" s="151" t="s">
        <v>168</v>
      </c>
      <c r="H941" s="152">
        <v>79.912999999999997</v>
      </c>
      <c r="I941" s="152"/>
      <c r="J941" s="152">
        <f>ROUND(I941*H941,3)</f>
        <v>0</v>
      </c>
      <c r="K941" s="153"/>
      <c r="L941" s="31"/>
      <c r="M941" s="154" t="s">
        <v>1</v>
      </c>
      <c r="N941" s="155" t="s">
        <v>37</v>
      </c>
      <c r="O941" s="156">
        <v>0.54600000000000004</v>
      </c>
      <c r="P941" s="156">
        <f>O941*H941</f>
        <v>43.632497999999998</v>
      </c>
      <c r="Q941" s="156">
        <v>0</v>
      </c>
      <c r="R941" s="156">
        <f>Q941*H941</f>
        <v>0</v>
      </c>
      <c r="S941" s="156">
        <v>0</v>
      </c>
      <c r="T941" s="157">
        <f>S941*H941</f>
        <v>0</v>
      </c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R941" s="158" t="s">
        <v>162</v>
      </c>
      <c r="AT941" s="158" t="s">
        <v>159</v>
      </c>
      <c r="AU941" s="158" t="s">
        <v>87</v>
      </c>
      <c r="AY941" s="18" t="s">
        <v>157</v>
      </c>
      <c r="BE941" s="159">
        <f>IF(N941="základná",J941,0)</f>
        <v>0</v>
      </c>
      <c r="BF941" s="159">
        <f>IF(N941="znížená",J941,0)</f>
        <v>0</v>
      </c>
      <c r="BG941" s="159">
        <f>IF(N941="zákl. prenesená",J941,0)</f>
        <v>0</v>
      </c>
      <c r="BH941" s="159">
        <f>IF(N941="zníž. prenesená",J941,0)</f>
        <v>0</v>
      </c>
      <c r="BI941" s="159">
        <f>IF(N941="nulová",J941,0)</f>
        <v>0</v>
      </c>
      <c r="BJ941" s="18" t="s">
        <v>87</v>
      </c>
      <c r="BK941" s="160">
        <f>ROUND(I941*H941,3)</f>
        <v>0</v>
      </c>
      <c r="BL941" s="18" t="s">
        <v>162</v>
      </c>
      <c r="BM941" s="158" t="s">
        <v>1585</v>
      </c>
    </row>
    <row r="942" spans="1:65" s="2" customFormat="1" ht="24.2" customHeight="1" x14ac:dyDescent="0.2">
      <c r="A942" s="30"/>
      <c r="B942" s="147"/>
      <c r="C942" s="148" t="s">
        <v>724</v>
      </c>
      <c r="D942" s="148" t="s">
        <v>159</v>
      </c>
      <c r="E942" s="149" t="s">
        <v>1586</v>
      </c>
      <c r="F942" s="150" t="s">
        <v>1587</v>
      </c>
      <c r="G942" s="151" t="s">
        <v>218</v>
      </c>
      <c r="H942" s="152">
        <v>7.07</v>
      </c>
      <c r="I942" s="152"/>
      <c r="J942" s="152">
        <f>ROUND(I942*H942,3)</f>
        <v>0</v>
      </c>
      <c r="K942" s="153"/>
      <c r="L942" s="31"/>
      <c r="M942" s="154" t="s">
        <v>1</v>
      </c>
      <c r="N942" s="155" t="s">
        <v>37</v>
      </c>
      <c r="O942" s="156">
        <v>35.859000000000002</v>
      </c>
      <c r="P942" s="156">
        <f>O942*H942</f>
        <v>253.52313000000001</v>
      </c>
      <c r="Q942" s="156">
        <v>1.0162899999999999</v>
      </c>
      <c r="R942" s="156">
        <f>Q942*H942</f>
        <v>7.1851702999999993</v>
      </c>
      <c r="S942" s="156">
        <v>0</v>
      </c>
      <c r="T942" s="15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58" t="s">
        <v>162</v>
      </c>
      <c r="AT942" s="158" t="s">
        <v>159</v>
      </c>
      <c r="AU942" s="158" t="s">
        <v>87</v>
      </c>
      <c r="AY942" s="18" t="s">
        <v>157</v>
      </c>
      <c r="BE942" s="159">
        <f>IF(N942="základná",J942,0)</f>
        <v>0</v>
      </c>
      <c r="BF942" s="159">
        <f>IF(N942="znížená",J942,0)</f>
        <v>0</v>
      </c>
      <c r="BG942" s="159">
        <f>IF(N942="zákl. prenesená",J942,0)</f>
        <v>0</v>
      </c>
      <c r="BH942" s="159">
        <f>IF(N942="zníž. prenesená",J942,0)</f>
        <v>0</v>
      </c>
      <c r="BI942" s="159">
        <f>IF(N942="nulová",J942,0)</f>
        <v>0</v>
      </c>
      <c r="BJ942" s="18" t="s">
        <v>87</v>
      </c>
      <c r="BK942" s="160">
        <f>ROUND(I942*H942,3)</f>
        <v>0</v>
      </c>
      <c r="BL942" s="18" t="s">
        <v>162</v>
      </c>
      <c r="BM942" s="158" t="s">
        <v>1588</v>
      </c>
    </row>
    <row r="943" spans="1:65" s="13" customFormat="1" x14ac:dyDescent="0.2">
      <c r="B943" s="165"/>
      <c r="D943" s="166" t="s">
        <v>269</v>
      </c>
      <c r="E943" s="167" t="s">
        <v>1</v>
      </c>
      <c r="F943" s="168" t="s">
        <v>1589</v>
      </c>
      <c r="H943" s="167" t="s">
        <v>1</v>
      </c>
      <c r="L943" s="165"/>
      <c r="M943" s="169"/>
      <c r="N943" s="170"/>
      <c r="O943" s="170"/>
      <c r="P943" s="170"/>
      <c r="Q943" s="170"/>
      <c r="R943" s="170"/>
      <c r="S943" s="170"/>
      <c r="T943" s="171"/>
      <c r="AT943" s="167" t="s">
        <v>269</v>
      </c>
      <c r="AU943" s="167" t="s">
        <v>87</v>
      </c>
      <c r="AV943" s="13" t="s">
        <v>79</v>
      </c>
      <c r="AW943" s="13" t="s">
        <v>26</v>
      </c>
      <c r="AX943" s="13" t="s">
        <v>71</v>
      </c>
      <c r="AY943" s="167" t="s">
        <v>157</v>
      </c>
    </row>
    <row r="944" spans="1:65" s="14" customFormat="1" ht="33.75" x14ac:dyDescent="0.2">
      <c r="B944" s="172"/>
      <c r="D944" s="166" t="s">
        <v>269</v>
      </c>
      <c r="E944" s="173" t="s">
        <v>1</v>
      </c>
      <c r="F944" s="174" t="s">
        <v>1590</v>
      </c>
      <c r="H944" s="175">
        <v>955.67</v>
      </c>
      <c r="L944" s="172"/>
      <c r="M944" s="176"/>
      <c r="N944" s="177"/>
      <c r="O944" s="177"/>
      <c r="P944" s="177"/>
      <c r="Q944" s="177"/>
      <c r="R944" s="177"/>
      <c r="S944" s="177"/>
      <c r="T944" s="178"/>
      <c r="AT944" s="173" t="s">
        <v>269</v>
      </c>
      <c r="AU944" s="173" t="s">
        <v>87</v>
      </c>
      <c r="AV944" s="14" t="s">
        <v>87</v>
      </c>
      <c r="AW944" s="14" t="s">
        <v>26</v>
      </c>
      <c r="AX944" s="14" t="s">
        <v>71</v>
      </c>
      <c r="AY944" s="173" t="s">
        <v>157</v>
      </c>
    </row>
    <row r="945" spans="2:51" s="14" customFormat="1" x14ac:dyDescent="0.2">
      <c r="B945" s="172"/>
      <c r="D945" s="166" t="s">
        <v>269</v>
      </c>
      <c r="E945" s="173" t="s">
        <v>1</v>
      </c>
      <c r="F945" s="174" t="s">
        <v>1591</v>
      </c>
      <c r="H945" s="175">
        <v>260.45</v>
      </c>
      <c r="L945" s="172"/>
      <c r="M945" s="176"/>
      <c r="N945" s="177"/>
      <c r="O945" s="177"/>
      <c r="P945" s="177"/>
      <c r="Q945" s="177"/>
      <c r="R945" s="177"/>
      <c r="S945" s="177"/>
      <c r="T945" s="178"/>
      <c r="AT945" s="173" t="s">
        <v>269</v>
      </c>
      <c r="AU945" s="173" t="s">
        <v>87</v>
      </c>
      <c r="AV945" s="14" t="s">
        <v>87</v>
      </c>
      <c r="AW945" s="14" t="s">
        <v>26</v>
      </c>
      <c r="AX945" s="14" t="s">
        <v>71</v>
      </c>
      <c r="AY945" s="173" t="s">
        <v>157</v>
      </c>
    </row>
    <row r="946" spans="2:51" s="13" customFormat="1" x14ac:dyDescent="0.2">
      <c r="B946" s="165"/>
      <c r="D946" s="166" t="s">
        <v>269</v>
      </c>
      <c r="E946" s="167" t="s">
        <v>1</v>
      </c>
      <c r="F946" s="168" t="s">
        <v>1592</v>
      </c>
      <c r="H946" s="167" t="s">
        <v>1</v>
      </c>
      <c r="L946" s="165"/>
      <c r="M946" s="169"/>
      <c r="N946" s="170"/>
      <c r="O946" s="170"/>
      <c r="P946" s="170"/>
      <c r="Q946" s="170"/>
      <c r="R946" s="170"/>
      <c r="S946" s="170"/>
      <c r="T946" s="171"/>
      <c r="AT946" s="167" t="s">
        <v>269</v>
      </c>
      <c r="AU946" s="167" t="s">
        <v>87</v>
      </c>
      <c r="AV946" s="13" t="s">
        <v>79</v>
      </c>
      <c r="AW946" s="13" t="s">
        <v>26</v>
      </c>
      <c r="AX946" s="13" t="s">
        <v>71</v>
      </c>
      <c r="AY946" s="167" t="s">
        <v>157</v>
      </c>
    </row>
    <row r="947" spans="2:51" s="14" customFormat="1" ht="45" x14ac:dyDescent="0.2">
      <c r="B947" s="172"/>
      <c r="D947" s="166" t="s">
        <v>269</v>
      </c>
      <c r="E947" s="173" t="s">
        <v>1</v>
      </c>
      <c r="F947" s="174" t="s">
        <v>1593</v>
      </c>
      <c r="H947" s="175">
        <v>891.85</v>
      </c>
      <c r="L947" s="172"/>
      <c r="M947" s="176"/>
      <c r="N947" s="177"/>
      <c r="O947" s="177"/>
      <c r="P947" s="177"/>
      <c r="Q947" s="177"/>
      <c r="R947" s="177"/>
      <c r="S947" s="177"/>
      <c r="T947" s="178"/>
      <c r="AT947" s="173" t="s">
        <v>269</v>
      </c>
      <c r="AU947" s="173" t="s">
        <v>87</v>
      </c>
      <c r="AV947" s="14" t="s">
        <v>87</v>
      </c>
      <c r="AW947" s="14" t="s">
        <v>26</v>
      </c>
      <c r="AX947" s="14" t="s">
        <v>71</v>
      </c>
      <c r="AY947" s="173" t="s">
        <v>157</v>
      </c>
    </row>
    <row r="948" spans="2:51" s="13" customFormat="1" x14ac:dyDescent="0.2">
      <c r="B948" s="165"/>
      <c r="D948" s="166" t="s">
        <v>269</v>
      </c>
      <c r="E948" s="167" t="s">
        <v>1</v>
      </c>
      <c r="F948" s="168" t="s">
        <v>1276</v>
      </c>
      <c r="H948" s="167" t="s">
        <v>1</v>
      </c>
      <c r="L948" s="165"/>
      <c r="M948" s="169"/>
      <c r="N948" s="170"/>
      <c r="O948" s="170"/>
      <c r="P948" s="170"/>
      <c r="Q948" s="170"/>
      <c r="R948" s="170"/>
      <c r="S948" s="170"/>
      <c r="T948" s="171"/>
      <c r="AT948" s="167" t="s">
        <v>269</v>
      </c>
      <c r="AU948" s="167" t="s">
        <v>87</v>
      </c>
      <c r="AV948" s="13" t="s">
        <v>79</v>
      </c>
      <c r="AW948" s="13" t="s">
        <v>26</v>
      </c>
      <c r="AX948" s="13" t="s">
        <v>71</v>
      </c>
      <c r="AY948" s="167" t="s">
        <v>157</v>
      </c>
    </row>
    <row r="949" spans="2:51" s="14" customFormat="1" ht="33.75" x14ac:dyDescent="0.2">
      <c r="B949" s="172"/>
      <c r="D949" s="166" t="s">
        <v>269</v>
      </c>
      <c r="E949" s="173" t="s">
        <v>1</v>
      </c>
      <c r="F949" s="174" t="s">
        <v>1594</v>
      </c>
      <c r="H949" s="175">
        <v>413.18</v>
      </c>
      <c r="L949" s="172"/>
      <c r="M949" s="176"/>
      <c r="N949" s="177"/>
      <c r="O949" s="177"/>
      <c r="P949" s="177"/>
      <c r="Q949" s="177"/>
      <c r="R949" s="177"/>
      <c r="S949" s="177"/>
      <c r="T949" s="178"/>
      <c r="AT949" s="173" t="s">
        <v>269</v>
      </c>
      <c r="AU949" s="173" t="s">
        <v>87</v>
      </c>
      <c r="AV949" s="14" t="s">
        <v>87</v>
      </c>
      <c r="AW949" s="14" t="s">
        <v>26</v>
      </c>
      <c r="AX949" s="14" t="s">
        <v>71</v>
      </c>
      <c r="AY949" s="173" t="s">
        <v>157</v>
      </c>
    </row>
    <row r="950" spans="2:51" s="14" customFormat="1" ht="22.5" x14ac:dyDescent="0.2">
      <c r="B950" s="172"/>
      <c r="D950" s="166" t="s">
        <v>269</v>
      </c>
      <c r="E950" s="173" t="s">
        <v>1</v>
      </c>
      <c r="F950" s="174" t="s">
        <v>1595</v>
      </c>
      <c r="H950" s="175">
        <v>174.47</v>
      </c>
      <c r="L950" s="172"/>
      <c r="M950" s="176"/>
      <c r="N950" s="177"/>
      <c r="O950" s="177"/>
      <c r="P950" s="177"/>
      <c r="Q950" s="177"/>
      <c r="R950" s="177"/>
      <c r="S950" s="177"/>
      <c r="T950" s="178"/>
      <c r="AT950" s="173" t="s">
        <v>269</v>
      </c>
      <c r="AU950" s="173" t="s">
        <v>87</v>
      </c>
      <c r="AV950" s="14" t="s">
        <v>87</v>
      </c>
      <c r="AW950" s="14" t="s">
        <v>26</v>
      </c>
      <c r="AX950" s="14" t="s">
        <v>71</v>
      </c>
      <c r="AY950" s="173" t="s">
        <v>157</v>
      </c>
    </row>
    <row r="951" spans="2:51" s="13" customFormat="1" x14ac:dyDescent="0.2">
      <c r="B951" s="165"/>
      <c r="D951" s="166" t="s">
        <v>269</v>
      </c>
      <c r="E951" s="167" t="s">
        <v>1</v>
      </c>
      <c r="F951" s="168" t="s">
        <v>1278</v>
      </c>
      <c r="H951" s="167" t="s">
        <v>1</v>
      </c>
      <c r="L951" s="165"/>
      <c r="M951" s="169"/>
      <c r="N951" s="170"/>
      <c r="O951" s="170"/>
      <c r="P951" s="170"/>
      <c r="Q951" s="170"/>
      <c r="R951" s="170"/>
      <c r="S951" s="170"/>
      <c r="T951" s="171"/>
      <c r="AT951" s="167" t="s">
        <v>269</v>
      </c>
      <c r="AU951" s="167" t="s">
        <v>87</v>
      </c>
      <c r="AV951" s="13" t="s">
        <v>79</v>
      </c>
      <c r="AW951" s="13" t="s">
        <v>26</v>
      </c>
      <c r="AX951" s="13" t="s">
        <v>71</v>
      </c>
      <c r="AY951" s="167" t="s">
        <v>157</v>
      </c>
    </row>
    <row r="952" spans="2:51" s="14" customFormat="1" ht="33.75" x14ac:dyDescent="0.2">
      <c r="B952" s="172"/>
      <c r="D952" s="166" t="s">
        <v>269</v>
      </c>
      <c r="E952" s="173" t="s">
        <v>1</v>
      </c>
      <c r="F952" s="174" t="s">
        <v>1596</v>
      </c>
      <c r="H952" s="175">
        <v>557.13</v>
      </c>
      <c r="L952" s="172"/>
      <c r="M952" s="176"/>
      <c r="N952" s="177"/>
      <c r="O952" s="177"/>
      <c r="P952" s="177"/>
      <c r="Q952" s="177"/>
      <c r="R952" s="177"/>
      <c r="S952" s="177"/>
      <c r="T952" s="178"/>
      <c r="AT952" s="173" t="s">
        <v>269</v>
      </c>
      <c r="AU952" s="173" t="s">
        <v>87</v>
      </c>
      <c r="AV952" s="14" t="s">
        <v>87</v>
      </c>
      <c r="AW952" s="14" t="s">
        <v>26</v>
      </c>
      <c r="AX952" s="14" t="s">
        <v>71</v>
      </c>
      <c r="AY952" s="173" t="s">
        <v>157</v>
      </c>
    </row>
    <row r="953" spans="2:51" s="14" customFormat="1" ht="22.5" x14ac:dyDescent="0.2">
      <c r="B953" s="172"/>
      <c r="D953" s="166" t="s">
        <v>269</v>
      </c>
      <c r="E953" s="173" t="s">
        <v>1</v>
      </c>
      <c r="F953" s="174" t="s">
        <v>1597</v>
      </c>
      <c r="H953" s="175">
        <v>327.3</v>
      </c>
      <c r="L953" s="172"/>
      <c r="M953" s="176"/>
      <c r="N953" s="177"/>
      <c r="O953" s="177"/>
      <c r="P953" s="177"/>
      <c r="Q953" s="177"/>
      <c r="R953" s="177"/>
      <c r="S953" s="177"/>
      <c r="T953" s="178"/>
      <c r="AT953" s="173" t="s">
        <v>269</v>
      </c>
      <c r="AU953" s="173" t="s">
        <v>87</v>
      </c>
      <c r="AV953" s="14" t="s">
        <v>87</v>
      </c>
      <c r="AW953" s="14" t="s">
        <v>26</v>
      </c>
      <c r="AX953" s="14" t="s">
        <v>71</v>
      </c>
      <c r="AY953" s="173" t="s">
        <v>157</v>
      </c>
    </row>
    <row r="954" spans="2:51" s="13" customFormat="1" x14ac:dyDescent="0.2">
      <c r="B954" s="165"/>
      <c r="D954" s="166" t="s">
        <v>269</v>
      </c>
      <c r="E954" s="167" t="s">
        <v>1</v>
      </c>
      <c r="F954" s="168" t="s">
        <v>1280</v>
      </c>
      <c r="H954" s="167" t="s">
        <v>1</v>
      </c>
      <c r="L954" s="165"/>
      <c r="M954" s="169"/>
      <c r="N954" s="170"/>
      <c r="O954" s="170"/>
      <c r="P954" s="170"/>
      <c r="Q954" s="170"/>
      <c r="R954" s="170"/>
      <c r="S954" s="170"/>
      <c r="T954" s="171"/>
      <c r="AT954" s="167" t="s">
        <v>269</v>
      </c>
      <c r="AU954" s="167" t="s">
        <v>87</v>
      </c>
      <c r="AV954" s="13" t="s">
        <v>79</v>
      </c>
      <c r="AW954" s="13" t="s">
        <v>26</v>
      </c>
      <c r="AX954" s="13" t="s">
        <v>71</v>
      </c>
      <c r="AY954" s="167" t="s">
        <v>157</v>
      </c>
    </row>
    <row r="955" spans="2:51" s="14" customFormat="1" ht="33.75" x14ac:dyDescent="0.2">
      <c r="B955" s="172"/>
      <c r="D955" s="166" t="s">
        <v>269</v>
      </c>
      <c r="E955" s="173" t="s">
        <v>1</v>
      </c>
      <c r="F955" s="174" t="s">
        <v>1598</v>
      </c>
      <c r="H955" s="175">
        <v>454.09</v>
      </c>
      <c r="L955" s="172"/>
      <c r="M955" s="176"/>
      <c r="N955" s="177"/>
      <c r="O955" s="177"/>
      <c r="P955" s="177"/>
      <c r="Q955" s="177"/>
      <c r="R955" s="177"/>
      <c r="S955" s="177"/>
      <c r="T955" s="178"/>
      <c r="AT955" s="173" t="s">
        <v>269</v>
      </c>
      <c r="AU955" s="173" t="s">
        <v>87</v>
      </c>
      <c r="AV955" s="14" t="s">
        <v>87</v>
      </c>
      <c r="AW955" s="14" t="s">
        <v>26</v>
      </c>
      <c r="AX955" s="14" t="s">
        <v>71</v>
      </c>
      <c r="AY955" s="173" t="s">
        <v>157</v>
      </c>
    </row>
    <row r="956" spans="2:51" s="14" customFormat="1" x14ac:dyDescent="0.2">
      <c r="B956" s="172"/>
      <c r="D956" s="166" t="s">
        <v>269</v>
      </c>
      <c r="E956" s="173" t="s">
        <v>1</v>
      </c>
      <c r="F956" s="174" t="s">
        <v>1599</v>
      </c>
      <c r="H956" s="175">
        <v>221.13</v>
      </c>
      <c r="L956" s="172"/>
      <c r="M956" s="176"/>
      <c r="N956" s="177"/>
      <c r="O956" s="177"/>
      <c r="P956" s="177"/>
      <c r="Q956" s="177"/>
      <c r="R956" s="177"/>
      <c r="S956" s="177"/>
      <c r="T956" s="178"/>
      <c r="AT956" s="173" t="s">
        <v>269</v>
      </c>
      <c r="AU956" s="173" t="s">
        <v>87</v>
      </c>
      <c r="AV956" s="14" t="s">
        <v>87</v>
      </c>
      <c r="AW956" s="14" t="s">
        <v>26</v>
      </c>
      <c r="AX956" s="14" t="s">
        <v>71</v>
      </c>
      <c r="AY956" s="173" t="s">
        <v>157</v>
      </c>
    </row>
    <row r="957" spans="2:51" s="13" customFormat="1" x14ac:dyDescent="0.2">
      <c r="B957" s="165"/>
      <c r="D957" s="166" t="s">
        <v>269</v>
      </c>
      <c r="E957" s="167" t="s">
        <v>1</v>
      </c>
      <c r="F957" s="168" t="s">
        <v>1600</v>
      </c>
      <c r="H957" s="167" t="s">
        <v>1</v>
      </c>
      <c r="L957" s="165"/>
      <c r="M957" s="169"/>
      <c r="N957" s="170"/>
      <c r="O957" s="170"/>
      <c r="P957" s="170"/>
      <c r="Q957" s="170"/>
      <c r="R957" s="170"/>
      <c r="S957" s="170"/>
      <c r="T957" s="171"/>
      <c r="AT957" s="167" t="s">
        <v>269</v>
      </c>
      <c r="AU957" s="167" t="s">
        <v>87</v>
      </c>
      <c r="AV957" s="13" t="s">
        <v>79</v>
      </c>
      <c r="AW957" s="13" t="s">
        <v>26</v>
      </c>
      <c r="AX957" s="13" t="s">
        <v>71</v>
      </c>
      <c r="AY957" s="167" t="s">
        <v>157</v>
      </c>
    </row>
    <row r="958" spans="2:51" s="14" customFormat="1" ht="33.75" x14ac:dyDescent="0.2">
      <c r="B958" s="172"/>
      <c r="D958" s="166" t="s">
        <v>269</v>
      </c>
      <c r="E958" s="173" t="s">
        <v>1</v>
      </c>
      <c r="F958" s="174" t="s">
        <v>1601</v>
      </c>
      <c r="H958" s="175">
        <v>617.22</v>
      </c>
      <c r="L958" s="172"/>
      <c r="M958" s="176"/>
      <c r="N958" s="177"/>
      <c r="O958" s="177"/>
      <c r="P958" s="177"/>
      <c r="Q958" s="177"/>
      <c r="R958" s="177"/>
      <c r="S958" s="177"/>
      <c r="T958" s="178"/>
      <c r="AT958" s="173" t="s">
        <v>269</v>
      </c>
      <c r="AU958" s="173" t="s">
        <v>87</v>
      </c>
      <c r="AV958" s="14" t="s">
        <v>87</v>
      </c>
      <c r="AW958" s="14" t="s">
        <v>26</v>
      </c>
      <c r="AX958" s="14" t="s">
        <v>71</v>
      </c>
      <c r="AY958" s="173" t="s">
        <v>157</v>
      </c>
    </row>
    <row r="959" spans="2:51" s="13" customFormat="1" x14ac:dyDescent="0.2">
      <c r="B959" s="165"/>
      <c r="D959" s="166" t="s">
        <v>269</v>
      </c>
      <c r="E959" s="167" t="s">
        <v>1</v>
      </c>
      <c r="F959" s="168" t="s">
        <v>1282</v>
      </c>
      <c r="H959" s="167" t="s">
        <v>1</v>
      </c>
      <c r="L959" s="165"/>
      <c r="M959" s="169"/>
      <c r="N959" s="170"/>
      <c r="O959" s="170"/>
      <c r="P959" s="170"/>
      <c r="Q959" s="170"/>
      <c r="R959" s="170"/>
      <c r="S959" s="170"/>
      <c r="T959" s="171"/>
      <c r="AT959" s="167" t="s">
        <v>269</v>
      </c>
      <c r="AU959" s="167" t="s">
        <v>87</v>
      </c>
      <c r="AV959" s="13" t="s">
        <v>79</v>
      </c>
      <c r="AW959" s="13" t="s">
        <v>26</v>
      </c>
      <c r="AX959" s="13" t="s">
        <v>71</v>
      </c>
      <c r="AY959" s="167" t="s">
        <v>157</v>
      </c>
    </row>
    <row r="960" spans="2:51" s="14" customFormat="1" ht="33.75" x14ac:dyDescent="0.2">
      <c r="B960" s="172"/>
      <c r="D960" s="166" t="s">
        <v>269</v>
      </c>
      <c r="E960" s="173" t="s">
        <v>1</v>
      </c>
      <c r="F960" s="174" t="s">
        <v>1602</v>
      </c>
      <c r="H960" s="175">
        <v>335.12</v>
      </c>
      <c r="L960" s="172"/>
      <c r="M960" s="176"/>
      <c r="N960" s="177"/>
      <c r="O960" s="177"/>
      <c r="P960" s="177"/>
      <c r="Q960" s="177"/>
      <c r="R960" s="177"/>
      <c r="S960" s="177"/>
      <c r="T960" s="178"/>
      <c r="AT960" s="173" t="s">
        <v>269</v>
      </c>
      <c r="AU960" s="173" t="s">
        <v>87</v>
      </c>
      <c r="AV960" s="14" t="s">
        <v>87</v>
      </c>
      <c r="AW960" s="14" t="s">
        <v>26</v>
      </c>
      <c r="AX960" s="14" t="s">
        <v>71</v>
      </c>
      <c r="AY960" s="173" t="s">
        <v>157</v>
      </c>
    </row>
    <row r="961" spans="1:65" s="13" customFormat="1" x14ac:dyDescent="0.2">
      <c r="B961" s="165"/>
      <c r="D961" s="166" t="s">
        <v>269</v>
      </c>
      <c r="E961" s="167" t="s">
        <v>1</v>
      </c>
      <c r="F961" s="168" t="s">
        <v>1603</v>
      </c>
      <c r="H961" s="167" t="s">
        <v>1</v>
      </c>
      <c r="L961" s="165"/>
      <c r="M961" s="169"/>
      <c r="N961" s="170"/>
      <c r="O961" s="170"/>
      <c r="P961" s="170"/>
      <c r="Q961" s="170"/>
      <c r="R961" s="170"/>
      <c r="S961" s="170"/>
      <c r="T961" s="171"/>
      <c r="AT961" s="167" t="s">
        <v>269</v>
      </c>
      <c r="AU961" s="167" t="s">
        <v>87</v>
      </c>
      <c r="AV961" s="13" t="s">
        <v>79</v>
      </c>
      <c r="AW961" s="13" t="s">
        <v>26</v>
      </c>
      <c r="AX961" s="13" t="s">
        <v>71</v>
      </c>
      <c r="AY961" s="167" t="s">
        <v>157</v>
      </c>
    </row>
    <row r="962" spans="1:65" s="14" customFormat="1" ht="33.75" x14ac:dyDescent="0.2">
      <c r="B962" s="172"/>
      <c r="D962" s="166" t="s">
        <v>269</v>
      </c>
      <c r="E962" s="173" t="s">
        <v>1</v>
      </c>
      <c r="F962" s="174" t="s">
        <v>1604</v>
      </c>
      <c r="H962" s="175">
        <v>727.69</v>
      </c>
      <c r="L962" s="172"/>
      <c r="M962" s="176"/>
      <c r="N962" s="177"/>
      <c r="O962" s="177"/>
      <c r="P962" s="177"/>
      <c r="Q962" s="177"/>
      <c r="R962" s="177"/>
      <c r="S962" s="177"/>
      <c r="T962" s="178"/>
      <c r="AT962" s="173" t="s">
        <v>269</v>
      </c>
      <c r="AU962" s="173" t="s">
        <v>87</v>
      </c>
      <c r="AV962" s="14" t="s">
        <v>87</v>
      </c>
      <c r="AW962" s="14" t="s">
        <v>26</v>
      </c>
      <c r="AX962" s="14" t="s">
        <v>71</v>
      </c>
      <c r="AY962" s="173" t="s">
        <v>157</v>
      </c>
    </row>
    <row r="963" spans="1:65" s="13" customFormat="1" x14ac:dyDescent="0.2">
      <c r="B963" s="165"/>
      <c r="D963" s="166" t="s">
        <v>269</v>
      </c>
      <c r="E963" s="167" t="s">
        <v>1</v>
      </c>
      <c r="F963" s="168" t="s">
        <v>1191</v>
      </c>
      <c r="H963" s="167" t="s">
        <v>1</v>
      </c>
      <c r="L963" s="165"/>
      <c r="M963" s="169"/>
      <c r="N963" s="170"/>
      <c r="O963" s="170"/>
      <c r="P963" s="170"/>
      <c r="Q963" s="170"/>
      <c r="R963" s="170"/>
      <c r="S963" s="170"/>
      <c r="T963" s="171"/>
      <c r="AT963" s="167" t="s">
        <v>269</v>
      </c>
      <c r="AU963" s="167" t="s">
        <v>87</v>
      </c>
      <c r="AV963" s="13" t="s">
        <v>79</v>
      </c>
      <c r="AW963" s="13" t="s">
        <v>26</v>
      </c>
      <c r="AX963" s="13" t="s">
        <v>71</v>
      </c>
      <c r="AY963" s="167" t="s">
        <v>157</v>
      </c>
    </row>
    <row r="964" spans="1:65" s="14" customFormat="1" x14ac:dyDescent="0.2">
      <c r="B964" s="172"/>
      <c r="D964" s="166" t="s">
        <v>269</v>
      </c>
      <c r="E964" s="173" t="s">
        <v>1</v>
      </c>
      <c r="F964" s="174" t="s">
        <v>1605</v>
      </c>
      <c r="H964" s="175">
        <v>138.49</v>
      </c>
      <c r="L964" s="172"/>
      <c r="M964" s="176"/>
      <c r="N964" s="177"/>
      <c r="O964" s="177"/>
      <c r="P964" s="177"/>
      <c r="Q964" s="177"/>
      <c r="R964" s="177"/>
      <c r="S964" s="177"/>
      <c r="T964" s="178"/>
      <c r="AT964" s="173" t="s">
        <v>269</v>
      </c>
      <c r="AU964" s="173" t="s">
        <v>87</v>
      </c>
      <c r="AV964" s="14" t="s">
        <v>87</v>
      </c>
      <c r="AW964" s="14" t="s">
        <v>26</v>
      </c>
      <c r="AX964" s="14" t="s">
        <v>71</v>
      </c>
      <c r="AY964" s="173" t="s">
        <v>157</v>
      </c>
    </row>
    <row r="965" spans="1:65" s="13" customFormat="1" x14ac:dyDescent="0.2">
      <c r="B965" s="165"/>
      <c r="D965" s="166" t="s">
        <v>269</v>
      </c>
      <c r="E965" s="167" t="s">
        <v>1</v>
      </c>
      <c r="F965" s="168" t="s">
        <v>1606</v>
      </c>
      <c r="H965" s="167" t="s">
        <v>1</v>
      </c>
      <c r="L965" s="165"/>
      <c r="M965" s="169"/>
      <c r="N965" s="170"/>
      <c r="O965" s="170"/>
      <c r="P965" s="170"/>
      <c r="Q965" s="170"/>
      <c r="R965" s="170"/>
      <c r="S965" s="170"/>
      <c r="T965" s="171"/>
      <c r="AT965" s="167" t="s">
        <v>269</v>
      </c>
      <c r="AU965" s="167" t="s">
        <v>87</v>
      </c>
      <c r="AV965" s="13" t="s">
        <v>79</v>
      </c>
      <c r="AW965" s="13" t="s">
        <v>26</v>
      </c>
      <c r="AX965" s="13" t="s">
        <v>71</v>
      </c>
      <c r="AY965" s="167" t="s">
        <v>157</v>
      </c>
    </row>
    <row r="966" spans="1:65" s="14" customFormat="1" x14ac:dyDescent="0.2">
      <c r="B966" s="172"/>
      <c r="D966" s="166" t="s">
        <v>269</v>
      </c>
      <c r="E966" s="173" t="s">
        <v>1</v>
      </c>
      <c r="F966" s="174" t="s">
        <v>1607</v>
      </c>
      <c r="H966" s="175">
        <v>353.91</v>
      </c>
      <c r="L966" s="172"/>
      <c r="M966" s="176"/>
      <c r="N966" s="177"/>
      <c r="O966" s="177"/>
      <c r="P966" s="177"/>
      <c r="Q966" s="177"/>
      <c r="R966" s="177"/>
      <c r="S966" s="177"/>
      <c r="T966" s="178"/>
      <c r="AT966" s="173" t="s">
        <v>269</v>
      </c>
      <c r="AU966" s="173" t="s">
        <v>87</v>
      </c>
      <c r="AV966" s="14" t="s">
        <v>87</v>
      </c>
      <c r="AW966" s="14" t="s">
        <v>26</v>
      </c>
      <c r="AX966" s="14" t="s">
        <v>71</v>
      </c>
      <c r="AY966" s="173" t="s">
        <v>157</v>
      </c>
    </row>
    <row r="967" spans="1:65" s="16" customFormat="1" x14ac:dyDescent="0.2">
      <c r="B967" s="186"/>
      <c r="D967" s="166" t="s">
        <v>269</v>
      </c>
      <c r="E967" s="187" t="s">
        <v>1</v>
      </c>
      <c r="F967" s="188" t="s">
        <v>319</v>
      </c>
      <c r="H967" s="189">
        <v>6427.7</v>
      </c>
      <c r="L967" s="186"/>
      <c r="M967" s="190"/>
      <c r="N967" s="191"/>
      <c r="O967" s="191"/>
      <c r="P967" s="191"/>
      <c r="Q967" s="191"/>
      <c r="R967" s="191"/>
      <c r="S967" s="191"/>
      <c r="T967" s="192"/>
      <c r="AT967" s="187" t="s">
        <v>269</v>
      </c>
      <c r="AU967" s="187" t="s">
        <v>87</v>
      </c>
      <c r="AV967" s="16" t="s">
        <v>92</v>
      </c>
      <c r="AW967" s="16" t="s">
        <v>26</v>
      </c>
      <c r="AX967" s="16" t="s">
        <v>71</v>
      </c>
      <c r="AY967" s="187" t="s">
        <v>157</v>
      </c>
    </row>
    <row r="968" spans="1:65" s="14" customFormat="1" x14ac:dyDescent="0.2">
      <c r="B968" s="172"/>
      <c r="D968" s="166" t="s">
        <v>269</v>
      </c>
      <c r="E968" s="173" t="s">
        <v>1</v>
      </c>
      <c r="F968" s="174" t="s">
        <v>1608</v>
      </c>
      <c r="H968" s="175">
        <v>642.77</v>
      </c>
      <c r="L968" s="172"/>
      <c r="M968" s="176"/>
      <c r="N968" s="177"/>
      <c r="O968" s="177"/>
      <c r="P968" s="177"/>
      <c r="Q968" s="177"/>
      <c r="R968" s="177"/>
      <c r="S968" s="177"/>
      <c r="T968" s="178"/>
      <c r="AT968" s="173" t="s">
        <v>269</v>
      </c>
      <c r="AU968" s="173" t="s">
        <v>87</v>
      </c>
      <c r="AV968" s="14" t="s">
        <v>87</v>
      </c>
      <c r="AW968" s="14" t="s">
        <v>26</v>
      </c>
      <c r="AX968" s="14" t="s">
        <v>71</v>
      </c>
      <c r="AY968" s="173" t="s">
        <v>157</v>
      </c>
    </row>
    <row r="969" spans="1:65" s="16" customFormat="1" x14ac:dyDescent="0.2">
      <c r="B969" s="186"/>
      <c r="D969" s="166" t="s">
        <v>269</v>
      </c>
      <c r="E969" s="187" t="s">
        <v>1</v>
      </c>
      <c r="F969" s="188" t="s">
        <v>319</v>
      </c>
      <c r="H969" s="189">
        <v>642.77</v>
      </c>
      <c r="L969" s="186"/>
      <c r="M969" s="190"/>
      <c r="N969" s="191"/>
      <c r="O969" s="191"/>
      <c r="P969" s="191"/>
      <c r="Q969" s="191"/>
      <c r="R969" s="191"/>
      <c r="S969" s="191"/>
      <c r="T969" s="192"/>
      <c r="AT969" s="187" t="s">
        <v>269</v>
      </c>
      <c r="AU969" s="187" t="s">
        <v>87</v>
      </c>
      <c r="AV969" s="16" t="s">
        <v>92</v>
      </c>
      <c r="AW969" s="16" t="s">
        <v>26</v>
      </c>
      <c r="AX969" s="16" t="s">
        <v>71</v>
      </c>
      <c r="AY969" s="187" t="s">
        <v>157</v>
      </c>
    </row>
    <row r="970" spans="1:65" s="14" customFormat="1" x14ac:dyDescent="0.2">
      <c r="B970" s="172"/>
      <c r="D970" s="166" t="s">
        <v>269</v>
      </c>
      <c r="E970" s="173" t="s">
        <v>1</v>
      </c>
      <c r="F970" s="174" t="s">
        <v>1609</v>
      </c>
      <c r="H970" s="175">
        <v>7.07</v>
      </c>
      <c r="L970" s="172"/>
      <c r="M970" s="176"/>
      <c r="N970" s="177"/>
      <c r="O970" s="177"/>
      <c r="P970" s="177"/>
      <c r="Q970" s="177"/>
      <c r="R970" s="177"/>
      <c r="S970" s="177"/>
      <c r="T970" s="178"/>
      <c r="AT970" s="173" t="s">
        <v>269</v>
      </c>
      <c r="AU970" s="173" t="s">
        <v>87</v>
      </c>
      <c r="AV970" s="14" t="s">
        <v>87</v>
      </c>
      <c r="AW970" s="14" t="s">
        <v>26</v>
      </c>
      <c r="AX970" s="14" t="s">
        <v>71</v>
      </c>
      <c r="AY970" s="173" t="s">
        <v>157</v>
      </c>
    </row>
    <row r="971" spans="1:65" s="16" customFormat="1" x14ac:dyDescent="0.2">
      <c r="B971" s="186"/>
      <c r="D971" s="166" t="s">
        <v>269</v>
      </c>
      <c r="E971" s="187" t="s">
        <v>1</v>
      </c>
      <c r="F971" s="188" t="s">
        <v>319</v>
      </c>
      <c r="H971" s="189">
        <v>7.07</v>
      </c>
      <c r="L971" s="186"/>
      <c r="M971" s="190"/>
      <c r="N971" s="191"/>
      <c r="O971" s="191"/>
      <c r="P971" s="191"/>
      <c r="Q971" s="191"/>
      <c r="R971" s="191"/>
      <c r="S971" s="191"/>
      <c r="T971" s="192"/>
      <c r="AT971" s="187" t="s">
        <v>269</v>
      </c>
      <c r="AU971" s="187" t="s">
        <v>87</v>
      </c>
      <c r="AV971" s="16" t="s">
        <v>92</v>
      </c>
      <c r="AW971" s="16" t="s">
        <v>26</v>
      </c>
      <c r="AX971" s="16" t="s">
        <v>79</v>
      </c>
      <c r="AY971" s="187" t="s">
        <v>157</v>
      </c>
    </row>
    <row r="972" spans="1:65" s="2" customFormat="1" ht="24.2" customHeight="1" x14ac:dyDescent="0.2">
      <c r="A972" s="30"/>
      <c r="B972" s="147"/>
      <c r="C972" s="148" t="s">
        <v>735</v>
      </c>
      <c r="D972" s="148" t="s">
        <v>159</v>
      </c>
      <c r="E972" s="149" t="s">
        <v>1610</v>
      </c>
      <c r="F972" s="150" t="s">
        <v>1611</v>
      </c>
      <c r="G972" s="151" t="s">
        <v>161</v>
      </c>
      <c r="H972" s="152">
        <v>17.66</v>
      </c>
      <c r="I972" s="152"/>
      <c r="J972" s="152">
        <f>ROUND(I972*H972,3)</f>
        <v>0</v>
      </c>
      <c r="K972" s="153"/>
      <c r="L972" s="31"/>
      <c r="M972" s="154" t="s">
        <v>1</v>
      </c>
      <c r="N972" s="155" t="s">
        <v>37</v>
      </c>
      <c r="O972" s="156">
        <v>1.58</v>
      </c>
      <c r="P972" s="156">
        <f>O972*H972</f>
        <v>27.902800000000003</v>
      </c>
      <c r="Q972" s="156">
        <v>2.4018600000000001</v>
      </c>
      <c r="R972" s="156">
        <f>Q972*H972</f>
        <v>42.416847600000004</v>
      </c>
      <c r="S972" s="156">
        <v>0</v>
      </c>
      <c r="T972" s="157">
        <f>S972*H972</f>
        <v>0</v>
      </c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R972" s="158" t="s">
        <v>162</v>
      </c>
      <c r="AT972" s="158" t="s">
        <v>159</v>
      </c>
      <c r="AU972" s="158" t="s">
        <v>87</v>
      </c>
      <c r="AY972" s="18" t="s">
        <v>157</v>
      </c>
      <c r="BE972" s="159">
        <f>IF(N972="základná",J972,0)</f>
        <v>0</v>
      </c>
      <c r="BF972" s="159">
        <f>IF(N972="znížená",J972,0)</f>
        <v>0</v>
      </c>
      <c r="BG972" s="159">
        <f>IF(N972="zákl. prenesená",J972,0)</f>
        <v>0</v>
      </c>
      <c r="BH972" s="159">
        <f>IF(N972="zníž. prenesená",J972,0)</f>
        <v>0</v>
      </c>
      <c r="BI972" s="159">
        <f>IF(N972="nulová",J972,0)</f>
        <v>0</v>
      </c>
      <c r="BJ972" s="18" t="s">
        <v>87</v>
      </c>
      <c r="BK972" s="160">
        <f>ROUND(I972*H972,3)</f>
        <v>0</v>
      </c>
      <c r="BL972" s="18" t="s">
        <v>162</v>
      </c>
      <c r="BM972" s="158" t="s">
        <v>1612</v>
      </c>
    </row>
    <row r="973" spans="1:65" s="14" customFormat="1" x14ac:dyDescent="0.2">
      <c r="B973" s="172"/>
      <c r="D973" s="166" t="s">
        <v>269</v>
      </c>
      <c r="E973" s="173" t="s">
        <v>1</v>
      </c>
      <c r="F973" s="174" t="s">
        <v>1613</v>
      </c>
      <c r="H973" s="175">
        <v>1.26</v>
      </c>
      <c r="L973" s="172"/>
      <c r="M973" s="176"/>
      <c r="N973" s="177"/>
      <c r="O973" s="177"/>
      <c r="P973" s="177"/>
      <c r="Q973" s="177"/>
      <c r="R973" s="177"/>
      <c r="S973" s="177"/>
      <c r="T973" s="178"/>
      <c r="AT973" s="173" t="s">
        <v>269</v>
      </c>
      <c r="AU973" s="173" t="s">
        <v>87</v>
      </c>
      <c r="AV973" s="14" t="s">
        <v>87</v>
      </c>
      <c r="AW973" s="14" t="s">
        <v>26</v>
      </c>
      <c r="AX973" s="14" t="s">
        <v>71</v>
      </c>
      <c r="AY973" s="173" t="s">
        <v>157</v>
      </c>
    </row>
    <row r="974" spans="1:65" s="14" customFormat="1" x14ac:dyDescent="0.2">
      <c r="B974" s="172"/>
      <c r="D974" s="166" t="s">
        <v>269</v>
      </c>
      <c r="E974" s="173" t="s">
        <v>1</v>
      </c>
      <c r="F974" s="174" t="s">
        <v>1614</v>
      </c>
      <c r="H974" s="175">
        <v>0.41</v>
      </c>
      <c r="L974" s="172"/>
      <c r="M974" s="176"/>
      <c r="N974" s="177"/>
      <c r="O974" s="177"/>
      <c r="P974" s="177"/>
      <c r="Q974" s="177"/>
      <c r="R974" s="177"/>
      <c r="S974" s="177"/>
      <c r="T974" s="178"/>
      <c r="AT974" s="173" t="s">
        <v>269</v>
      </c>
      <c r="AU974" s="173" t="s">
        <v>87</v>
      </c>
      <c r="AV974" s="14" t="s">
        <v>87</v>
      </c>
      <c r="AW974" s="14" t="s">
        <v>26</v>
      </c>
      <c r="AX974" s="14" t="s">
        <v>71</v>
      </c>
      <c r="AY974" s="173" t="s">
        <v>157</v>
      </c>
    </row>
    <row r="975" spans="1:65" s="14" customFormat="1" x14ac:dyDescent="0.2">
      <c r="B975" s="172"/>
      <c r="D975" s="166" t="s">
        <v>269</v>
      </c>
      <c r="E975" s="173" t="s">
        <v>1</v>
      </c>
      <c r="F975" s="174" t="s">
        <v>1615</v>
      </c>
      <c r="H975" s="175">
        <v>1.3859999999999999</v>
      </c>
      <c r="L975" s="172"/>
      <c r="M975" s="176"/>
      <c r="N975" s="177"/>
      <c r="O975" s="177"/>
      <c r="P975" s="177"/>
      <c r="Q975" s="177"/>
      <c r="R975" s="177"/>
      <c r="S975" s="177"/>
      <c r="T975" s="178"/>
      <c r="AT975" s="173" t="s">
        <v>269</v>
      </c>
      <c r="AU975" s="173" t="s">
        <v>87</v>
      </c>
      <c r="AV975" s="14" t="s">
        <v>87</v>
      </c>
      <c r="AW975" s="14" t="s">
        <v>26</v>
      </c>
      <c r="AX975" s="14" t="s">
        <v>71</v>
      </c>
      <c r="AY975" s="173" t="s">
        <v>157</v>
      </c>
    </row>
    <row r="976" spans="1:65" s="14" customFormat="1" x14ac:dyDescent="0.2">
      <c r="B976" s="172"/>
      <c r="D976" s="166" t="s">
        <v>269</v>
      </c>
      <c r="E976" s="173" t="s">
        <v>1</v>
      </c>
      <c r="F976" s="174" t="s">
        <v>1616</v>
      </c>
      <c r="H976" s="175">
        <v>1.391</v>
      </c>
      <c r="L976" s="172"/>
      <c r="M976" s="176"/>
      <c r="N976" s="177"/>
      <c r="O976" s="177"/>
      <c r="P976" s="177"/>
      <c r="Q976" s="177"/>
      <c r="R976" s="177"/>
      <c r="S976" s="177"/>
      <c r="T976" s="178"/>
      <c r="AT976" s="173" t="s">
        <v>269</v>
      </c>
      <c r="AU976" s="173" t="s">
        <v>87</v>
      </c>
      <c r="AV976" s="14" t="s">
        <v>87</v>
      </c>
      <c r="AW976" s="14" t="s">
        <v>26</v>
      </c>
      <c r="AX976" s="14" t="s">
        <v>71</v>
      </c>
      <c r="AY976" s="173" t="s">
        <v>157</v>
      </c>
    </row>
    <row r="977" spans="2:51" s="14" customFormat="1" x14ac:dyDescent="0.2">
      <c r="B977" s="172"/>
      <c r="D977" s="166" t="s">
        <v>269</v>
      </c>
      <c r="E977" s="173" t="s">
        <v>1</v>
      </c>
      <c r="F977" s="174" t="s">
        <v>1617</v>
      </c>
      <c r="H977" s="175">
        <v>1.448</v>
      </c>
      <c r="L977" s="172"/>
      <c r="M977" s="176"/>
      <c r="N977" s="177"/>
      <c r="O977" s="177"/>
      <c r="P977" s="177"/>
      <c r="Q977" s="177"/>
      <c r="R977" s="177"/>
      <c r="S977" s="177"/>
      <c r="T977" s="178"/>
      <c r="AT977" s="173" t="s">
        <v>269</v>
      </c>
      <c r="AU977" s="173" t="s">
        <v>87</v>
      </c>
      <c r="AV977" s="14" t="s">
        <v>87</v>
      </c>
      <c r="AW977" s="14" t="s">
        <v>26</v>
      </c>
      <c r="AX977" s="14" t="s">
        <v>71</v>
      </c>
      <c r="AY977" s="173" t="s">
        <v>157</v>
      </c>
    </row>
    <row r="978" spans="2:51" s="14" customFormat="1" x14ac:dyDescent="0.2">
      <c r="B978" s="172"/>
      <c r="D978" s="166" t="s">
        <v>269</v>
      </c>
      <c r="E978" s="173" t="s">
        <v>1</v>
      </c>
      <c r="F978" s="174" t="s">
        <v>1618</v>
      </c>
      <c r="H978" s="175">
        <v>1.113</v>
      </c>
      <c r="L978" s="172"/>
      <c r="M978" s="176"/>
      <c r="N978" s="177"/>
      <c r="O978" s="177"/>
      <c r="P978" s="177"/>
      <c r="Q978" s="177"/>
      <c r="R978" s="177"/>
      <c r="S978" s="177"/>
      <c r="T978" s="178"/>
      <c r="AT978" s="173" t="s">
        <v>269</v>
      </c>
      <c r="AU978" s="173" t="s">
        <v>87</v>
      </c>
      <c r="AV978" s="14" t="s">
        <v>87</v>
      </c>
      <c r="AW978" s="14" t="s">
        <v>26</v>
      </c>
      <c r="AX978" s="14" t="s">
        <v>71</v>
      </c>
      <c r="AY978" s="173" t="s">
        <v>157</v>
      </c>
    </row>
    <row r="979" spans="2:51" s="14" customFormat="1" x14ac:dyDescent="0.2">
      <c r="B979" s="172"/>
      <c r="D979" s="166" t="s">
        <v>269</v>
      </c>
      <c r="E979" s="173" t="s">
        <v>1</v>
      </c>
      <c r="F979" s="174" t="s">
        <v>1619</v>
      </c>
      <c r="H979" s="175">
        <v>0.255</v>
      </c>
      <c r="L979" s="172"/>
      <c r="M979" s="176"/>
      <c r="N979" s="177"/>
      <c r="O979" s="177"/>
      <c r="P979" s="177"/>
      <c r="Q979" s="177"/>
      <c r="R979" s="177"/>
      <c r="S979" s="177"/>
      <c r="T979" s="178"/>
      <c r="AT979" s="173" t="s">
        <v>269</v>
      </c>
      <c r="AU979" s="173" t="s">
        <v>87</v>
      </c>
      <c r="AV979" s="14" t="s">
        <v>87</v>
      </c>
      <c r="AW979" s="14" t="s">
        <v>26</v>
      </c>
      <c r="AX979" s="14" t="s">
        <v>71</v>
      </c>
      <c r="AY979" s="173" t="s">
        <v>157</v>
      </c>
    </row>
    <row r="980" spans="2:51" s="14" customFormat="1" x14ac:dyDescent="0.2">
      <c r="B980" s="172"/>
      <c r="D980" s="166" t="s">
        <v>269</v>
      </c>
      <c r="E980" s="173" t="s">
        <v>1</v>
      </c>
      <c r="F980" s="174" t="s">
        <v>1620</v>
      </c>
      <c r="H980" s="175">
        <v>0.28000000000000003</v>
      </c>
      <c r="L980" s="172"/>
      <c r="M980" s="176"/>
      <c r="N980" s="177"/>
      <c r="O980" s="177"/>
      <c r="P980" s="177"/>
      <c r="Q980" s="177"/>
      <c r="R980" s="177"/>
      <c r="S980" s="177"/>
      <c r="T980" s="178"/>
      <c r="AT980" s="173" t="s">
        <v>269</v>
      </c>
      <c r="AU980" s="173" t="s">
        <v>87</v>
      </c>
      <c r="AV980" s="14" t="s">
        <v>87</v>
      </c>
      <c r="AW980" s="14" t="s">
        <v>26</v>
      </c>
      <c r="AX980" s="14" t="s">
        <v>71</v>
      </c>
      <c r="AY980" s="173" t="s">
        <v>157</v>
      </c>
    </row>
    <row r="981" spans="2:51" s="14" customFormat="1" x14ac:dyDescent="0.2">
      <c r="B981" s="172"/>
      <c r="D981" s="166" t="s">
        <v>269</v>
      </c>
      <c r="E981" s="173" t="s">
        <v>1</v>
      </c>
      <c r="F981" s="174" t="s">
        <v>1621</v>
      </c>
      <c r="H981" s="175">
        <v>0.40500000000000003</v>
      </c>
      <c r="L981" s="172"/>
      <c r="M981" s="176"/>
      <c r="N981" s="177"/>
      <c r="O981" s="177"/>
      <c r="P981" s="177"/>
      <c r="Q981" s="177"/>
      <c r="R981" s="177"/>
      <c r="S981" s="177"/>
      <c r="T981" s="178"/>
      <c r="AT981" s="173" t="s">
        <v>269</v>
      </c>
      <c r="AU981" s="173" t="s">
        <v>87</v>
      </c>
      <c r="AV981" s="14" t="s">
        <v>87</v>
      </c>
      <c r="AW981" s="14" t="s">
        <v>26</v>
      </c>
      <c r="AX981" s="14" t="s">
        <v>71</v>
      </c>
      <c r="AY981" s="173" t="s">
        <v>157</v>
      </c>
    </row>
    <row r="982" spans="2:51" s="16" customFormat="1" x14ac:dyDescent="0.2">
      <c r="B982" s="186"/>
      <c r="D982" s="166" t="s">
        <v>269</v>
      </c>
      <c r="E982" s="187" t="s">
        <v>1</v>
      </c>
      <c r="F982" s="188" t="s">
        <v>319</v>
      </c>
      <c r="H982" s="189">
        <v>7.9480000000000004</v>
      </c>
      <c r="L982" s="186"/>
      <c r="M982" s="190"/>
      <c r="N982" s="191"/>
      <c r="O982" s="191"/>
      <c r="P982" s="191"/>
      <c r="Q982" s="191"/>
      <c r="R982" s="191"/>
      <c r="S982" s="191"/>
      <c r="T982" s="192"/>
      <c r="AT982" s="187" t="s">
        <v>269</v>
      </c>
      <c r="AU982" s="187" t="s">
        <v>87</v>
      </c>
      <c r="AV982" s="16" t="s">
        <v>92</v>
      </c>
      <c r="AW982" s="16" t="s">
        <v>26</v>
      </c>
      <c r="AX982" s="16" t="s">
        <v>71</v>
      </c>
      <c r="AY982" s="187" t="s">
        <v>157</v>
      </c>
    </row>
    <row r="983" spans="2:51" s="14" customFormat="1" x14ac:dyDescent="0.2">
      <c r="B983" s="172"/>
      <c r="D983" s="166" t="s">
        <v>269</v>
      </c>
      <c r="E983" s="173" t="s">
        <v>1</v>
      </c>
      <c r="F983" s="174" t="s">
        <v>1622</v>
      </c>
      <c r="H983" s="175">
        <v>2.6480000000000001</v>
      </c>
      <c r="L983" s="172"/>
      <c r="M983" s="176"/>
      <c r="N983" s="177"/>
      <c r="O983" s="177"/>
      <c r="P983" s="177"/>
      <c r="Q983" s="177"/>
      <c r="R983" s="177"/>
      <c r="S983" s="177"/>
      <c r="T983" s="178"/>
      <c r="AT983" s="173" t="s">
        <v>269</v>
      </c>
      <c r="AU983" s="173" t="s">
        <v>87</v>
      </c>
      <c r="AV983" s="14" t="s">
        <v>87</v>
      </c>
      <c r="AW983" s="14" t="s">
        <v>26</v>
      </c>
      <c r="AX983" s="14" t="s">
        <v>71</v>
      </c>
      <c r="AY983" s="173" t="s">
        <v>157</v>
      </c>
    </row>
    <row r="984" spans="2:51" s="14" customFormat="1" x14ac:dyDescent="0.2">
      <c r="B984" s="172"/>
      <c r="D984" s="166" t="s">
        <v>269</v>
      </c>
      <c r="E984" s="173" t="s">
        <v>1</v>
      </c>
      <c r="F984" s="174" t="s">
        <v>1623</v>
      </c>
      <c r="H984" s="175">
        <v>1.724</v>
      </c>
      <c r="L984" s="172"/>
      <c r="M984" s="176"/>
      <c r="N984" s="177"/>
      <c r="O984" s="177"/>
      <c r="P984" s="177"/>
      <c r="Q984" s="177"/>
      <c r="R984" s="177"/>
      <c r="S984" s="177"/>
      <c r="T984" s="178"/>
      <c r="AT984" s="173" t="s">
        <v>269</v>
      </c>
      <c r="AU984" s="173" t="s">
        <v>87</v>
      </c>
      <c r="AV984" s="14" t="s">
        <v>87</v>
      </c>
      <c r="AW984" s="14" t="s">
        <v>26</v>
      </c>
      <c r="AX984" s="14" t="s">
        <v>71</v>
      </c>
      <c r="AY984" s="173" t="s">
        <v>157</v>
      </c>
    </row>
    <row r="985" spans="2:51" s="14" customFormat="1" x14ac:dyDescent="0.2">
      <c r="B985" s="172"/>
      <c r="D985" s="166" t="s">
        <v>269</v>
      </c>
      <c r="E985" s="173" t="s">
        <v>1</v>
      </c>
      <c r="F985" s="174" t="s">
        <v>1624</v>
      </c>
      <c r="H985" s="175">
        <v>0.40600000000000003</v>
      </c>
      <c r="L985" s="172"/>
      <c r="M985" s="176"/>
      <c r="N985" s="177"/>
      <c r="O985" s="177"/>
      <c r="P985" s="177"/>
      <c r="Q985" s="177"/>
      <c r="R985" s="177"/>
      <c r="S985" s="177"/>
      <c r="T985" s="178"/>
      <c r="AT985" s="173" t="s">
        <v>269</v>
      </c>
      <c r="AU985" s="173" t="s">
        <v>87</v>
      </c>
      <c r="AV985" s="14" t="s">
        <v>87</v>
      </c>
      <c r="AW985" s="14" t="s">
        <v>26</v>
      </c>
      <c r="AX985" s="14" t="s">
        <v>71</v>
      </c>
      <c r="AY985" s="173" t="s">
        <v>157</v>
      </c>
    </row>
    <row r="986" spans="2:51" s="14" customFormat="1" x14ac:dyDescent="0.2">
      <c r="B986" s="172"/>
      <c r="D986" s="166" t="s">
        <v>269</v>
      </c>
      <c r="E986" s="173" t="s">
        <v>1</v>
      </c>
      <c r="F986" s="174" t="s">
        <v>1625</v>
      </c>
      <c r="H986" s="175">
        <v>0.495</v>
      </c>
      <c r="L986" s="172"/>
      <c r="M986" s="176"/>
      <c r="N986" s="177"/>
      <c r="O986" s="177"/>
      <c r="P986" s="177"/>
      <c r="Q986" s="177"/>
      <c r="R986" s="177"/>
      <c r="S986" s="177"/>
      <c r="T986" s="178"/>
      <c r="AT986" s="173" t="s">
        <v>269</v>
      </c>
      <c r="AU986" s="173" t="s">
        <v>87</v>
      </c>
      <c r="AV986" s="14" t="s">
        <v>87</v>
      </c>
      <c r="AW986" s="14" t="s">
        <v>26</v>
      </c>
      <c r="AX986" s="14" t="s">
        <v>71</v>
      </c>
      <c r="AY986" s="173" t="s">
        <v>157</v>
      </c>
    </row>
    <row r="987" spans="2:51" s="16" customFormat="1" x14ac:dyDescent="0.2">
      <c r="B987" s="186"/>
      <c r="D987" s="166" t="s">
        <v>269</v>
      </c>
      <c r="E987" s="187" t="s">
        <v>1</v>
      </c>
      <c r="F987" s="188" t="s">
        <v>319</v>
      </c>
      <c r="H987" s="189">
        <v>5.2729999999999997</v>
      </c>
      <c r="L987" s="186"/>
      <c r="M987" s="190"/>
      <c r="N987" s="191"/>
      <c r="O987" s="191"/>
      <c r="P987" s="191"/>
      <c r="Q987" s="191"/>
      <c r="R987" s="191"/>
      <c r="S987" s="191"/>
      <c r="T987" s="192"/>
      <c r="AT987" s="187" t="s">
        <v>269</v>
      </c>
      <c r="AU987" s="187" t="s">
        <v>87</v>
      </c>
      <c r="AV987" s="16" t="s">
        <v>92</v>
      </c>
      <c r="AW987" s="16" t="s">
        <v>26</v>
      </c>
      <c r="AX987" s="16" t="s">
        <v>71</v>
      </c>
      <c r="AY987" s="187" t="s">
        <v>157</v>
      </c>
    </row>
    <row r="988" spans="2:51" s="14" customFormat="1" x14ac:dyDescent="0.2">
      <c r="B988" s="172"/>
      <c r="D988" s="166" t="s">
        <v>269</v>
      </c>
      <c r="E988" s="173" t="s">
        <v>1</v>
      </c>
      <c r="F988" s="174" t="s">
        <v>1626</v>
      </c>
      <c r="H988" s="175">
        <v>1.5389999999999999</v>
      </c>
      <c r="L988" s="172"/>
      <c r="M988" s="176"/>
      <c r="N988" s="177"/>
      <c r="O988" s="177"/>
      <c r="P988" s="177"/>
      <c r="Q988" s="177"/>
      <c r="R988" s="177"/>
      <c r="S988" s="177"/>
      <c r="T988" s="178"/>
      <c r="AT988" s="173" t="s">
        <v>269</v>
      </c>
      <c r="AU988" s="173" t="s">
        <v>87</v>
      </c>
      <c r="AV988" s="14" t="s">
        <v>87</v>
      </c>
      <c r="AW988" s="14" t="s">
        <v>26</v>
      </c>
      <c r="AX988" s="14" t="s">
        <v>71</v>
      </c>
      <c r="AY988" s="173" t="s">
        <v>157</v>
      </c>
    </row>
    <row r="989" spans="2:51" s="14" customFormat="1" x14ac:dyDescent="0.2">
      <c r="B989" s="172"/>
      <c r="D989" s="166" t="s">
        <v>269</v>
      </c>
      <c r="E989" s="173" t="s">
        <v>1</v>
      </c>
      <c r="F989" s="174" t="s">
        <v>1627</v>
      </c>
      <c r="H989" s="175">
        <v>0.875</v>
      </c>
      <c r="L989" s="172"/>
      <c r="M989" s="176"/>
      <c r="N989" s="177"/>
      <c r="O989" s="177"/>
      <c r="P989" s="177"/>
      <c r="Q989" s="177"/>
      <c r="R989" s="177"/>
      <c r="S989" s="177"/>
      <c r="T989" s="178"/>
      <c r="AT989" s="173" t="s">
        <v>269</v>
      </c>
      <c r="AU989" s="173" t="s">
        <v>87</v>
      </c>
      <c r="AV989" s="14" t="s">
        <v>87</v>
      </c>
      <c r="AW989" s="14" t="s">
        <v>26</v>
      </c>
      <c r="AX989" s="14" t="s">
        <v>71</v>
      </c>
      <c r="AY989" s="173" t="s">
        <v>157</v>
      </c>
    </row>
    <row r="990" spans="2:51" s="16" customFormat="1" x14ac:dyDescent="0.2">
      <c r="B990" s="186"/>
      <c r="D990" s="166" t="s">
        <v>269</v>
      </c>
      <c r="E990" s="187" t="s">
        <v>1</v>
      </c>
      <c r="F990" s="188" t="s">
        <v>319</v>
      </c>
      <c r="H990" s="189">
        <v>2.4140000000000001</v>
      </c>
      <c r="L990" s="186"/>
      <c r="M990" s="190"/>
      <c r="N990" s="191"/>
      <c r="O990" s="191"/>
      <c r="P990" s="191"/>
      <c r="Q990" s="191"/>
      <c r="R990" s="191"/>
      <c r="S990" s="191"/>
      <c r="T990" s="192"/>
      <c r="AT990" s="187" t="s">
        <v>269</v>
      </c>
      <c r="AU990" s="187" t="s">
        <v>87</v>
      </c>
      <c r="AV990" s="16" t="s">
        <v>92</v>
      </c>
      <c r="AW990" s="16" t="s">
        <v>26</v>
      </c>
      <c r="AX990" s="16" t="s">
        <v>71</v>
      </c>
      <c r="AY990" s="187" t="s">
        <v>157</v>
      </c>
    </row>
    <row r="991" spans="2:51" s="14" customFormat="1" x14ac:dyDescent="0.2">
      <c r="B991" s="172"/>
      <c r="D991" s="166" t="s">
        <v>269</v>
      </c>
      <c r="E991" s="173" t="s">
        <v>1</v>
      </c>
      <c r="F991" s="174" t="s">
        <v>1628</v>
      </c>
      <c r="H991" s="175">
        <v>2.0249999999999999</v>
      </c>
      <c r="L991" s="172"/>
      <c r="M991" s="176"/>
      <c r="N991" s="177"/>
      <c r="O991" s="177"/>
      <c r="P991" s="177"/>
      <c r="Q991" s="177"/>
      <c r="R991" s="177"/>
      <c r="S991" s="177"/>
      <c r="T991" s="178"/>
      <c r="AT991" s="173" t="s">
        <v>269</v>
      </c>
      <c r="AU991" s="173" t="s">
        <v>87</v>
      </c>
      <c r="AV991" s="14" t="s">
        <v>87</v>
      </c>
      <c r="AW991" s="14" t="s">
        <v>26</v>
      </c>
      <c r="AX991" s="14" t="s">
        <v>71</v>
      </c>
      <c r="AY991" s="173" t="s">
        <v>157</v>
      </c>
    </row>
    <row r="992" spans="2:51" s="16" customFormat="1" x14ac:dyDescent="0.2">
      <c r="B992" s="186"/>
      <c r="D992" s="166" t="s">
        <v>269</v>
      </c>
      <c r="E992" s="187" t="s">
        <v>1</v>
      </c>
      <c r="F992" s="188" t="s">
        <v>319</v>
      </c>
      <c r="H992" s="189">
        <v>2.0249999999999999</v>
      </c>
      <c r="L992" s="186"/>
      <c r="M992" s="190"/>
      <c r="N992" s="191"/>
      <c r="O992" s="191"/>
      <c r="P992" s="191"/>
      <c r="Q992" s="191"/>
      <c r="R992" s="191"/>
      <c r="S992" s="191"/>
      <c r="T992" s="192"/>
      <c r="AT992" s="187" t="s">
        <v>269</v>
      </c>
      <c r="AU992" s="187" t="s">
        <v>87</v>
      </c>
      <c r="AV992" s="16" t="s">
        <v>92</v>
      </c>
      <c r="AW992" s="16" t="s">
        <v>26</v>
      </c>
      <c r="AX992" s="16" t="s">
        <v>71</v>
      </c>
      <c r="AY992" s="187" t="s">
        <v>157</v>
      </c>
    </row>
    <row r="993" spans="1:65" s="15" customFormat="1" x14ac:dyDescent="0.2">
      <c r="B993" s="179"/>
      <c r="D993" s="166" t="s">
        <v>269</v>
      </c>
      <c r="E993" s="180" t="s">
        <v>1</v>
      </c>
      <c r="F993" s="181" t="s">
        <v>272</v>
      </c>
      <c r="H993" s="182">
        <v>17.66</v>
      </c>
      <c r="L993" s="179"/>
      <c r="M993" s="183"/>
      <c r="N993" s="184"/>
      <c r="O993" s="184"/>
      <c r="P993" s="184"/>
      <c r="Q993" s="184"/>
      <c r="R993" s="184"/>
      <c r="S993" s="184"/>
      <c r="T993" s="185"/>
      <c r="AT993" s="180" t="s">
        <v>269</v>
      </c>
      <c r="AU993" s="180" t="s">
        <v>87</v>
      </c>
      <c r="AV993" s="15" t="s">
        <v>162</v>
      </c>
      <c r="AW993" s="15" t="s">
        <v>26</v>
      </c>
      <c r="AX993" s="15" t="s">
        <v>79</v>
      </c>
      <c r="AY993" s="180" t="s">
        <v>157</v>
      </c>
    </row>
    <row r="994" spans="1:65" s="2" customFormat="1" ht="24.2" customHeight="1" x14ac:dyDescent="0.2">
      <c r="A994" s="30"/>
      <c r="B994" s="147"/>
      <c r="C994" s="148" t="s">
        <v>739</v>
      </c>
      <c r="D994" s="148" t="s">
        <v>159</v>
      </c>
      <c r="E994" s="149" t="s">
        <v>1629</v>
      </c>
      <c r="F994" s="150" t="s">
        <v>1630</v>
      </c>
      <c r="G994" s="151" t="s">
        <v>161</v>
      </c>
      <c r="H994" s="152">
        <v>64.069999999999993</v>
      </c>
      <c r="I994" s="152"/>
      <c r="J994" s="152">
        <f>ROUND(I994*H994,3)</f>
        <v>0</v>
      </c>
      <c r="K994" s="153"/>
      <c r="L994" s="31"/>
      <c r="M994" s="154" t="s">
        <v>1</v>
      </c>
      <c r="N994" s="155" t="s">
        <v>37</v>
      </c>
      <c r="O994" s="156">
        <v>1.573</v>
      </c>
      <c r="P994" s="156">
        <f>O994*H994</f>
        <v>100.78210999999999</v>
      </c>
      <c r="Q994" s="156">
        <v>2.31413</v>
      </c>
      <c r="R994" s="156">
        <f>Q994*H994</f>
        <v>148.26630909999997</v>
      </c>
      <c r="S994" s="156">
        <v>0</v>
      </c>
      <c r="T994" s="157">
        <f>S994*H994</f>
        <v>0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58" t="s">
        <v>162</v>
      </c>
      <c r="AT994" s="158" t="s">
        <v>159</v>
      </c>
      <c r="AU994" s="158" t="s">
        <v>87</v>
      </c>
      <c r="AY994" s="18" t="s">
        <v>157</v>
      </c>
      <c r="BE994" s="159">
        <f>IF(N994="základná",J994,0)</f>
        <v>0</v>
      </c>
      <c r="BF994" s="159">
        <f>IF(N994="znížená",J994,0)</f>
        <v>0</v>
      </c>
      <c r="BG994" s="159">
        <f>IF(N994="zákl. prenesená",J994,0)</f>
        <v>0</v>
      </c>
      <c r="BH994" s="159">
        <f>IF(N994="zníž. prenesená",J994,0)</f>
        <v>0</v>
      </c>
      <c r="BI994" s="159">
        <f>IF(N994="nulová",J994,0)</f>
        <v>0</v>
      </c>
      <c r="BJ994" s="18" t="s">
        <v>87</v>
      </c>
      <c r="BK994" s="160">
        <f>ROUND(I994*H994,3)</f>
        <v>0</v>
      </c>
      <c r="BL994" s="18" t="s">
        <v>162</v>
      </c>
      <c r="BM994" s="158" t="s">
        <v>1631</v>
      </c>
    </row>
    <row r="995" spans="1:65" s="14" customFormat="1" x14ac:dyDescent="0.2">
      <c r="B995" s="172"/>
      <c r="D995" s="166" t="s">
        <v>269</v>
      </c>
      <c r="E995" s="173" t="s">
        <v>1</v>
      </c>
      <c r="F995" s="174" t="s">
        <v>1632</v>
      </c>
      <c r="H995" s="175">
        <v>5.5609999999999999</v>
      </c>
      <c r="L995" s="172"/>
      <c r="M995" s="176"/>
      <c r="N995" s="177"/>
      <c r="O995" s="177"/>
      <c r="P995" s="177"/>
      <c r="Q995" s="177"/>
      <c r="R995" s="177"/>
      <c r="S995" s="177"/>
      <c r="T995" s="178"/>
      <c r="AT995" s="173" t="s">
        <v>269</v>
      </c>
      <c r="AU995" s="173" t="s">
        <v>87</v>
      </c>
      <c r="AV995" s="14" t="s">
        <v>87</v>
      </c>
      <c r="AW995" s="14" t="s">
        <v>26</v>
      </c>
      <c r="AX995" s="14" t="s">
        <v>71</v>
      </c>
      <c r="AY995" s="173" t="s">
        <v>157</v>
      </c>
    </row>
    <row r="996" spans="1:65" s="14" customFormat="1" x14ac:dyDescent="0.2">
      <c r="B996" s="172"/>
      <c r="D996" s="166" t="s">
        <v>269</v>
      </c>
      <c r="E996" s="173" t="s">
        <v>1</v>
      </c>
      <c r="F996" s="174" t="s">
        <v>1633</v>
      </c>
      <c r="H996" s="175">
        <v>2.1850000000000001</v>
      </c>
      <c r="L996" s="172"/>
      <c r="M996" s="176"/>
      <c r="N996" s="177"/>
      <c r="O996" s="177"/>
      <c r="P996" s="177"/>
      <c r="Q996" s="177"/>
      <c r="R996" s="177"/>
      <c r="S996" s="177"/>
      <c r="T996" s="178"/>
      <c r="AT996" s="173" t="s">
        <v>269</v>
      </c>
      <c r="AU996" s="173" t="s">
        <v>87</v>
      </c>
      <c r="AV996" s="14" t="s">
        <v>87</v>
      </c>
      <c r="AW996" s="14" t="s">
        <v>26</v>
      </c>
      <c r="AX996" s="14" t="s">
        <v>71</v>
      </c>
      <c r="AY996" s="173" t="s">
        <v>157</v>
      </c>
    </row>
    <row r="997" spans="1:65" s="14" customFormat="1" x14ac:dyDescent="0.2">
      <c r="B997" s="172"/>
      <c r="D997" s="166" t="s">
        <v>269</v>
      </c>
      <c r="E997" s="173" t="s">
        <v>1</v>
      </c>
      <c r="F997" s="174" t="s">
        <v>1634</v>
      </c>
      <c r="H997" s="175">
        <v>5.3159999999999998</v>
      </c>
      <c r="L997" s="172"/>
      <c r="M997" s="176"/>
      <c r="N997" s="177"/>
      <c r="O997" s="177"/>
      <c r="P997" s="177"/>
      <c r="Q997" s="177"/>
      <c r="R997" s="177"/>
      <c r="S997" s="177"/>
      <c r="T997" s="178"/>
      <c r="AT997" s="173" t="s">
        <v>269</v>
      </c>
      <c r="AU997" s="173" t="s">
        <v>87</v>
      </c>
      <c r="AV997" s="14" t="s">
        <v>87</v>
      </c>
      <c r="AW997" s="14" t="s">
        <v>26</v>
      </c>
      <c r="AX997" s="14" t="s">
        <v>71</v>
      </c>
      <c r="AY997" s="173" t="s">
        <v>157</v>
      </c>
    </row>
    <row r="998" spans="1:65" s="14" customFormat="1" x14ac:dyDescent="0.2">
      <c r="B998" s="172"/>
      <c r="D998" s="166" t="s">
        <v>269</v>
      </c>
      <c r="E998" s="173" t="s">
        <v>1</v>
      </c>
      <c r="F998" s="174" t="s">
        <v>1635</v>
      </c>
      <c r="H998" s="175">
        <v>0.83799999999999997</v>
      </c>
      <c r="L998" s="172"/>
      <c r="M998" s="176"/>
      <c r="N998" s="177"/>
      <c r="O998" s="177"/>
      <c r="P998" s="177"/>
      <c r="Q998" s="177"/>
      <c r="R998" s="177"/>
      <c r="S998" s="177"/>
      <c r="T998" s="178"/>
      <c r="AT998" s="173" t="s">
        <v>269</v>
      </c>
      <c r="AU998" s="173" t="s">
        <v>87</v>
      </c>
      <c r="AV998" s="14" t="s">
        <v>87</v>
      </c>
      <c r="AW998" s="14" t="s">
        <v>26</v>
      </c>
      <c r="AX998" s="14" t="s">
        <v>71</v>
      </c>
      <c r="AY998" s="173" t="s">
        <v>157</v>
      </c>
    </row>
    <row r="999" spans="1:65" s="14" customFormat="1" x14ac:dyDescent="0.2">
      <c r="B999" s="172"/>
      <c r="D999" s="166" t="s">
        <v>269</v>
      </c>
      <c r="E999" s="173" t="s">
        <v>1</v>
      </c>
      <c r="F999" s="174" t="s">
        <v>1636</v>
      </c>
      <c r="H999" s="175">
        <v>1.1479999999999999</v>
      </c>
      <c r="L999" s="172"/>
      <c r="M999" s="176"/>
      <c r="N999" s="177"/>
      <c r="O999" s="177"/>
      <c r="P999" s="177"/>
      <c r="Q999" s="177"/>
      <c r="R999" s="177"/>
      <c r="S999" s="177"/>
      <c r="T999" s="178"/>
      <c r="AT999" s="173" t="s">
        <v>269</v>
      </c>
      <c r="AU999" s="173" t="s">
        <v>87</v>
      </c>
      <c r="AV999" s="14" t="s">
        <v>87</v>
      </c>
      <c r="AW999" s="14" t="s">
        <v>26</v>
      </c>
      <c r="AX999" s="14" t="s">
        <v>71</v>
      </c>
      <c r="AY999" s="173" t="s">
        <v>157</v>
      </c>
    </row>
    <row r="1000" spans="1:65" s="14" customFormat="1" x14ac:dyDescent="0.2">
      <c r="B1000" s="172"/>
      <c r="D1000" s="166" t="s">
        <v>269</v>
      </c>
      <c r="E1000" s="173" t="s">
        <v>1</v>
      </c>
      <c r="F1000" s="174" t="s">
        <v>1637</v>
      </c>
      <c r="H1000" s="175">
        <v>0.44600000000000001</v>
      </c>
      <c r="L1000" s="172"/>
      <c r="M1000" s="176"/>
      <c r="N1000" s="177"/>
      <c r="O1000" s="177"/>
      <c r="P1000" s="177"/>
      <c r="Q1000" s="177"/>
      <c r="R1000" s="177"/>
      <c r="S1000" s="177"/>
      <c r="T1000" s="178"/>
      <c r="AT1000" s="173" t="s">
        <v>269</v>
      </c>
      <c r="AU1000" s="173" t="s">
        <v>87</v>
      </c>
      <c r="AV1000" s="14" t="s">
        <v>87</v>
      </c>
      <c r="AW1000" s="14" t="s">
        <v>26</v>
      </c>
      <c r="AX1000" s="14" t="s">
        <v>71</v>
      </c>
      <c r="AY1000" s="173" t="s">
        <v>157</v>
      </c>
    </row>
    <row r="1001" spans="1:65" s="14" customFormat="1" x14ac:dyDescent="0.2">
      <c r="B1001" s="172"/>
      <c r="D1001" s="166" t="s">
        <v>269</v>
      </c>
      <c r="E1001" s="173" t="s">
        <v>1</v>
      </c>
      <c r="F1001" s="174" t="s">
        <v>1638</v>
      </c>
      <c r="H1001" s="175">
        <v>0.17</v>
      </c>
      <c r="L1001" s="172"/>
      <c r="M1001" s="176"/>
      <c r="N1001" s="177"/>
      <c r="O1001" s="177"/>
      <c r="P1001" s="177"/>
      <c r="Q1001" s="177"/>
      <c r="R1001" s="177"/>
      <c r="S1001" s="177"/>
      <c r="T1001" s="178"/>
      <c r="AT1001" s="173" t="s">
        <v>269</v>
      </c>
      <c r="AU1001" s="173" t="s">
        <v>87</v>
      </c>
      <c r="AV1001" s="14" t="s">
        <v>87</v>
      </c>
      <c r="AW1001" s="14" t="s">
        <v>26</v>
      </c>
      <c r="AX1001" s="14" t="s">
        <v>71</v>
      </c>
      <c r="AY1001" s="173" t="s">
        <v>157</v>
      </c>
    </row>
    <row r="1002" spans="1:65" s="14" customFormat="1" x14ac:dyDescent="0.2">
      <c r="B1002" s="172"/>
      <c r="D1002" s="166" t="s">
        <v>269</v>
      </c>
      <c r="E1002" s="173" t="s">
        <v>1</v>
      </c>
      <c r="F1002" s="174" t="s">
        <v>1639</v>
      </c>
      <c r="H1002" s="175">
        <v>0.29499999999999998</v>
      </c>
      <c r="L1002" s="172"/>
      <c r="M1002" s="176"/>
      <c r="N1002" s="177"/>
      <c r="O1002" s="177"/>
      <c r="P1002" s="177"/>
      <c r="Q1002" s="177"/>
      <c r="R1002" s="177"/>
      <c r="S1002" s="177"/>
      <c r="T1002" s="178"/>
      <c r="AT1002" s="173" t="s">
        <v>269</v>
      </c>
      <c r="AU1002" s="173" t="s">
        <v>87</v>
      </c>
      <c r="AV1002" s="14" t="s">
        <v>87</v>
      </c>
      <c r="AW1002" s="14" t="s">
        <v>26</v>
      </c>
      <c r="AX1002" s="14" t="s">
        <v>71</v>
      </c>
      <c r="AY1002" s="173" t="s">
        <v>157</v>
      </c>
    </row>
    <row r="1003" spans="1:65" s="14" customFormat="1" x14ac:dyDescent="0.2">
      <c r="B1003" s="172"/>
      <c r="D1003" s="166" t="s">
        <v>269</v>
      </c>
      <c r="E1003" s="173" t="s">
        <v>1</v>
      </c>
      <c r="F1003" s="174" t="s">
        <v>1640</v>
      </c>
      <c r="H1003" s="175">
        <v>0.86899999999999999</v>
      </c>
      <c r="L1003" s="172"/>
      <c r="M1003" s="176"/>
      <c r="N1003" s="177"/>
      <c r="O1003" s="177"/>
      <c r="P1003" s="177"/>
      <c r="Q1003" s="177"/>
      <c r="R1003" s="177"/>
      <c r="S1003" s="177"/>
      <c r="T1003" s="178"/>
      <c r="AT1003" s="173" t="s">
        <v>269</v>
      </c>
      <c r="AU1003" s="173" t="s">
        <v>87</v>
      </c>
      <c r="AV1003" s="14" t="s">
        <v>87</v>
      </c>
      <c r="AW1003" s="14" t="s">
        <v>26</v>
      </c>
      <c r="AX1003" s="14" t="s">
        <v>71</v>
      </c>
      <c r="AY1003" s="173" t="s">
        <v>157</v>
      </c>
    </row>
    <row r="1004" spans="1:65" s="14" customFormat="1" x14ac:dyDescent="0.2">
      <c r="B1004" s="172"/>
      <c r="D1004" s="166" t="s">
        <v>269</v>
      </c>
      <c r="E1004" s="173" t="s">
        <v>1</v>
      </c>
      <c r="F1004" s="174" t="s">
        <v>1641</v>
      </c>
      <c r="H1004" s="175">
        <v>14.237</v>
      </c>
      <c r="L1004" s="172"/>
      <c r="M1004" s="176"/>
      <c r="N1004" s="177"/>
      <c r="O1004" s="177"/>
      <c r="P1004" s="177"/>
      <c r="Q1004" s="177"/>
      <c r="R1004" s="177"/>
      <c r="S1004" s="177"/>
      <c r="T1004" s="178"/>
      <c r="AT1004" s="173" t="s">
        <v>269</v>
      </c>
      <c r="AU1004" s="173" t="s">
        <v>87</v>
      </c>
      <c r="AV1004" s="14" t="s">
        <v>87</v>
      </c>
      <c r="AW1004" s="14" t="s">
        <v>26</v>
      </c>
      <c r="AX1004" s="14" t="s">
        <v>71</v>
      </c>
      <c r="AY1004" s="173" t="s">
        <v>157</v>
      </c>
    </row>
    <row r="1005" spans="1:65" s="14" customFormat="1" x14ac:dyDescent="0.2">
      <c r="B1005" s="172"/>
      <c r="D1005" s="166" t="s">
        <v>269</v>
      </c>
      <c r="E1005" s="173" t="s">
        <v>1</v>
      </c>
      <c r="F1005" s="174" t="s">
        <v>1642</v>
      </c>
      <c r="H1005" s="175">
        <v>7.673</v>
      </c>
      <c r="L1005" s="172"/>
      <c r="M1005" s="176"/>
      <c r="N1005" s="177"/>
      <c r="O1005" s="177"/>
      <c r="P1005" s="177"/>
      <c r="Q1005" s="177"/>
      <c r="R1005" s="177"/>
      <c r="S1005" s="177"/>
      <c r="T1005" s="178"/>
      <c r="AT1005" s="173" t="s">
        <v>269</v>
      </c>
      <c r="AU1005" s="173" t="s">
        <v>87</v>
      </c>
      <c r="AV1005" s="14" t="s">
        <v>87</v>
      </c>
      <c r="AW1005" s="14" t="s">
        <v>26</v>
      </c>
      <c r="AX1005" s="14" t="s">
        <v>71</v>
      </c>
      <c r="AY1005" s="173" t="s">
        <v>157</v>
      </c>
    </row>
    <row r="1006" spans="1:65" s="14" customFormat="1" x14ac:dyDescent="0.2">
      <c r="B1006" s="172"/>
      <c r="D1006" s="166" t="s">
        <v>269</v>
      </c>
      <c r="E1006" s="173" t="s">
        <v>1</v>
      </c>
      <c r="F1006" s="174" t="s">
        <v>1643</v>
      </c>
      <c r="H1006" s="175">
        <v>25.332000000000001</v>
      </c>
      <c r="L1006" s="172"/>
      <c r="M1006" s="176"/>
      <c r="N1006" s="177"/>
      <c r="O1006" s="177"/>
      <c r="P1006" s="177"/>
      <c r="Q1006" s="177"/>
      <c r="R1006" s="177"/>
      <c r="S1006" s="177"/>
      <c r="T1006" s="178"/>
      <c r="AT1006" s="173" t="s">
        <v>269</v>
      </c>
      <c r="AU1006" s="173" t="s">
        <v>87</v>
      </c>
      <c r="AV1006" s="14" t="s">
        <v>87</v>
      </c>
      <c r="AW1006" s="14" t="s">
        <v>26</v>
      </c>
      <c r="AX1006" s="14" t="s">
        <v>71</v>
      </c>
      <c r="AY1006" s="173" t="s">
        <v>157</v>
      </c>
    </row>
    <row r="1007" spans="1:65" s="15" customFormat="1" x14ac:dyDescent="0.2">
      <c r="B1007" s="179"/>
      <c r="D1007" s="166" t="s">
        <v>269</v>
      </c>
      <c r="E1007" s="180" t="s">
        <v>1</v>
      </c>
      <c r="F1007" s="181" t="s">
        <v>272</v>
      </c>
      <c r="H1007" s="182">
        <v>64.069999999999993</v>
      </c>
      <c r="L1007" s="179"/>
      <c r="M1007" s="183"/>
      <c r="N1007" s="184"/>
      <c r="O1007" s="184"/>
      <c r="P1007" s="184"/>
      <c r="Q1007" s="184"/>
      <c r="R1007" s="184"/>
      <c r="S1007" s="184"/>
      <c r="T1007" s="185"/>
      <c r="AT1007" s="180" t="s">
        <v>269</v>
      </c>
      <c r="AU1007" s="180" t="s">
        <v>87</v>
      </c>
      <c r="AV1007" s="15" t="s">
        <v>162</v>
      </c>
      <c r="AW1007" s="15" t="s">
        <v>26</v>
      </c>
      <c r="AX1007" s="15" t="s">
        <v>79</v>
      </c>
      <c r="AY1007" s="180" t="s">
        <v>157</v>
      </c>
    </row>
    <row r="1008" spans="1:65" s="2" customFormat="1" ht="24.2" customHeight="1" x14ac:dyDescent="0.2">
      <c r="A1008" s="30"/>
      <c r="B1008" s="147"/>
      <c r="C1008" s="148" t="s">
        <v>745</v>
      </c>
      <c r="D1008" s="148" t="s">
        <v>159</v>
      </c>
      <c r="E1008" s="149" t="s">
        <v>1644</v>
      </c>
      <c r="F1008" s="150" t="s">
        <v>1645</v>
      </c>
      <c r="G1008" s="151" t="s">
        <v>168</v>
      </c>
      <c r="H1008" s="152">
        <v>513.86500000000001</v>
      </c>
      <c r="I1008" s="152"/>
      <c r="J1008" s="152">
        <f>ROUND(I1008*H1008,3)</f>
        <v>0</v>
      </c>
      <c r="K1008" s="153"/>
      <c r="L1008" s="31"/>
      <c r="M1008" s="154" t="s">
        <v>1</v>
      </c>
      <c r="N1008" s="155" t="s">
        <v>37</v>
      </c>
      <c r="O1008" s="156">
        <v>0.48199999999999998</v>
      </c>
      <c r="P1008" s="156">
        <f>O1008*H1008</f>
        <v>247.68293</v>
      </c>
      <c r="Q1008" s="156">
        <v>3.4099999999999998E-3</v>
      </c>
      <c r="R1008" s="156">
        <f>Q1008*H1008</f>
        <v>1.75227965</v>
      </c>
      <c r="S1008" s="156">
        <v>0</v>
      </c>
      <c r="T1008" s="157">
        <f>S1008*H1008</f>
        <v>0</v>
      </c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R1008" s="158" t="s">
        <v>162</v>
      </c>
      <c r="AT1008" s="158" t="s">
        <v>159</v>
      </c>
      <c r="AU1008" s="158" t="s">
        <v>87</v>
      </c>
      <c r="AY1008" s="18" t="s">
        <v>157</v>
      </c>
      <c r="BE1008" s="159">
        <f>IF(N1008="základná",J1008,0)</f>
        <v>0</v>
      </c>
      <c r="BF1008" s="159">
        <f>IF(N1008="znížená",J1008,0)</f>
        <v>0</v>
      </c>
      <c r="BG1008" s="159">
        <f>IF(N1008="zákl. prenesená",J1008,0)</f>
        <v>0</v>
      </c>
      <c r="BH1008" s="159">
        <f>IF(N1008="zníž. prenesená",J1008,0)</f>
        <v>0</v>
      </c>
      <c r="BI1008" s="159">
        <f>IF(N1008="nulová",J1008,0)</f>
        <v>0</v>
      </c>
      <c r="BJ1008" s="18" t="s">
        <v>87</v>
      </c>
      <c r="BK1008" s="160">
        <f>ROUND(I1008*H1008,3)</f>
        <v>0</v>
      </c>
      <c r="BL1008" s="18" t="s">
        <v>162</v>
      </c>
      <c r="BM1008" s="158" t="s">
        <v>1646</v>
      </c>
    </row>
    <row r="1009" spans="2:51" s="14" customFormat="1" x14ac:dyDescent="0.2">
      <c r="B1009" s="172"/>
      <c r="D1009" s="166" t="s">
        <v>269</v>
      </c>
      <c r="E1009" s="173" t="s">
        <v>1</v>
      </c>
      <c r="F1009" s="174" t="s">
        <v>1647</v>
      </c>
      <c r="H1009" s="175">
        <v>32.24</v>
      </c>
      <c r="L1009" s="172"/>
      <c r="M1009" s="176"/>
      <c r="N1009" s="177"/>
      <c r="O1009" s="177"/>
      <c r="P1009" s="177"/>
      <c r="Q1009" s="177"/>
      <c r="R1009" s="177"/>
      <c r="S1009" s="177"/>
      <c r="T1009" s="178"/>
      <c r="AT1009" s="173" t="s">
        <v>269</v>
      </c>
      <c r="AU1009" s="173" t="s">
        <v>87</v>
      </c>
      <c r="AV1009" s="14" t="s">
        <v>87</v>
      </c>
      <c r="AW1009" s="14" t="s">
        <v>26</v>
      </c>
      <c r="AX1009" s="14" t="s">
        <v>71</v>
      </c>
      <c r="AY1009" s="173" t="s">
        <v>157</v>
      </c>
    </row>
    <row r="1010" spans="2:51" s="14" customFormat="1" x14ac:dyDescent="0.2">
      <c r="B1010" s="172"/>
      <c r="D1010" s="166" t="s">
        <v>269</v>
      </c>
      <c r="E1010" s="173" t="s">
        <v>1</v>
      </c>
      <c r="F1010" s="174" t="s">
        <v>1648</v>
      </c>
      <c r="H1010" s="175">
        <v>15.2</v>
      </c>
      <c r="L1010" s="172"/>
      <c r="M1010" s="176"/>
      <c r="N1010" s="177"/>
      <c r="O1010" s="177"/>
      <c r="P1010" s="177"/>
      <c r="Q1010" s="177"/>
      <c r="R1010" s="177"/>
      <c r="S1010" s="177"/>
      <c r="T1010" s="178"/>
      <c r="AT1010" s="173" t="s">
        <v>269</v>
      </c>
      <c r="AU1010" s="173" t="s">
        <v>87</v>
      </c>
      <c r="AV1010" s="14" t="s">
        <v>87</v>
      </c>
      <c r="AW1010" s="14" t="s">
        <v>26</v>
      </c>
      <c r="AX1010" s="14" t="s">
        <v>71</v>
      </c>
      <c r="AY1010" s="173" t="s">
        <v>157</v>
      </c>
    </row>
    <row r="1011" spans="2:51" s="14" customFormat="1" x14ac:dyDescent="0.2">
      <c r="B1011" s="172"/>
      <c r="D1011" s="166" t="s">
        <v>269</v>
      </c>
      <c r="E1011" s="173" t="s">
        <v>1</v>
      </c>
      <c r="F1011" s="174" t="s">
        <v>1649</v>
      </c>
      <c r="H1011" s="175">
        <v>44.94</v>
      </c>
      <c r="L1011" s="172"/>
      <c r="M1011" s="176"/>
      <c r="N1011" s="177"/>
      <c r="O1011" s="177"/>
      <c r="P1011" s="177"/>
      <c r="Q1011" s="177"/>
      <c r="R1011" s="177"/>
      <c r="S1011" s="177"/>
      <c r="T1011" s="178"/>
      <c r="AT1011" s="173" t="s">
        <v>269</v>
      </c>
      <c r="AU1011" s="173" t="s">
        <v>87</v>
      </c>
      <c r="AV1011" s="14" t="s">
        <v>87</v>
      </c>
      <c r="AW1011" s="14" t="s">
        <v>26</v>
      </c>
      <c r="AX1011" s="14" t="s">
        <v>71</v>
      </c>
      <c r="AY1011" s="173" t="s">
        <v>157</v>
      </c>
    </row>
    <row r="1012" spans="2:51" s="14" customFormat="1" x14ac:dyDescent="0.2">
      <c r="B1012" s="172"/>
      <c r="D1012" s="166" t="s">
        <v>269</v>
      </c>
      <c r="E1012" s="173" t="s">
        <v>1</v>
      </c>
      <c r="F1012" s="174" t="s">
        <v>1650</v>
      </c>
      <c r="H1012" s="175">
        <v>4.5</v>
      </c>
      <c r="L1012" s="172"/>
      <c r="M1012" s="176"/>
      <c r="N1012" s="177"/>
      <c r="O1012" s="177"/>
      <c r="P1012" s="177"/>
      <c r="Q1012" s="177"/>
      <c r="R1012" s="177"/>
      <c r="S1012" s="177"/>
      <c r="T1012" s="178"/>
      <c r="AT1012" s="173" t="s">
        <v>269</v>
      </c>
      <c r="AU1012" s="173" t="s">
        <v>87</v>
      </c>
      <c r="AV1012" s="14" t="s">
        <v>87</v>
      </c>
      <c r="AW1012" s="14" t="s">
        <v>26</v>
      </c>
      <c r="AX1012" s="14" t="s">
        <v>71</v>
      </c>
      <c r="AY1012" s="173" t="s">
        <v>157</v>
      </c>
    </row>
    <row r="1013" spans="2:51" s="14" customFormat="1" x14ac:dyDescent="0.2">
      <c r="B1013" s="172"/>
      <c r="D1013" s="166" t="s">
        <v>269</v>
      </c>
      <c r="E1013" s="173" t="s">
        <v>1</v>
      </c>
      <c r="F1013" s="174" t="s">
        <v>1651</v>
      </c>
      <c r="H1013" s="175">
        <v>13.775</v>
      </c>
      <c r="L1013" s="172"/>
      <c r="M1013" s="176"/>
      <c r="N1013" s="177"/>
      <c r="O1013" s="177"/>
      <c r="P1013" s="177"/>
      <c r="Q1013" s="177"/>
      <c r="R1013" s="177"/>
      <c r="S1013" s="177"/>
      <c r="T1013" s="178"/>
      <c r="AT1013" s="173" t="s">
        <v>269</v>
      </c>
      <c r="AU1013" s="173" t="s">
        <v>87</v>
      </c>
      <c r="AV1013" s="14" t="s">
        <v>87</v>
      </c>
      <c r="AW1013" s="14" t="s">
        <v>26</v>
      </c>
      <c r="AX1013" s="14" t="s">
        <v>71</v>
      </c>
      <c r="AY1013" s="173" t="s">
        <v>157</v>
      </c>
    </row>
    <row r="1014" spans="2:51" s="14" customFormat="1" x14ac:dyDescent="0.2">
      <c r="B1014" s="172"/>
      <c r="D1014" s="166" t="s">
        <v>269</v>
      </c>
      <c r="E1014" s="173" t="s">
        <v>1</v>
      </c>
      <c r="F1014" s="174" t="s">
        <v>1652</v>
      </c>
      <c r="H1014" s="175">
        <v>7.4249999999999998</v>
      </c>
      <c r="L1014" s="172"/>
      <c r="M1014" s="176"/>
      <c r="N1014" s="177"/>
      <c r="O1014" s="177"/>
      <c r="P1014" s="177"/>
      <c r="Q1014" s="177"/>
      <c r="R1014" s="177"/>
      <c r="S1014" s="177"/>
      <c r="T1014" s="178"/>
      <c r="AT1014" s="173" t="s">
        <v>269</v>
      </c>
      <c r="AU1014" s="173" t="s">
        <v>87</v>
      </c>
      <c r="AV1014" s="14" t="s">
        <v>87</v>
      </c>
      <c r="AW1014" s="14" t="s">
        <v>26</v>
      </c>
      <c r="AX1014" s="14" t="s">
        <v>71</v>
      </c>
      <c r="AY1014" s="173" t="s">
        <v>157</v>
      </c>
    </row>
    <row r="1015" spans="2:51" s="14" customFormat="1" x14ac:dyDescent="0.2">
      <c r="B1015" s="172"/>
      <c r="D1015" s="166" t="s">
        <v>269</v>
      </c>
      <c r="E1015" s="173" t="s">
        <v>1</v>
      </c>
      <c r="F1015" s="174" t="s">
        <v>1653</v>
      </c>
      <c r="H1015" s="175">
        <v>2.625</v>
      </c>
      <c r="L1015" s="172"/>
      <c r="M1015" s="176"/>
      <c r="N1015" s="177"/>
      <c r="O1015" s="177"/>
      <c r="P1015" s="177"/>
      <c r="Q1015" s="177"/>
      <c r="R1015" s="177"/>
      <c r="S1015" s="177"/>
      <c r="T1015" s="178"/>
      <c r="AT1015" s="173" t="s">
        <v>269</v>
      </c>
      <c r="AU1015" s="173" t="s">
        <v>87</v>
      </c>
      <c r="AV1015" s="14" t="s">
        <v>87</v>
      </c>
      <c r="AW1015" s="14" t="s">
        <v>26</v>
      </c>
      <c r="AX1015" s="14" t="s">
        <v>71</v>
      </c>
      <c r="AY1015" s="173" t="s">
        <v>157</v>
      </c>
    </row>
    <row r="1016" spans="2:51" s="14" customFormat="1" x14ac:dyDescent="0.2">
      <c r="B1016" s="172"/>
      <c r="D1016" s="166" t="s">
        <v>269</v>
      </c>
      <c r="E1016" s="173" t="s">
        <v>1</v>
      </c>
      <c r="F1016" s="174" t="s">
        <v>1654</v>
      </c>
      <c r="H1016" s="175">
        <v>4.0999999999999996</v>
      </c>
      <c r="L1016" s="172"/>
      <c r="M1016" s="176"/>
      <c r="N1016" s="177"/>
      <c r="O1016" s="177"/>
      <c r="P1016" s="177"/>
      <c r="Q1016" s="177"/>
      <c r="R1016" s="177"/>
      <c r="S1016" s="177"/>
      <c r="T1016" s="178"/>
      <c r="AT1016" s="173" t="s">
        <v>269</v>
      </c>
      <c r="AU1016" s="173" t="s">
        <v>87</v>
      </c>
      <c r="AV1016" s="14" t="s">
        <v>87</v>
      </c>
      <c r="AW1016" s="14" t="s">
        <v>26</v>
      </c>
      <c r="AX1016" s="14" t="s">
        <v>71</v>
      </c>
      <c r="AY1016" s="173" t="s">
        <v>157</v>
      </c>
    </row>
    <row r="1017" spans="2:51" s="14" customFormat="1" x14ac:dyDescent="0.2">
      <c r="B1017" s="172"/>
      <c r="D1017" s="166" t="s">
        <v>269</v>
      </c>
      <c r="E1017" s="173" t="s">
        <v>1</v>
      </c>
      <c r="F1017" s="174" t="s">
        <v>1655</v>
      </c>
      <c r="H1017" s="175">
        <v>8.4</v>
      </c>
      <c r="L1017" s="172"/>
      <c r="M1017" s="176"/>
      <c r="N1017" s="177"/>
      <c r="O1017" s="177"/>
      <c r="P1017" s="177"/>
      <c r="Q1017" s="177"/>
      <c r="R1017" s="177"/>
      <c r="S1017" s="177"/>
      <c r="T1017" s="178"/>
      <c r="AT1017" s="173" t="s">
        <v>269</v>
      </c>
      <c r="AU1017" s="173" t="s">
        <v>87</v>
      </c>
      <c r="AV1017" s="14" t="s">
        <v>87</v>
      </c>
      <c r="AW1017" s="14" t="s">
        <v>26</v>
      </c>
      <c r="AX1017" s="14" t="s">
        <v>71</v>
      </c>
      <c r="AY1017" s="173" t="s">
        <v>157</v>
      </c>
    </row>
    <row r="1018" spans="2:51" s="14" customFormat="1" x14ac:dyDescent="0.2">
      <c r="B1018" s="172"/>
      <c r="D1018" s="166" t="s">
        <v>269</v>
      </c>
      <c r="E1018" s="173" t="s">
        <v>1</v>
      </c>
      <c r="F1018" s="174" t="s">
        <v>1656</v>
      </c>
      <c r="H1018" s="175">
        <v>37.14</v>
      </c>
      <c r="L1018" s="172"/>
      <c r="M1018" s="176"/>
      <c r="N1018" s="177"/>
      <c r="O1018" s="177"/>
      <c r="P1018" s="177"/>
      <c r="Q1018" s="177"/>
      <c r="R1018" s="177"/>
      <c r="S1018" s="177"/>
      <c r="T1018" s="178"/>
      <c r="AT1018" s="173" t="s">
        <v>269</v>
      </c>
      <c r="AU1018" s="173" t="s">
        <v>87</v>
      </c>
      <c r="AV1018" s="14" t="s">
        <v>87</v>
      </c>
      <c r="AW1018" s="14" t="s">
        <v>26</v>
      </c>
      <c r="AX1018" s="14" t="s">
        <v>71</v>
      </c>
      <c r="AY1018" s="173" t="s">
        <v>157</v>
      </c>
    </row>
    <row r="1019" spans="2:51" s="14" customFormat="1" x14ac:dyDescent="0.2">
      <c r="B1019" s="172"/>
      <c r="D1019" s="166" t="s">
        <v>269</v>
      </c>
      <c r="E1019" s="173" t="s">
        <v>1</v>
      </c>
      <c r="F1019" s="174" t="s">
        <v>1657</v>
      </c>
      <c r="H1019" s="175">
        <v>72.28</v>
      </c>
      <c r="L1019" s="172"/>
      <c r="M1019" s="176"/>
      <c r="N1019" s="177"/>
      <c r="O1019" s="177"/>
      <c r="P1019" s="177"/>
      <c r="Q1019" s="177"/>
      <c r="R1019" s="177"/>
      <c r="S1019" s="177"/>
      <c r="T1019" s="178"/>
      <c r="AT1019" s="173" t="s">
        <v>269</v>
      </c>
      <c r="AU1019" s="173" t="s">
        <v>87</v>
      </c>
      <c r="AV1019" s="14" t="s">
        <v>87</v>
      </c>
      <c r="AW1019" s="14" t="s">
        <v>26</v>
      </c>
      <c r="AX1019" s="14" t="s">
        <v>71</v>
      </c>
      <c r="AY1019" s="173" t="s">
        <v>157</v>
      </c>
    </row>
    <row r="1020" spans="2:51" s="14" customFormat="1" x14ac:dyDescent="0.2">
      <c r="B1020" s="172"/>
      <c r="D1020" s="166" t="s">
        <v>269</v>
      </c>
      <c r="E1020" s="173" t="s">
        <v>1</v>
      </c>
      <c r="F1020" s="174" t="s">
        <v>1658</v>
      </c>
      <c r="H1020" s="175">
        <v>55.07</v>
      </c>
      <c r="L1020" s="172"/>
      <c r="M1020" s="176"/>
      <c r="N1020" s="177"/>
      <c r="O1020" s="177"/>
      <c r="P1020" s="177"/>
      <c r="Q1020" s="177"/>
      <c r="R1020" s="177"/>
      <c r="S1020" s="177"/>
      <c r="T1020" s="178"/>
      <c r="AT1020" s="173" t="s">
        <v>269</v>
      </c>
      <c r="AU1020" s="173" t="s">
        <v>87</v>
      </c>
      <c r="AV1020" s="14" t="s">
        <v>87</v>
      </c>
      <c r="AW1020" s="14" t="s">
        <v>26</v>
      </c>
      <c r="AX1020" s="14" t="s">
        <v>71</v>
      </c>
      <c r="AY1020" s="173" t="s">
        <v>157</v>
      </c>
    </row>
    <row r="1021" spans="2:51" s="16" customFormat="1" x14ac:dyDescent="0.2">
      <c r="B1021" s="186"/>
      <c r="D1021" s="166" t="s">
        <v>269</v>
      </c>
      <c r="E1021" s="187" t="s">
        <v>1</v>
      </c>
      <c r="F1021" s="188" t="s">
        <v>319</v>
      </c>
      <c r="H1021" s="189">
        <v>297.69499999999999</v>
      </c>
      <c r="L1021" s="186"/>
      <c r="M1021" s="190"/>
      <c r="N1021" s="191"/>
      <c r="O1021" s="191"/>
      <c r="P1021" s="191"/>
      <c r="Q1021" s="191"/>
      <c r="R1021" s="191"/>
      <c r="S1021" s="191"/>
      <c r="T1021" s="192"/>
      <c r="AT1021" s="187" t="s">
        <v>269</v>
      </c>
      <c r="AU1021" s="187" t="s">
        <v>87</v>
      </c>
      <c r="AV1021" s="16" t="s">
        <v>92</v>
      </c>
      <c r="AW1021" s="16" t="s">
        <v>26</v>
      </c>
      <c r="AX1021" s="16" t="s">
        <v>71</v>
      </c>
      <c r="AY1021" s="187" t="s">
        <v>157</v>
      </c>
    </row>
    <row r="1022" spans="2:51" s="14" customFormat="1" x14ac:dyDescent="0.2">
      <c r="B1022" s="172"/>
      <c r="D1022" s="166" t="s">
        <v>269</v>
      </c>
      <c r="E1022" s="173" t="s">
        <v>1</v>
      </c>
      <c r="F1022" s="174" t="s">
        <v>1659</v>
      </c>
      <c r="H1022" s="175">
        <v>15.4</v>
      </c>
      <c r="L1022" s="172"/>
      <c r="M1022" s="176"/>
      <c r="N1022" s="177"/>
      <c r="O1022" s="177"/>
      <c r="P1022" s="177"/>
      <c r="Q1022" s="177"/>
      <c r="R1022" s="177"/>
      <c r="S1022" s="177"/>
      <c r="T1022" s="178"/>
      <c r="AT1022" s="173" t="s">
        <v>269</v>
      </c>
      <c r="AU1022" s="173" t="s">
        <v>87</v>
      </c>
      <c r="AV1022" s="14" t="s">
        <v>87</v>
      </c>
      <c r="AW1022" s="14" t="s">
        <v>26</v>
      </c>
      <c r="AX1022" s="14" t="s">
        <v>71</v>
      </c>
      <c r="AY1022" s="173" t="s">
        <v>157</v>
      </c>
    </row>
    <row r="1023" spans="2:51" s="14" customFormat="1" x14ac:dyDescent="0.2">
      <c r="B1023" s="172"/>
      <c r="D1023" s="166" t="s">
        <v>269</v>
      </c>
      <c r="E1023" s="173" t="s">
        <v>1</v>
      </c>
      <c r="F1023" s="174" t="s">
        <v>1660</v>
      </c>
      <c r="H1023" s="175">
        <v>5.07</v>
      </c>
      <c r="L1023" s="172"/>
      <c r="M1023" s="176"/>
      <c r="N1023" s="177"/>
      <c r="O1023" s="177"/>
      <c r="P1023" s="177"/>
      <c r="Q1023" s="177"/>
      <c r="R1023" s="177"/>
      <c r="S1023" s="177"/>
      <c r="T1023" s="178"/>
      <c r="AT1023" s="173" t="s">
        <v>269</v>
      </c>
      <c r="AU1023" s="173" t="s">
        <v>87</v>
      </c>
      <c r="AV1023" s="14" t="s">
        <v>87</v>
      </c>
      <c r="AW1023" s="14" t="s">
        <v>26</v>
      </c>
      <c r="AX1023" s="14" t="s">
        <v>71</v>
      </c>
      <c r="AY1023" s="173" t="s">
        <v>157</v>
      </c>
    </row>
    <row r="1024" spans="2:51" s="14" customFormat="1" x14ac:dyDescent="0.2">
      <c r="B1024" s="172"/>
      <c r="D1024" s="166" t="s">
        <v>269</v>
      </c>
      <c r="E1024" s="173" t="s">
        <v>1</v>
      </c>
      <c r="F1024" s="174" t="s">
        <v>1661</v>
      </c>
      <c r="H1024" s="175">
        <v>19.5</v>
      </c>
      <c r="L1024" s="172"/>
      <c r="M1024" s="176"/>
      <c r="N1024" s="177"/>
      <c r="O1024" s="177"/>
      <c r="P1024" s="177"/>
      <c r="Q1024" s="177"/>
      <c r="R1024" s="177"/>
      <c r="S1024" s="177"/>
      <c r="T1024" s="178"/>
      <c r="AT1024" s="173" t="s">
        <v>269</v>
      </c>
      <c r="AU1024" s="173" t="s">
        <v>87</v>
      </c>
      <c r="AV1024" s="14" t="s">
        <v>87</v>
      </c>
      <c r="AW1024" s="14" t="s">
        <v>26</v>
      </c>
      <c r="AX1024" s="14" t="s">
        <v>71</v>
      </c>
      <c r="AY1024" s="173" t="s">
        <v>157</v>
      </c>
    </row>
    <row r="1025" spans="2:51" s="14" customFormat="1" x14ac:dyDescent="0.2">
      <c r="B1025" s="172"/>
      <c r="D1025" s="166" t="s">
        <v>269</v>
      </c>
      <c r="E1025" s="173" t="s">
        <v>1</v>
      </c>
      <c r="F1025" s="174" t="s">
        <v>1662</v>
      </c>
      <c r="H1025" s="175">
        <v>14.42</v>
      </c>
      <c r="L1025" s="172"/>
      <c r="M1025" s="176"/>
      <c r="N1025" s="177"/>
      <c r="O1025" s="177"/>
      <c r="P1025" s="177"/>
      <c r="Q1025" s="177"/>
      <c r="R1025" s="177"/>
      <c r="S1025" s="177"/>
      <c r="T1025" s="178"/>
      <c r="AT1025" s="173" t="s">
        <v>269</v>
      </c>
      <c r="AU1025" s="173" t="s">
        <v>87</v>
      </c>
      <c r="AV1025" s="14" t="s">
        <v>87</v>
      </c>
      <c r="AW1025" s="14" t="s">
        <v>26</v>
      </c>
      <c r="AX1025" s="14" t="s">
        <v>71</v>
      </c>
      <c r="AY1025" s="173" t="s">
        <v>157</v>
      </c>
    </row>
    <row r="1026" spans="2:51" s="14" customFormat="1" x14ac:dyDescent="0.2">
      <c r="B1026" s="172"/>
      <c r="D1026" s="166" t="s">
        <v>269</v>
      </c>
      <c r="E1026" s="173" t="s">
        <v>1</v>
      </c>
      <c r="F1026" s="174" t="s">
        <v>1663</v>
      </c>
      <c r="H1026" s="175">
        <v>20.68</v>
      </c>
      <c r="L1026" s="172"/>
      <c r="M1026" s="176"/>
      <c r="N1026" s="177"/>
      <c r="O1026" s="177"/>
      <c r="P1026" s="177"/>
      <c r="Q1026" s="177"/>
      <c r="R1026" s="177"/>
      <c r="S1026" s="177"/>
      <c r="T1026" s="178"/>
      <c r="AT1026" s="173" t="s">
        <v>269</v>
      </c>
      <c r="AU1026" s="173" t="s">
        <v>87</v>
      </c>
      <c r="AV1026" s="14" t="s">
        <v>87</v>
      </c>
      <c r="AW1026" s="14" t="s">
        <v>26</v>
      </c>
      <c r="AX1026" s="14" t="s">
        <v>71</v>
      </c>
      <c r="AY1026" s="173" t="s">
        <v>157</v>
      </c>
    </row>
    <row r="1027" spans="2:51" s="14" customFormat="1" x14ac:dyDescent="0.2">
      <c r="B1027" s="172"/>
      <c r="D1027" s="166" t="s">
        <v>269</v>
      </c>
      <c r="E1027" s="173" t="s">
        <v>1</v>
      </c>
      <c r="F1027" s="174" t="s">
        <v>1664</v>
      </c>
      <c r="H1027" s="175">
        <v>11.66</v>
      </c>
      <c r="L1027" s="172"/>
      <c r="M1027" s="176"/>
      <c r="N1027" s="177"/>
      <c r="O1027" s="177"/>
      <c r="P1027" s="177"/>
      <c r="Q1027" s="177"/>
      <c r="R1027" s="177"/>
      <c r="S1027" s="177"/>
      <c r="T1027" s="178"/>
      <c r="AT1027" s="173" t="s">
        <v>269</v>
      </c>
      <c r="AU1027" s="173" t="s">
        <v>87</v>
      </c>
      <c r="AV1027" s="14" t="s">
        <v>87</v>
      </c>
      <c r="AW1027" s="14" t="s">
        <v>26</v>
      </c>
      <c r="AX1027" s="14" t="s">
        <v>71</v>
      </c>
      <c r="AY1027" s="173" t="s">
        <v>157</v>
      </c>
    </row>
    <row r="1028" spans="2:51" s="14" customFormat="1" x14ac:dyDescent="0.2">
      <c r="B1028" s="172"/>
      <c r="D1028" s="166" t="s">
        <v>269</v>
      </c>
      <c r="E1028" s="173" t="s">
        <v>1</v>
      </c>
      <c r="F1028" s="174" t="s">
        <v>1665</v>
      </c>
      <c r="H1028" s="175">
        <v>6.12</v>
      </c>
      <c r="L1028" s="172"/>
      <c r="M1028" s="176"/>
      <c r="N1028" s="177"/>
      <c r="O1028" s="177"/>
      <c r="P1028" s="177"/>
      <c r="Q1028" s="177"/>
      <c r="R1028" s="177"/>
      <c r="S1028" s="177"/>
      <c r="T1028" s="178"/>
      <c r="AT1028" s="173" t="s">
        <v>269</v>
      </c>
      <c r="AU1028" s="173" t="s">
        <v>87</v>
      </c>
      <c r="AV1028" s="14" t="s">
        <v>87</v>
      </c>
      <c r="AW1028" s="14" t="s">
        <v>26</v>
      </c>
      <c r="AX1028" s="14" t="s">
        <v>71</v>
      </c>
      <c r="AY1028" s="173" t="s">
        <v>157</v>
      </c>
    </row>
    <row r="1029" spans="2:51" s="14" customFormat="1" x14ac:dyDescent="0.2">
      <c r="B1029" s="172"/>
      <c r="D1029" s="166" t="s">
        <v>269</v>
      </c>
      <c r="E1029" s="173" t="s">
        <v>1</v>
      </c>
      <c r="F1029" s="174" t="s">
        <v>1666</v>
      </c>
      <c r="H1029" s="175">
        <v>3.52</v>
      </c>
      <c r="L1029" s="172"/>
      <c r="M1029" s="176"/>
      <c r="N1029" s="177"/>
      <c r="O1029" s="177"/>
      <c r="P1029" s="177"/>
      <c r="Q1029" s="177"/>
      <c r="R1029" s="177"/>
      <c r="S1029" s="177"/>
      <c r="T1029" s="178"/>
      <c r="AT1029" s="173" t="s">
        <v>269</v>
      </c>
      <c r="AU1029" s="173" t="s">
        <v>87</v>
      </c>
      <c r="AV1029" s="14" t="s">
        <v>87</v>
      </c>
      <c r="AW1029" s="14" t="s">
        <v>26</v>
      </c>
      <c r="AX1029" s="14" t="s">
        <v>71</v>
      </c>
      <c r="AY1029" s="173" t="s">
        <v>157</v>
      </c>
    </row>
    <row r="1030" spans="2:51" s="14" customFormat="1" x14ac:dyDescent="0.2">
      <c r="B1030" s="172"/>
      <c r="D1030" s="166" t="s">
        <v>269</v>
      </c>
      <c r="E1030" s="173" t="s">
        <v>1</v>
      </c>
      <c r="F1030" s="174" t="s">
        <v>1667</v>
      </c>
      <c r="H1030" s="175">
        <v>5</v>
      </c>
      <c r="L1030" s="172"/>
      <c r="M1030" s="176"/>
      <c r="N1030" s="177"/>
      <c r="O1030" s="177"/>
      <c r="P1030" s="177"/>
      <c r="Q1030" s="177"/>
      <c r="R1030" s="177"/>
      <c r="S1030" s="177"/>
      <c r="T1030" s="178"/>
      <c r="AT1030" s="173" t="s">
        <v>269</v>
      </c>
      <c r="AU1030" s="173" t="s">
        <v>87</v>
      </c>
      <c r="AV1030" s="14" t="s">
        <v>87</v>
      </c>
      <c r="AW1030" s="14" t="s">
        <v>26</v>
      </c>
      <c r="AX1030" s="14" t="s">
        <v>71</v>
      </c>
      <c r="AY1030" s="173" t="s">
        <v>157</v>
      </c>
    </row>
    <row r="1031" spans="2:51" s="16" customFormat="1" x14ac:dyDescent="0.2">
      <c r="B1031" s="186"/>
      <c r="D1031" s="166" t="s">
        <v>269</v>
      </c>
      <c r="E1031" s="187" t="s">
        <v>1</v>
      </c>
      <c r="F1031" s="188" t="s">
        <v>319</v>
      </c>
      <c r="H1031" s="189">
        <v>101.37</v>
      </c>
      <c r="L1031" s="186"/>
      <c r="M1031" s="190"/>
      <c r="N1031" s="191"/>
      <c r="O1031" s="191"/>
      <c r="P1031" s="191"/>
      <c r="Q1031" s="191"/>
      <c r="R1031" s="191"/>
      <c r="S1031" s="191"/>
      <c r="T1031" s="192"/>
      <c r="AT1031" s="187" t="s">
        <v>269</v>
      </c>
      <c r="AU1031" s="187" t="s">
        <v>87</v>
      </c>
      <c r="AV1031" s="16" t="s">
        <v>92</v>
      </c>
      <c r="AW1031" s="16" t="s">
        <v>26</v>
      </c>
      <c r="AX1031" s="16" t="s">
        <v>71</v>
      </c>
      <c r="AY1031" s="187" t="s">
        <v>157</v>
      </c>
    </row>
    <row r="1032" spans="2:51" s="14" customFormat="1" x14ac:dyDescent="0.2">
      <c r="B1032" s="172"/>
      <c r="D1032" s="166" t="s">
        <v>269</v>
      </c>
      <c r="E1032" s="173" t="s">
        <v>1</v>
      </c>
      <c r="F1032" s="174" t="s">
        <v>1668</v>
      </c>
      <c r="H1032" s="175">
        <v>33.9</v>
      </c>
      <c r="L1032" s="172"/>
      <c r="M1032" s="176"/>
      <c r="N1032" s="177"/>
      <c r="O1032" s="177"/>
      <c r="P1032" s="177"/>
      <c r="Q1032" s="177"/>
      <c r="R1032" s="177"/>
      <c r="S1032" s="177"/>
      <c r="T1032" s="178"/>
      <c r="AT1032" s="173" t="s">
        <v>269</v>
      </c>
      <c r="AU1032" s="173" t="s">
        <v>87</v>
      </c>
      <c r="AV1032" s="14" t="s">
        <v>87</v>
      </c>
      <c r="AW1032" s="14" t="s">
        <v>26</v>
      </c>
      <c r="AX1032" s="14" t="s">
        <v>71</v>
      </c>
      <c r="AY1032" s="173" t="s">
        <v>157</v>
      </c>
    </row>
    <row r="1033" spans="2:51" s="14" customFormat="1" x14ac:dyDescent="0.2">
      <c r="B1033" s="172"/>
      <c r="D1033" s="166" t="s">
        <v>269</v>
      </c>
      <c r="E1033" s="173" t="s">
        <v>1</v>
      </c>
      <c r="F1033" s="174" t="s">
        <v>1669</v>
      </c>
      <c r="H1033" s="175">
        <v>15.96</v>
      </c>
      <c r="L1033" s="172"/>
      <c r="M1033" s="176"/>
      <c r="N1033" s="177"/>
      <c r="O1033" s="177"/>
      <c r="P1033" s="177"/>
      <c r="Q1033" s="177"/>
      <c r="R1033" s="177"/>
      <c r="S1033" s="177"/>
      <c r="T1033" s="178"/>
      <c r="AT1033" s="173" t="s">
        <v>269</v>
      </c>
      <c r="AU1033" s="173" t="s">
        <v>87</v>
      </c>
      <c r="AV1033" s="14" t="s">
        <v>87</v>
      </c>
      <c r="AW1033" s="14" t="s">
        <v>26</v>
      </c>
      <c r="AX1033" s="14" t="s">
        <v>71</v>
      </c>
      <c r="AY1033" s="173" t="s">
        <v>157</v>
      </c>
    </row>
    <row r="1034" spans="2:51" s="14" customFormat="1" x14ac:dyDescent="0.2">
      <c r="B1034" s="172"/>
      <c r="D1034" s="166" t="s">
        <v>269</v>
      </c>
      <c r="E1034" s="173" t="s">
        <v>1</v>
      </c>
      <c r="F1034" s="174" t="s">
        <v>1670</v>
      </c>
      <c r="H1034" s="175">
        <v>5.2</v>
      </c>
      <c r="L1034" s="172"/>
      <c r="M1034" s="176"/>
      <c r="N1034" s="177"/>
      <c r="O1034" s="177"/>
      <c r="P1034" s="177"/>
      <c r="Q1034" s="177"/>
      <c r="R1034" s="177"/>
      <c r="S1034" s="177"/>
      <c r="T1034" s="178"/>
      <c r="AT1034" s="173" t="s">
        <v>269</v>
      </c>
      <c r="AU1034" s="173" t="s">
        <v>87</v>
      </c>
      <c r="AV1034" s="14" t="s">
        <v>87</v>
      </c>
      <c r="AW1034" s="14" t="s">
        <v>26</v>
      </c>
      <c r="AX1034" s="14" t="s">
        <v>71</v>
      </c>
      <c r="AY1034" s="173" t="s">
        <v>157</v>
      </c>
    </row>
    <row r="1035" spans="2:51" s="14" customFormat="1" x14ac:dyDescent="0.2">
      <c r="B1035" s="172"/>
      <c r="D1035" s="166" t="s">
        <v>269</v>
      </c>
      <c r="E1035" s="173" t="s">
        <v>1</v>
      </c>
      <c r="F1035" s="174" t="s">
        <v>1671</v>
      </c>
      <c r="H1035" s="175">
        <v>6.88</v>
      </c>
      <c r="L1035" s="172"/>
      <c r="M1035" s="176"/>
      <c r="N1035" s="177"/>
      <c r="O1035" s="177"/>
      <c r="P1035" s="177"/>
      <c r="Q1035" s="177"/>
      <c r="R1035" s="177"/>
      <c r="S1035" s="177"/>
      <c r="T1035" s="178"/>
      <c r="AT1035" s="173" t="s">
        <v>269</v>
      </c>
      <c r="AU1035" s="173" t="s">
        <v>87</v>
      </c>
      <c r="AV1035" s="14" t="s">
        <v>87</v>
      </c>
      <c r="AW1035" s="14" t="s">
        <v>26</v>
      </c>
      <c r="AX1035" s="14" t="s">
        <v>71</v>
      </c>
      <c r="AY1035" s="173" t="s">
        <v>157</v>
      </c>
    </row>
    <row r="1036" spans="2:51" s="16" customFormat="1" x14ac:dyDescent="0.2">
      <c r="B1036" s="186"/>
      <c r="D1036" s="166" t="s">
        <v>269</v>
      </c>
      <c r="E1036" s="187" t="s">
        <v>1</v>
      </c>
      <c r="F1036" s="188" t="s">
        <v>319</v>
      </c>
      <c r="H1036" s="189">
        <v>61.94</v>
      </c>
      <c r="L1036" s="186"/>
      <c r="M1036" s="190"/>
      <c r="N1036" s="191"/>
      <c r="O1036" s="191"/>
      <c r="P1036" s="191"/>
      <c r="Q1036" s="191"/>
      <c r="R1036" s="191"/>
      <c r="S1036" s="191"/>
      <c r="T1036" s="192"/>
      <c r="AT1036" s="187" t="s">
        <v>269</v>
      </c>
      <c r="AU1036" s="187" t="s">
        <v>87</v>
      </c>
      <c r="AV1036" s="16" t="s">
        <v>92</v>
      </c>
      <c r="AW1036" s="16" t="s">
        <v>26</v>
      </c>
      <c r="AX1036" s="16" t="s">
        <v>71</v>
      </c>
      <c r="AY1036" s="187" t="s">
        <v>157</v>
      </c>
    </row>
    <row r="1037" spans="2:51" s="14" customFormat="1" x14ac:dyDescent="0.2">
      <c r="B1037" s="172"/>
      <c r="D1037" s="166" t="s">
        <v>269</v>
      </c>
      <c r="E1037" s="173" t="s">
        <v>1</v>
      </c>
      <c r="F1037" s="174" t="s">
        <v>1672</v>
      </c>
      <c r="H1037" s="175">
        <v>15.96</v>
      </c>
      <c r="L1037" s="172"/>
      <c r="M1037" s="176"/>
      <c r="N1037" s="177"/>
      <c r="O1037" s="177"/>
      <c r="P1037" s="177"/>
      <c r="Q1037" s="177"/>
      <c r="R1037" s="177"/>
      <c r="S1037" s="177"/>
      <c r="T1037" s="178"/>
      <c r="AT1037" s="173" t="s">
        <v>269</v>
      </c>
      <c r="AU1037" s="173" t="s">
        <v>87</v>
      </c>
      <c r="AV1037" s="14" t="s">
        <v>87</v>
      </c>
      <c r="AW1037" s="14" t="s">
        <v>26</v>
      </c>
      <c r="AX1037" s="14" t="s">
        <v>71</v>
      </c>
      <c r="AY1037" s="173" t="s">
        <v>157</v>
      </c>
    </row>
    <row r="1038" spans="2:51" s="14" customFormat="1" x14ac:dyDescent="0.2">
      <c r="B1038" s="172"/>
      <c r="D1038" s="166" t="s">
        <v>269</v>
      </c>
      <c r="E1038" s="173" t="s">
        <v>1</v>
      </c>
      <c r="F1038" s="174" t="s">
        <v>1673</v>
      </c>
      <c r="H1038" s="175">
        <v>12.6</v>
      </c>
      <c r="L1038" s="172"/>
      <c r="M1038" s="176"/>
      <c r="N1038" s="177"/>
      <c r="O1038" s="177"/>
      <c r="P1038" s="177"/>
      <c r="Q1038" s="177"/>
      <c r="R1038" s="177"/>
      <c r="S1038" s="177"/>
      <c r="T1038" s="178"/>
      <c r="AT1038" s="173" t="s">
        <v>269</v>
      </c>
      <c r="AU1038" s="173" t="s">
        <v>87</v>
      </c>
      <c r="AV1038" s="14" t="s">
        <v>87</v>
      </c>
      <c r="AW1038" s="14" t="s">
        <v>26</v>
      </c>
      <c r="AX1038" s="14" t="s">
        <v>71</v>
      </c>
      <c r="AY1038" s="173" t="s">
        <v>157</v>
      </c>
    </row>
    <row r="1039" spans="2:51" s="16" customFormat="1" x14ac:dyDescent="0.2">
      <c r="B1039" s="186"/>
      <c r="D1039" s="166" t="s">
        <v>269</v>
      </c>
      <c r="E1039" s="187" t="s">
        <v>1</v>
      </c>
      <c r="F1039" s="188" t="s">
        <v>319</v>
      </c>
      <c r="H1039" s="189">
        <v>28.56</v>
      </c>
      <c r="L1039" s="186"/>
      <c r="M1039" s="190"/>
      <c r="N1039" s="191"/>
      <c r="O1039" s="191"/>
      <c r="P1039" s="191"/>
      <c r="Q1039" s="191"/>
      <c r="R1039" s="191"/>
      <c r="S1039" s="191"/>
      <c r="T1039" s="192"/>
      <c r="AT1039" s="187" t="s">
        <v>269</v>
      </c>
      <c r="AU1039" s="187" t="s">
        <v>87</v>
      </c>
      <c r="AV1039" s="16" t="s">
        <v>92</v>
      </c>
      <c r="AW1039" s="16" t="s">
        <v>26</v>
      </c>
      <c r="AX1039" s="16" t="s">
        <v>71</v>
      </c>
      <c r="AY1039" s="187" t="s">
        <v>157</v>
      </c>
    </row>
    <row r="1040" spans="2:51" s="14" customFormat="1" x14ac:dyDescent="0.2">
      <c r="B1040" s="172"/>
      <c r="D1040" s="166" t="s">
        <v>269</v>
      </c>
      <c r="E1040" s="173" t="s">
        <v>1</v>
      </c>
      <c r="F1040" s="174" t="s">
        <v>1674</v>
      </c>
      <c r="H1040" s="175">
        <v>24.3</v>
      </c>
      <c r="L1040" s="172"/>
      <c r="M1040" s="176"/>
      <c r="N1040" s="177"/>
      <c r="O1040" s="177"/>
      <c r="P1040" s="177"/>
      <c r="Q1040" s="177"/>
      <c r="R1040" s="177"/>
      <c r="S1040" s="177"/>
      <c r="T1040" s="178"/>
      <c r="AT1040" s="173" t="s">
        <v>269</v>
      </c>
      <c r="AU1040" s="173" t="s">
        <v>87</v>
      </c>
      <c r="AV1040" s="14" t="s">
        <v>87</v>
      </c>
      <c r="AW1040" s="14" t="s">
        <v>26</v>
      </c>
      <c r="AX1040" s="14" t="s">
        <v>71</v>
      </c>
      <c r="AY1040" s="173" t="s">
        <v>157</v>
      </c>
    </row>
    <row r="1041" spans="1:65" s="16" customFormat="1" x14ac:dyDescent="0.2">
      <c r="B1041" s="186"/>
      <c r="D1041" s="166" t="s">
        <v>269</v>
      </c>
      <c r="E1041" s="187" t="s">
        <v>1</v>
      </c>
      <c r="F1041" s="188" t="s">
        <v>319</v>
      </c>
      <c r="H1041" s="189">
        <v>24.3</v>
      </c>
      <c r="L1041" s="186"/>
      <c r="M1041" s="190"/>
      <c r="N1041" s="191"/>
      <c r="O1041" s="191"/>
      <c r="P1041" s="191"/>
      <c r="Q1041" s="191"/>
      <c r="R1041" s="191"/>
      <c r="S1041" s="191"/>
      <c r="T1041" s="192"/>
      <c r="AT1041" s="187" t="s">
        <v>269</v>
      </c>
      <c r="AU1041" s="187" t="s">
        <v>87</v>
      </c>
      <c r="AV1041" s="16" t="s">
        <v>92</v>
      </c>
      <c r="AW1041" s="16" t="s">
        <v>26</v>
      </c>
      <c r="AX1041" s="16" t="s">
        <v>71</v>
      </c>
      <c r="AY1041" s="187" t="s">
        <v>157</v>
      </c>
    </row>
    <row r="1042" spans="1:65" s="15" customFormat="1" x14ac:dyDescent="0.2">
      <c r="B1042" s="179"/>
      <c r="D1042" s="166" t="s">
        <v>269</v>
      </c>
      <c r="E1042" s="180" t="s">
        <v>1</v>
      </c>
      <c r="F1042" s="181" t="s">
        <v>272</v>
      </c>
      <c r="H1042" s="182">
        <v>513.86500000000001</v>
      </c>
      <c r="L1042" s="179"/>
      <c r="M1042" s="183"/>
      <c r="N1042" s="184"/>
      <c r="O1042" s="184"/>
      <c r="P1042" s="184"/>
      <c r="Q1042" s="184"/>
      <c r="R1042" s="184"/>
      <c r="S1042" s="184"/>
      <c r="T1042" s="185"/>
      <c r="AT1042" s="180" t="s">
        <v>269</v>
      </c>
      <c r="AU1042" s="180" t="s">
        <v>87</v>
      </c>
      <c r="AV1042" s="15" t="s">
        <v>162</v>
      </c>
      <c r="AW1042" s="15" t="s">
        <v>26</v>
      </c>
      <c r="AX1042" s="15" t="s">
        <v>79</v>
      </c>
      <c r="AY1042" s="180" t="s">
        <v>157</v>
      </c>
    </row>
    <row r="1043" spans="1:65" s="2" customFormat="1" ht="24.2" customHeight="1" x14ac:dyDescent="0.2">
      <c r="A1043" s="30"/>
      <c r="B1043" s="147"/>
      <c r="C1043" s="148" t="s">
        <v>750</v>
      </c>
      <c r="D1043" s="148" t="s">
        <v>159</v>
      </c>
      <c r="E1043" s="149" t="s">
        <v>1675</v>
      </c>
      <c r="F1043" s="150" t="s">
        <v>1676</v>
      </c>
      <c r="G1043" s="151" t="s">
        <v>168</v>
      </c>
      <c r="H1043" s="152">
        <v>513.86500000000001</v>
      </c>
      <c r="I1043" s="152"/>
      <c r="J1043" s="152">
        <f>ROUND(I1043*H1043,3)</f>
        <v>0</v>
      </c>
      <c r="K1043" s="153"/>
      <c r="L1043" s="31"/>
      <c r="M1043" s="154" t="s">
        <v>1</v>
      </c>
      <c r="N1043" s="155" t="s">
        <v>37</v>
      </c>
      <c r="O1043" s="156">
        <v>0.23899999999999999</v>
      </c>
      <c r="P1043" s="156">
        <f>O1043*H1043</f>
        <v>122.81373499999999</v>
      </c>
      <c r="Q1043" s="156">
        <v>0</v>
      </c>
      <c r="R1043" s="156">
        <f>Q1043*H1043</f>
        <v>0</v>
      </c>
      <c r="S1043" s="156">
        <v>0</v>
      </c>
      <c r="T1043" s="157">
        <f>S1043*H1043</f>
        <v>0</v>
      </c>
      <c r="U1043" s="30"/>
      <c r="V1043" s="30"/>
      <c r="W1043" s="30"/>
      <c r="X1043" s="30"/>
      <c r="Y1043" s="30"/>
      <c r="Z1043" s="30"/>
      <c r="AA1043" s="30"/>
      <c r="AB1043" s="30"/>
      <c r="AC1043" s="30"/>
      <c r="AD1043" s="30"/>
      <c r="AE1043" s="30"/>
      <c r="AR1043" s="158" t="s">
        <v>162</v>
      </c>
      <c r="AT1043" s="158" t="s">
        <v>159</v>
      </c>
      <c r="AU1043" s="158" t="s">
        <v>87</v>
      </c>
      <c r="AY1043" s="18" t="s">
        <v>157</v>
      </c>
      <c r="BE1043" s="159">
        <f>IF(N1043="základná",J1043,0)</f>
        <v>0</v>
      </c>
      <c r="BF1043" s="159">
        <f>IF(N1043="znížená",J1043,0)</f>
        <v>0</v>
      </c>
      <c r="BG1043" s="159">
        <f>IF(N1043="zákl. prenesená",J1043,0)</f>
        <v>0</v>
      </c>
      <c r="BH1043" s="159">
        <f>IF(N1043="zníž. prenesená",J1043,0)</f>
        <v>0</v>
      </c>
      <c r="BI1043" s="159">
        <f>IF(N1043="nulová",J1043,0)</f>
        <v>0</v>
      </c>
      <c r="BJ1043" s="18" t="s">
        <v>87</v>
      </c>
      <c r="BK1043" s="160">
        <f>ROUND(I1043*H1043,3)</f>
        <v>0</v>
      </c>
      <c r="BL1043" s="18" t="s">
        <v>162</v>
      </c>
      <c r="BM1043" s="158" t="s">
        <v>1677</v>
      </c>
    </row>
    <row r="1044" spans="1:65" s="2" customFormat="1" ht="24.2" customHeight="1" x14ac:dyDescent="0.2">
      <c r="A1044" s="30"/>
      <c r="B1044" s="147"/>
      <c r="C1044" s="148" t="s">
        <v>754</v>
      </c>
      <c r="D1044" s="148" t="s">
        <v>159</v>
      </c>
      <c r="E1044" s="149" t="s">
        <v>1678</v>
      </c>
      <c r="F1044" s="150" t="s">
        <v>1679</v>
      </c>
      <c r="G1044" s="151" t="s">
        <v>218</v>
      </c>
      <c r="H1044" s="152">
        <v>4.9169999999999998</v>
      </c>
      <c r="I1044" s="152"/>
      <c r="J1044" s="152">
        <f>ROUND(I1044*H1044,3)</f>
        <v>0</v>
      </c>
      <c r="K1044" s="153"/>
      <c r="L1044" s="31"/>
      <c r="M1044" s="154" t="s">
        <v>1</v>
      </c>
      <c r="N1044" s="155" t="s">
        <v>37</v>
      </c>
      <c r="O1044" s="156">
        <v>35.619</v>
      </c>
      <c r="P1044" s="156">
        <f>O1044*H1044</f>
        <v>175.138623</v>
      </c>
      <c r="Q1044" s="156">
        <v>1.0165999999999999</v>
      </c>
      <c r="R1044" s="156">
        <f>Q1044*H1044</f>
        <v>4.9986221999999998</v>
      </c>
      <c r="S1044" s="156">
        <v>0</v>
      </c>
      <c r="T1044" s="157">
        <f>S1044*H1044</f>
        <v>0</v>
      </c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R1044" s="158" t="s">
        <v>162</v>
      </c>
      <c r="AT1044" s="158" t="s">
        <v>159</v>
      </c>
      <c r="AU1044" s="158" t="s">
        <v>87</v>
      </c>
      <c r="AY1044" s="18" t="s">
        <v>157</v>
      </c>
      <c r="BE1044" s="159">
        <f>IF(N1044="základná",J1044,0)</f>
        <v>0</v>
      </c>
      <c r="BF1044" s="159">
        <f>IF(N1044="znížená",J1044,0)</f>
        <v>0</v>
      </c>
      <c r="BG1044" s="159">
        <f>IF(N1044="zákl. prenesená",J1044,0)</f>
        <v>0</v>
      </c>
      <c r="BH1044" s="159">
        <f>IF(N1044="zníž. prenesená",J1044,0)</f>
        <v>0</v>
      </c>
      <c r="BI1044" s="159">
        <f>IF(N1044="nulová",J1044,0)</f>
        <v>0</v>
      </c>
      <c r="BJ1044" s="18" t="s">
        <v>87</v>
      </c>
      <c r="BK1044" s="160">
        <f>ROUND(I1044*H1044,3)</f>
        <v>0</v>
      </c>
      <c r="BL1044" s="18" t="s">
        <v>162</v>
      </c>
      <c r="BM1044" s="158" t="s">
        <v>1680</v>
      </c>
    </row>
    <row r="1045" spans="1:65" s="13" customFormat="1" x14ac:dyDescent="0.2">
      <c r="B1045" s="165"/>
      <c r="D1045" s="166" t="s">
        <v>269</v>
      </c>
      <c r="E1045" s="167" t="s">
        <v>1</v>
      </c>
      <c r="F1045" s="168" t="s">
        <v>1358</v>
      </c>
      <c r="H1045" s="167" t="s">
        <v>1</v>
      </c>
      <c r="L1045" s="165"/>
      <c r="M1045" s="169"/>
      <c r="N1045" s="170"/>
      <c r="O1045" s="170"/>
      <c r="P1045" s="170"/>
      <c r="Q1045" s="170"/>
      <c r="R1045" s="170"/>
      <c r="S1045" s="170"/>
      <c r="T1045" s="171"/>
      <c r="AT1045" s="167" t="s">
        <v>269</v>
      </c>
      <c r="AU1045" s="167" t="s">
        <v>87</v>
      </c>
      <c r="AV1045" s="13" t="s">
        <v>79</v>
      </c>
      <c r="AW1045" s="13" t="s">
        <v>26</v>
      </c>
      <c r="AX1045" s="13" t="s">
        <v>71</v>
      </c>
      <c r="AY1045" s="167" t="s">
        <v>157</v>
      </c>
    </row>
    <row r="1046" spans="1:65" s="14" customFormat="1" x14ac:dyDescent="0.2">
      <c r="B1046" s="172"/>
      <c r="D1046" s="166" t="s">
        <v>269</v>
      </c>
      <c r="E1046" s="173" t="s">
        <v>1</v>
      </c>
      <c r="F1046" s="174" t="s">
        <v>1681</v>
      </c>
      <c r="H1046" s="175">
        <v>2913.1550000000002</v>
      </c>
      <c r="L1046" s="172"/>
      <c r="M1046" s="176"/>
      <c r="N1046" s="177"/>
      <c r="O1046" s="177"/>
      <c r="P1046" s="177"/>
      <c r="Q1046" s="177"/>
      <c r="R1046" s="177"/>
      <c r="S1046" s="177"/>
      <c r="T1046" s="178"/>
      <c r="AT1046" s="173" t="s">
        <v>269</v>
      </c>
      <c r="AU1046" s="173" t="s">
        <v>87</v>
      </c>
      <c r="AV1046" s="14" t="s">
        <v>87</v>
      </c>
      <c r="AW1046" s="14" t="s">
        <v>26</v>
      </c>
      <c r="AX1046" s="14" t="s">
        <v>71</v>
      </c>
      <c r="AY1046" s="173" t="s">
        <v>157</v>
      </c>
    </row>
    <row r="1047" spans="1:65" s="13" customFormat="1" x14ac:dyDescent="0.2">
      <c r="B1047" s="165"/>
      <c r="D1047" s="166" t="s">
        <v>269</v>
      </c>
      <c r="E1047" s="167" t="s">
        <v>1</v>
      </c>
      <c r="F1047" s="168" t="s">
        <v>1682</v>
      </c>
      <c r="H1047" s="167" t="s">
        <v>1</v>
      </c>
      <c r="L1047" s="165"/>
      <c r="M1047" s="169"/>
      <c r="N1047" s="170"/>
      <c r="O1047" s="170"/>
      <c r="P1047" s="170"/>
      <c r="Q1047" s="170"/>
      <c r="R1047" s="170"/>
      <c r="S1047" s="170"/>
      <c r="T1047" s="171"/>
      <c r="AT1047" s="167" t="s">
        <v>269</v>
      </c>
      <c r="AU1047" s="167" t="s">
        <v>87</v>
      </c>
      <c r="AV1047" s="13" t="s">
        <v>79</v>
      </c>
      <c r="AW1047" s="13" t="s">
        <v>26</v>
      </c>
      <c r="AX1047" s="13" t="s">
        <v>71</v>
      </c>
      <c r="AY1047" s="167" t="s">
        <v>157</v>
      </c>
    </row>
    <row r="1048" spans="1:65" s="14" customFormat="1" x14ac:dyDescent="0.2">
      <c r="B1048" s="172"/>
      <c r="D1048" s="166" t="s">
        <v>269</v>
      </c>
      <c r="E1048" s="173" t="s">
        <v>1</v>
      </c>
      <c r="F1048" s="174" t="s">
        <v>1683</v>
      </c>
      <c r="H1048" s="175">
        <v>677.52</v>
      </c>
      <c r="L1048" s="172"/>
      <c r="M1048" s="176"/>
      <c r="N1048" s="177"/>
      <c r="O1048" s="177"/>
      <c r="P1048" s="177"/>
      <c r="Q1048" s="177"/>
      <c r="R1048" s="177"/>
      <c r="S1048" s="177"/>
      <c r="T1048" s="178"/>
      <c r="AT1048" s="173" t="s">
        <v>269</v>
      </c>
      <c r="AU1048" s="173" t="s">
        <v>87</v>
      </c>
      <c r="AV1048" s="14" t="s">
        <v>87</v>
      </c>
      <c r="AW1048" s="14" t="s">
        <v>26</v>
      </c>
      <c r="AX1048" s="14" t="s">
        <v>71</v>
      </c>
      <c r="AY1048" s="173" t="s">
        <v>157</v>
      </c>
    </row>
    <row r="1049" spans="1:65" s="13" customFormat="1" x14ac:dyDescent="0.2">
      <c r="B1049" s="165"/>
      <c r="D1049" s="166" t="s">
        <v>269</v>
      </c>
      <c r="E1049" s="167" t="s">
        <v>1</v>
      </c>
      <c r="F1049" s="168" t="s">
        <v>1684</v>
      </c>
      <c r="H1049" s="167" t="s">
        <v>1</v>
      </c>
      <c r="L1049" s="165"/>
      <c r="M1049" s="169"/>
      <c r="N1049" s="170"/>
      <c r="O1049" s="170"/>
      <c r="P1049" s="170"/>
      <c r="Q1049" s="170"/>
      <c r="R1049" s="170"/>
      <c r="S1049" s="170"/>
      <c r="T1049" s="171"/>
      <c r="AT1049" s="167" t="s">
        <v>269</v>
      </c>
      <c r="AU1049" s="167" t="s">
        <v>87</v>
      </c>
      <c r="AV1049" s="13" t="s">
        <v>79</v>
      </c>
      <c r="AW1049" s="13" t="s">
        <v>26</v>
      </c>
      <c r="AX1049" s="13" t="s">
        <v>71</v>
      </c>
      <c r="AY1049" s="167" t="s">
        <v>157</v>
      </c>
    </row>
    <row r="1050" spans="1:65" s="14" customFormat="1" x14ac:dyDescent="0.2">
      <c r="B1050" s="172"/>
      <c r="D1050" s="166" t="s">
        <v>269</v>
      </c>
      <c r="E1050" s="173" t="s">
        <v>1</v>
      </c>
      <c r="F1050" s="174" t="s">
        <v>1685</v>
      </c>
      <c r="H1050" s="175">
        <v>442.18</v>
      </c>
      <c r="L1050" s="172"/>
      <c r="M1050" s="176"/>
      <c r="N1050" s="177"/>
      <c r="O1050" s="177"/>
      <c r="P1050" s="177"/>
      <c r="Q1050" s="177"/>
      <c r="R1050" s="177"/>
      <c r="S1050" s="177"/>
      <c r="T1050" s="178"/>
      <c r="AT1050" s="173" t="s">
        <v>269</v>
      </c>
      <c r="AU1050" s="173" t="s">
        <v>87</v>
      </c>
      <c r="AV1050" s="14" t="s">
        <v>87</v>
      </c>
      <c r="AW1050" s="14" t="s">
        <v>26</v>
      </c>
      <c r="AX1050" s="14" t="s">
        <v>71</v>
      </c>
      <c r="AY1050" s="173" t="s">
        <v>157</v>
      </c>
    </row>
    <row r="1051" spans="1:65" s="13" customFormat="1" x14ac:dyDescent="0.2">
      <c r="B1051" s="165"/>
      <c r="D1051" s="166" t="s">
        <v>269</v>
      </c>
      <c r="E1051" s="167" t="s">
        <v>1</v>
      </c>
      <c r="F1051" s="168" t="s">
        <v>1686</v>
      </c>
      <c r="H1051" s="167" t="s">
        <v>1</v>
      </c>
      <c r="L1051" s="165"/>
      <c r="M1051" s="169"/>
      <c r="N1051" s="170"/>
      <c r="O1051" s="170"/>
      <c r="P1051" s="170"/>
      <c r="Q1051" s="170"/>
      <c r="R1051" s="170"/>
      <c r="S1051" s="170"/>
      <c r="T1051" s="171"/>
      <c r="AT1051" s="167" t="s">
        <v>269</v>
      </c>
      <c r="AU1051" s="167" t="s">
        <v>87</v>
      </c>
      <c r="AV1051" s="13" t="s">
        <v>79</v>
      </c>
      <c r="AW1051" s="13" t="s">
        <v>26</v>
      </c>
      <c r="AX1051" s="13" t="s">
        <v>71</v>
      </c>
      <c r="AY1051" s="167" t="s">
        <v>157</v>
      </c>
    </row>
    <row r="1052" spans="1:65" s="14" customFormat="1" x14ac:dyDescent="0.2">
      <c r="B1052" s="172"/>
      <c r="D1052" s="166" t="s">
        <v>269</v>
      </c>
      <c r="E1052" s="173" t="s">
        <v>1</v>
      </c>
      <c r="F1052" s="174" t="s">
        <v>1687</v>
      </c>
      <c r="H1052" s="175">
        <v>437.26</v>
      </c>
      <c r="L1052" s="172"/>
      <c r="M1052" s="176"/>
      <c r="N1052" s="177"/>
      <c r="O1052" s="177"/>
      <c r="P1052" s="177"/>
      <c r="Q1052" s="177"/>
      <c r="R1052" s="177"/>
      <c r="S1052" s="177"/>
      <c r="T1052" s="178"/>
      <c r="AT1052" s="173" t="s">
        <v>269</v>
      </c>
      <c r="AU1052" s="173" t="s">
        <v>87</v>
      </c>
      <c r="AV1052" s="14" t="s">
        <v>87</v>
      </c>
      <c r="AW1052" s="14" t="s">
        <v>26</v>
      </c>
      <c r="AX1052" s="14" t="s">
        <v>71</v>
      </c>
      <c r="AY1052" s="173" t="s">
        <v>157</v>
      </c>
    </row>
    <row r="1053" spans="1:65" s="16" customFormat="1" x14ac:dyDescent="0.2">
      <c r="B1053" s="186"/>
      <c r="D1053" s="166" t="s">
        <v>269</v>
      </c>
      <c r="E1053" s="187" t="s">
        <v>1</v>
      </c>
      <c r="F1053" s="188" t="s">
        <v>319</v>
      </c>
      <c r="H1053" s="189">
        <v>4470.1149999999998</v>
      </c>
      <c r="L1053" s="186"/>
      <c r="M1053" s="190"/>
      <c r="N1053" s="191"/>
      <c r="O1053" s="191"/>
      <c r="P1053" s="191"/>
      <c r="Q1053" s="191"/>
      <c r="R1053" s="191"/>
      <c r="S1053" s="191"/>
      <c r="T1053" s="192"/>
      <c r="AT1053" s="187" t="s">
        <v>269</v>
      </c>
      <c r="AU1053" s="187" t="s">
        <v>87</v>
      </c>
      <c r="AV1053" s="16" t="s">
        <v>92</v>
      </c>
      <c r="AW1053" s="16" t="s">
        <v>26</v>
      </c>
      <c r="AX1053" s="16" t="s">
        <v>71</v>
      </c>
      <c r="AY1053" s="187" t="s">
        <v>157</v>
      </c>
    </row>
    <row r="1054" spans="1:65" s="14" customFormat="1" x14ac:dyDescent="0.2">
      <c r="B1054" s="172"/>
      <c r="D1054" s="166" t="s">
        <v>269</v>
      </c>
      <c r="E1054" s="173" t="s">
        <v>1</v>
      </c>
      <c r="F1054" s="174" t="s">
        <v>1688</v>
      </c>
      <c r="H1054" s="175">
        <v>447.012</v>
      </c>
      <c r="L1054" s="172"/>
      <c r="M1054" s="176"/>
      <c r="N1054" s="177"/>
      <c r="O1054" s="177"/>
      <c r="P1054" s="177"/>
      <c r="Q1054" s="177"/>
      <c r="R1054" s="177"/>
      <c r="S1054" s="177"/>
      <c r="T1054" s="178"/>
      <c r="AT1054" s="173" t="s">
        <v>269</v>
      </c>
      <c r="AU1054" s="173" t="s">
        <v>87</v>
      </c>
      <c r="AV1054" s="14" t="s">
        <v>87</v>
      </c>
      <c r="AW1054" s="14" t="s">
        <v>26</v>
      </c>
      <c r="AX1054" s="14" t="s">
        <v>71</v>
      </c>
      <c r="AY1054" s="173" t="s">
        <v>157</v>
      </c>
    </row>
    <row r="1055" spans="1:65" s="16" customFormat="1" x14ac:dyDescent="0.2">
      <c r="B1055" s="186"/>
      <c r="D1055" s="166" t="s">
        <v>269</v>
      </c>
      <c r="E1055" s="187" t="s">
        <v>1</v>
      </c>
      <c r="F1055" s="188" t="s">
        <v>319</v>
      </c>
      <c r="H1055" s="189">
        <v>447.012</v>
      </c>
      <c r="L1055" s="186"/>
      <c r="M1055" s="190"/>
      <c r="N1055" s="191"/>
      <c r="O1055" s="191"/>
      <c r="P1055" s="191"/>
      <c r="Q1055" s="191"/>
      <c r="R1055" s="191"/>
      <c r="S1055" s="191"/>
      <c r="T1055" s="192"/>
      <c r="AT1055" s="187" t="s">
        <v>269</v>
      </c>
      <c r="AU1055" s="187" t="s">
        <v>87</v>
      </c>
      <c r="AV1055" s="16" t="s">
        <v>92</v>
      </c>
      <c r="AW1055" s="16" t="s">
        <v>26</v>
      </c>
      <c r="AX1055" s="16" t="s">
        <v>71</v>
      </c>
      <c r="AY1055" s="187" t="s">
        <v>157</v>
      </c>
    </row>
    <row r="1056" spans="1:65" s="14" customFormat="1" x14ac:dyDescent="0.2">
      <c r="B1056" s="172"/>
      <c r="D1056" s="166" t="s">
        <v>269</v>
      </c>
      <c r="E1056" s="173" t="s">
        <v>1</v>
      </c>
      <c r="F1056" s="174" t="s">
        <v>1689</v>
      </c>
      <c r="H1056" s="175">
        <v>4.9169999999999998</v>
      </c>
      <c r="L1056" s="172"/>
      <c r="M1056" s="176"/>
      <c r="N1056" s="177"/>
      <c r="O1056" s="177"/>
      <c r="P1056" s="177"/>
      <c r="Q1056" s="177"/>
      <c r="R1056" s="177"/>
      <c r="S1056" s="177"/>
      <c r="T1056" s="178"/>
      <c r="AT1056" s="173" t="s">
        <v>269</v>
      </c>
      <c r="AU1056" s="173" t="s">
        <v>87</v>
      </c>
      <c r="AV1056" s="14" t="s">
        <v>87</v>
      </c>
      <c r="AW1056" s="14" t="s">
        <v>26</v>
      </c>
      <c r="AX1056" s="14" t="s">
        <v>71</v>
      </c>
      <c r="AY1056" s="173" t="s">
        <v>157</v>
      </c>
    </row>
    <row r="1057" spans="1:65" s="16" customFormat="1" x14ac:dyDescent="0.2">
      <c r="B1057" s="186"/>
      <c r="D1057" s="166" t="s">
        <v>269</v>
      </c>
      <c r="E1057" s="187" t="s">
        <v>1</v>
      </c>
      <c r="F1057" s="188" t="s">
        <v>319</v>
      </c>
      <c r="H1057" s="189">
        <v>4.9169999999999998</v>
      </c>
      <c r="L1057" s="186"/>
      <c r="M1057" s="190"/>
      <c r="N1057" s="191"/>
      <c r="O1057" s="191"/>
      <c r="P1057" s="191"/>
      <c r="Q1057" s="191"/>
      <c r="R1057" s="191"/>
      <c r="S1057" s="191"/>
      <c r="T1057" s="192"/>
      <c r="AT1057" s="187" t="s">
        <v>269</v>
      </c>
      <c r="AU1057" s="187" t="s">
        <v>87</v>
      </c>
      <c r="AV1057" s="16" t="s">
        <v>92</v>
      </c>
      <c r="AW1057" s="16" t="s">
        <v>26</v>
      </c>
      <c r="AX1057" s="16" t="s">
        <v>79</v>
      </c>
      <c r="AY1057" s="187" t="s">
        <v>157</v>
      </c>
    </row>
    <row r="1058" spans="1:65" s="2" customFormat="1" ht="24.2" customHeight="1" x14ac:dyDescent="0.2">
      <c r="A1058" s="30"/>
      <c r="B1058" s="147"/>
      <c r="C1058" s="148" t="s">
        <v>762</v>
      </c>
      <c r="D1058" s="148" t="s">
        <v>159</v>
      </c>
      <c r="E1058" s="149" t="s">
        <v>1690</v>
      </c>
      <c r="F1058" s="150" t="s">
        <v>1691</v>
      </c>
      <c r="G1058" s="151" t="s">
        <v>168</v>
      </c>
      <c r="H1058" s="152">
        <v>231.64500000000001</v>
      </c>
      <c r="I1058" s="152"/>
      <c r="J1058" s="152">
        <f>ROUND(I1058*H1058,3)</f>
        <v>0</v>
      </c>
      <c r="K1058" s="153"/>
      <c r="L1058" s="31"/>
      <c r="M1058" s="154" t="s">
        <v>1</v>
      </c>
      <c r="N1058" s="155" t="s">
        <v>37</v>
      </c>
      <c r="O1058" s="156">
        <v>0.2</v>
      </c>
      <c r="P1058" s="156">
        <f>O1058*H1058</f>
        <v>46.329000000000008</v>
      </c>
      <c r="Q1058" s="156">
        <v>1.4999999999999999E-4</v>
      </c>
      <c r="R1058" s="156">
        <f>Q1058*H1058</f>
        <v>3.474675E-2</v>
      </c>
      <c r="S1058" s="156">
        <v>0</v>
      </c>
      <c r="T1058" s="157">
        <f>S1058*H1058</f>
        <v>0</v>
      </c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R1058" s="158" t="s">
        <v>162</v>
      </c>
      <c r="AT1058" s="158" t="s">
        <v>159</v>
      </c>
      <c r="AU1058" s="158" t="s">
        <v>87</v>
      </c>
      <c r="AY1058" s="18" t="s">
        <v>157</v>
      </c>
      <c r="BE1058" s="159">
        <f>IF(N1058="základná",J1058,0)</f>
        <v>0</v>
      </c>
      <c r="BF1058" s="159">
        <f>IF(N1058="znížená",J1058,0)</f>
        <v>0</v>
      </c>
      <c r="BG1058" s="159">
        <f>IF(N1058="zákl. prenesená",J1058,0)</f>
        <v>0</v>
      </c>
      <c r="BH1058" s="159">
        <f>IF(N1058="zníž. prenesená",J1058,0)</f>
        <v>0</v>
      </c>
      <c r="BI1058" s="159">
        <f>IF(N1058="nulová",J1058,0)</f>
        <v>0</v>
      </c>
      <c r="BJ1058" s="18" t="s">
        <v>87</v>
      </c>
      <c r="BK1058" s="160">
        <f>ROUND(I1058*H1058,3)</f>
        <v>0</v>
      </c>
      <c r="BL1058" s="18" t="s">
        <v>162</v>
      </c>
      <c r="BM1058" s="158" t="s">
        <v>1692</v>
      </c>
    </row>
    <row r="1059" spans="1:65" s="13" customFormat="1" x14ac:dyDescent="0.2">
      <c r="B1059" s="165"/>
      <c r="D1059" s="166" t="s">
        <v>269</v>
      </c>
      <c r="E1059" s="167" t="s">
        <v>1</v>
      </c>
      <c r="F1059" s="168" t="s">
        <v>1693</v>
      </c>
      <c r="H1059" s="167" t="s">
        <v>1</v>
      </c>
      <c r="L1059" s="165"/>
      <c r="M1059" s="169"/>
      <c r="N1059" s="170"/>
      <c r="O1059" s="170"/>
      <c r="P1059" s="170"/>
      <c r="Q1059" s="170"/>
      <c r="R1059" s="170"/>
      <c r="S1059" s="170"/>
      <c r="T1059" s="171"/>
      <c r="AT1059" s="167" t="s">
        <v>269</v>
      </c>
      <c r="AU1059" s="167" t="s">
        <v>87</v>
      </c>
      <c r="AV1059" s="13" t="s">
        <v>79</v>
      </c>
      <c r="AW1059" s="13" t="s">
        <v>26</v>
      </c>
      <c r="AX1059" s="13" t="s">
        <v>71</v>
      </c>
      <c r="AY1059" s="167" t="s">
        <v>157</v>
      </c>
    </row>
    <row r="1060" spans="1:65" s="14" customFormat="1" x14ac:dyDescent="0.2">
      <c r="B1060" s="172"/>
      <c r="D1060" s="166" t="s">
        <v>269</v>
      </c>
      <c r="E1060" s="173" t="s">
        <v>1</v>
      </c>
      <c r="F1060" s="174" t="s">
        <v>1694</v>
      </c>
      <c r="H1060" s="175">
        <v>19.687999999999999</v>
      </c>
      <c r="L1060" s="172"/>
      <c r="M1060" s="176"/>
      <c r="N1060" s="177"/>
      <c r="O1060" s="177"/>
      <c r="P1060" s="177"/>
      <c r="Q1060" s="177"/>
      <c r="R1060" s="177"/>
      <c r="S1060" s="177"/>
      <c r="T1060" s="178"/>
      <c r="AT1060" s="173" t="s">
        <v>269</v>
      </c>
      <c r="AU1060" s="173" t="s">
        <v>87</v>
      </c>
      <c r="AV1060" s="14" t="s">
        <v>87</v>
      </c>
      <c r="AW1060" s="14" t="s">
        <v>26</v>
      </c>
      <c r="AX1060" s="14" t="s">
        <v>71</v>
      </c>
      <c r="AY1060" s="173" t="s">
        <v>157</v>
      </c>
    </row>
    <row r="1061" spans="1:65" s="14" customFormat="1" x14ac:dyDescent="0.2">
      <c r="B1061" s="172"/>
      <c r="D1061" s="166" t="s">
        <v>269</v>
      </c>
      <c r="E1061" s="173" t="s">
        <v>1</v>
      </c>
      <c r="F1061" s="174" t="s">
        <v>1695</v>
      </c>
      <c r="H1061" s="175">
        <v>3.105</v>
      </c>
      <c r="L1061" s="172"/>
      <c r="M1061" s="176"/>
      <c r="N1061" s="177"/>
      <c r="O1061" s="177"/>
      <c r="P1061" s="177"/>
      <c r="Q1061" s="177"/>
      <c r="R1061" s="177"/>
      <c r="S1061" s="177"/>
      <c r="T1061" s="178"/>
      <c r="AT1061" s="173" t="s">
        <v>269</v>
      </c>
      <c r="AU1061" s="173" t="s">
        <v>87</v>
      </c>
      <c r="AV1061" s="14" t="s">
        <v>87</v>
      </c>
      <c r="AW1061" s="14" t="s">
        <v>26</v>
      </c>
      <c r="AX1061" s="14" t="s">
        <v>71</v>
      </c>
      <c r="AY1061" s="173" t="s">
        <v>157</v>
      </c>
    </row>
    <row r="1062" spans="1:65" s="14" customFormat="1" x14ac:dyDescent="0.2">
      <c r="B1062" s="172"/>
      <c r="D1062" s="166" t="s">
        <v>269</v>
      </c>
      <c r="E1062" s="173" t="s">
        <v>1</v>
      </c>
      <c r="F1062" s="174" t="s">
        <v>1696</v>
      </c>
      <c r="H1062" s="175">
        <v>0.63</v>
      </c>
      <c r="L1062" s="172"/>
      <c r="M1062" s="176"/>
      <c r="N1062" s="177"/>
      <c r="O1062" s="177"/>
      <c r="P1062" s="177"/>
      <c r="Q1062" s="177"/>
      <c r="R1062" s="177"/>
      <c r="S1062" s="177"/>
      <c r="T1062" s="178"/>
      <c r="AT1062" s="173" t="s">
        <v>269</v>
      </c>
      <c r="AU1062" s="173" t="s">
        <v>87</v>
      </c>
      <c r="AV1062" s="14" t="s">
        <v>87</v>
      </c>
      <c r="AW1062" s="14" t="s">
        <v>26</v>
      </c>
      <c r="AX1062" s="14" t="s">
        <v>71</v>
      </c>
      <c r="AY1062" s="173" t="s">
        <v>157</v>
      </c>
    </row>
    <row r="1063" spans="1:65" s="14" customFormat="1" x14ac:dyDescent="0.2">
      <c r="B1063" s="172"/>
      <c r="D1063" s="166" t="s">
        <v>269</v>
      </c>
      <c r="E1063" s="173" t="s">
        <v>1</v>
      </c>
      <c r="F1063" s="174" t="s">
        <v>1697</v>
      </c>
      <c r="H1063" s="175">
        <v>3.22</v>
      </c>
      <c r="L1063" s="172"/>
      <c r="M1063" s="176"/>
      <c r="N1063" s="177"/>
      <c r="O1063" s="177"/>
      <c r="P1063" s="177"/>
      <c r="Q1063" s="177"/>
      <c r="R1063" s="177"/>
      <c r="S1063" s="177"/>
      <c r="T1063" s="178"/>
      <c r="AT1063" s="173" t="s">
        <v>269</v>
      </c>
      <c r="AU1063" s="173" t="s">
        <v>87</v>
      </c>
      <c r="AV1063" s="14" t="s">
        <v>87</v>
      </c>
      <c r="AW1063" s="14" t="s">
        <v>26</v>
      </c>
      <c r="AX1063" s="14" t="s">
        <v>71</v>
      </c>
      <c r="AY1063" s="173" t="s">
        <v>157</v>
      </c>
    </row>
    <row r="1064" spans="1:65" s="14" customFormat="1" x14ac:dyDescent="0.2">
      <c r="B1064" s="172"/>
      <c r="D1064" s="166" t="s">
        <v>269</v>
      </c>
      <c r="E1064" s="173" t="s">
        <v>1</v>
      </c>
      <c r="F1064" s="174" t="s">
        <v>1698</v>
      </c>
      <c r="H1064" s="175">
        <v>6.3</v>
      </c>
      <c r="L1064" s="172"/>
      <c r="M1064" s="176"/>
      <c r="N1064" s="177"/>
      <c r="O1064" s="177"/>
      <c r="P1064" s="177"/>
      <c r="Q1064" s="177"/>
      <c r="R1064" s="177"/>
      <c r="S1064" s="177"/>
      <c r="T1064" s="178"/>
      <c r="AT1064" s="173" t="s">
        <v>269</v>
      </c>
      <c r="AU1064" s="173" t="s">
        <v>87</v>
      </c>
      <c r="AV1064" s="14" t="s">
        <v>87</v>
      </c>
      <c r="AW1064" s="14" t="s">
        <v>26</v>
      </c>
      <c r="AX1064" s="14" t="s">
        <v>71</v>
      </c>
      <c r="AY1064" s="173" t="s">
        <v>157</v>
      </c>
    </row>
    <row r="1065" spans="1:65" s="14" customFormat="1" x14ac:dyDescent="0.2">
      <c r="B1065" s="172"/>
      <c r="D1065" s="166" t="s">
        <v>269</v>
      </c>
      <c r="E1065" s="173" t="s">
        <v>1</v>
      </c>
      <c r="F1065" s="174" t="s">
        <v>1699</v>
      </c>
      <c r="H1065" s="175">
        <v>5.15</v>
      </c>
      <c r="L1065" s="172"/>
      <c r="M1065" s="176"/>
      <c r="N1065" s="177"/>
      <c r="O1065" s="177"/>
      <c r="P1065" s="177"/>
      <c r="Q1065" s="177"/>
      <c r="R1065" s="177"/>
      <c r="S1065" s="177"/>
      <c r="T1065" s="178"/>
      <c r="AT1065" s="173" t="s">
        <v>269</v>
      </c>
      <c r="AU1065" s="173" t="s">
        <v>87</v>
      </c>
      <c r="AV1065" s="14" t="s">
        <v>87</v>
      </c>
      <c r="AW1065" s="14" t="s">
        <v>26</v>
      </c>
      <c r="AX1065" s="14" t="s">
        <v>71</v>
      </c>
      <c r="AY1065" s="173" t="s">
        <v>157</v>
      </c>
    </row>
    <row r="1066" spans="1:65" s="14" customFormat="1" x14ac:dyDescent="0.2">
      <c r="B1066" s="172"/>
      <c r="D1066" s="166" t="s">
        <v>269</v>
      </c>
      <c r="E1066" s="173" t="s">
        <v>1</v>
      </c>
      <c r="F1066" s="174" t="s">
        <v>1700</v>
      </c>
      <c r="H1066" s="175">
        <v>6.5869999999999997</v>
      </c>
      <c r="L1066" s="172"/>
      <c r="M1066" s="176"/>
      <c r="N1066" s="177"/>
      <c r="O1066" s="177"/>
      <c r="P1066" s="177"/>
      <c r="Q1066" s="177"/>
      <c r="R1066" s="177"/>
      <c r="S1066" s="177"/>
      <c r="T1066" s="178"/>
      <c r="AT1066" s="173" t="s">
        <v>269</v>
      </c>
      <c r="AU1066" s="173" t="s">
        <v>87</v>
      </c>
      <c r="AV1066" s="14" t="s">
        <v>87</v>
      </c>
      <c r="AW1066" s="14" t="s">
        <v>26</v>
      </c>
      <c r="AX1066" s="14" t="s">
        <v>71</v>
      </c>
      <c r="AY1066" s="173" t="s">
        <v>157</v>
      </c>
    </row>
    <row r="1067" spans="1:65" s="14" customFormat="1" x14ac:dyDescent="0.2">
      <c r="B1067" s="172"/>
      <c r="D1067" s="166" t="s">
        <v>269</v>
      </c>
      <c r="E1067" s="173" t="s">
        <v>1</v>
      </c>
      <c r="F1067" s="174" t="s">
        <v>1701</v>
      </c>
      <c r="H1067" s="175">
        <v>6.3840000000000003</v>
      </c>
      <c r="L1067" s="172"/>
      <c r="M1067" s="176"/>
      <c r="N1067" s="177"/>
      <c r="O1067" s="177"/>
      <c r="P1067" s="177"/>
      <c r="Q1067" s="177"/>
      <c r="R1067" s="177"/>
      <c r="S1067" s="177"/>
      <c r="T1067" s="178"/>
      <c r="AT1067" s="173" t="s">
        <v>269</v>
      </c>
      <c r="AU1067" s="173" t="s">
        <v>87</v>
      </c>
      <c r="AV1067" s="14" t="s">
        <v>87</v>
      </c>
      <c r="AW1067" s="14" t="s">
        <v>26</v>
      </c>
      <c r="AX1067" s="14" t="s">
        <v>71</v>
      </c>
      <c r="AY1067" s="173" t="s">
        <v>157</v>
      </c>
    </row>
    <row r="1068" spans="1:65" s="14" customFormat="1" x14ac:dyDescent="0.2">
      <c r="B1068" s="172"/>
      <c r="D1068" s="166" t="s">
        <v>269</v>
      </c>
      <c r="E1068" s="173" t="s">
        <v>1</v>
      </c>
      <c r="F1068" s="174" t="s">
        <v>1702</v>
      </c>
      <c r="H1068" s="175">
        <v>6.75</v>
      </c>
      <c r="L1068" s="172"/>
      <c r="M1068" s="176"/>
      <c r="N1068" s="177"/>
      <c r="O1068" s="177"/>
      <c r="P1068" s="177"/>
      <c r="Q1068" s="177"/>
      <c r="R1068" s="177"/>
      <c r="S1068" s="177"/>
      <c r="T1068" s="178"/>
      <c r="AT1068" s="173" t="s">
        <v>269</v>
      </c>
      <c r="AU1068" s="173" t="s">
        <v>87</v>
      </c>
      <c r="AV1068" s="14" t="s">
        <v>87</v>
      </c>
      <c r="AW1068" s="14" t="s">
        <v>26</v>
      </c>
      <c r="AX1068" s="14" t="s">
        <v>71</v>
      </c>
      <c r="AY1068" s="173" t="s">
        <v>157</v>
      </c>
    </row>
    <row r="1069" spans="1:65" s="16" customFormat="1" x14ac:dyDescent="0.2">
      <c r="B1069" s="186"/>
      <c r="D1069" s="166" t="s">
        <v>269</v>
      </c>
      <c r="E1069" s="187" t="s">
        <v>1</v>
      </c>
      <c r="F1069" s="188" t="s">
        <v>319</v>
      </c>
      <c r="H1069" s="189">
        <v>57.814</v>
      </c>
      <c r="L1069" s="186"/>
      <c r="M1069" s="190"/>
      <c r="N1069" s="191"/>
      <c r="O1069" s="191"/>
      <c r="P1069" s="191"/>
      <c r="Q1069" s="191"/>
      <c r="R1069" s="191"/>
      <c r="S1069" s="191"/>
      <c r="T1069" s="192"/>
      <c r="AT1069" s="187" t="s">
        <v>269</v>
      </c>
      <c r="AU1069" s="187" t="s">
        <v>87</v>
      </c>
      <c r="AV1069" s="16" t="s">
        <v>92</v>
      </c>
      <c r="AW1069" s="16" t="s">
        <v>26</v>
      </c>
      <c r="AX1069" s="16" t="s">
        <v>71</v>
      </c>
      <c r="AY1069" s="187" t="s">
        <v>157</v>
      </c>
    </row>
    <row r="1070" spans="1:65" s="14" customFormat="1" x14ac:dyDescent="0.2">
      <c r="B1070" s="172"/>
      <c r="D1070" s="166" t="s">
        <v>269</v>
      </c>
      <c r="E1070" s="173" t="s">
        <v>1</v>
      </c>
      <c r="F1070" s="174" t="s">
        <v>1703</v>
      </c>
      <c r="H1070" s="175">
        <v>1.5680000000000001</v>
      </c>
      <c r="L1070" s="172"/>
      <c r="M1070" s="176"/>
      <c r="N1070" s="177"/>
      <c r="O1070" s="177"/>
      <c r="P1070" s="177"/>
      <c r="Q1070" s="177"/>
      <c r="R1070" s="177"/>
      <c r="S1070" s="177"/>
      <c r="T1070" s="178"/>
      <c r="AT1070" s="173" t="s">
        <v>269</v>
      </c>
      <c r="AU1070" s="173" t="s">
        <v>87</v>
      </c>
      <c r="AV1070" s="14" t="s">
        <v>87</v>
      </c>
      <c r="AW1070" s="14" t="s">
        <v>26</v>
      </c>
      <c r="AX1070" s="14" t="s">
        <v>71</v>
      </c>
      <c r="AY1070" s="173" t="s">
        <v>157</v>
      </c>
    </row>
    <row r="1071" spans="1:65" s="14" customFormat="1" x14ac:dyDescent="0.2">
      <c r="B1071" s="172"/>
      <c r="D1071" s="166" t="s">
        <v>269</v>
      </c>
      <c r="E1071" s="173" t="s">
        <v>1</v>
      </c>
      <c r="F1071" s="174" t="s">
        <v>1704</v>
      </c>
      <c r="H1071" s="175">
        <v>2.0630000000000002</v>
      </c>
      <c r="L1071" s="172"/>
      <c r="M1071" s="176"/>
      <c r="N1071" s="177"/>
      <c r="O1071" s="177"/>
      <c r="P1071" s="177"/>
      <c r="Q1071" s="177"/>
      <c r="R1071" s="177"/>
      <c r="S1071" s="177"/>
      <c r="T1071" s="178"/>
      <c r="AT1071" s="173" t="s">
        <v>269</v>
      </c>
      <c r="AU1071" s="173" t="s">
        <v>87</v>
      </c>
      <c r="AV1071" s="14" t="s">
        <v>87</v>
      </c>
      <c r="AW1071" s="14" t="s">
        <v>26</v>
      </c>
      <c r="AX1071" s="14" t="s">
        <v>71</v>
      </c>
      <c r="AY1071" s="173" t="s">
        <v>157</v>
      </c>
    </row>
    <row r="1072" spans="1:65" s="14" customFormat="1" x14ac:dyDescent="0.2">
      <c r="B1072" s="172"/>
      <c r="D1072" s="166" t="s">
        <v>269</v>
      </c>
      <c r="E1072" s="173" t="s">
        <v>1</v>
      </c>
      <c r="F1072" s="174" t="s">
        <v>1705</v>
      </c>
      <c r="H1072" s="175">
        <v>3.3</v>
      </c>
      <c r="L1072" s="172"/>
      <c r="M1072" s="176"/>
      <c r="N1072" s="177"/>
      <c r="O1072" s="177"/>
      <c r="P1072" s="177"/>
      <c r="Q1072" s="177"/>
      <c r="R1072" s="177"/>
      <c r="S1072" s="177"/>
      <c r="T1072" s="178"/>
      <c r="AT1072" s="173" t="s">
        <v>269</v>
      </c>
      <c r="AU1072" s="173" t="s">
        <v>87</v>
      </c>
      <c r="AV1072" s="14" t="s">
        <v>87</v>
      </c>
      <c r="AW1072" s="14" t="s">
        <v>26</v>
      </c>
      <c r="AX1072" s="14" t="s">
        <v>71</v>
      </c>
      <c r="AY1072" s="173" t="s">
        <v>157</v>
      </c>
    </row>
    <row r="1073" spans="2:51" s="14" customFormat="1" x14ac:dyDescent="0.2">
      <c r="B1073" s="172"/>
      <c r="D1073" s="166" t="s">
        <v>269</v>
      </c>
      <c r="E1073" s="173" t="s">
        <v>1</v>
      </c>
      <c r="F1073" s="174" t="s">
        <v>1706</v>
      </c>
      <c r="H1073" s="175">
        <v>2.2000000000000002</v>
      </c>
      <c r="L1073" s="172"/>
      <c r="M1073" s="176"/>
      <c r="N1073" s="177"/>
      <c r="O1073" s="177"/>
      <c r="P1073" s="177"/>
      <c r="Q1073" s="177"/>
      <c r="R1073" s="177"/>
      <c r="S1073" s="177"/>
      <c r="T1073" s="178"/>
      <c r="AT1073" s="173" t="s">
        <v>269</v>
      </c>
      <c r="AU1073" s="173" t="s">
        <v>87</v>
      </c>
      <c r="AV1073" s="14" t="s">
        <v>87</v>
      </c>
      <c r="AW1073" s="14" t="s">
        <v>26</v>
      </c>
      <c r="AX1073" s="14" t="s">
        <v>71</v>
      </c>
      <c r="AY1073" s="173" t="s">
        <v>157</v>
      </c>
    </row>
    <row r="1074" spans="2:51" s="16" customFormat="1" x14ac:dyDescent="0.2">
      <c r="B1074" s="186"/>
      <c r="D1074" s="166" t="s">
        <v>269</v>
      </c>
      <c r="E1074" s="187" t="s">
        <v>1</v>
      </c>
      <c r="F1074" s="188" t="s">
        <v>319</v>
      </c>
      <c r="H1074" s="189">
        <v>9.1310000000000002</v>
      </c>
      <c r="L1074" s="186"/>
      <c r="M1074" s="190"/>
      <c r="N1074" s="191"/>
      <c r="O1074" s="191"/>
      <c r="P1074" s="191"/>
      <c r="Q1074" s="191"/>
      <c r="R1074" s="191"/>
      <c r="S1074" s="191"/>
      <c r="T1074" s="192"/>
      <c r="AT1074" s="187" t="s">
        <v>269</v>
      </c>
      <c r="AU1074" s="187" t="s">
        <v>87</v>
      </c>
      <c r="AV1074" s="16" t="s">
        <v>92</v>
      </c>
      <c r="AW1074" s="16" t="s">
        <v>26</v>
      </c>
      <c r="AX1074" s="16" t="s">
        <v>71</v>
      </c>
      <c r="AY1074" s="187" t="s">
        <v>157</v>
      </c>
    </row>
    <row r="1075" spans="2:51" s="14" customFormat="1" x14ac:dyDescent="0.2">
      <c r="B1075" s="172"/>
      <c r="D1075" s="166" t="s">
        <v>269</v>
      </c>
      <c r="E1075" s="173" t="s">
        <v>1</v>
      </c>
      <c r="F1075" s="174" t="s">
        <v>1707</v>
      </c>
      <c r="H1075" s="175">
        <v>121.5</v>
      </c>
      <c r="L1075" s="172"/>
      <c r="M1075" s="176"/>
      <c r="N1075" s="177"/>
      <c r="O1075" s="177"/>
      <c r="P1075" s="177"/>
      <c r="Q1075" s="177"/>
      <c r="R1075" s="177"/>
      <c r="S1075" s="177"/>
      <c r="T1075" s="178"/>
      <c r="AT1075" s="173" t="s">
        <v>269</v>
      </c>
      <c r="AU1075" s="173" t="s">
        <v>87</v>
      </c>
      <c r="AV1075" s="14" t="s">
        <v>87</v>
      </c>
      <c r="AW1075" s="14" t="s">
        <v>26</v>
      </c>
      <c r="AX1075" s="14" t="s">
        <v>71</v>
      </c>
      <c r="AY1075" s="173" t="s">
        <v>157</v>
      </c>
    </row>
    <row r="1076" spans="2:51" s="16" customFormat="1" x14ac:dyDescent="0.2">
      <c r="B1076" s="186"/>
      <c r="D1076" s="166" t="s">
        <v>269</v>
      </c>
      <c r="E1076" s="187" t="s">
        <v>1</v>
      </c>
      <c r="F1076" s="188" t="s">
        <v>319</v>
      </c>
      <c r="H1076" s="189">
        <v>121.5</v>
      </c>
      <c r="L1076" s="186"/>
      <c r="M1076" s="190"/>
      <c r="N1076" s="191"/>
      <c r="O1076" s="191"/>
      <c r="P1076" s="191"/>
      <c r="Q1076" s="191"/>
      <c r="R1076" s="191"/>
      <c r="S1076" s="191"/>
      <c r="T1076" s="192"/>
      <c r="AT1076" s="187" t="s">
        <v>269</v>
      </c>
      <c r="AU1076" s="187" t="s">
        <v>87</v>
      </c>
      <c r="AV1076" s="16" t="s">
        <v>92</v>
      </c>
      <c r="AW1076" s="16" t="s">
        <v>26</v>
      </c>
      <c r="AX1076" s="16" t="s">
        <v>71</v>
      </c>
      <c r="AY1076" s="187" t="s">
        <v>157</v>
      </c>
    </row>
    <row r="1077" spans="2:51" s="14" customFormat="1" x14ac:dyDescent="0.2">
      <c r="B1077" s="172"/>
      <c r="D1077" s="166" t="s">
        <v>269</v>
      </c>
      <c r="E1077" s="173" t="s">
        <v>1</v>
      </c>
      <c r="F1077" s="174" t="s">
        <v>1708</v>
      </c>
      <c r="H1077" s="175">
        <v>0.16200000000000001</v>
      </c>
      <c r="L1077" s="172"/>
      <c r="M1077" s="176"/>
      <c r="N1077" s="177"/>
      <c r="O1077" s="177"/>
      <c r="P1077" s="177"/>
      <c r="Q1077" s="177"/>
      <c r="R1077" s="177"/>
      <c r="S1077" s="177"/>
      <c r="T1077" s="178"/>
      <c r="AT1077" s="173" t="s">
        <v>269</v>
      </c>
      <c r="AU1077" s="173" t="s">
        <v>87</v>
      </c>
      <c r="AV1077" s="14" t="s">
        <v>87</v>
      </c>
      <c r="AW1077" s="14" t="s">
        <v>26</v>
      </c>
      <c r="AX1077" s="14" t="s">
        <v>71</v>
      </c>
      <c r="AY1077" s="173" t="s">
        <v>157</v>
      </c>
    </row>
    <row r="1078" spans="2:51" s="14" customFormat="1" x14ac:dyDescent="0.2">
      <c r="B1078" s="172"/>
      <c r="D1078" s="166" t="s">
        <v>269</v>
      </c>
      <c r="E1078" s="173" t="s">
        <v>1</v>
      </c>
      <c r="F1078" s="174" t="s">
        <v>1709</v>
      </c>
      <c r="H1078" s="175">
        <v>0.159</v>
      </c>
      <c r="L1078" s="172"/>
      <c r="M1078" s="176"/>
      <c r="N1078" s="177"/>
      <c r="O1078" s="177"/>
      <c r="P1078" s="177"/>
      <c r="Q1078" s="177"/>
      <c r="R1078" s="177"/>
      <c r="S1078" s="177"/>
      <c r="T1078" s="178"/>
      <c r="AT1078" s="173" t="s">
        <v>269</v>
      </c>
      <c r="AU1078" s="173" t="s">
        <v>87</v>
      </c>
      <c r="AV1078" s="14" t="s">
        <v>87</v>
      </c>
      <c r="AW1078" s="14" t="s">
        <v>26</v>
      </c>
      <c r="AX1078" s="14" t="s">
        <v>71</v>
      </c>
      <c r="AY1078" s="173" t="s">
        <v>157</v>
      </c>
    </row>
    <row r="1079" spans="2:51" s="14" customFormat="1" x14ac:dyDescent="0.2">
      <c r="B1079" s="172"/>
      <c r="D1079" s="166" t="s">
        <v>269</v>
      </c>
      <c r="E1079" s="173" t="s">
        <v>1</v>
      </c>
      <c r="F1079" s="174" t="s">
        <v>1710</v>
      </c>
      <c r="H1079" s="175">
        <v>0.21199999999999999</v>
      </c>
      <c r="L1079" s="172"/>
      <c r="M1079" s="176"/>
      <c r="N1079" s="177"/>
      <c r="O1079" s="177"/>
      <c r="P1079" s="177"/>
      <c r="Q1079" s="177"/>
      <c r="R1079" s="177"/>
      <c r="S1079" s="177"/>
      <c r="T1079" s="178"/>
      <c r="AT1079" s="173" t="s">
        <v>269</v>
      </c>
      <c r="AU1079" s="173" t="s">
        <v>87</v>
      </c>
      <c r="AV1079" s="14" t="s">
        <v>87</v>
      </c>
      <c r="AW1079" s="14" t="s">
        <v>26</v>
      </c>
      <c r="AX1079" s="14" t="s">
        <v>71</v>
      </c>
      <c r="AY1079" s="173" t="s">
        <v>157</v>
      </c>
    </row>
    <row r="1080" spans="2:51" s="14" customFormat="1" x14ac:dyDescent="0.2">
      <c r="B1080" s="172"/>
      <c r="D1080" s="166" t="s">
        <v>269</v>
      </c>
      <c r="E1080" s="173" t="s">
        <v>1</v>
      </c>
      <c r="F1080" s="174" t="s">
        <v>1711</v>
      </c>
      <c r="H1080" s="175">
        <v>0.21199999999999999</v>
      </c>
      <c r="L1080" s="172"/>
      <c r="M1080" s="176"/>
      <c r="N1080" s="177"/>
      <c r="O1080" s="177"/>
      <c r="P1080" s="177"/>
      <c r="Q1080" s="177"/>
      <c r="R1080" s="177"/>
      <c r="S1080" s="177"/>
      <c r="T1080" s="178"/>
      <c r="AT1080" s="173" t="s">
        <v>269</v>
      </c>
      <c r="AU1080" s="173" t="s">
        <v>87</v>
      </c>
      <c r="AV1080" s="14" t="s">
        <v>87</v>
      </c>
      <c r="AW1080" s="14" t="s">
        <v>26</v>
      </c>
      <c r="AX1080" s="14" t="s">
        <v>71</v>
      </c>
      <c r="AY1080" s="173" t="s">
        <v>157</v>
      </c>
    </row>
    <row r="1081" spans="2:51" s="14" customFormat="1" x14ac:dyDescent="0.2">
      <c r="B1081" s="172"/>
      <c r="D1081" s="166" t="s">
        <v>269</v>
      </c>
      <c r="E1081" s="173" t="s">
        <v>1</v>
      </c>
      <c r="F1081" s="174" t="s">
        <v>1712</v>
      </c>
      <c r="H1081" s="175">
        <v>0.159</v>
      </c>
      <c r="L1081" s="172"/>
      <c r="M1081" s="176"/>
      <c r="N1081" s="177"/>
      <c r="O1081" s="177"/>
      <c r="P1081" s="177"/>
      <c r="Q1081" s="177"/>
      <c r="R1081" s="177"/>
      <c r="S1081" s="177"/>
      <c r="T1081" s="178"/>
      <c r="AT1081" s="173" t="s">
        <v>269</v>
      </c>
      <c r="AU1081" s="173" t="s">
        <v>87</v>
      </c>
      <c r="AV1081" s="14" t="s">
        <v>87</v>
      </c>
      <c r="AW1081" s="14" t="s">
        <v>26</v>
      </c>
      <c r="AX1081" s="14" t="s">
        <v>71</v>
      </c>
      <c r="AY1081" s="173" t="s">
        <v>157</v>
      </c>
    </row>
    <row r="1082" spans="2:51" s="14" customFormat="1" x14ac:dyDescent="0.2">
      <c r="B1082" s="172"/>
      <c r="D1082" s="166" t="s">
        <v>269</v>
      </c>
      <c r="E1082" s="173" t="s">
        <v>1</v>
      </c>
      <c r="F1082" s="174" t="s">
        <v>1713</v>
      </c>
      <c r="H1082" s="175">
        <v>7.9029999999999996</v>
      </c>
      <c r="L1082" s="172"/>
      <c r="M1082" s="176"/>
      <c r="N1082" s="177"/>
      <c r="O1082" s="177"/>
      <c r="P1082" s="177"/>
      <c r="Q1082" s="177"/>
      <c r="R1082" s="177"/>
      <c r="S1082" s="177"/>
      <c r="T1082" s="178"/>
      <c r="AT1082" s="173" t="s">
        <v>269</v>
      </c>
      <c r="AU1082" s="173" t="s">
        <v>87</v>
      </c>
      <c r="AV1082" s="14" t="s">
        <v>87</v>
      </c>
      <c r="AW1082" s="14" t="s">
        <v>26</v>
      </c>
      <c r="AX1082" s="14" t="s">
        <v>71</v>
      </c>
      <c r="AY1082" s="173" t="s">
        <v>157</v>
      </c>
    </row>
    <row r="1083" spans="2:51" s="14" customFormat="1" x14ac:dyDescent="0.2">
      <c r="B1083" s="172"/>
      <c r="D1083" s="166" t="s">
        <v>269</v>
      </c>
      <c r="E1083" s="173" t="s">
        <v>1</v>
      </c>
      <c r="F1083" s="174" t="s">
        <v>1714</v>
      </c>
      <c r="H1083" s="175">
        <v>6.8739999999999997</v>
      </c>
      <c r="L1083" s="172"/>
      <c r="M1083" s="176"/>
      <c r="N1083" s="177"/>
      <c r="O1083" s="177"/>
      <c r="P1083" s="177"/>
      <c r="Q1083" s="177"/>
      <c r="R1083" s="177"/>
      <c r="S1083" s="177"/>
      <c r="T1083" s="178"/>
      <c r="AT1083" s="173" t="s">
        <v>269</v>
      </c>
      <c r="AU1083" s="173" t="s">
        <v>87</v>
      </c>
      <c r="AV1083" s="14" t="s">
        <v>87</v>
      </c>
      <c r="AW1083" s="14" t="s">
        <v>26</v>
      </c>
      <c r="AX1083" s="14" t="s">
        <v>71</v>
      </c>
      <c r="AY1083" s="173" t="s">
        <v>157</v>
      </c>
    </row>
    <row r="1084" spans="2:51" s="14" customFormat="1" x14ac:dyDescent="0.2">
      <c r="B1084" s="172"/>
      <c r="D1084" s="166" t="s">
        <v>269</v>
      </c>
      <c r="E1084" s="173" t="s">
        <v>1</v>
      </c>
      <c r="F1084" s="174" t="s">
        <v>1715</v>
      </c>
      <c r="H1084" s="175">
        <v>11.795</v>
      </c>
      <c r="L1084" s="172"/>
      <c r="M1084" s="176"/>
      <c r="N1084" s="177"/>
      <c r="O1084" s="177"/>
      <c r="P1084" s="177"/>
      <c r="Q1084" s="177"/>
      <c r="R1084" s="177"/>
      <c r="S1084" s="177"/>
      <c r="T1084" s="178"/>
      <c r="AT1084" s="173" t="s">
        <v>269</v>
      </c>
      <c r="AU1084" s="173" t="s">
        <v>87</v>
      </c>
      <c r="AV1084" s="14" t="s">
        <v>87</v>
      </c>
      <c r="AW1084" s="14" t="s">
        <v>26</v>
      </c>
      <c r="AX1084" s="14" t="s">
        <v>71</v>
      </c>
      <c r="AY1084" s="173" t="s">
        <v>157</v>
      </c>
    </row>
    <row r="1085" spans="2:51" s="14" customFormat="1" x14ac:dyDescent="0.2">
      <c r="B1085" s="172"/>
      <c r="D1085" s="166" t="s">
        <v>269</v>
      </c>
      <c r="E1085" s="173" t="s">
        <v>1</v>
      </c>
      <c r="F1085" s="174" t="s">
        <v>1716</v>
      </c>
      <c r="H1085" s="175">
        <v>3.173</v>
      </c>
      <c r="L1085" s="172"/>
      <c r="M1085" s="176"/>
      <c r="N1085" s="177"/>
      <c r="O1085" s="177"/>
      <c r="P1085" s="177"/>
      <c r="Q1085" s="177"/>
      <c r="R1085" s="177"/>
      <c r="S1085" s="177"/>
      <c r="T1085" s="178"/>
      <c r="AT1085" s="173" t="s">
        <v>269</v>
      </c>
      <c r="AU1085" s="173" t="s">
        <v>87</v>
      </c>
      <c r="AV1085" s="14" t="s">
        <v>87</v>
      </c>
      <c r="AW1085" s="14" t="s">
        <v>26</v>
      </c>
      <c r="AX1085" s="14" t="s">
        <v>71</v>
      </c>
      <c r="AY1085" s="173" t="s">
        <v>157</v>
      </c>
    </row>
    <row r="1086" spans="2:51" s="16" customFormat="1" x14ac:dyDescent="0.2">
      <c r="B1086" s="186"/>
      <c r="D1086" s="166" t="s">
        <v>269</v>
      </c>
      <c r="E1086" s="187" t="s">
        <v>1</v>
      </c>
      <c r="F1086" s="188" t="s">
        <v>319</v>
      </c>
      <c r="H1086" s="189">
        <v>30.649000000000001</v>
      </c>
      <c r="L1086" s="186"/>
      <c r="M1086" s="190"/>
      <c r="N1086" s="191"/>
      <c r="O1086" s="191"/>
      <c r="P1086" s="191"/>
      <c r="Q1086" s="191"/>
      <c r="R1086" s="191"/>
      <c r="S1086" s="191"/>
      <c r="T1086" s="192"/>
      <c r="AT1086" s="187" t="s">
        <v>269</v>
      </c>
      <c r="AU1086" s="187" t="s">
        <v>87</v>
      </c>
      <c r="AV1086" s="16" t="s">
        <v>92</v>
      </c>
      <c r="AW1086" s="16" t="s">
        <v>26</v>
      </c>
      <c r="AX1086" s="16" t="s">
        <v>71</v>
      </c>
      <c r="AY1086" s="187" t="s">
        <v>157</v>
      </c>
    </row>
    <row r="1087" spans="2:51" s="14" customFormat="1" x14ac:dyDescent="0.2">
      <c r="B1087" s="172"/>
      <c r="D1087" s="166" t="s">
        <v>269</v>
      </c>
      <c r="E1087" s="173" t="s">
        <v>1</v>
      </c>
      <c r="F1087" s="174" t="s">
        <v>1717</v>
      </c>
      <c r="H1087" s="175">
        <v>1.7</v>
      </c>
      <c r="L1087" s="172"/>
      <c r="M1087" s="176"/>
      <c r="N1087" s="177"/>
      <c r="O1087" s="177"/>
      <c r="P1087" s="177"/>
      <c r="Q1087" s="177"/>
      <c r="R1087" s="177"/>
      <c r="S1087" s="177"/>
      <c r="T1087" s="178"/>
      <c r="AT1087" s="173" t="s">
        <v>269</v>
      </c>
      <c r="AU1087" s="173" t="s">
        <v>87</v>
      </c>
      <c r="AV1087" s="14" t="s">
        <v>87</v>
      </c>
      <c r="AW1087" s="14" t="s">
        <v>26</v>
      </c>
      <c r="AX1087" s="14" t="s">
        <v>71</v>
      </c>
      <c r="AY1087" s="173" t="s">
        <v>157</v>
      </c>
    </row>
    <row r="1088" spans="2:51" s="14" customFormat="1" x14ac:dyDescent="0.2">
      <c r="B1088" s="172"/>
      <c r="D1088" s="166" t="s">
        <v>269</v>
      </c>
      <c r="E1088" s="173" t="s">
        <v>1</v>
      </c>
      <c r="F1088" s="174" t="s">
        <v>1718</v>
      </c>
      <c r="H1088" s="175">
        <v>3</v>
      </c>
      <c r="L1088" s="172"/>
      <c r="M1088" s="176"/>
      <c r="N1088" s="177"/>
      <c r="O1088" s="177"/>
      <c r="P1088" s="177"/>
      <c r="Q1088" s="177"/>
      <c r="R1088" s="177"/>
      <c r="S1088" s="177"/>
      <c r="T1088" s="178"/>
      <c r="AT1088" s="173" t="s">
        <v>269</v>
      </c>
      <c r="AU1088" s="173" t="s">
        <v>87</v>
      </c>
      <c r="AV1088" s="14" t="s">
        <v>87</v>
      </c>
      <c r="AW1088" s="14" t="s">
        <v>26</v>
      </c>
      <c r="AX1088" s="14" t="s">
        <v>71</v>
      </c>
      <c r="AY1088" s="173" t="s">
        <v>157</v>
      </c>
    </row>
    <row r="1089" spans="1:65" s="14" customFormat="1" x14ac:dyDescent="0.2">
      <c r="B1089" s="172"/>
      <c r="D1089" s="166" t="s">
        <v>269</v>
      </c>
      <c r="E1089" s="173" t="s">
        <v>1</v>
      </c>
      <c r="F1089" s="174" t="s">
        <v>1719</v>
      </c>
      <c r="H1089" s="175">
        <v>2.4</v>
      </c>
      <c r="L1089" s="172"/>
      <c r="M1089" s="176"/>
      <c r="N1089" s="177"/>
      <c r="O1089" s="177"/>
      <c r="P1089" s="177"/>
      <c r="Q1089" s="177"/>
      <c r="R1089" s="177"/>
      <c r="S1089" s="177"/>
      <c r="T1089" s="178"/>
      <c r="AT1089" s="173" t="s">
        <v>269</v>
      </c>
      <c r="AU1089" s="173" t="s">
        <v>87</v>
      </c>
      <c r="AV1089" s="14" t="s">
        <v>87</v>
      </c>
      <c r="AW1089" s="14" t="s">
        <v>26</v>
      </c>
      <c r="AX1089" s="14" t="s">
        <v>71</v>
      </c>
      <c r="AY1089" s="173" t="s">
        <v>157</v>
      </c>
    </row>
    <row r="1090" spans="1:65" s="14" customFormat="1" x14ac:dyDescent="0.2">
      <c r="B1090" s="172"/>
      <c r="D1090" s="166" t="s">
        <v>269</v>
      </c>
      <c r="E1090" s="173" t="s">
        <v>1</v>
      </c>
      <c r="F1090" s="174" t="s">
        <v>1720</v>
      </c>
      <c r="H1090" s="175">
        <v>3.875</v>
      </c>
      <c r="L1090" s="172"/>
      <c r="M1090" s="176"/>
      <c r="N1090" s="177"/>
      <c r="O1090" s="177"/>
      <c r="P1090" s="177"/>
      <c r="Q1090" s="177"/>
      <c r="R1090" s="177"/>
      <c r="S1090" s="177"/>
      <c r="T1090" s="178"/>
      <c r="AT1090" s="173" t="s">
        <v>269</v>
      </c>
      <c r="AU1090" s="173" t="s">
        <v>87</v>
      </c>
      <c r="AV1090" s="14" t="s">
        <v>87</v>
      </c>
      <c r="AW1090" s="14" t="s">
        <v>26</v>
      </c>
      <c r="AX1090" s="14" t="s">
        <v>71</v>
      </c>
      <c r="AY1090" s="173" t="s">
        <v>157</v>
      </c>
    </row>
    <row r="1091" spans="1:65" s="14" customFormat="1" x14ac:dyDescent="0.2">
      <c r="B1091" s="172"/>
      <c r="D1091" s="166" t="s">
        <v>269</v>
      </c>
      <c r="E1091" s="173" t="s">
        <v>1</v>
      </c>
      <c r="F1091" s="174" t="s">
        <v>1721</v>
      </c>
      <c r="H1091" s="175">
        <v>0.78800000000000003</v>
      </c>
      <c r="L1091" s="172"/>
      <c r="M1091" s="176"/>
      <c r="N1091" s="177"/>
      <c r="O1091" s="177"/>
      <c r="P1091" s="177"/>
      <c r="Q1091" s="177"/>
      <c r="R1091" s="177"/>
      <c r="S1091" s="177"/>
      <c r="T1091" s="178"/>
      <c r="AT1091" s="173" t="s">
        <v>269</v>
      </c>
      <c r="AU1091" s="173" t="s">
        <v>87</v>
      </c>
      <c r="AV1091" s="14" t="s">
        <v>87</v>
      </c>
      <c r="AW1091" s="14" t="s">
        <v>26</v>
      </c>
      <c r="AX1091" s="14" t="s">
        <v>71</v>
      </c>
      <c r="AY1091" s="173" t="s">
        <v>157</v>
      </c>
    </row>
    <row r="1092" spans="1:65" s="14" customFormat="1" x14ac:dyDescent="0.2">
      <c r="B1092" s="172"/>
      <c r="D1092" s="166" t="s">
        <v>269</v>
      </c>
      <c r="E1092" s="173" t="s">
        <v>1</v>
      </c>
      <c r="F1092" s="174" t="s">
        <v>1722</v>
      </c>
      <c r="H1092" s="175">
        <v>0.78800000000000003</v>
      </c>
      <c r="L1092" s="172"/>
      <c r="M1092" s="176"/>
      <c r="N1092" s="177"/>
      <c r="O1092" s="177"/>
      <c r="P1092" s="177"/>
      <c r="Q1092" s="177"/>
      <c r="R1092" s="177"/>
      <c r="S1092" s="177"/>
      <c r="T1092" s="178"/>
      <c r="AT1092" s="173" t="s">
        <v>269</v>
      </c>
      <c r="AU1092" s="173" t="s">
        <v>87</v>
      </c>
      <c r="AV1092" s="14" t="s">
        <v>87</v>
      </c>
      <c r="AW1092" s="14" t="s">
        <v>26</v>
      </c>
      <c r="AX1092" s="14" t="s">
        <v>71</v>
      </c>
      <c r="AY1092" s="173" t="s">
        <v>157</v>
      </c>
    </row>
    <row r="1093" spans="1:65" s="16" customFormat="1" x14ac:dyDescent="0.2">
      <c r="B1093" s="186"/>
      <c r="D1093" s="166" t="s">
        <v>269</v>
      </c>
      <c r="E1093" s="187" t="s">
        <v>1</v>
      </c>
      <c r="F1093" s="188" t="s">
        <v>319</v>
      </c>
      <c r="H1093" s="189">
        <v>12.551</v>
      </c>
      <c r="L1093" s="186"/>
      <c r="M1093" s="190"/>
      <c r="N1093" s="191"/>
      <c r="O1093" s="191"/>
      <c r="P1093" s="191"/>
      <c r="Q1093" s="191"/>
      <c r="R1093" s="191"/>
      <c r="S1093" s="191"/>
      <c r="T1093" s="192"/>
      <c r="AT1093" s="187" t="s">
        <v>269</v>
      </c>
      <c r="AU1093" s="187" t="s">
        <v>87</v>
      </c>
      <c r="AV1093" s="16" t="s">
        <v>92</v>
      </c>
      <c r="AW1093" s="16" t="s">
        <v>26</v>
      </c>
      <c r="AX1093" s="16" t="s">
        <v>71</v>
      </c>
      <c r="AY1093" s="187" t="s">
        <v>157</v>
      </c>
    </row>
    <row r="1094" spans="1:65" s="15" customFormat="1" x14ac:dyDescent="0.2">
      <c r="B1094" s="179"/>
      <c r="D1094" s="166" t="s">
        <v>269</v>
      </c>
      <c r="E1094" s="180" t="s">
        <v>1</v>
      </c>
      <c r="F1094" s="181" t="s">
        <v>272</v>
      </c>
      <c r="H1094" s="182">
        <v>231.64500000000001</v>
      </c>
      <c r="L1094" s="179"/>
      <c r="M1094" s="183"/>
      <c r="N1094" s="184"/>
      <c r="O1094" s="184"/>
      <c r="P1094" s="184"/>
      <c r="Q1094" s="184"/>
      <c r="R1094" s="184"/>
      <c r="S1094" s="184"/>
      <c r="T1094" s="185"/>
      <c r="AT1094" s="180" t="s">
        <v>269</v>
      </c>
      <c r="AU1094" s="180" t="s">
        <v>87</v>
      </c>
      <c r="AV1094" s="15" t="s">
        <v>162</v>
      </c>
      <c r="AW1094" s="15" t="s">
        <v>26</v>
      </c>
      <c r="AX1094" s="15" t="s">
        <v>79</v>
      </c>
      <c r="AY1094" s="180" t="s">
        <v>157</v>
      </c>
    </row>
    <row r="1095" spans="1:65" s="2" customFormat="1" ht="24.75" customHeight="1" x14ac:dyDescent="0.2">
      <c r="A1095" s="30"/>
      <c r="B1095" s="147"/>
      <c r="C1095" s="193" t="s">
        <v>768</v>
      </c>
      <c r="D1095" s="193" t="s">
        <v>777</v>
      </c>
      <c r="E1095" s="194" t="s">
        <v>1723</v>
      </c>
      <c r="F1095" s="195" t="s">
        <v>8065</v>
      </c>
      <c r="G1095" s="196" t="s">
        <v>168</v>
      </c>
      <c r="H1095" s="197">
        <v>254.81</v>
      </c>
      <c r="I1095" s="197"/>
      <c r="J1095" s="197">
        <f>ROUND(I1095*H1095,3)</f>
        <v>0</v>
      </c>
      <c r="K1095" s="198"/>
      <c r="L1095" s="199"/>
      <c r="M1095" s="200" t="s">
        <v>1</v>
      </c>
      <c r="N1095" s="201" t="s">
        <v>37</v>
      </c>
      <c r="O1095" s="156">
        <v>0</v>
      </c>
      <c r="P1095" s="156">
        <f>O1095*H1095</f>
        <v>0</v>
      </c>
      <c r="Q1095" s="156">
        <v>8.9999999999999998E-4</v>
      </c>
      <c r="R1095" s="156">
        <f>Q1095*H1095</f>
        <v>0.22932900000000001</v>
      </c>
      <c r="S1095" s="156">
        <v>0</v>
      </c>
      <c r="T1095" s="157">
        <f>S1095*H1095</f>
        <v>0</v>
      </c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R1095" s="158" t="s">
        <v>187</v>
      </c>
      <c r="AT1095" s="158" t="s">
        <v>777</v>
      </c>
      <c r="AU1095" s="158" t="s">
        <v>87</v>
      </c>
      <c r="AY1095" s="18" t="s">
        <v>157</v>
      </c>
      <c r="BE1095" s="159">
        <f>IF(N1095="základná",J1095,0)</f>
        <v>0</v>
      </c>
      <c r="BF1095" s="159">
        <f>IF(N1095="znížená",J1095,0)</f>
        <v>0</v>
      </c>
      <c r="BG1095" s="159">
        <f>IF(N1095="zákl. prenesená",J1095,0)</f>
        <v>0</v>
      </c>
      <c r="BH1095" s="159">
        <f>IF(N1095="zníž. prenesená",J1095,0)</f>
        <v>0</v>
      </c>
      <c r="BI1095" s="159">
        <f>IF(N1095="nulová",J1095,0)</f>
        <v>0</v>
      </c>
      <c r="BJ1095" s="18" t="s">
        <v>87</v>
      </c>
      <c r="BK1095" s="160">
        <f>ROUND(I1095*H1095,3)</f>
        <v>0</v>
      </c>
      <c r="BL1095" s="18" t="s">
        <v>162</v>
      </c>
      <c r="BM1095" s="158" t="s">
        <v>1724</v>
      </c>
    </row>
    <row r="1096" spans="1:65" s="14" customFormat="1" x14ac:dyDescent="0.2">
      <c r="B1096" s="172"/>
      <c r="D1096" s="166" t="s">
        <v>269</v>
      </c>
      <c r="E1096" s="173" t="s">
        <v>1</v>
      </c>
      <c r="F1096" s="174" t="s">
        <v>1725</v>
      </c>
      <c r="H1096" s="175">
        <v>254.81</v>
      </c>
      <c r="L1096" s="172"/>
      <c r="M1096" s="176"/>
      <c r="N1096" s="177"/>
      <c r="O1096" s="177"/>
      <c r="P1096" s="177"/>
      <c r="Q1096" s="177"/>
      <c r="R1096" s="177"/>
      <c r="S1096" s="177"/>
      <c r="T1096" s="178"/>
      <c r="AT1096" s="173" t="s">
        <v>269</v>
      </c>
      <c r="AU1096" s="173" t="s">
        <v>87</v>
      </c>
      <c r="AV1096" s="14" t="s">
        <v>87</v>
      </c>
      <c r="AW1096" s="14" t="s">
        <v>26</v>
      </c>
      <c r="AX1096" s="14" t="s">
        <v>71</v>
      </c>
      <c r="AY1096" s="173" t="s">
        <v>157</v>
      </c>
    </row>
    <row r="1097" spans="1:65" s="15" customFormat="1" x14ac:dyDescent="0.2">
      <c r="B1097" s="179"/>
      <c r="D1097" s="166" t="s">
        <v>269</v>
      </c>
      <c r="E1097" s="180" t="s">
        <v>1</v>
      </c>
      <c r="F1097" s="181" t="s">
        <v>272</v>
      </c>
      <c r="H1097" s="182">
        <v>254.81</v>
      </c>
      <c r="L1097" s="179"/>
      <c r="M1097" s="183"/>
      <c r="N1097" s="184"/>
      <c r="O1097" s="184"/>
      <c r="P1097" s="184"/>
      <c r="Q1097" s="184"/>
      <c r="R1097" s="184"/>
      <c r="S1097" s="184"/>
      <c r="T1097" s="185"/>
      <c r="AT1097" s="180" t="s">
        <v>269</v>
      </c>
      <c r="AU1097" s="180" t="s">
        <v>87</v>
      </c>
      <c r="AV1097" s="15" t="s">
        <v>162</v>
      </c>
      <c r="AW1097" s="15" t="s">
        <v>26</v>
      </c>
      <c r="AX1097" s="15" t="s">
        <v>79</v>
      </c>
      <c r="AY1097" s="180" t="s">
        <v>157</v>
      </c>
    </row>
    <row r="1098" spans="1:65" s="2" customFormat="1" ht="24.2" customHeight="1" x14ac:dyDescent="0.2">
      <c r="A1098" s="30"/>
      <c r="B1098" s="147"/>
      <c r="C1098" s="148" t="s">
        <v>773</v>
      </c>
      <c r="D1098" s="148" t="s">
        <v>159</v>
      </c>
      <c r="E1098" s="149" t="s">
        <v>1726</v>
      </c>
      <c r="F1098" s="150" t="s">
        <v>1727</v>
      </c>
      <c r="G1098" s="151" t="s">
        <v>161</v>
      </c>
      <c r="H1098" s="152">
        <v>9.4629999999999992</v>
      </c>
      <c r="I1098" s="152"/>
      <c r="J1098" s="152">
        <f>ROUND(I1098*H1098,3)</f>
        <v>0</v>
      </c>
      <c r="K1098" s="153"/>
      <c r="L1098" s="31"/>
      <c r="M1098" s="154" t="s">
        <v>1</v>
      </c>
      <c r="N1098" s="155" t="s">
        <v>37</v>
      </c>
      <c r="O1098" s="156">
        <v>2.6440000000000001</v>
      </c>
      <c r="P1098" s="156">
        <f>O1098*H1098</f>
        <v>25.020171999999999</v>
      </c>
      <c r="Q1098" s="156">
        <v>2.4157999999999999</v>
      </c>
      <c r="R1098" s="156">
        <f>Q1098*H1098</f>
        <v>22.860715399999997</v>
      </c>
      <c r="S1098" s="156">
        <v>0</v>
      </c>
      <c r="T1098" s="157">
        <f>S1098*H1098</f>
        <v>0</v>
      </c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R1098" s="158" t="s">
        <v>162</v>
      </c>
      <c r="AT1098" s="158" t="s">
        <v>159</v>
      </c>
      <c r="AU1098" s="158" t="s">
        <v>87</v>
      </c>
      <c r="AY1098" s="18" t="s">
        <v>157</v>
      </c>
      <c r="BE1098" s="159">
        <f>IF(N1098="základná",J1098,0)</f>
        <v>0</v>
      </c>
      <c r="BF1098" s="159">
        <f>IF(N1098="znížená",J1098,0)</f>
        <v>0</v>
      </c>
      <c r="BG1098" s="159">
        <f>IF(N1098="zákl. prenesená",J1098,0)</f>
        <v>0</v>
      </c>
      <c r="BH1098" s="159">
        <f>IF(N1098="zníž. prenesená",J1098,0)</f>
        <v>0</v>
      </c>
      <c r="BI1098" s="159">
        <f>IF(N1098="nulová",J1098,0)</f>
        <v>0</v>
      </c>
      <c r="BJ1098" s="18" t="s">
        <v>87</v>
      </c>
      <c r="BK1098" s="160">
        <f>ROUND(I1098*H1098,3)</f>
        <v>0</v>
      </c>
      <c r="BL1098" s="18" t="s">
        <v>162</v>
      </c>
      <c r="BM1098" s="158" t="s">
        <v>1728</v>
      </c>
    </row>
    <row r="1099" spans="1:65" s="13" customFormat="1" x14ac:dyDescent="0.2">
      <c r="B1099" s="165"/>
      <c r="D1099" s="166" t="s">
        <v>269</v>
      </c>
      <c r="E1099" s="167" t="s">
        <v>1</v>
      </c>
      <c r="F1099" s="168" t="s">
        <v>1729</v>
      </c>
      <c r="H1099" s="167" t="s">
        <v>1</v>
      </c>
      <c r="L1099" s="165"/>
      <c r="M1099" s="169"/>
      <c r="N1099" s="170"/>
      <c r="O1099" s="170"/>
      <c r="P1099" s="170"/>
      <c r="Q1099" s="170"/>
      <c r="R1099" s="170"/>
      <c r="S1099" s="170"/>
      <c r="T1099" s="171"/>
      <c r="AT1099" s="167" t="s">
        <v>269</v>
      </c>
      <c r="AU1099" s="167" t="s">
        <v>87</v>
      </c>
      <c r="AV1099" s="13" t="s">
        <v>79</v>
      </c>
      <c r="AW1099" s="13" t="s">
        <v>26</v>
      </c>
      <c r="AX1099" s="13" t="s">
        <v>71</v>
      </c>
      <c r="AY1099" s="167" t="s">
        <v>157</v>
      </c>
    </row>
    <row r="1100" spans="1:65" s="14" customFormat="1" ht="22.5" x14ac:dyDescent="0.2">
      <c r="B1100" s="172"/>
      <c r="D1100" s="166" t="s">
        <v>269</v>
      </c>
      <c r="E1100" s="173" t="s">
        <v>1</v>
      </c>
      <c r="F1100" s="174" t="s">
        <v>1730</v>
      </c>
      <c r="H1100" s="175">
        <v>2.0310000000000001</v>
      </c>
      <c r="L1100" s="172"/>
      <c r="M1100" s="176"/>
      <c r="N1100" s="177"/>
      <c r="O1100" s="177"/>
      <c r="P1100" s="177"/>
      <c r="Q1100" s="177"/>
      <c r="R1100" s="177"/>
      <c r="S1100" s="177"/>
      <c r="T1100" s="178"/>
      <c r="AT1100" s="173" t="s">
        <v>269</v>
      </c>
      <c r="AU1100" s="173" t="s">
        <v>87</v>
      </c>
      <c r="AV1100" s="14" t="s">
        <v>87</v>
      </c>
      <c r="AW1100" s="14" t="s">
        <v>26</v>
      </c>
      <c r="AX1100" s="14" t="s">
        <v>71</v>
      </c>
      <c r="AY1100" s="173" t="s">
        <v>157</v>
      </c>
    </row>
    <row r="1101" spans="1:65" s="14" customFormat="1" ht="22.5" x14ac:dyDescent="0.2">
      <c r="B1101" s="172"/>
      <c r="D1101" s="166" t="s">
        <v>269</v>
      </c>
      <c r="E1101" s="173" t="s">
        <v>1</v>
      </c>
      <c r="F1101" s="174" t="s">
        <v>1731</v>
      </c>
      <c r="H1101" s="175">
        <v>2.31</v>
      </c>
      <c r="L1101" s="172"/>
      <c r="M1101" s="176"/>
      <c r="N1101" s="177"/>
      <c r="O1101" s="177"/>
      <c r="P1101" s="177"/>
      <c r="Q1101" s="177"/>
      <c r="R1101" s="177"/>
      <c r="S1101" s="177"/>
      <c r="T1101" s="178"/>
      <c r="AT1101" s="173" t="s">
        <v>269</v>
      </c>
      <c r="AU1101" s="173" t="s">
        <v>87</v>
      </c>
      <c r="AV1101" s="14" t="s">
        <v>87</v>
      </c>
      <c r="AW1101" s="14" t="s">
        <v>26</v>
      </c>
      <c r="AX1101" s="14" t="s">
        <v>71</v>
      </c>
      <c r="AY1101" s="173" t="s">
        <v>157</v>
      </c>
    </row>
    <row r="1102" spans="1:65" s="14" customFormat="1" x14ac:dyDescent="0.2">
      <c r="B1102" s="172"/>
      <c r="D1102" s="166" t="s">
        <v>269</v>
      </c>
      <c r="E1102" s="173" t="s">
        <v>1</v>
      </c>
      <c r="F1102" s="174" t="s">
        <v>1732</v>
      </c>
      <c r="H1102" s="175">
        <v>0.95699999999999996</v>
      </c>
      <c r="L1102" s="172"/>
      <c r="M1102" s="176"/>
      <c r="N1102" s="177"/>
      <c r="O1102" s="177"/>
      <c r="P1102" s="177"/>
      <c r="Q1102" s="177"/>
      <c r="R1102" s="177"/>
      <c r="S1102" s="177"/>
      <c r="T1102" s="178"/>
      <c r="AT1102" s="173" t="s">
        <v>269</v>
      </c>
      <c r="AU1102" s="173" t="s">
        <v>87</v>
      </c>
      <c r="AV1102" s="14" t="s">
        <v>87</v>
      </c>
      <c r="AW1102" s="14" t="s">
        <v>26</v>
      </c>
      <c r="AX1102" s="14" t="s">
        <v>71</v>
      </c>
      <c r="AY1102" s="173" t="s">
        <v>157</v>
      </c>
    </row>
    <row r="1103" spans="1:65" s="16" customFormat="1" x14ac:dyDescent="0.2">
      <c r="B1103" s="186"/>
      <c r="D1103" s="166" t="s">
        <v>269</v>
      </c>
      <c r="E1103" s="187" t="s">
        <v>1</v>
      </c>
      <c r="F1103" s="188" t="s">
        <v>319</v>
      </c>
      <c r="H1103" s="189">
        <v>5.298</v>
      </c>
      <c r="L1103" s="186"/>
      <c r="M1103" s="190"/>
      <c r="N1103" s="191"/>
      <c r="O1103" s="191"/>
      <c r="P1103" s="191"/>
      <c r="Q1103" s="191"/>
      <c r="R1103" s="191"/>
      <c r="S1103" s="191"/>
      <c r="T1103" s="192"/>
      <c r="AT1103" s="187" t="s">
        <v>269</v>
      </c>
      <c r="AU1103" s="187" t="s">
        <v>87</v>
      </c>
      <c r="AV1103" s="16" t="s">
        <v>92</v>
      </c>
      <c r="AW1103" s="16" t="s">
        <v>26</v>
      </c>
      <c r="AX1103" s="16" t="s">
        <v>71</v>
      </c>
      <c r="AY1103" s="187" t="s">
        <v>157</v>
      </c>
    </row>
    <row r="1104" spans="1:65" s="14" customFormat="1" x14ac:dyDescent="0.2">
      <c r="B1104" s="172"/>
      <c r="D1104" s="166" t="s">
        <v>269</v>
      </c>
      <c r="E1104" s="173" t="s">
        <v>1</v>
      </c>
      <c r="F1104" s="174" t="s">
        <v>1733</v>
      </c>
      <c r="H1104" s="175">
        <v>0.65</v>
      </c>
      <c r="L1104" s="172"/>
      <c r="M1104" s="176"/>
      <c r="N1104" s="177"/>
      <c r="O1104" s="177"/>
      <c r="P1104" s="177"/>
      <c r="Q1104" s="177"/>
      <c r="R1104" s="177"/>
      <c r="S1104" s="177"/>
      <c r="T1104" s="178"/>
      <c r="AT1104" s="173" t="s">
        <v>269</v>
      </c>
      <c r="AU1104" s="173" t="s">
        <v>87</v>
      </c>
      <c r="AV1104" s="14" t="s">
        <v>87</v>
      </c>
      <c r="AW1104" s="14" t="s">
        <v>26</v>
      </c>
      <c r="AX1104" s="14" t="s">
        <v>71</v>
      </c>
      <c r="AY1104" s="173" t="s">
        <v>157</v>
      </c>
    </row>
    <row r="1105" spans="1:65" s="14" customFormat="1" x14ac:dyDescent="0.2">
      <c r="B1105" s="172"/>
      <c r="D1105" s="166" t="s">
        <v>269</v>
      </c>
      <c r="E1105" s="173" t="s">
        <v>1</v>
      </c>
      <c r="F1105" s="174" t="s">
        <v>1734</v>
      </c>
      <c r="H1105" s="175">
        <v>0.47299999999999998</v>
      </c>
      <c r="L1105" s="172"/>
      <c r="M1105" s="176"/>
      <c r="N1105" s="177"/>
      <c r="O1105" s="177"/>
      <c r="P1105" s="177"/>
      <c r="Q1105" s="177"/>
      <c r="R1105" s="177"/>
      <c r="S1105" s="177"/>
      <c r="T1105" s="178"/>
      <c r="AT1105" s="173" t="s">
        <v>269</v>
      </c>
      <c r="AU1105" s="173" t="s">
        <v>87</v>
      </c>
      <c r="AV1105" s="14" t="s">
        <v>87</v>
      </c>
      <c r="AW1105" s="14" t="s">
        <v>26</v>
      </c>
      <c r="AX1105" s="14" t="s">
        <v>71</v>
      </c>
      <c r="AY1105" s="173" t="s">
        <v>157</v>
      </c>
    </row>
    <row r="1106" spans="1:65" s="14" customFormat="1" x14ac:dyDescent="0.2">
      <c r="B1106" s="172"/>
      <c r="D1106" s="166" t="s">
        <v>269</v>
      </c>
      <c r="E1106" s="173" t="s">
        <v>1</v>
      </c>
      <c r="F1106" s="174" t="s">
        <v>1735</v>
      </c>
      <c r="H1106" s="175">
        <v>0.35399999999999998</v>
      </c>
      <c r="L1106" s="172"/>
      <c r="M1106" s="176"/>
      <c r="N1106" s="177"/>
      <c r="O1106" s="177"/>
      <c r="P1106" s="177"/>
      <c r="Q1106" s="177"/>
      <c r="R1106" s="177"/>
      <c r="S1106" s="177"/>
      <c r="T1106" s="178"/>
      <c r="AT1106" s="173" t="s">
        <v>269</v>
      </c>
      <c r="AU1106" s="173" t="s">
        <v>87</v>
      </c>
      <c r="AV1106" s="14" t="s">
        <v>87</v>
      </c>
      <c r="AW1106" s="14" t="s">
        <v>26</v>
      </c>
      <c r="AX1106" s="14" t="s">
        <v>71</v>
      </c>
      <c r="AY1106" s="173" t="s">
        <v>157</v>
      </c>
    </row>
    <row r="1107" spans="1:65" s="14" customFormat="1" x14ac:dyDescent="0.2">
      <c r="B1107" s="172"/>
      <c r="D1107" s="166" t="s">
        <v>269</v>
      </c>
      <c r="E1107" s="173" t="s">
        <v>1</v>
      </c>
      <c r="F1107" s="174" t="s">
        <v>1736</v>
      </c>
      <c r="H1107" s="175">
        <v>0.89400000000000002</v>
      </c>
      <c r="L1107" s="172"/>
      <c r="M1107" s="176"/>
      <c r="N1107" s="177"/>
      <c r="O1107" s="177"/>
      <c r="P1107" s="177"/>
      <c r="Q1107" s="177"/>
      <c r="R1107" s="177"/>
      <c r="S1107" s="177"/>
      <c r="T1107" s="178"/>
      <c r="AT1107" s="173" t="s">
        <v>269</v>
      </c>
      <c r="AU1107" s="173" t="s">
        <v>87</v>
      </c>
      <c r="AV1107" s="14" t="s">
        <v>87</v>
      </c>
      <c r="AW1107" s="14" t="s">
        <v>26</v>
      </c>
      <c r="AX1107" s="14" t="s">
        <v>71</v>
      </c>
      <c r="AY1107" s="173" t="s">
        <v>157</v>
      </c>
    </row>
    <row r="1108" spans="1:65" s="14" customFormat="1" x14ac:dyDescent="0.2">
      <c r="B1108" s="172"/>
      <c r="D1108" s="166" t="s">
        <v>269</v>
      </c>
      <c r="E1108" s="173" t="s">
        <v>1</v>
      </c>
      <c r="F1108" s="174" t="s">
        <v>1737</v>
      </c>
      <c r="H1108" s="175">
        <v>1.4999999999999999E-2</v>
      </c>
      <c r="L1108" s="172"/>
      <c r="M1108" s="176"/>
      <c r="N1108" s="177"/>
      <c r="O1108" s="177"/>
      <c r="P1108" s="177"/>
      <c r="Q1108" s="177"/>
      <c r="R1108" s="177"/>
      <c r="S1108" s="177"/>
      <c r="T1108" s="178"/>
      <c r="AT1108" s="173" t="s">
        <v>269</v>
      </c>
      <c r="AU1108" s="173" t="s">
        <v>87</v>
      </c>
      <c r="AV1108" s="14" t="s">
        <v>87</v>
      </c>
      <c r="AW1108" s="14" t="s">
        <v>26</v>
      </c>
      <c r="AX1108" s="14" t="s">
        <v>71</v>
      </c>
      <c r="AY1108" s="173" t="s">
        <v>157</v>
      </c>
    </row>
    <row r="1109" spans="1:65" s="14" customFormat="1" x14ac:dyDescent="0.2">
      <c r="B1109" s="172"/>
      <c r="D1109" s="166" t="s">
        <v>269</v>
      </c>
      <c r="E1109" s="173" t="s">
        <v>1</v>
      </c>
      <c r="F1109" s="174" t="s">
        <v>1738</v>
      </c>
      <c r="H1109" s="175">
        <v>1.4E-2</v>
      </c>
      <c r="L1109" s="172"/>
      <c r="M1109" s="176"/>
      <c r="N1109" s="177"/>
      <c r="O1109" s="177"/>
      <c r="P1109" s="177"/>
      <c r="Q1109" s="177"/>
      <c r="R1109" s="177"/>
      <c r="S1109" s="177"/>
      <c r="T1109" s="178"/>
      <c r="AT1109" s="173" t="s">
        <v>269</v>
      </c>
      <c r="AU1109" s="173" t="s">
        <v>87</v>
      </c>
      <c r="AV1109" s="14" t="s">
        <v>87</v>
      </c>
      <c r="AW1109" s="14" t="s">
        <v>26</v>
      </c>
      <c r="AX1109" s="14" t="s">
        <v>71</v>
      </c>
      <c r="AY1109" s="173" t="s">
        <v>157</v>
      </c>
    </row>
    <row r="1110" spans="1:65" s="14" customFormat="1" ht="22.5" x14ac:dyDescent="0.2">
      <c r="B1110" s="172"/>
      <c r="D1110" s="166" t="s">
        <v>269</v>
      </c>
      <c r="E1110" s="173" t="s">
        <v>1</v>
      </c>
      <c r="F1110" s="174" t="s">
        <v>1739</v>
      </c>
      <c r="H1110" s="175">
        <v>0.16700000000000001</v>
      </c>
      <c r="L1110" s="172"/>
      <c r="M1110" s="176"/>
      <c r="N1110" s="177"/>
      <c r="O1110" s="177"/>
      <c r="P1110" s="177"/>
      <c r="Q1110" s="177"/>
      <c r="R1110" s="177"/>
      <c r="S1110" s="177"/>
      <c r="T1110" s="178"/>
      <c r="AT1110" s="173" t="s">
        <v>269</v>
      </c>
      <c r="AU1110" s="173" t="s">
        <v>87</v>
      </c>
      <c r="AV1110" s="14" t="s">
        <v>87</v>
      </c>
      <c r="AW1110" s="14" t="s">
        <v>26</v>
      </c>
      <c r="AX1110" s="14" t="s">
        <v>71</v>
      </c>
      <c r="AY1110" s="173" t="s">
        <v>157</v>
      </c>
    </row>
    <row r="1111" spans="1:65" s="16" customFormat="1" x14ac:dyDescent="0.2">
      <c r="B1111" s="186"/>
      <c r="D1111" s="166" t="s">
        <v>269</v>
      </c>
      <c r="E1111" s="187" t="s">
        <v>1</v>
      </c>
      <c r="F1111" s="188" t="s">
        <v>319</v>
      </c>
      <c r="H1111" s="189">
        <v>2.5670000000000002</v>
      </c>
      <c r="L1111" s="186"/>
      <c r="M1111" s="190"/>
      <c r="N1111" s="191"/>
      <c r="O1111" s="191"/>
      <c r="P1111" s="191"/>
      <c r="Q1111" s="191"/>
      <c r="R1111" s="191"/>
      <c r="S1111" s="191"/>
      <c r="T1111" s="192"/>
      <c r="AT1111" s="187" t="s">
        <v>269</v>
      </c>
      <c r="AU1111" s="187" t="s">
        <v>87</v>
      </c>
      <c r="AV1111" s="16" t="s">
        <v>92</v>
      </c>
      <c r="AW1111" s="16" t="s">
        <v>26</v>
      </c>
      <c r="AX1111" s="16" t="s">
        <v>71</v>
      </c>
      <c r="AY1111" s="187" t="s">
        <v>157</v>
      </c>
    </row>
    <row r="1112" spans="1:65" s="13" customFormat="1" x14ac:dyDescent="0.2">
      <c r="B1112" s="165"/>
      <c r="D1112" s="166" t="s">
        <v>269</v>
      </c>
      <c r="E1112" s="167" t="s">
        <v>1</v>
      </c>
      <c r="F1112" s="168" t="s">
        <v>1740</v>
      </c>
      <c r="H1112" s="167" t="s">
        <v>1</v>
      </c>
      <c r="L1112" s="165"/>
      <c r="M1112" s="169"/>
      <c r="N1112" s="170"/>
      <c r="O1112" s="170"/>
      <c r="P1112" s="170"/>
      <c r="Q1112" s="170"/>
      <c r="R1112" s="170"/>
      <c r="S1112" s="170"/>
      <c r="T1112" s="171"/>
      <c r="AT1112" s="167" t="s">
        <v>269</v>
      </c>
      <c r="AU1112" s="167" t="s">
        <v>87</v>
      </c>
      <c r="AV1112" s="13" t="s">
        <v>79</v>
      </c>
      <c r="AW1112" s="13" t="s">
        <v>26</v>
      </c>
      <c r="AX1112" s="13" t="s">
        <v>71</v>
      </c>
      <c r="AY1112" s="167" t="s">
        <v>157</v>
      </c>
    </row>
    <row r="1113" spans="1:65" s="14" customFormat="1" x14ac:dyDescent="0.2">
      <c r="B1113" s="172"/>
      <c r="D1113" s="166" t="s">
        <v>269</v>
      </c>
      <c r="E1113" s="173" t="s">
        <v>1</v>
      </c>
      <c r="F1113" s="174" t="s">
        <v>1741</v>
      </c>
      <c r="H1113" s="175">
        <v>0.78400000000000003</v>
      </c>
      <c r="L1113" s="172"/>
      <c r="M1113" s="176"/>
      <c r="N1113" s="177"/>
      <c r="O1113" s="177"/>
      <c r="P1113" s="177"/>
      <c r="Q1113" s="177"/>
      <c r="R1113" s="177"/>
      <c r="S1113" s="177"/>
      <c r="T1113" s="178"/>
      <c r="AT1113" s="173" t="s">
        <v>269</v>
      </c>
      <c r="AU1113" s="173" t="s">
        <v>87</v>
      </c>
      <c r="AV1113" s="14" t="s">
        <v>87</v>
      </c>
      <c r="AW1113" s="14" t="s">
        <v>26</v>
      </c>
      <c r="AX1113" s="14" t="s">
        <v>71</v>
      </c>
      <c r="AY1113" s="173" t="s">
        <v>157</v>
      </c>
    </row>
    <row r="1114" spans="1:65" s="14" customFormat="1" ht="22.5" x14ac:dyDescent="0.2">
      <c r="B1114" s="172"/>
      <c r="D1114" s="166" t="s">
        <v>269</v>
      </c>
      <c r="E1114" s="173" t="s">
        <v>1</v>
      </c>
      <c r="F1114" s="174" t="s">
        <v>1742</v>
      </c>
      <c r="H1114" s="175">
        <v>0.81399999999999995</v>
      </c>
      <c r="L1114" s="172"/>
      <c r="M1114" s="176"/>
      <c r="N1114" s="177"/>
      <c r="O1114" s="177"/>
      <c r="P1114" s="177"/>
      <c r="Q1114" s="177"/>
      <c r="R1114" s="177"/>
      <c r="S1114" s="177"/>
      <c r="T1114" s="178"/>
      <c r="AT1114" s="173" t="s">
        <v>269</v>
      </c>
      <c r="AU1114" s="173" t="s">
        <v>87</v>
      </c>
      <c r="AV1114" s="14" t="s">
        <v>87</v>
      </c>
      <c r="AW1114" s="14" t="s">
        <v>26</v>
      </c>
      <c r="AX1114" s="14" t="s">
        <v>71</v>
      </c>
      <c r="AY1114" s="173" t="s">
        <v>157</v>
      </c>
    </row>
    <row r="1115" spans="1:65" s="16" customFormat="1" x14ac:dyDescent="0.2">
      <c r="B1115" s="186"/>
      <c r="D1115" s="166" t="s">
        <v>269</v>
      </c>
      <c r="E1115" s="187" t="s">
        <v>1</v>
      </c>
      <c r="F1115" s="188" t="s">
        <v>319</v>
      </c>
      <c r="H1115" s="189">
        <v>1.5980000000000001</v>
      </c>
      <c r="L1115" s="186"/>
      <c r="M1115" s="190"/>
      <c r="N1115" s="191"/>
      <c r="O1115" s="191"/>
      <c r="P1115" s="191"/>
      <c r="Q1115" s="191"/>
      <c r="R1115" s="191"/>
      <c r="S1115" s="191"/>
      <c r="T1115" s="192"/>
      <c r="AT1115" s="187" t="s">
        <v>269</v>
      </c>
      <c r="AU1115" s="187" t="s">
        <v>87</v>
      </c>
      <c r="AV1115" s="16" t="s">
        <v>92</v>
      </c>
      <c r="AW1115" s="16" t="s">
        <v>26</v>
      </c>
      <c r="AX1115" s="16" t="s">
        <v>71</v>
      </c>
      <c r="AY1115" s="187" t="s">
        <v>157</v>
      </c>
    </row>
    <row r="1116" spans="1:65" s="15" customFormat="1" x14ac:dyDescent="0.2">
      <c r="B1116" s="179"/>
      <c r="D1116" s="166" t="s">
        <v>269</v>
      </c>
      <c r="E1116" s="180" t="s">
        <v>1</v>
      </c>
      <c r="F1116" s="181" t="s">
        <v>272</v>
      </c>
      <c r="H1116" s="182">
        <v>9.4629999999999992</v>
      </c>
      <c r="L1116" s="179"/>
      <c r="M1116" s="183"/>
      <c r="N1116" s="184"/>
      <c r="O1116" s="184"/>
      <c r="P1116" s="184"/>
      <c r="Q1116" s="184"/>
      <c r="R1116" s="184"/>
      <c r="S1116" s="184"/>
      <c r="T1116" s="185"/>
      <c r="AT1116" s="180" t="s">
        <v>269</v>
      </c>
      <c r="AU1116" s="180" t="s">
        <v>87</v>
      </c>
      <c r="AV1116" s="15" t="s">
        <v>162</v>
      </c>
      <c r="AW1116" s="15" t="s">
        <v>26</v>
      </c>
      <c r="AX1116" s="15" t="s">
        <v>79</v>
      </c>
      <c r="AY1116" s="180" t="s">
        <v>157</v>
      </c>
    </row>
    <row r="1117" spans="1:65" s="2" customFormat="1" ht="24.2" customHeight="1" x14ac:dyDescent="0.2">
      <c r="A1117" s="30"/>
      <c r="B1117" s="147"/>
      <c r="C1117" s="148" t="s">
        <v>781</v>
      </c>
      <c r="D1117" s="148" t="s">
        <v>159</v>
      </c>
      <c r="E1117" s="149" t="s">
        <v>1743</v>
      </c>
      <c r="F1117" s="150" t="s">
        <v>1744</v>
      </c>
      <c r="G1117" s="151" t="s">
        <v>218</v>
      </c>
      <c r="H1117" s="152">
        <v>0.49199999999999999</v>
      </c>
      <c r="I1117" s="152"/>
      <c r="J1117" s="152">
        <f>ROUND(I1117*H1117,3)</f>
        <v>0</v>
      </c>
      <c r="K1117" s="153"/>
      <c r="L1117" s="31"/>
      <c r="M1117" s="154" t="s">
        <v>1</v>
      </c>
      <c r="N1117" s="155" t="s">
        <v>37</v>
      </c>
      <c r="O1117" s="156">
        <v>40.198999999999998</v>
      </c>
      <c r="P1117" s="156">
        <f>O1117*H1117</f>
        <v>19.777908</v>
      </c>
      <c r="Q1117" s="156">
        <v>1.0165500000000001</v>
      </c>
      <c r="R1117" s="156">
        <f>Q1117*H1117</f>
        <v>0.50014259999999999</v>
      </c>
      <c r="S1117" s="156">
        <v>0</v>
      </c>
      <c r="T1117" s="157">
        <f>S1117*H1117</f>
        <v>0</v>
      </c>
      <c r="U1117" s="30"/>
      <c r="V1117" s="30"/>
      <c r="W1117" s="30"/>
      <c r="X1117" s="30"/>
      <c r="Y1117" s="30"/>
      <c r="Z1117" s="30"/>
      <c r="AA1117" s="30"/>
      <c r="AB1117" s="30"/>
      <c r="AC1117" s="30"/>
      <c r="AD1117" s="30"/>
      <c r="AE1117" s="30"/>
      <c r="AR1117" s="158" t="s">
        <v>162</v>
      </c>
      <c r="AT1117" s="158" t="s">
        <v>159</v>
      </c>
      <c r="AU1117" s="158" t="s">
        <v>87</v>
      </c>
      <c r="AY1117" s="18" t="s">
        <v>157</v>
      </c>
      <c r="BE1117" s="159">
        <f>IF(N1117="základná",J1117,0)</f>
        <v>0</v>
      </c>
      <c r="BF1117" s="159">
        <f>IF(N1117="znížená",J1117,0)</f>
        <v>0</v>
      </c>
      <c r="BG1117" s="159">
        <f>IF(N1117="zákl. prenesená",J1117,0)</f>
        <v>0</v>
      </c>
      <c r="BH1117" s="159">
        <f>IF(N1117="zníž. prenesená",J1117,0)</f>
        <v>0</v>
      </c>
      <c r="BI1117" s="159">
        <f>IF(N1117="nulová",J1117,0)</f>
        <v>0</v>
      </c>
      <c r="BJ1117" s="18" t="s">
        <v>87</v>
      </c>
      <c r="BK1117" s="160">
        <f>ROUND(I1117*H1117,3)</f>
        <v>0</v>
      </c>
      <c r="BL1117" s="18" t="s">
        <v>162</v>
      </c>
      <c r="BM1117" s="158" t="s">
        <v>1745</v>
      </c>
    </row>
    <row r="1118" spans="1:65" s="13" customFormat="1" x14ac:dyDescent="0.2">
      <c r="B1118" s="165"/>
      <c r="D1118" s="166" t="s">
        <v>269</v>
      </c>
      <c r="E1118" s="167" t="s">
        <v>1</v>
      </c>
      <c r="F1118" s="168" t="s">
        <v>1589</v>
      </c>
      <c r="H1118" s="167" t="s">
        <v>1</v>
      </c>
      <c r="L1118" s="165"/>
      <c r="M1118" s="169"/>
      <c r="N1118" s="170"/>
      <c r="O1118" s="170"/>
      <c r="P1118" s="170"/>
      <c r="Q1118" s="170"/>
      <c r="R1118" s="170"/>
      <c r="S1118" s="170"/>
      <c r="T1118" s="171"/>
      <c r="AT1118" s="167" t="s">
        <v>269</v>
      </c>
      <c r="AU1118" s="167" t="s">
        <v>87</v>
      </c>
      <c r="AV1118" s="13" t="s">
        <v>79</v>
      </c>
      <c r="AW1118" s="13" t="s">
        <v>26</v>
      </c>
      <c r="AX1118" s="13" t="s">
        <v>71</v>
      </c>
      <c r="AY1118" s="167" t="s">
        <v>157</v>
      </c>
    </row>
    <row r="1119" spans="1:65" s="14" customFormat="1" x14ac:dyDescent="0.2">
      <c r="B1119" s="172"/>
      <c r="D1119" s="166" t="s">
        <v>269</v>
      </c>
      <c r="E1119" s="173" t="s">
        <v>1</v>
      </c>
      <c r="F1119" s="174" t="s">
        <v>1746</v>
      </c>
      <c r="H1119" s="175">
        <v>293.52999999999997</v>
      </c>
      <c r="L1119" s="172"/>
      <c r="M1119" s="176"/>
      <c r="N1119" s="177"/>
      <c r="O1119" s="177"/>
      <c r="P1119" s="177"/>
      <c r="Q1119" s="177"/>
      <c r="R1119" s="177"/>
      <c r="S1119" s="177"/>
      <c r="T1119" s="178"/>
      <c r="AT1119" s="173" t="s">
        <v>269</v>
      </c>
      <c r="AU1119" s="173" t="s">
        <v>87</v>
      </c>
      <c r="AV1119" s="14" t="s">
        <v>87</v>
      </c>
      <c r="AW1119" s="14" t="s">
        <v>26</v>
      </c>
      <c r="AX1119" s="14" t="s">
        <v>71</v>
      </c>
      <c r="AY1119" s="173" t="s">
        <v>157</v>
      </c>
    </row>
    <row r="1120" spans="1:65" s="13" customFormat="1" x14ac:dyDescent="0.2">
      <c r="B1120" s="165"/>
      <c r="D1120" s="166" t="s">
        <v>269</v>
      </c>
      <c r="E1120" s="167" t="s">
        <v>1</v>
      </c>
      <c r="F1120" s="168" t="s">
        <v>1747</v>
      </c>
      <c r="H1120" s="167" t="s">
        <v>1</v>
      </c>
      <c r="L1120" s="165"/>
      <c r="M1120" s="169"/>
      <c r="N1120" s="170"/>
      <c r="O1120" s="170"/>
      <c r="P1120" s="170"/>
      <c r="Q1120" s="170"/>
      <c r="R1120" s="170"/>
      <c r="S1120" s="170"/>
      <c r="T1120" s="171"/>
      <c r="AT1120" s="167" t="s">
        <v>269</v>
      </c>
      <c r="AU1120" s="167" t="s">
        <v>87</v>
      </c>
      <c r="AV1120" s="13" t="s">
        <v>79</v>
      </c>
      <c r="AW1120" s="13" t="s">
        <v>26</v>
      </c>
      <c r="AX1120" s="13" t="s">
        <v>71</v>
      </c>
      <c r="AY1120" s="167" t="s">
        <v>157</v>
      </c>
    </row>
    <row r="1121" spans="1:65" s="14" customFormat="1" x14ac:dyDescent="0.2">
      <c r="B1121" s="172"/>
      <c r="D1121" s="166" t="s">
        <v>269</v>
      </c>
      <c r="E1121" s="173" t="s">
        <v>1</v>
      </c>
      <c r="F1121" s="174" t="s">
        <v>1748</v>
      </c>
      <c r="H1121" s="175">
        <v>77.75</v>
      </c>
      <c r="L1121" s="172"/>
      <c r="M1121" s="176"/>
      <c r="N1121" s="177"/>
      <c r="O1121" s="177"/>
      <c r="P1121" s="177"/>
      <c r="Q1121" s="177"/>
      <c r="R1121" s="177"/>
      <c r="S1121" s="177"/>
      <c r="T1121" s="178"/>
      <c r="AT1121" s="173" t="s">
        <v>269</v>
      </c>
      <c r="AU1121" s="173" t="s">
        <v>87</v>
      </c>
      <c r="AV1121" s="14" t="s">
        <v>87</v>
      </c>
      <c r="AW1121" s="14" t="s">
        <v>26</v>
      </c>
      <c r="AX1121" s="14" t="s">
        <v>71</v>
      </c>
      <c r="AY1121" s="173" t="s">
        <v>157</v>
      </c>
    </row>
    <row r="1122" spans="1:65" s="13" customFormat="1" x14ac:dyDescent="0.2">
      <c r="B1122" s="165"/>
      <c r="D1122" s="166" t="s">
        <v>269</v>
      </c>
      <c r="E1122" s="167" t="s">
        <v>1</v>
      </c>
      <c r="F1122" s="168" t="s">
        <v>1749</v>
      </c>
      <c r="H1122" s="167" t="s">
        <v>1</v>
      </c>
      <c r="L1122" s="165"/>
      <c r="M1122" s="169"/>
      <c r="N1122" s="170"/>
      <c r="O1122" s="170"/>
      <c r="P1122" s="170"/>
      <c r="Q1122" s="170"/>
      <c r="R1122" s="170"/>
      <c r="S1122" s="170"/>
      <c r="T1122" s="171"/>
      <c r="AT1122" s="167" t="s">
        <v>269</v>
      </c>
      <c r="AU1122" s="167" t="s">
        <v>87</v>
      </c>
      <c r="AV1122" s="13" t="s">
        <v>79</v>
      </c>
      <c r="AW1122" s="13" t="s">
        <v>26</v>
      </c>
      <c r="AX1122" s="13" t="s">
        <v>71</v>
      </c>
      <c r="AY1122" s="167" t="s">
        <v>157</v>
      </c>
    </row>
    <row r="1123" spans="1:65" s="14" customFormat="1" x14ac:dyDescent="0.2">
      <c r="B1123" s="172"/>
      <c r="D1123" s="166" t="s">
        <v>269</v>
      </c>
      <c r="E1123" s="173" t="s">
        <v>1</v>
      </c>
      <c r="F1123" s="174" t="s">
        <v>1750</v>
      </c>
      <c r="H1123" s="175">
        <v>75.760000000000005</v>
      </c>
      <c r="L1123" s="172"/>
      <c r="M1123" s="176"/>
      <c r="N1123" s="177"/>
      <c r="O1123" s="177"/>
      <c r="P1123" s="177"/>
      <c r="Q1123" s="177"/>
      <c r="R1123" s="177"/>
      <c r="S1123" s="177"/>
      <c r="T1123" s="178"/>
      <c r="AT1123" s="173" t="s">
        <v>269</v>
      </c>
      <c r="AU1123" s="173" t="s">
        <v>87</v>
      </c>
      <c r="AV1123" s="14" t="s">
        <v>87</v>
      </c>
      <c r="AW1123" s="14" t="s">
        <v>26</v>
      </c>
      <c r="AX1123" s="14" t="s">
        <v>71</v>
      </c>
      <c r="AY1123" s="173" t="s">
        <v>157</v>
      </c>
    </row>
    <row r="1124" spans="1:65" s="16" customFormat="1" x14ac:dyDescent="0.2">
      <c r="B1124" s="186"/>
      <c r="D1124" s="166" t="s">
        <v>269</v>
      </c>
      <c r="E1124" s="187" t="s">
        <v>1</v>
      </c>
      <c r="F1124" s="188" t="s">
        <v>319</v>
      </c>
      <c r="H1124" s="189">
        <v>447.04</v>
      </c>
      <c r="L1124" s="186"/>
      <c r="M1124" s="190"/>
      <c r="N1124" s="191"/>
      <c r="O1124" s="191"/>
      <c r="P1124" s="191"/>
      <c r="Q1124" s="191"/>
      <c r="R1124" s="191"/>
      <c r="S1124" s="191"/>
      <c r="T1124" s="192"/>
      <c r="AT1124" s="187" t="s">
        <v>269</v>
      </c>
      <c r="AU1124" s="187" t="s">
        <v>87</v>
      </c>
      <c r="AV1124" s="16" t="s">
        <v>92</v>
      </c>
      <c r="AW1124" s="16" t="s">
        <v>26</v>
      </c>
      <c r="AX1124" s="16" t="s">
        <v>71</v>
      </c>
      <c r="AY1124" s="187" t="s">
        <v>157</v>
      </c>
    </row>
    <row r="1125" spans="1:65" s="14" customFormat="1" x14ac:dyDescent="0.2">
      <c r="B1125" s="172"/>
      <c r="D1125" s="166" t="s">
        <v>269</v>
      </c>
      <c r="E1125" s="173" t="s">
        <v>1</v>
      </c>
      <c r="F1125" s="174" t="s">
        <v>1751</v>
      </c>
      <c r="H1125" s="175">
        <v>44.704000000000001</v>
      </c>
      <c r="L1125" s="172"/>
      <c r="M1125" s="176"/>
      <c r="N1125" s="177"/>
      <c r="O1125" s="177"/>
      <c r="P1125" s="177"/>
      <c r="Q1125" s="177"/>
      <c r="R1125" s="177"/>
      <c r="S1125" s="177"/>
      <c r="T1125" s="178"/>
      <c r="AT1125" s="173" t="s">
        <v>269</v>
      </c>
      <c r="AU1125" s="173" t="s">
        <v>87</v>
      </c>
      <c r="AV1125" s="14" t="s">
        <v>87</v>
      </c>
      <c r="AW1125" s="14" t="s">
        <v>26</v>
      </c>
      <c r="AX1125" s="14" t="s">
        <v>71</v>
      </c>
      <c r="AY1125" s="173" t="s">
        <v>157</v>
      </c>
    </row>
    <row r="1126" spans="1:65" s="16" customFormat="1" x14ac:dyDescent="0.2">
      <c r="B1126" s="186"/>
      <c r="D1126" s="166" t="s">
        <v>269</v>
      </c>
      <c r="E1126" s="187" t="s">
        <v>1</v>
      </c>
      <c r="F1126" s="188" t="s">
        <v>319</v>
      </c>
      <c r="H1126" s="189">
        <v>44.704000000000001</v>
      </c>
      <c r="L1126" s="186"/>
      <c r="M1126" s="190"/>
      <c r="N1126" s="191"/>
      <c r="O1126" s="191"/>
      <c r="P1126" s="191"/>
      <c r="Q1126" s="191"/>
      <c r="R1126" s="191"/>
      <c r="S1126" s="191"/>
      <c r="T1126" s="192"/>
      <c r="AT1126" s="187" t="s">
        <v>269</v>
      </c>
      <c r="AU1126" s="187" t="s">
        <v>87</v>
      </c>
      <c r="AV1126" s="16" t="s">
        <v>92</v>
      </c>
      <c r="AW1126" s="16" t="s">
        <v>26</v>
      </c>
      <c r="AX1126" s="16" t="s">
        <v>71</v>
      </c>
      <c r="AY1126" s="187" t="s">
        <v>157</v>
      </c>
    </row>
    <row r="1127" spans="1:65" s="14" customFormat="1" x14ac:dyDescent="0.2">
      <c r="B1127" s="172"/>
      <c r="D1127" s="166" t="s">
        <v>269</v>
      </c>
      <c r="E1127" s="173" t="s">
        <v>1</v>
      </c>
      <c r="F1127" s="174" t="s">
        <v>1752</v>
      </c>
      <c r="H1127" s="175">
        <v>0.49199999999999999</v>
      </c>
      <c r="L1127" s="172"/>
      <c r="M1127" s="176"/>
      <c r="N1127" s="177"/>
      <c r="O1127" s="177"/>
      <c r="P1127" s="177"/>
      <c r="Q1127" s="177"/>
      <c r="R1127" s="177"/>
      <c r="S1127" s="177"/>
      <c r="T1127" s="178"/>
      <c r="AT1127" s="173" t="s">
        <v>269</v>
      </c>
      <c r="AU1127" s="173" t="s">
        <v>87</v>
      </c>
      <c r="AV1127" s="14" t="s">
        <v>87</v>
      </c>
      <c r="AW1127" s="14" t="s">
        <v>26</v>
      </c>
      <c r="AX1127" s="14" t="s">
        <v>71</v>
      </c>
      <c r="AY1127" s="173" t="s">
        <v>157</v>
      </c>
    </row>
    <row r="1128" spans="1:65" s="16" customFormat="1" x14ac:dyDescent="0.2">
      <c r="B1128" s="186"/>
      <c r="D1128" s="166" t="s">
        <v>269</v>
      </c>
      <c r="E1128" s="187" t="s">
        <v>1</v>
      </c>
      <c r="F1128" s="188" t="s">
        <v>319</v>
      </c>
      <c r="H1128" s="189">
        <v>0.49199999999999999</v>
      </c>
      <c r="L1128" s="186"/>
      <c r="M1128" s="190"/>
      <c r="N1128" s="191"/>
      <c r="O1128" s="191"/>
      <c r="P1128" s="191"/>
      <c r="Q1128" s="191"/>
      <c r="R1128" s="191"/>
      <c r="S1128" s="191"/>
      <c r="T1128" s="192"/>
      <c r="AT1128" s="187" t="s">
        <v>269</v>
      </c>
      <c r="AU1128" s="187" t="s">
        <v>87</v>
      </c>
      <c r="AV1128" s="16" t="s">
        <v>92</v>
      </c>
      <c r="AW1128" s="16" t="s">
        <v>26</v>
      </c>
      <c r="AX1128" s="16" t="s">
        <v>79</v>
      </c>
      <c r="AY1128" s="187" t="s">
        <v>157</v>
      </c>
    </row>
    <row r="1129" spans="1:65" s="2" customFormat="1" ht="24.2" customHeight="1" x14ac:dyDescent="0.2">
      <c r="A1129" s="30"/>
      <c r="B1129" s="147"/>
      <c r="C1129" s="148" t="s">
        <v>790</v>
      </c>
      <c r="D1129" s="148" t="s">
        <v>159</v>
      </c>
      <c r="E1129" s="149" t="s">
        <v>1753</v>
      </c>
      <c r="F1129" s="150" t="s">
        <v>1754</v>
      </c>
      <c r="G1129" s="151" t="s">
        <v>218</v>
      </c>
      <c r="H1129" s="152">
        <v>9.5000000000000001E-2</v>
      </c>
      <c r="I1129" s="152"/>
      <c r="J1129" s="152">
        <f>ROUND(I1129*H1129,3)</f>
        <v>0</v>
      </c>
      <c r="K1129" s="153"/>
      <c r="L1129" s="31"/>
      <c r="M1129" s="154" t="s">
        <v>1</v>
      </c>
      <c r="N1129" s="155" t="s">
        <v>37</v>
      </c>
      <c r="O1129" s="156">
        <v>15.725</v>
      </c>
      <c r="P1129" s="156">
        <f>O1129*H1129</f>
        <v>1.4938750000000001</v>
      </c>
      <c r="Q1129" s="156">
        <v>1.20296</v>
      </c>
      <c r="R1129" s="156">
        <f>Q1129*H1129</f>
        <v>0.1142812</v>
      </c>
      <c r="S1129" s="156">
        <v>0</v>
      </c>
      <c r="T1129" s="157">
        <f>S1129*H1129</f>
        <v>0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58" t="s">
        <v>162</v>
      </c>
      <c r="AT1129" s="158" t="s">
        <v>159</v>
      </c>
      <c r="AU1129" s="158" t="s">
        <v>87</v>
      </c>
      <c r="AY1129" s="18" t="s">
        <v>157</v>
      </c>
      <c r="BE1129" s="159">
        <f>IF(N1129="základná",J1129,0)</f>
        <v>0</v>
      </c>
      <c r="BF1129" s="159">
        <f>IF(N1129="znížená",J1129,0)</f>
        <v>0</v>
      </c>
      <c r="BG1129" s="159">
        <f>IF(N1129="zákl. prenesená",J1129,0)</f>
        <v>0</v>
      </c>
      <c r="BH1129" s="159">
        <f>IF(N1129="zníž. prenesená",J1129,0)</f>
        <v>0</v>
      </c>
      <c r="BI1129" s="159">
        <f>IF(N1129="nulová",J1129,0)</f>
        <v>0</v>
      </c>
      <c r="BJ1129" s="18" t="s">
        <v>87</v>
      </c>
      <c r="BK1129" s="160">
        <f>ROUND(I1129*H1129,3)</f>
        <v>0</v>
      </c>
      <c r="BL1129" s="18" t="s">
        <v>162</v>
      </c>
      <c r="BM1129" s="158" t="s">
        <v>1755</v>
      </c>
    </row>
    <row r="1130" spans="1:65" s="13" customFormat="1" x14ac:dyDescent="0.2">
      <c r="B1130" s="165"/>
      <c r="D1130" s="166" t="s">
        <v>269</v>
      </c>
      <c r="E1130" s="167" t="s">
        <v>1</v>
      </c>
      <c r="F1130" s="168" t="s">
        <v>1749</v>
      </c>
      <c r="H1130" s="167" t="s">
        <v>1</v>
      </c>
      <c r="L1130" s="165"/>
      <c r="M1130" s="169"/>
      <c r="N1130" s="170"/>
      <c r="O1130" s="170"/>
      <c r="P1130" s="170"/>
      <c r="Q1130" s="170"/>
      <c r="R1130" s="170"/>
      <c r="S1130" s="170"/>
      <c r="T1130" s="171"/>
      <c r="AT1130" s="167" t="s">
        <v>269</v>
      </c>
      <c r="AU1130" s="167" t="s">
        <v>87</v>
      </c>
      <c r="AV1130" s="13" t="s">
        <v>79</v>
      </c>
      <c r="AW1130" s="13" t="s">
        <v>26</v>
      </c>
      <c r="AX1130" s="13" t="s">
        <v>71</v>
      </c>
      <c r="AY1130" s="167" t="s">
        <v>157</v>
      </c>
    </row>
    <row r="1131" spans="1:65" s="14" customFormat="1" x14ac:dyDescent="0.2">
      <c r="B1131" s="172"/>
      <c r="D1131" s="166" t="s">
        <v>269</v>
      </c>
      <c r="E1131" s="173" t="s">
        <v>1</v>
      </c>
      <c r="F1131" s="174" t="s">
        <v>1756</v>
      </c>
      <c r="H1131" s="175">
        <v>94.8</v>
      </c>
      <c r="L1131" s="172"/>
      <c r="M1131" s="176"/>
      <c r="N1131" s="177"/>
      <c r="O1131" s="177"/>
      <c r="P1131" s="177"/>
      <c r="Q1131" s="177"/>
      <c r="R1131" s="177"/>
      <c r="S1131" s="177"/>
      <c r="T1131" s="178"/>
      <c r="AT1131" s="173" t="s">
        <v>269</v>
      </c>
      <c r="AU1131" s="173" t="s">
        <v>87</v>
      </c>
      <c r="AV1131" s="14" t="s">
        <v>87</v>
      </c>
      <c r="AW1131" s="14" t="s">
        <v>26</v>
      </c>
      <c r="AX1131" s="14" t="s">
        <v>71</v>
      </c>
      <c r="AY1131" s="173" t="s">
        <v>157</v>
      </c>
    </row>
    <row r="1132" spans="1:65" s="16" customFormat="1" x14ac:dyDescent="0.2">
      <c r="B1132" s="186"/>
      <c r="D1132" s="166" t="s">
        <v>269</v>
      </c>
      <c r="E1132" s="187" t="s">
        <v>1</v>
      </c>
      <c r="F1132" s="188" t="s">
        <v>319</v>
      </c>
      <c r="H1132" s="189">
        <v>94.8</v>
      </c>
      <c r="L1132" s="186"/>
      <c r="M1132" s="190"/>
      <c r="N1132" s="191"/>
      <c r="O1132" s="191"/>
      <c r="P1132" s="191"/>
      <c r="Q1132" s="191"/>
      <c r="R1132" s="191"/>
      <c r="S1132" s="191"/>
      <c r="T1132" s="192"/>
      <c r="AT1132" s="187" t="s">
        <v>269</v>
      </c>
      <c r="AU1132" s="187" t="s">
        <v>87</v>
      </c>
      <c r="AV1132" s="16" t="s">
        <v>92</v>
      </c>
      <c r="AW1132" s="16" t="s">
        <v>26</v>
      </c>
      <c r="AX1132" s="16" t="s">
        <v>71</v>
      </c>
      <c r="AY1132" s="187" t="s">
        <v>157</v>
      </c>
    </row>
    <row r="1133" spans="1:65" s="14" customFormat="1" x14ac:dyDescent="0.2">
      <c r="B1133" s="172"/>
      <c r="D1133" s="166" t="s">
        <v>269</v>
      </c>
      <c r="E1133" s="173" t="s">
        <v>1</v>
      </c>
      <c r="F1133" s="174" t="s">
        <v>1757</v>
      </c>
      <c r="H1133" s="175">
        <v>9.5000000000000001E-2</v>
      </c>
      <c r="L1133" s="172"/>
      <c r="M1133" s="176"/>
      <c r="N1133" s="177"/>
      <c r="O1133" s="177"/>
      <c r="P1133" s="177"/>
      <c r="Q1133" s="177"/>
      <c r="R1133" s="177"/>
      <c r="S1133" s="177"/>
      <c r="T1133" s="178"/>
      <c r="AT1133" s="173" t="s">
        <v>269</v>
      </c>
      <c r="AU1133" s="173" t="s">
        <v>87</v>
      </c>
      <c r="AV1133" s="14" t="s">
        <v>87</v>
      </c>
      <c r="AW1133" s="14" t="s">
        <v>26</v>
      </c>
      <c r="AX1133" s="14" t="s">
        <v>71</v>
      </c>
      <c r="AY1133" s="173" t="s">
        <v>157</v>
      </c>
    </row>
    <row r="1134" spans="1:65" s="16" customFormat="1" x14ac:dyDescent="0.2">
      <c r="B1134" s="186"/>
      <c r="D1134" s="166" t="s">
        <v>269</v>
      </c>
      <c r="E1134" s="187" t="s">
        <v>1</v>
      </c>
      <c r="F1134" s="188" t="s">
        <v>319</v>
      </c>
      <c r="H1134" s="189">
        <v>9.5000000000000001E-2</v>
      </c>
      <c r="L1134" s="186"/>
      <c r="M1134" s="190"/>
      <c r="N1134" s="191"/>
      <c r="O1134" s="191"/>
      <c r="P1134" s="191"/>
      <c r="Q1134" s="191"/>
      <c r="R1134" s="191"/>
      <c r="S1134" s="191"/>
      <c r="T1134" s="192"/>
      <c r="AT1134" s="187" t="s">
        <v>269</v>
      </c>
      <c r="AU1134" s="187" t="s">
        <v>87</v>
      </c>
      <c r="AV1134" s="16" t="s">
        <v>92</v>
      </c>
      <c r="AW1134" s="16" t="s">
        <v>26</v>
      </c>
      <c r="AX1134" s="16" t="s">
        <v>79</v>
      </c>
      <c r="AY1134" s="187" t="s">
        <v>157</v>
      </c>
    </row>
    <row r="1135" spans="1:65" s="2" customFormat="1" ht="24.2" customHeight="1" x14ac:dyDescent="0.2">
      <c r="A1135" s="30"/>
      <c r="B1135" s="147"/>
      <c r="C1135" s="148" t="s">
        <v>796</v>
      </c>
      <c r="D1135" s="148" t="s">
        <v>159</v>
      </c>
      <c r="E1135" s="149" t="s">
        <v>1758</v>
      </c>
      <c r="F1135" s="150" t="s">
        <v>1759</v>
      </c>
      <c r="G1135" s="151" t="s">
        <v>168</v>
      </c>
      <c r="H1135" s="152">
        <v>48.246000000000002</v>
      </c>
      <c r="I1135" s="152"/>
      <c r="J1135" s="152">
        <f>ROUND(I1135*H1135,3)</f>
        <v>0</v>
      </c>
      <c r="K1135" s="153"/>
      <c r="L1135" s="31"/>
      <c r="M1135" s="154" t="s">
        <v>1</v>
      </c>
      <c r="N1135" s="155" t="s">
        <v>37</v>
      </c>
      <c r="O1135" s="156">
        <v>1.2789999999999999</v>
      </c>
      <c r="P1135" s="156">
        <f>O1135*H1135</f>
        <v>61.706634000000001</v>
      </c>
      <c r="Q1135" s="156">
        <v>8.4600000000000005E-3</v>
      </c>
      <c r="R1135" s="156">
        <f>Q1135*H1135</f>
        <v>0.40816116000000002</v>
      </c>
      <c r="S1135" s="156">
        <v>0</v>
      </c>
      <c r="T1135" s="157">
        <f>S1135*H1135</f>
        <v>0</v>
      </c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R1135" s="158" t="s">
        <v>162</v>
      </c>
      <c r="AT1135" s="158" t="s">
        <v>159</v>
      </c>
      <c r="AU1135" s="158" t="s">
        <v>87</v>
      </c>
      <c r="AY1135" s="18" t="s">
        <v>157</v>
      </c>
      <c r="BE1135" s="159">
        <f>IF(N1135="základná",J1135,0)</f>
        <v>0</v>
      </c>
      <c r="BF1135" s="159">
        <f>IF(N1135="znížená",J1135,0)</f>
        <v>0</v>
      </c>
      <c r="BG1135" s="159">
        <f>IF(N1135="zákl. prenesená",J1135,0)</f>
        <v>0</v>
      </c>
      <c r="BH1135" s="159">
        <f>IF(N1135="zníž. prenesená",J1135,0)</f>
        <v>0</v>
      </c>
      <c r="BI1135" s="159">
        <f>IF(N1135="nulová",J1135,0)</f>
        <v>0</v>
      </c>
      <c r="BJ1135" s="18" t="s">
        <v>87</v>
      </c>
      <c r="BK1135" s="160">
        <f>ROUND(I1135*H1135,3)</f>
        <v>0</v>
      </c>
      <c r="BL1135" s="18" t="s">
        <v>162</v>
      </c>
      <c r="BM1135" s="158" t="s">
        <v>1760</v>
      </c>
    </row>
    <row r="1136" spans="1:65" s="14" customFormat="1" x14ac:dyDescent="0.2">
      <c r="B1136" s="172"/>
      <c r="D1136" s="166" t="s">
        <v>269</v>
      </c>
      <c r="E1136" s="173" t="s">
        <v>1</v>
      </c>
      <c r="F1136" s="174" t="s">
        <v>1761</v>
      </c>
      <c r="H1136" s="175">
        <v>10.792</v>
      </c>
      <c r="L1136" s="172"/>
      <c r="M1136" s="176"/>
      <c r="N1136" s="177"/>
      <c r="O1136" s="177"/>
      <c r="P1136" s="177"/>
      <c r="Q1136" s="177"/>
      <c r="R1136" s="177"/>
      <c r="S1136" s="177"/>
      <c r="T1136" s="178"/>
      <c r="AT1136" s="173" t="s">
        <v>269</v>
      </c>
      <c r="AU1136" s="173" t="s">
        <v>87</v>
      </c>
      <c r="AV1136" s="14" t="s">
        <v>87</v>
      </c>
      <c r="AW1136" s="14" t="s">
        <v>26</v>
      </c>
      <c r="AX1136" s="14" t="s">
        <v>71</v>
      </c>
      <c r="AY1136" s="173" t="s">
        <v>157</v>
      </c>
    </row>
    <row r="1137" spans="1:65" s="14" customFormat="1" ht="22.5" x14ac:dyDescent="0.2">
      <c r="B1137" s="172"/>
      <c r="D1137" s="166" t="s">
        <v>269</v>
      </c>
      <c r="E1137" s="173" t="s">
        <v>1</v>
      </c>
      <c r="F1137" s="174" t="s">
        <v>1762</v>
      </c>
      <c r="H1137" s="175">
        <v>17.989999999999998</v>
      </c>
      <c r="L1137" s="172"/>
      <c r="M1137" s="176"/>
      <c r="N1137" s="177"/>
      <c r="O1137" s="177"/>
      <c r="P1137" s="177"/>
      <c r="Q1137" s="177"/>
      <c r="R1137" s="177"/>
      <c r="S1137" s="177"/>
      <c r="T1137" s="178"/>
      <c r="AT1137" s="173" t="s">
        <v>269</v>
      </c>
      <c r="AU1137" s="173" t="s">
        <v>87</v>
      </c>
      <c r="AV1137" s="14" t="s">
        <v>87</v>
      </c>
      <c r="AW1137" s="14" t="s">
        <v>26</v>
      </c>
      <c r="AX1137" s="14" t="s">
        <v>71</v>
      </c>
      <c r="AY1137" s="173" t="s">
        <v>157</v>
      </c>
    </row>
    <row r="1138" spans="1:65" s="16" customFormat="1" x14ac:dyDescent="0.2">
      <c r="B1138" s="186"/>
      <c r="D1138" s="166" t="s">
        <v>269</v>
      </c>
      <c r="E1138" s="187" t="s">
        <v>1</v>
      </c>
      <c r="F1138" s="188" t="s">
        <v>319</v>
      </c>
      <c r="H1138" s="189">
        <v>28.782</v>
      </c>
      <c r="L1138" s="186"/>
      <c r="M1138" s="190"/>
      <c r="N1138" s="191"/>
      <c r="O1138" s="191"/>
      <c r="P1138" s="191"/>
      <c r="Q1138" s="191"/>
      <c r="R1138" s="191"/>
      <c r="S1138" s="191"/>
      <c r="T1138" s="192"/>
      <c r="AT1138" s="187" t="s">
        <v>269</v>
      </c>
      <c r="AU1138" s="187" t="s">
        <v>87</v>
      </c>
      <c r="AV1138" s="16" t="s">
        <v>92</v>
      </c>
      <c r="AW1138" s="16" t="s">
        <v>26</v>
      </c>
      <c r="AX1138" s="16" t="s">
        <v>71</v>
      </c>
      <c r="AY1138" s="187" t="s">
        <v>157</v>
      </c>
    </row>
    <row r="1139" spans="1:65" s="14" customFormat="1" x14ac:dyDescent="0.2">
      <c r="B1139" s="172"/>
      <c r="D1139" s="166" t="s">
        <v>269</v>
      </c>
      <c r="E1139" s="173" t="s">
        <v>1</v>
      </c>
      <c r="F1139" s="174" t="s">
        <v>1763</v>
      </c>
      <c r="H1139" s="175">
        <v>3.5960000000000001</v>
      </c>
      <c r="L1139" s="172"/>
      <c r="M1139" s="176"/>
      <c r="N1139" s="177"/>
      <c r="O1139" s="177"/>
      <c r="P1139" s="177"/>
      <c r="Q1139" s="177"/>
      <c r="R1139" s="177"/>
      <c r="S1139" s="177"/>
      <c r="T1139" s="178"/>
      <c r="AT1139" s="173" t="s">
        <v>269</v>
      </c>
      <c r="AU1139" s="173" t="s">
        <v>87</v>
      </c>
      <c r="AV1139" s="14" t="s">
        <v>87</v>
      </c>
      <c r="AW1139" s="14" t="s">
        <v>26</v>
      </c>
      <c r="AX1139" s="14" t="s">
        <v>71</v>
      </c>
      <c r="AY1139" s="173" t="s">
        <v>157</v>
      </c>
    </row>
    <row r="1140" spans="1:65" s="14" customFormat="1" x14ac:dyDescent="0.2">
      <c r="B1140" s="172"/>
      <c r="D1140" s="166" t="s">
        <v>269</v>
      </c>
      <c r="E1140" s="173" t="s">
        <v>1</v>
      </c>
      <c r="F1140" s="174" t="s">
        <v>1764</v>
      </c>
      <c r="H1140" s="175">
        <v>2.31</v>
      </c>
      <c r="L1140" s="172"/>
      <c r="M1140" s="176"/>
      <c r="N1140" s="177"/>
      <c r="O1140" s="177"/>
      <c r="P1140" s="177"/>
      <c r="Q1140" s="177"/>
      <c r="R1140" s="177"/>
      <c r="S1140" s="177"/>
      <c r="T1140" s="178"/>
      <c r="AT1140" s="173" t="s">
        <v>269</v>
      </c>
      <c r="AU1140" s="173" t="s">
        <v>87</v>
      </c>
      <c r="AV1140" s="14" t="s">
        <v>87</v>
      </c>
      <c r="AW1140" s="14" t="s">
        <v>26</v>
      </c>
      <c r="AX1140" s="14" t="s">
        <v>71</v>
      </c>
      <c r="AY1140" s="173" t="s">
        <v>157</v>
      </c>
    </row>
    <row r="1141" spans="1:65" s="14" customFormat="1" x14ac:dyDescent="0.2">
      <c r="B1141" s="172"/>
      <c r="D1141" s="166" t="s">
        <v>269</v>
      </c>
      <c r="E1141" s="173" t="s">
        <v>1</v>
      </c>
      <c r="F1141" s="174" t="s">
        <v>1765</v>
      </c>
      <c r="H1141" s="175">
        <v>2.363</v>
      </c>
      <c r="L1141" s="172"/>
      <c r="M1141" s="176"/>
      <c r="N1141" s="177"/>
      <c r="O1141" s="177"/>
      <c r="P1141" s="177"/>
      <c r="Q1141" s="177"/>
      <c r="R1141" s="177"/>
      <c r="S1141" s="177"/>
      <c r="T1141" s="178"/>
      <c r="AT1141" s="173" t="s">
        <v>269</v>
      </c>
      <c r="AU1141" s="173" t="s">
        <v>87</v>
      </c>
      <c r="AV1141" s="14" t="s">
        <v>87</v>
      </c>
      <c r="AW1141" s="14" t="s">
        <v>26</v>
      </c>
      <c r="AX1141" s="14" t="s">
        <v>71</v>
      </c>
      <c r="AY1141" s="173" t="s">
        <v>157</v>
      </c>
    </row>
    <row r="1142" spans="1:65" s="16" customFormat="1" x14ac:dyDescent="0.2">
      <c r="B1142" s="186"/>
      <c r="D1142" s="166" t="s">
        <v>269</v>
      </c>
      <c r="E1142" s="187" t="s">
        <v>1</v>
      </c>
      <c r="F1142" s="188" t="s">
        <v>319</v>
      </c>
      <c r="H1142" s="189">
        <v>8.2690000000000001</v>
      </c>
      <c r="L1142" s="186"/>
      <c r="M1142" s="190"/>
      <c r="N1142" s="191"/>
      <c r="O1142" s="191"/>
      <c r="P1142" s="191"/>
      <c r="Q1142" s="191"/>
      <c r="R1142" s="191"/>
      <c r="S1142" s="191"/>
      <c r="T1142" s="192"/>
      <c r="AT1142" s="187" t="s">
        <v>269</v>
      </c>
      <c r="AU1142" s="187" t="s">
        <v>87</v>
      </c>
      <c r="AV1142" s="16" t="s">
        <v>92</v>
      </c>
      <c r="AW1142" s="16" t="s">
        <v>26</v>
      </c>
      <c r="AX1142" s="16" t="s">
        <v>71</v>
      </c>
      <c r="AY1142" s="187" t="s">
        <v>157</v>
      </c>
    </row>
    <row r="1143" spans="1:65" s="14" customFormat="1" x14ac:dyDescent="0.2">
      <c r="B1143" s="172"/>
      <c r="D1143" s="166" t="s">
        <v>269</v>
      </c>
      <c r="E1143" s="173" t="s">
        <v>1</v>
      </c>
      <c r="F1143" s="174" t="s">
        <v>1766</v>
      </c>
      <c r="H1143" s="175">
        <v>11.195</v>
      </c>
      <c r="L1143" s="172"/>
      <c r="M1143" s="176"/>
      <c r="N1143" s="177"/>
      <c r="O1143" s="177"/>
      <c r="P1143" s="177"/>
      <c r="Q1143" s="177"/>
      <c r="R1143" s="177"/>
      <c r="S1143" s="177"/>
      <c r="T1143" s="178"/>
      <c r="AT1143" s="173" t="s">
        <v>269</v>
      </c>
      <c r="AU1143" s="173" t="s">
        <v>87</v>
      </c>
      <c r="AV1143" s="14" t="s">
        <v>87</v>
      </c>
      <c r="AW1143" s="14" t="s">
        <v>26</v>
      </c>
      <c r="AX1143" s="14" t="s">
        <v>71</v>
      </c>
      <c r="AY1143" s="173" t="s">
        <v>157</v>
      </c>
    </row>
    <row r="1144" spans="1:65" s="16" customFormat="1" x14ac:dyDescent="0.2">
      <c r="B1144" s="186"/>
      <c r="D1144" s="166" t="s">
        <v>269</v>
      </c>
      <c r="E1144" s="187" t="s">
        <v>1</v>
      </c>
      <c r="F1144" s="188" t="s">
        <v>319</v>
      </c>
      <c r="H1144" s="189">
        <v>11.195</v>
      </c>
      <c r="L1144" s="186"/>
      <c r="M1144" s="190"/>
      <c r="N1144" s="191"/>
      <c r="O1144" s="191"/>
      <c r="P1144" s="191"/>
      <c r="Q1144" s="191"/>
      <c r="R1144" s="191"/>
      <c r="S1144" s="191"/>
      <c r="T1144" s="192"/>
      <c r="AT1144" s="187" t="s">
        <v>269</v>
      </c>
      <c r="AU1144" s="187" t="s">
        <v>87</v>
      </c>
      <c r="AV1144" s="16" t="s">
        <v>92</v>
      </c>
      <c r="AW1144" s="16" t="s">
        <v>26</v>
      </c>
      <c r="AX1144" s="16" t="s">
        <v>71</v>
      </c>
      <c r="AY1144" s="187" t="s">
        <v>157</v>
      </c>
    </row>
    <row r="1145" spans="1:65" s="15" customFormat="1" x14ac:dyDescent="0.2">
      <c r="B1145" s="179"/>
      <c r="D1145" s="166" t="s">
        <v>269</v>
      </c>
      <c r="E1145" s="180" t="s">
        <v>1</v>
      </c>
      <c r="F1145" s="181" t="s">
        <v>272</v>
      </c>
      <c r="H1145" s="182">
        <v>48.246000000000002</v>
      </c>
      <c r="L1145" s="179"/>
      <c r="M1145" s="183"/>
      <c r="N1145" s="184"/>
      <c r="O1145" s="184"/>
      <c r="P1145" s="184"/>
      <c r="Q1145" s="184"/>
      <c r="R1145" s="184"/>
      <c r="S1145" s="184"/>
      <c r="T1145" s="185"/>
      <c r="AT1145" s="180" t="s">
        <v>269</v>
      </c>
      <c r="AU1145" s="180" t="s">
        <v>87</v>
      </c>
      <c r="AV1145" s="15" t="s">
        <v>162</v>
      </c>
      <c r="AW1145" s="15" t="s">
        <v>26</v>
      </c>
      <c r="AX1145" s="15" t="s">
        <v>79</v>
      </c>
      <c r="AY1145" s="180" t="s">
        <v>157</v>
      </c>
    </row>
    <row r="1146" spans="1:65" s="2" customFormat="1" ht="24.2" customHeight="1" x14ac:dyDescent="0.2">
      <c r="A1146" s="30"/>
      <c r="B1146" s="147"/>
      <c r="C1146" s="148" t="s">
        <v>802</v>
      </c>
      <c r="D1146" s="148" t="s">
        <v>159</v>
      </c>
      <c r="E1146" s="149" t="s">
        <v>1767</v>
      </c>
      <c r="F1146" s="150" t="s">
        <v>1768</v>
      </c>
      <c r="G1146" s="151" t="s">
        <v>168</v>
      </c>
      <c r="H1146" s="152">
        <v>48.246000000000002</v>
      </c>
      <c r="I1146" s="152"/>
      <c r="J1146" s="152">
        <f>ROUND(I1146*H1146,3)</f>
        <v>0</v>
      </c>
      <c r="K1146" s="153"/>
      <c r="L1146" s="31"/>
      <c r="M1146" s="154" t="s">
        <v>1</v>
      </c>
      <c r="N1146" s="155" t="s">
        <v>37</v>
      </c>
      <c r="O1146" s="156">
        <v>0.33600000000000002</v>
      </c>
      <c r="P1146" s="156">
        <f>O1146*H1146</f>
        <v>16.210656</v>
      </c>
      <c r="Q1146" s="156">
        <v>0</v>
      </c>
      <c r="R1146" s="156">
        <f>Q1146*H1146</f>
        <v>0</v>
      </c>
      <c r="S1146" s="156">
        <v>0</v>
      </c>
      <c r="T1146" s="157">
        <f>S1146*H1146</f>
        <v>0</v>
      </c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R1146" s="158" t="s">
        <v>162</v>
      </c>
      <c r="AT1146" s="158" t="s">
        <v>159</v>
      </c>
      <c r="AU1146" s="158" t="s">
        <v>87</v>
      </c>
      <c r="AY1146" s="18" t="s">
        <v>157</v>
      </c>
      <c r="BE1146" s="159">
        <f>IF(N1146="základná",J1146,0)</f>
        <v>0</v>
      </c>
      <c r="BF1146" s="159">
        <f>IF(N1146="znížená",J1146,0)</f>
        <v>0</v>
      </c>
      <c r="BG1146" s="159">
        <f>IF(N1146="zákl. prenesená",J1146,0)</f>
        <v>0</v>
      </c>
      <c r="BH1146" s="159">
        <f>IF(N1146="zníž. prenesená",J1146,0)</f>
        <v>0</v>
      </c>
      <c r="BI1146" s="159">
        <f>IF(N1146="nulová",J1146,0)</f>
        <v>0</v>
      </c>
      <c r="BJ1146" s="18" t="s">
        <v>87</v>
      </c>
      <c r="BK1146" s="160">
        <f>ROUND(I1146*H1146,3)</f>
        <v>0</v>
      </c>
      <c r="BL1146" s="18" t="s">
        <v>162</v>
      </c>
      <c r="BM1146" s="158" t="s">
        <v>1769</v>
      </c>
    </row>
    <row r="1147" spans="1:65" s="2" customFormat="1" ht="24.2" customHeight="1" x14ac:dyDescent="0.2">
      <c r="A1147" s="30"/>
      <c r="B1147" s="147"/>
      <c r="C1147" s="148" t="s">
        <v>808</v>
      </c>
      <c r="D1147" s="148" t="s">
        <v>159</v>
      </c>
      <c r="E1147" s="149" t="s">
        <v>1770</v>
      </c>
      <c r="F1147" s="150" t="s">
        <v>1771</v>
      </c>
      <c r="G1147" s="151" t="s">
        <v>196</v>
      </c>
      <c r="H1147" s="152">
        <v>4.8</v>
      </c>
      <c r="I1147" s="152"/>
      <c r="J1147" s="152">
        <f>ROUND(I1147*H1147,3)</f>
        <v>0</v>
      </c>
      <c r="K1147" s="153"/>
      <c r="L1147" s="31"/>
      <c r="M1147" s="154" t="s">
        <v>1</v>
      </c>
      <c r="N1147" s="155" t="s">
        <v>37</v>
      </c>
      <c r="O1147" s="156">
        <v>0.38568000000000002</v>
      </c>
      <c r="P1147" s="156">
        <f>O1147*H1147</f>
        <v>1.851264</v>
      </c>
      <c r="Q1147" s="156">
        <v>9.9599999999999994E-2</v>
      </c>
      <c r="R1147" s="156">
        <f>Q1147*H1147</f>
        <v>0.47807999999999995</v>
      </c>
      <c r="S1147" s="156">
        <v>0</v>
      </c>
      <c r="T1147" s="157">
        <f>S1147*H1147</f>
        <v>0</v>
      </c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R1147" s="158" t="s">
        <v>162</v>
      </c>
      <c r="AT1147" s="158" t="s">
        <v>159</v>
      </c>
      <c r="AU1147" s="158" t="s">
        <v>87</v>
      </c>
      <c r="AY1147" s="18" t="s">
        <v>157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8" t="s">
        <v>87</v>
      </c>
      <c r="BK1147" s="160">
        <f>ROUND(I1147*H1147,3)</f>
        <v>0</v>
      </c>
      <c r="BL1147" s="18" t="s">
        <v>162</v>
      </c>
      <c r="BM1147" s="158" t="s">
        <v>1772</v>
      </c>
    </row>
    <row r="1148" spans="1:65" s="13" customFormat="1" ht="22.5" x14ac:dyDescent="0.2">
      <c r="B1148" s="165"/>
      <c r="D1148" s="166" t="s">
        <v>269</v>
      </c>
      <c r="E1148" s="167" t="s">
        <v>1</v>
      </c>
      <c r="F1148" s="168" t="s">
        <v>1773</v>
      </c>
      <c r="H1148" s="167" t="s">
        <v>1</v>
      </c>
      <c r="L1148" s="165"/>
      <c r="M1148" s="169"/>
      <c r="N1148" s="170"/>
      <c r="O1148" s="170"/>
      <c r="P1148" s="170"/>
      <c r="Q1148" s="170"/>
      <c r="R1148" s="170"/>
      <c r="S1148" s="170"/>
      <c r="T1148" s="171"/>
      <c r="AT1148" s="167" t="s">
        <v>269</v>
      </c>
      <c r="AU1148" s="167" t="s">
        <v>87</v>
      </c>
      <c r="AV1148" s="13" t="s">
        <v>79</v>
      </c>
      <c r="AW1148" s="13" t="s">
        <v>26</v>
      </c>
      <c r="AX1148" s="13" t="s">
        <v>71</v>
      </c>
      <c r="AY1148" s="167" t="s">
        <v>157</v>
      </c>
    </row>
    <row r="1149" spans="1:65" s="14" customFormat="1" x14ac:dyDescent="0.2">
      <c r="B1149" s="172"/>
      <c r="D1149" s="166" t="s">
        <v>269</v>
      </c>
      <c r="E1149" s="173" t="s">
        <v>1</v>
      </c>
      <c r="F1149" s="174" t="s">
        <v>1774</v>
      </c>
      <c r="H1149" s="175">
        <v>4.8</v>
      </c>
      <c r="L1149" s="172"/>
      <c r="M1149" s="176"/>
      <c r="N1149" s="177"/>
      <c r="O1149" s="177"/>
      <c r="P1149" s="177"/>
      <c r="Q1149" s="177"/>
      <c r="R1149" s="177"/>
      <c r="S1149" s="177"/>
      <c r="T1149" s="178"/>
      <c r="AT1149" s="173" t="s">
        <v>269</v>
      </c>
      <c r="AU1149" s="173" t="s">
        <v>87</v>
      </c>
      <c r="AV1149" s="14" t="s">
        <v>87</v>
      </c>
      <c r="AW1149" s="14" t="s">
        <v>26</v>
      </c>
      <c r="AX1149" s="14" t="s">
        <v>71</v>
      </c>
      <c r="AY1149" s="173" t="s">
        <v>157</v>
      </c>
    </row>
    <row r="1150" spans="1:65" s="15" customFormat="1" x14ac:dyDescent="0.2">
      <c r="B1150" s="179"/>
      <c r="D1150" s="166" t="s">
        <v>269</v>
      </c>
      <c r="E1150" s="180" t="s">
        <v>1</v>
      </c>
      <c r="F1150" s="181" t="s">
        <v>272</v>
      </c>
      <c r="H1150" s="182">
        <v>4.8</v>
      </c>
      <c r="L1150" s="179"/>
      <c r="M1150" s="183"/>
      <c r="N1150" s="184"/>
      <c r="O1150" s="184"/>
      <c r="P1150" s="184"/>
      <c r="Q1150" s="184"/>
      <c r="R1150" s="184"/>
      <c r="S1150" s="184"/>
      <c r="T1150" s="185"/>
      <c r="AT1150" s="180" t="s">
        <v>269</v>
      </c>
      <c r="AU1150" s="180" t="s">
        <v>87</v>
      </c>
      <c r="AV1150" s="15" t="s">
        <v>162</v>
      </c>
      <c r="AW1150" s="15" t="s">
        <v>26</v>
      </c>
      <c r="AX1150" s="15" t="s">
        <v>79</v>
      </c>
      <c r="AY1150" s="180" t="s">
        <v>157</v>
      </c>
    </row>
    <row r="1151" spans="1:65" s="2" customFormat="1" ht="24.2" customHeight="1" x14ac:dyDescent="0.2">
      <c r="A1151" s="30"/>
      <c r="B1151" s="147"/>
      <c r="C1151" s="148" t="s">
        <v>817</v>
      </c>
      <c r="D1151" s="148" t="s">
        <v>159</v>
      </c>
      <c r="E1151" s="149" t="s">
        <v>1775</v>
      </c>
      <c r="F1151" s="150" t="s">
        <v>1776</v>
      </c>
      <c r="G1151" s="151" t="s">
        <v>168</v>
      </c>
      <c r="H1151" s="152">
        <v>20.248000000000001</v>
      </c>
      <c r="I1151" s="152"/>
      <c r="J1151" s="152">
        <f>ROUND(I1151*H1151,3)</f>
        <v>0</v>
      </c>
      <c r="K1151" s="153"/>
      <c r="L1151" s="31"/>
      <c r="M1151" s="154" t="s">
        <v>1</v>
      </c>
      <c r="N1151" s="155" t="s">
        <v>37</v>
      </c>
      <c r="O1151" s="156">
        <v>0.83499999999999996</v>
      </c>
      <c r="P1151" s="156">
        <f>O1151*H1151</f>
        <v>16.907080000000001</v>
      </c>
      <c r="Q1151" s="156">
        <v>4.3099999999999996E-3</v>
      </c>
      <c r="R1151" s="156">
        <f>Q1151*H1151</f>
        <v>8.7268879999999993E-2</v>
      </c>
      <c r="S1151" s="156">
        <v>0</v>
      </c>
      <c r="T1151" s="157">
        <f>S1151*H1151</f>
        <v>0</v>
      </c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R1151" s="158" t="s">
        <v>162</v>
      </c>
      <c r="AT1151" s="158" t="s">
        <v>159</v>
      </c>
      <c r="AU1151" s="158" t="s">
        <v>87</v>
      </c>
      <c r="AY1151" s="18" t="s">
        <v>157</v>
      </c>
      <c r="BE1151" s="159">
        <f>IF(N1151="základná",J1151,0)</f>
        <v>0</v>
      </c>
      <c r="BF1151" s="159">
        <f>IF(N1151="znížená",J1151,0)</f>
        <v>0</v>
      </c>
      <c r="BG1151" s="159">
        <f>IF(N1151="zákl. prenesená",J1151,0)</f>
        <v>0</v>
      </c>
      <c r="BH1151" s="159">
        <f>IF(N1151="zníž. prenesená",J1151,0)</f>
        <v>0</v>
      </c>
      <c r="BI1151" s="159">
        <f>IF(N1151="nulová",J1151,0)</f>
        <v>0</v>
      </c>
      <c r="BJ1151" s="18" t="s">
        <v>87</v>
      </c>
      <c r="BK1151" s="160">
        <f>ROUND(I1151*H1151,3)</f>
        <v>0</v>
      </c>
      <c r="BL1151" s="18" t="s">
        <v>162</v>
      </c>
      <c r="BM1151" s="158" t="s">
        <v>1777</v>
      </c>
    </row>
    <row r="1152" spans="1:65" s="14" customFormat="1" x14ac:dyDescent="0.2">
      <c r="B1152" s="172"/>
      <c r="D1152" s="166" t="s">
        <v>269</v>
      </c>
      <c r="E1152" s="173" t="s">
        <v>1</v>
      </c>
      <c r="F1152" s="174" t="s">
        <v>1778</v>
      </c>
      <c r="H1152" s="175">
        <v>10.367000000000001</v>
      </c>
      <c r="L1152" s="172"/>
      <c r="M1152" s="176"/>
      <c r="N1152" s="177"/>
      <c r="O1152" s="177"/>
      <c r="P1152" s="177"/>
      <c r="Q1152" s="177"/>
      <c r="R1152" s="177"/>
      <c r="S1152" s="177"/>
      <c r="T1152" s="178"/>
      <c r="AT1152" s="173" t="s">
        <v>269</v>
      </c>
      <c r="AU1152" s="173" t="s">
        <v>87</v>
      </c>
      <c r="AV1152" s="14" t="s">
        <v>87</v>
      </c>
      <c r="AW1152" s="14" t="s">
        <v>26</v>
      </c>
      <c r="AX1152" s="14" t="s">
        <v>71</v>
      </c>
      <c r="AY1152" s="173" t="s">
        <v>157</v>
      </c>
    </row>
    <row r="1153" spans="1:65" s="14" customFormat="1" x14ac:dyDescent="0.2">
      <c r="B1153" s="172"/>
      <c r="D1153" s="166" t="s">
        <v>269</v>
      </c>
      <c r="E1153" s="173" t="s">
        <v>1</v>
      </c>
      <c r="F1153" s="174" t="s">
        <v>1779</v>
      </c>
      <c r="H1153" s="175">
        <v>3.6259999999999999</v>
      </c>
      <c r="L1153" s="172"/>
      <c r="M1153" s="176"/>
      <c r="N1153" s="177"/>
      <c r="O1153" s="177"/>
      <c r="P1153" s="177"/>
      <c r="Q1153" s="177"/>
      <c r="R1153" s="177"/>
      <c r="S1153" s="177"/>
      <c r="T1153" s="178"/>
      <c r="AT1153" s="173" t="s">
        <v>269</v>
      </c>
      <c r="AU1153" s="173" t="s">
        <v>87</v>
      </c>
      <c r="AV1153" s="14" t="s">
        <v>87</v>
      </c>
      <c r="AW1153" s="14" t="s">
        <v>26</v>
      </c>
      <c r="AX1153" s="14" t="s">
        <v>71</v>
      </c>
      <c r="AY1153" s="173" t="s">
        <v>157</v>
      </c>
    </row>
    <row r="1154" spans="1:65" s="14" customFormat="1" x14ac:dyDescent="0.2">
      <c r="B1154" s="172"/>
      <c r="D1154" s="166" t="s">
        <v>269</v>
      </c>
      <c r="E1154" s="173" t="s">
        <v>1</v>
      </c>
      <c r="F1154" s="174" t="s">
        <v>1780</v>
      </c>
      <c r="H1154" s="175">
        <v>5.7750000000000004</v>
      </c>
      <c r="L1154" s="172"/>
      <c r="M1154" s="176"/>
      <c r="N1154" s="177"/>
      <c r="O1154" s="177"/>
      <c r="P1154" s="177"/>
      <c r="Q1154" s="177"/>
      <c r="R1154" s="177"/>
      <c r="S1154" s="177"/>
      <c r="T1154" s="178"/>
      <c r="AT1154" s="173" t="s">
        <v>269</v>
      </c>
      <c r="AU1154" s="173" t="s">
        <v>87</v>
      </c>
      <c r="AV1154" s="14" t="s">
        <v>87</v>
      </c>
      <c r="AW1154" s="14" t="s">
        <v>26</v>
      </c>
      <c r="AX1154" s="14" t="s">
        <v>71</v>
      </c>
      <c r="AY1154" s="173" t="s">
        <v>157</v>
      </c>
    </row>
    <row r="1155" spans="1:65" s="16" customFormat="1" x14ac:dyDescent="0.2">
      <c r="B1155" s="186"/>
      <c r="D1155" s="166" t="s">
        <v>269</v>
      </c>
      <c r="E1155" s="187" t="s">
        <v>1</v>
      </c>
      <c r="F1155" s="188" t="s">
        <v>319</v>
      </c>
      <c r="H1155" s="189">
        <v>19.768000000000001</v>
      </c>
      <c r="L1155" s="186"/>
      <c r="M1155" s="190"/>
      <c r="N1155" s="191"/>
      <c r="O1155" s="191"/>
      <c r="P1155" s="191"/>
      <c r="Q1155" s="191"/>
      <c r="R1155" s="191"/>
      <c r="S1155" s="191"/>
      <c r="T1155" s="192"/>
      <c r="AT1155" s="187" t="s">
        <v>269</v>
      </c>
      <c r="AU1155" s="187" t="s">
        <v>87</v>
      </c>
      <c r="AV1155" s="16" t="s">
        <v>92</v>
      </c>
      <c r="AW1155" s="16" t="s">
        <v>26</v>
      </c>
      <c r="AX1155" s="16" t="s">
        <v>71</v>
      </c>
      <c r="AY1155" s="187" t="s">
        <v>157</v>
      </c>
    </row>
    <row r="1156" spans="1:65" s="14" customFormat="1" x14ac:dyDescent="0.2">
      <c r="B1156" s="172"/>
      <c r="D1156" s="166" t="s">
        <v>269</v>
      </c>
      <c r="E1156" s="173" t="s">
        <v>1</v>
      </c>
      <c r="F1156" s="174" t="s">
        <v>1781</v>
      </c>
      <c r="H1156" s="175">
        <v>0.48</v>
      </c>
      <c r="L1156" s="172"/>
      <c r="M1156" s="176"/>
      <c r="N1156" s="177"/>
      <c r="O1156" s="177"/>
      <c r="P1156" s="177"/>
      <c r="Q1156" s="177"/>
      <c r="R1156" s="177"/>
      <c r="S1156" s="177"/>
      <c r="T1156" s="178"/>
      <c r="AT1156" s="173" t="s">
        <v>269</v>
      </c>
      <c r="AU1156" s="173" t="s">
        <v>87</v>
      </c>
      <c r="AV1156" s="14" t="s">
        <v>87</v>
      </c>
      <c r="AW1156" s="14" t="s">
        <v>26</v>
      </c>
      <c r="AX1156" s="14" t="s">
        <v>71</v>
      </c>
      <c r="AY1156" s="173" t="s">
        <v>157</v>
      </c>
    </row>
    <row r="1157" spans="1:65" s="16" customFormat="1" x14ac:dyDescent="0.2">
      <c r="B1157" s="186"/>
      <c r="D1157" s="166" t="s">
        <v>269</v>
      </c>
      <c r="E1157" s="187" t="s">
        <v>1</v>
      </c>
      <c r="F1157" s="188" t="s">
        <v>319</v>
      </c>
      <c r="H1157" s="189">
        <v>0.48</v>
      </c>
      <c r="L1157" s="186"/>
      <c r="M1157" s="190"/>
      <c r="N1157" s="191"/>
      <c r="O1157" s="191"/>
      <c r="P1157" s="191"/>
      <c r="Q1157" s="191"/>
      <c r="R1157" s="191"/>
      <c r="S1157" s="191"/>
      <c r="T1157" s="192"/>
      <c r="AT1157" s="187" t="s">
        <v>269</v>
      </c>
      <c r="AU1157" s="187" t="s">
        <v>87</v>
      </c>
      <c r="AV1157" s="16" t="s">
        <v>92</v>
      </c>
      <c r="AW1157" s="16" t="s">
        <v>26</v>
      </c>
      <c r="AX1157" s="16" t="s">
        <v>71</v>
      </c>
      <c r="AY1157" s="187" t="s">
        <v>157</v>
      </c>
    </row>
    <row r="1158" spans="1:65" s="15" customFormat="1" x14ac:dyDescent="0.2">
      <c r="B1158" s="179"/>
      <c r="D1158" s="166" t="s">
        <v>269</v>
      </c>
      <c r="E1158" s="180" t="s">
        <v>1</v>
      </c>
      <c r="F1158" s="181" t="s">
        <v>272</v>
      </c>
      <c r="H1158" s="182">
        <v>20.248000000000001</v>
      </c>
      <c r="L1158" s="179"/>
      <c r="M1158" s="183"/>
      <c r="N1158" s="184"/>
      <c r="O1158" s="184"/>
      <c r="P1158" s="184"/>
      <c r="Q1158" s="184"/>
      <c r="R1158" s="184"/>
      <c r="S1158" s="184"/>
      <c r="T1158" s="185"/>
      <c r="AT1158" s="180" t="s">
        <v>269</v>
      </c>
      <c r="AU1158" s="180" t="s">
        <v>87</v>
      </c>
      <c r="AV1158" s="15" t="s">
        <v>162</v>
      </c>
      <c r="AW1158" s="15" t="s">
        <v>26</v>
      </c>
      <c r="AX1158" s="15" t="s">
        <v>79</v>
      </c>
      <c r="AY1158" s="180" t="s">
        <v>157</v>
      </c>
    </row>
    <row r="1159" spans="1:65" s="2" customFormat="1" ht="24.2" customHeight="1" x14ac:dyDescent="0.2">
      <c r="A1159" s="30"/>
      <c r="B1159" s="147"/>
      <c r="C1159" s="148" t="s">
        <v>1782</v>
      </c>
      <c r="D1159" s="148" t="s">
        <v>159</v>
      </c>
      <c r="E1159" s="149" t="s">
        <v>1783</v>
      </c>
      <c r="F1159" s="150" t="s">
        <v>1784</v>
      </c>
      <c r="G1159" s="151" t="s">
        <v>168</v>
      </c>
      <c r="H1159" s="152">
        <v>20.248000000000001</v>
      </c>
      <c r="I1159" s="152"/>
      <c r="J1159" s="152">
        <f>ROUND(I1159*H1159,3)</f>
        <v>0</v>
      </c>
      <c r="K1159" s="153"/>
      <c r="L1159" s="31"/>
      <c r="M1159" s="154" t="s">
        <v>1</v>
      </c>
      <c r="N1159" s="155" t="s">
        <v>37</v>
      </c>
      <c r="O1159" s="156">
        <v>0.25900000000000001</v>
      </c>
      <c r="P1159" s="156">
        <f>O1159*H1159</f>
        <v>5.2442320000000002</v>
      </c>
      <c r="Q1159" s="156">
        <v>0</v>
      </c>
      <c r="R1159" s="156">
        <f>Q1159*H1159</f>
        <v>0</v>
      </c>
      <c r="S1159" s="156">
        <v>0</v>
      </c>
      <c r="T1159" s="157">
        <f>S1159*H1159</f>
        <v>0</v>
      </c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R1159" s="158" t="s">
        <v>162</v>
      </c>
      <c r="AT1159" s="158" t="s">
        <v>159</v>
      </c>
      <c r="AU1159" s="158" t="s">
        <v>87</v>
      </c>
      <c r="AY1159" s="18" t="s">
        <v>157</v>
      </c>
      <c r="BE1159" s="159">
        <f>IF(N1159="základná",J1159,0)</f>
        <v>0</v>
      </c>
      <c r="BF1159" s="159">
        <f>IF(N1159="znížená",J1159,0)</f>
        <v>0</v>
      </c>
      <c r="BG1159" s="159">
        <f>IF(N1159="zákl. prenesená",J1159,0)</f>
        <v>0</v>
      </c>
      <c r="BH1159" s="159">
        <f>IF(N1159="zníž. prenesená",J1159,0)</f>
        <v>0</v>
      </c>
      <c r="BI1159" s="159">
        <f>IF(N1159="nulová",J1159,0)</f>
        <v>0</v>
      </c>
      <c r="BJ1159" s="18" t="s">
        <v>87</v>
      </c>
      <c r="BK1159" s="160">
        <f>ROUND(I1159*H1159,3)</f>
        <v>0</v>
      </c>
      <c r="BL1159" s="18" t="s">
        <v>162</v>
      </c>
      <c r="BM1159" s="158" t="s">
        <v>1785</v>
      </c>
    </row>
    <row r="1160" spans="1:65" s="12" customFormat="1" ht="22.9" customHeight="1" x14ac:dyDescent="0.2">
      <c r="B1160" s="135"/>
      <c r="D1160" s="136" t="s">
        <v>70</v>
      </c>
      <c r="E1160" s="145" t="s">
        <v>174</v>
      </c>
      <c r="F1160" s="145" t="s">
        <v>1786</v>
      </c>
      <c r="J1160" s="146">
        <f>BK1160</f>
        <v>0</v>
      </c>
      <c r="L1160" s="135"/>
      <c r="M1160" s="139"/>
      <c r="N1160" s="140"/>
      <c r="O1160" s="140"/>
      <c r="P1160" s="141">
        <f>SUM(P1161:P1177)</f>
        <v>45.063675000000003</v>
      </c>
      <c r="Q1160" s="140"/>
      <c r="R1160" s="141">
        <f>SUM(R1161:R1177)</f>
        <v>177.17250825000002</v>
      </c>
      <c r="S1160" s="140"/>
      <c r="T1160" s="142">
        <f>SUM(T1161:T1177)</f>
        <v>0</v>
      </c>
      <c r="AR1160" s="136" t="s">
        <v>79</v>
      </c>
      <c r="AT1160" s="143" t="s">
        <v>70</v>
      </c>
      <c r="AU1160" s="143" t="s">
        <v>79</v>
      </c>
      <c r="AY1160" s="136" t="s">
        <v>157</v>
      </c>
      <c r="BK1160" s="144">
        <f>SUM(BK1161:BK1177)</f>
        <v>0</v>
      </c>
    </row>
    <row r="1161" spans="1:65" s="2" customFormat="1" ht="24.2" customHeight="1" x14ac:dyDescent="0.2">
      <c r="A1161" s="30"/>
      <c r="B1161" s="147"/>
      <c r="C1161" s="148" t="s">
        <v>1787</v>
      </c>
      <c r="D1161" s="148" t="s">
        <v>159</v>
      </c>
      <c r="E1161" s="149" t="s">
        <v>1788</v>
      </c>
      <c r="F1161" s="150" t="s">
        <v>1789</v>
      </c>
      <c r="G1161" s="151" t="s">
        <v>168</v>
      </c>
      <c r="H1161" s="152">
        <v>227.25</v>
      </c>
      <c r="I1161" s="152"/>
      <c r="J1161" s="152">
        <f>ROUND(I1161*H1161,3)</f>
        <v>0</v>
      </c>
      <c r="K1161" s="153"/>
      <c r="L1161" s="31"/>
      <c r="M1161" s="154" t="s">
        <v>1</v>
      </c>
      <c r="N1161" s="155" t="s">
        <v>37</v>
      </c>
      <c r="O1161" s="156">
        <v>0.03</v>
      </c>
      <c r="P1161" s="156">
        <f>O1161*H1161</f>
        <v>6.8174999999999999</v>
      </c>
      <c r="Q1161" s="156">
        <v>0.46166000000000001</v>
      </c>
      <c r="R1161" s="156">
        <f>Q1161*H1161</f>
        <v>104.91223500000001</v>
      </c>
      <c r="S1161" s="156">
        <v>0</v>
      </c>
      <c r="T1161" s="157">
        <f>S1161*H1161</f>
        <v>0</v>
      </c>
      <c r="U1161" s="30"/>
      <c r="V1161" s="30"/>
      <c r="W1161" s="30"/>
      <c r="X1161" s="30"/>
      <c r="Y1161" s="30"/>
      <c r="Z1161" s="30"/>
      <c r="AA1161" s="30"/>
      <c r="AB1161" s="30"/>
      <c r="AC1161" s="30"/>
      <c r="AD1161" s="30"/>
      <c r="AE1161" s="30"/>
      <c r="AR1161" s="158" t="s">
        <v>162</v>
      </c>
      <c r="AT1161" s="158" t="s">
        <v>159</v>
      </c>
      <c r="AU1161" s="158" t="s">
        <v>87</v>
      </c>
      <c r="AY1161" s="18" t="s">
        <v>157</v>
      </c>
      <c r="BE1161" s="159">
        <f>IF(N1161="základná",J1161,0)</f>
        <v>0</v>
      </c>
      <c r="BF1161" s="159">
        <f>IF(N1161="znížená",J1161,0)</f>
        <v>0</v>
      </c>
      <c r="BG1161" s="159">
        <f>IF(N1161="zákl. prenesená",J1161,0)</f>
        <v>0</v>
      </c>
      <c r="BH1161" s="159">
        <f>IF(N1161="zníž. prenesená",J1161,0)</f>
        <v>0</v>
      </c>
      <c r="BI1161" s="159">
        <f>IF(N1161="nulová",J1161,0)</f>
        <v>0</v>
      </c>
      <c r="BJ1161" s="18" t="s">
        <v>87</v>
      </c>
      <c r="BK1161" s="160">
        <f>ROUND(I1161*H1161,3)</f>
        <v>0</v>
      </c>
      <c r="BL1161" s="18" t="s">
        <v>162</v>
      </c>
      <c r="BM1161" s="158" t="s">
        <v>1790</v>
      </c>
    </row>
    <row r="1162" spans="1:65" s="13" customFormat="1" ht="22.5" x14ac:dyDescent="0.2">
      <c r="B1162" s="165"/>
      <c r="D1162" s="166" t="s">
        <v>269</v>
      </c>
      <c r="E1162" s="167" t="s">
        <v>1</v>
      </c>
      <c r="F1162" s="168" t="s">
        <v>1791</v>
      </c>
      <c r="H1162" s="167" t="s">
        <v>1</v>
      </c>
      <c r="L1162" s="165"/>
      <c r="M1162" s="169"/>
      <c r="N1162" s="170"/>
      <c r="O1162" s="170"/>
      <c r="P1162" s="170"/>
      <c r="Q1162" s="170"/>
      <c r="R1162" s="170"/>
      <c r="S1162" s="170"/>
      <c r="T1162" s="171"/>
      <c r="AT1162" s="167" t="s">
        <v>269</v>
      </c>
      <c r="AU1162" s="167" t="s">
        <v>87</v>
      </c>
      <c r="AV1162" s="13" t="s">
        <v>79</v>
      </c>
      <c r="AW1162" s="13" t="s">
        <v>26</v>
      </c>
      <c r="AX1162" s="13" t="s">
        <v>71</v>
      </c>
      <c r="AY1162" s="167" t="s">
        <v>157</v>
      </c>
    </row>
    <row r="1163" spans="1:65" s="14" customFormat="1" x14ac:dyDescent="0.2">
      <c r="B1163" s="172"/>
      <c r="D1163" s="166" t="s">
        <v>269</v>
      </c>
      <c r="E1163" s="173" t="s">
        <v>1</v>
      </c>
      <c r="F1163" s="174" t="s">
        <v>1792</v>
      </c>
      <c r="H1163" s="175">
        <v>952.25</v>
      </c>
      <c r="L1163" s="172"/>
      <c r="M1163" s="176"/>
      <c r="N1163" s="177"/>
      <c r="O1163" s="177"/>
      <c r="P1163" s="177"/>
      <c r="Q1163" s="177"/>
      <c r="R1163" s="177"/>
      <c r="S1163" s="177"/>
      <c r="T1163" s="178"/>
      <c r="AT1163" s="173" t="s">
        <v>269</v>
      </c>
      <c r="AU1163" s="173" t="s">
        <v>87</v>
      </c>
      <c r="AV1163" s="14" t="s">
        <v>87</v>
      </c>
      <c r="AW1163" s="14" t="s">
        <v>26</v>
      </c>
      <c r="AX1163" s="14" t="s">
        <v>71</v>
      </c>
      <c r="AY1163" s="173" t="s">
        <v>157</v>
      </c>
    </row>
    <row r="1164" spans="1:65" s="14" customFormat="1" x14ac:dyDescent="0.2">
      <c r="B1164" s="172"/>
      <c r="D1164" s="166" t="s">
        <v>269</v>
      </c>
      <c r="E1164" s="173" t="s">
        <v>1</v>
      </c>
      <c r="F1164" s="174" t="s">
        <v>1793</v>
      </c>
      <c r="H1164" s="175">
        <v>-725</v>
      </c>
      <c r="L1164" s="172"/>
      <c r="M1164" s="176"/>
      <c r="N1164" s="177"/>
      <c r="O1164" s="177"/>
      <c r="P1164" s="177"/>
      <c r="Q1164" s="177"/>
      <c r="R1164" s="177"/>
      <c r="S1164" s="177"/>
      <c r="T1164" s="178"/>
      <c r="AT1164" s="173" t="s">
        <v>269</v>
      </c>
      <c r="AU1164" s="173" t="s">
        <v>87</v>
      </c>
      <c r="AV1164" s="14" t="s">
        <v>87</v>
      </c>
      <c r="AW1164" s="14" t="s">
        <v>26</v>
      </c>
      <c r="AX1164" s="14" t="s">
        <v>71</v>
      </c>
      <c r="AY1164" s="173" t="s">
        <v>157</v>
      </c>
    </row>
    <row r="1165" spans="1:65" s="15" customFormat="1" x14ac:dyDescent="0.2">
      <c r="B1165" s="179"/>
      <c r="D1165" s="166" t="s">
        <v>269</v>
      </c>
      <c r="E1165" s="180" t="s">
        <v>1</v>
      </c>
      <c r="F1165" s="181" t="s">
        <v>272</v>
      </c>
      <c r="H1165" s="182">
        <v>227.25</v>
      </c>
      <c r="L1165" s="179"/>
      <c r="M1165" s="183"/>
      <c r="N1165" s="184"/>
      <c r="O1165" s="184"/>
      <c r="P1165" s="184"/>
      <c r="Q1165" s="184"/>
      <c r="R1165" s="184"/>
      <c r="S1165" s="184"/>
      <c r="T1165" s="185"/>
      <c r="AT1165" s="180" t="s">
        <v>269</v>
      </c>
      <c r="AU1165" s="180" t="s">
        <v>87</v>
      </c>
      <c r="AV1165" s="15" t="s">
        <v>162</v>
      </c>
      <c r="AW1165" s="15" t="s">
        <v>26</v>
      </c>
      <c r="AX1165" s="15" t="s">
        <v>79</v>
      </c>
      <c r="AY1165" s="180" t="s">
        <v>157</v>
      </c>
    </row>
    <row r="1166" spans="1:65" s="2" customFormat="1" ht="24.2" customHeight="1" x14ac:dyDescent="0.2">
      <c r="A1166" s="30"/>
      <c r="B1166" s="147"/>
      <c r="C1166" s="148" t="s">
        <v>1794</v>
      </c>
      <c r="D1166" s="148" t="s">
        <v>159</v>
      </c>
      <c r="E1166" s="149" t="s">
        <v>1795</v>
      </c>
      <c r="F1166" s="150" t="s">
        <v>1796</v>
      </c>
      <c r="G1166" s="151" t="s">
        <v>168</v>
      </c>
      <c r="H1166" s="152">
        <v>249.97499999999999</v>
      </c>
      <c r="I1166" s="152"/>
      <c r="J1166" s="152">
        <f>ROUND(I1166*H1166,3)</f>
        <v>0</v>
      </c>
      <c r="K1166" s="153"/>
      <c r="L1166" s="31"/>
      <c r="M1166" s="154" t="s">
        <v>1</v>
      </c>
      <c r="N1166" s="155" t="s">
        <v>37</v>
      </c>
      <c r="O1166" s="156">
        <v>8.5000000000000006E-2</v>
      </c>
      <c r="P1166" s="156">
        <f>O1166*H1166</f>
        <v>21.247875000000001</v>
      </c>
      <c r="Q1166" s="156">
        <v>0.18462999999999999</v>
      </c>
      <c r="R1166" s="156">
        <f>Q1166*H1166</f>
        <v>46.15288425</v>
      </c>
      <c r="S1166" s="156">
        <v>0</v>
      </c>
      <c r="T1166" s="157">
        <f>S1166*H1166</f>
        <v>0</v>
      </c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R1166" s="158" t="s">
        <v>162</v>
      </c>
      <c r="AT1166" s="158" t="s">
        <v>159</v>
      </c>
      <c r="AU1166" s="158" t="s">
        <v>87</v>
      </c>
      <c r="AY1166" s="18" t="s">
        <v>157</v>
      </c>
      <c r="BE1166" s="159">
        <f>IF(N1166="základná",J1166,0)</f>
        <v>0</v>
      </c>
      <c r="BF1166" s="159">
        <f>IF(N1166="znížená",J1166,0)</f>
        <v>0</v>
      </c>
      <c r="BG1166" s="159">
        <f>IF(N1166="zákl. prenesená",J1166,0)</f>
        <v>0</v>
      </c>
      <c r="BH1166" s="159">
        <f>IF(N1166="zníž. prenesená",J1166,0)</f>
        <v>0</v>
      </c>
      <c r="BI1166" s="159">
        <f>IF(N1166="nulová",J1166,0)</f>
        <v>0</v>
      </c>
      <c r="BJ1166" s="18" t="s">
        <v>87</v>
      </c>
      <c r="BK1166" s="160">
        <f>ROUND(I1166*H1166,3)</f>
        <v>0</v>
      </c>
      <c r="BL1166" s="18" t="s">
        <v>162</v>
      </c>
      <c r="BM1166" s="158" t="s">
        <v>1797</v>
      </c>
    </row>
    <row r="1167" spans="1:65" s="14" customFormat="1" x14ac:dyDescent="0.2">
      <c r="B1167" s="172"/>
      <c r="D1167" s="166" t="s">
        <v>269</v>
      </c>
      <c r="E1167" s="173" t="s">
        <v>1</v>
      </c>
      <c r="F1167" s="174" t="s">
        <v>1798</v>
      </c>
      <c r="H1167" s="175">
        <v>227.25</v>
      </c>
      <c r="L1167" s="172"/>
      <c r="M1167" s="176"/>
      <c r="N1167" s="177"/>
      <c r="O1167" s="177"/>
      <c r="P1167" s="177"/>
      <c r="Q1167" s="177"/>
      <c r="R1167" s="177"/>
      <c r="S1167" s="177"/>
      <c r="T1167" s="178"/>
      <c r="AT1167" s="173" t="s">
        <v>269</v>
      </c>
      <c r="AU1167" s="173" t="s">
        <v>87</v>
      </c>
      <c r="AV1167" s="14" t="s">
        <v>87</v>
      </c>
      <c r="AW1167" s="14" t="s">
        <v>26</v>
      </c>
      <c r="AX1167" s="14" t="s">
        <v>71</v>
      </c>
      <c r="AY1167" s="173" t="s">
        <v>157</v>
      </c>
    </row>
    <row r="1168" spans="1:65" s="14" customFormat="1" x14ac:dyDescent="0.2">
      <c r="B1168" s="172"/>
      <c r="D1168" s="166" t="s">
        <v>269</v>
      </c>
      <c r="E1168" s="173" t="s">
        <v>1</v>
      </c>
      <c r="F1168" s="174" t="s">
        <v>1799</v>
      </c>
      <c r="H1168" s="175">
        <v>22.725000000000001</v>
      </c>
      <c r="L1168" s="172"/>
      <c r="M1168" s="176"/>
      <c r="N1168" s="177"/>
      <c r="O1168" s="177"/>
      <c r="P1168" s="177"/>
      <c r="Q1168" s="177"/>
      <c r="R1168" s="177"/>
      <c r="S1168" s="177"/>
      <c r="T1168" s="178"/>
      <c r="AT1168" s="173" t="s">
        <v>269</v>
      </c>
      <c r="AU1168" s="173" t="s">
        <v>87</v>
      </c>
      <c r="AV1168" s="14" t="s">
        <v>87</v>
      </c>
      <c r="AW1168" s="14" t="s">
        <v>26</v>
      </c>
      <c r="AX1168" s="14" t="s">
        <v>71</v>
      </c>
      <c r="AY1168" s="173" t="s">
        <v>157</v>
      </c>
    </row>
    <row r="1169" spans="1:65" s="15" customFormat="1" x14ac:dyDescent="0.2">
      <c r="B1169" s="179"/>
      <c r="D1169" s="166" t="s">
        <v>269</v>
      </c>
      <c r="E1169" s="180" t="s">
        <v>1</v>
      </c>
      <c r="F1169" s="181" t="s">
        <v>272</v>
      </c>
      <c r="H1169" s="182">
        <v>249.97499999999999</v>
      </c>
      <c r="L1169" s="179"/>
      <c r="M1169" s="183"/>
      <c r="N1169" s="184"/>
      <c r="O1169" s="184"/>
      <c r="P1169" s="184"/>
      <c r="Q1169" s="184"/>
      <c r="R1169" s="184"/>
      <c r="S1169" s="184"/>
      <c r="T1169" s="185"/>
      <c r="AT1169" s="180" t="s">
        <v>269</v>
      </c>
      <c r="AU1169" s="180" t="s">
        <v>87</v>
      </c>
      <c r="AV1169" s="15" t="s">
        <v>162</v>
      </c>
      <c r="AW1169" s="15" t="s">
        <v>26</v>
      </c>
      <c r="AX1169" s="15" t="s">
        <v>79</v>
      </c>
      <c r="AY1169" s="180" t="s">
        <v>157</v>
      </c>
    </row>
    <row r="1170" spans="1:65" s="2" customFormat="1" ht="24.2" customHeight="1" x14ac:dyDescent="0.2">
      <c r="A1170" s="30"/>
      <c r="B1170" s="147"/>
      <c r="C1170" s="148" t="s">
        <v>1800</v>
      </c>
      <c r="D1170" s="148" t="s">
        <v>159</v>
      </c>
      <c r="E1170" s="149" t="s">
        <v>1801</v>
      </c>
      <c r="F1170" s="150" t="s">
        <v>1802</v>
      </c>
      <c r="G1170" s="151" t="s">
        <v>168</v>
      </c>
      <c r="H1170" s="152">
        <v>249.97499999999999</v>
      </c>
      <c r="I1170" s="152"/>
      <c r="J1170" s="152">
        <f>ROUND(I1170*H1170,3)</f>
        <v>0</v>
      </c>
      <c r="K1170" s="153"/>
      <c r="L1170" s="31"/>
      <c r="M1170" s="154" t="s">
        <v>1</v>
      </c>
      <c r="N1170" s="155" t="s">
        <v>37</v>
      </c>
      <c r="O1170" s="156">
        <v>2E-3</v>
      </c>
      <c r="P1170" s="156">
        <f>O1170*H1170</f>
        <v>0.49995000000000001</v>
      </c>
      <c r="Q1170" s="156">
        <v>7.1000000000000002E-4</v>
      </c>
      <c r="R1170" s="156">
        <f>Q1170*H1170</f>
        <v>0.17748225000000001</v>
      </c>
      <c r="S1170" s="156">
        <v>0</v>
      </c>
      <c r="T1170" s="157">
        <f>S1170*H1170</f>
        <v>0</v>
      </c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R1170" s="158" t="s">
        <v>162</v>
      </c>
      <c r="AT1170" s="158" t="s">
        <v>159</v>
      </c>
      <c r="AU1170" s="158" t="s">
        <v>87</v>
      </c>
      <c r="AY1170" s="18" t="s">
        <v>157</v>
      </c>
      <c r="BE1170" s="159">
        <f>IF(N1170="základná",J1170,0)</f>
        <v>0</v>
      </c>
      <c r="BF1170" s="159">
        <f>IF(N1170="znížená",J1170,0)</f>
        <v>0</v>
      </c>
      <c r="BG1170" s="159">
        <f>IF(N1170="zákl. prenesená",J1170,0)</f>
        <v>0</v>
      </c>
      <c r="BH1170" s="159">
        <f>IF(N1170="zníž. prenesená",J1170,0)</f>
        <v>0</v>
      </c>
      <c r="BI1170" s="159">
        <f>IF(N1170="nulová",J1170,0)</f>
        <v>0</v>
      </c>
      <c r="BJ1170" s="18" t="s">
        <v>87</v>
      </c>
      <c r="BK1170" s="160">
        <f>ROUND(I1170*H1170,3)</f>
        <v>0</v>
      </c>
      <c r="BL1170" s="18" t="s">
        <v>162</v>
      </c>
      <c r="BM1170" s="158" t="s">
        <v>1803</v>
      </c>
    </row>
    <row r="1171" spans="1:65" s="14" customFormat="1" x14ac:dyDescent="0.2">
      <c r="B1171" s="172"/>
      <c r="D1171" s="166" t="s">
        <v>269</v>
      </c>
      <c r="E1171" s="173" t="s">
        <v>1</v>
      </c>
      <c r="F1171" s="174" t="s">
        <v>1798</v>
      </c>
      <c r="H1171" s="175">
        <v>227.25</v>
      </c>
      <c r="L1171" s="172"/>
      <c r="M1171" s="176"/>
      <c r="N1171" s="177"/>
      <c r="O1171" s="177"/>
      <c r="P1171" s="177"/>
      <c r="Q1171" s="177"/>
      <c r="R1171" s="177"/>
      <c r="S1171" s="177"/>
      <c r="T1171" s="178"/>
      <c r="AT1171" s="173" t="s">
        <v>269</v>
      </c>
      <c r="AU1171" s="173" t="s">
        <v>87</v>
      </c>
      <c r="AV1171" s="14" t="s">
        <v>87</v>
      </c>
      <c r="AW1171" s="14" t="s">
        <v>26</v>
      </c>
      <c r="AX1171" s="14" t="s">
        <v>71</v>
      </c>
      <c r="AY1171" s="173" t="s">
        <v>157</v>
      </c>
    </row>
    <row r="1172" spans="1:65" s="14" customFormat="1" x14ac:dyDescent="0.2">
      <c r="B1172" s="172"/>
      <c r="D1172" s="166" t="s">
        <v>269</v>
      </c>
      <c r="E1172" s="173" t="s">
        <v>1</v>
      </c>
      <c r="F1172" s="174" t="s">
        <v>1799</v>
      </c>
      <c r="H1172" s="175">
        <v>22.725000000000001</v>
      </c>
      <c r="L1172" s="172"/>
      <c r="M1172" s="176"/>
      <c r="N1172" s="177"/>
      <c r="O1172" s="177"/>
      <c r="P1172" s="177"/>
      <c r="Q1172" s="177"/>
      <c r="R1172" s="177"/>
      <c r="S1172" s="177"/>
      <c r="T1172" s="178"/>
      <c r="AT1172" s="173" t="s">
        <v>269</v>
      </c>
      <c r="AU1172" s="173" t="s">
        <v>87</v>
      </c>
      <c r="AV1172" s="14" t="s">
        <v>87</v>
      </c>
      <c r="AW1172" s="14" t="s">
        <v>26</v>
      </c>
      <c r="AX1172" s="14" t="s">
        <v>71</v>
      </c>
      <c r="AY1172" s="173" t="s">
        <v>157</v>
      </c>
    </row>
    <row r="1173" spans="1:65" s="15" customFormat="1" x14ac:dyDescent="0.2">
      <c r="B1173" s="179"/>
      <c r="D1173" s="166" t="s">
        <v>269</v>
      </c>
      <c r="E1173" s="180" t="s">
        <v>1</v>
      </c>
      <c r="F1173" s="181" t="s">
        <v>272</v>
      </c>
      <c r="H1173" s="182">
        <v>249.97499999999999</v>
      </c>
      <c r="L1173" s="179"/>
      <c r="M1173" s="183"/>
      <c r="N1173" s="184"/>
      <c r="O1173" s="184"/>
      <c r="P1173" s="184"/>
      <c r="Q1173" s="184"/>
      <c r="R1173" s="184"/>
      <c r="S1173" s="184"/>
      <c r="T1173" s="185"/>
      <c r="AT1173" s="180" t="s">
        <v>269</v>
      </c>
      <c r="AU1173" s="180" t="s">
        <v>87</v>
      </c>
      <c r="AV1173" s="15" t="s">
        <v>162</v>
      </c>
      <c r="AW1173" s="15" t="s">
        <v>26</v>
      </c>
      <c r="AX1173" s="15" t="s">
        <v>79</v>
      </c>
      <c r="AY1173" s="180" t="s">
        <v>157</v>
      </c>
    </row>
    <row r="1174" spans="1:65" s="2" customFormat="1" ht="24.2" customHeight="1" x14ac:dyDescent="0.2">
      <c r="A1174" s="30"/>
      <c r="B1174" s="147"/>
      <c r="C1174" s="148" t="s">
        <v>1804</v>
      </c>
      <c r="D1174" s="148" t="s">
        <v>159</v>
      </c>
      <c r="E1174" s="149" t="s">
        <v>1805</v>
      </c>
      <c r="F1174" s="150" t="s">
        <v>1806</v>
      </c>
      <c r="G1174" s="151" t="s">
        <v>168</v>
      </c>
      <c r="H1174" s="152">
        <v>249.97499999999999</v>
      </c>
      <c r="I1174" s="152"/>
      <c r="J1174" s="152">
        <f>ROUND(I1174*H1174,3)</f>
        <v>0</v>
      </c>
      <c r="K1174" s="153"/>
      <c r="L1174" s="31"/>
      <c r="M1174" s="154" t="s">
        <v>1</v>
      </c>
      <c r="N1174" s="155" t="s">
        <v>37</v>
      </c>
      <c r="O1174" s="156">
        <v>6.6000000000000003E-2</v>
      </c>
      <c r="P1174" s="156">
        <f>O1174*H1174</f>
        <v>16.498350000000002</v>
      </c>
      <c r="Q1174" s="156">
        <v>0.10373</v>
      </c>
      <c r="R1174" s="156">
        <f>Q1174*H1174</f>
        <v>25.929906750000001</v>
      </c>
      <c r="S1174" s="156">
        <v>0</v>
      </c>
      <c r="T1174" s="157">
        <f>S1174*H1174</f>
        <v>0</v>
      </c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R1174" s="158" t="s">
        <v>162</v>
      </c>
      <c r="AT1174" s="158" t="s">
        <v>159</v>
      </c>
      <c r="AU1174" s="158" t="s">
        <v>87</v>
      </c>
      <c r="AY1174" s="18" t="s">
        <v>157</v>
      </c>
      <c r="BE1174" s="159">
        <f>IF(N1174="základná",J1174,0)</f>
        <v>0</v>
      </c>
      <c r="BF1174" s="159">
        <f>IF(N1174="znížená",J1174,0)</f>
        <v>0</v>
      </c>
      <c r="BG1174" s="159">
        <f>IF(N1174="zákl. prenesená",J1174,0)</f>
        <v>0</v>
      </c>
      <c r="BH1174" s="159">
        <f>IF(N1174="zníž. prenesená",J1174,0)</f>
        <v>0</v>
      </c>
      <c r="BI1174" s="159">
        <f>IF(N1174="nulová",J1174,0)</f>
        <v>0</v>
      </c>
      <c r="BJ1174" s="18" t="s">
        <v>87</v>
      </c>
      <c r="BK1174" s="160">
        <f>ROUND(I1174*H1174,3)</f>
        <v>0</v>
      </c>
      <c r="BL1174" s="18" t="s">
        <v>162</v>
      </c>
      <c r="BM1174" s="158" t="s">
        <v>1807</v>
      </c>
    </row>
    <row r="1175" spans="1:65" s="14" customFormat="1" x14ac:dyDescent="0.2">
      <c r="B1175" s="172"/>
      <c r="D1175" s="166" t="s">
        <v>269</v>
      </c>
      <c r="E1175" s="173" t="s">
        <v>1</v>
      </c>
      <c r="F1175" s="174" t="s">
        <v>1798</v>
      </c>
      <c r="H1175" s="175">
        <v>227.25</v>
      </c>
      <c r="L1175" s="172"/>
      <c r="M1175" s="176"/>
      <c r="N1175" s="177"/>
      <c r="O1175" s="177"/>
      <c r="P1175" s="177"/>
      <c r="Q1175" s="177"/>
      <c r="R1175" s="177"/>
      <c r="S1175" s="177"/>
      <c r="T1175" s="178"/>
      <c r="AT1175" s="173" t="s">
        <v>269</v>
      </c>
      <c r="AU1175" s="173" t="s">
        <v>87</v>
      </c>
      <c r="AV1175" s="14" t="s">
        <v>87</v>
      </c>
      <c r="AW1175" s="14" t="s">
        <v>26</v>
      </c>
      <c r="AX1175" s="14" t="s">
        <v>71</v>
      </c>
      <c r="AY1175" s="173" t="s">
        <v>157</v>
      </c>
    </row>
    <row r="1176" spans="1:65" s="14" customFormat="1" x14ac:dyDescent="0.2">
      <c r="B1176" s="172"/>
      <c r="D1176" s="166" t="s">
        <v>269</v>
      </c>
      <c r="E1176" s="173" t="s">
        <v>1</v>
      </c>
      <c r="F1176" s="174" t="s">
        <v>1799</v>
      </c>
      <c r="H1176" s="175">
        <v>22.725000000000001</v>
      </c>
      <c r="L1176" s="172"/>
      <c r="M1176" s="176"/>
      <c r="N1176" s="177"/>
      <c r="O1176" s="177"/>
      <c r="P1176" s="177"/>
      <c r="Q1176" s="177"/>
      <c r="R1176" s="177"/>
      <c r="S1176" s="177"/>
      <c r="T1176" s="178"/>
      <c r="AT1176" s="173" t="s">
        <v>269</v>
      </c>
      <c r="AU1176" s="173" t="s">
        <v>87</v>
      </c>
      <c r="AV1176" s="14" t="s">
        <v>87</v>
      </c>
      <c r="AW1176" s="14" t="s">
        <v>26</v>
      </c>
      <c r="AX1176" s="14" t="s">
        <v>71</v>
      </c>
      <c r="AY1176" s="173" t="s">
        <v>157</v>
      </c>
    </row>
    <row r="1177" spans="1:65" s="15" customFormat="1" x14ac:dyDescent="0.2">
      <c r="B1177" s="179"/>
      <c r="D1177" s="166" t="s">
        <v>269</v>
      </c>
      <c r="E1177" s="180" t="s">
        <v>1</v>
      </c>
      <c r="F1177" s="181" t="s">
        <v>272</v>
      </c>
      <c r="H1177" s="182">
        <v>249.97499999999999</v>
      </c>
      <c r="L1177" s="179"/>
      <c r="M1177" s="183"/>
      <c r="N1177" s="184"/>
      <c r="O1177" s="184"/>
      <c r="P1177" s="184"/>
      <c r="Q1177" s="184"/>
      <c r="R1177" s="184"/>
      <c r="S1177" s="184"/>
      <c r="T1177" s="185"/>
      <c r="AT1177" s="180" t="s">
        <v>269</v>
      </c>
      <c r="AU1177" s="180" t="s">
        <v>87</v>
      </c>
      <c r="AV1177" s="15" t="s">
        <v>162</v>
      </c>
      <c r="AW1177" s="15" t="s">
        <v>26</v>
      </c>
      <c r="AX1177" s="15" t="s">
        <v>79</v>
      </c>
      <c r="AY1177" s="180" t="s">
        <v>157</v>
      </c>
    </row>
    <row r="1178" spans="1:65" s="12" customFormat="1" ht="22.9" customHeight="1" x14ac:dyDescent="0.2">
      <c r="B1178" s="135"/>
      <c r="D1178" s="136" t="s">
        <v>70</v>
      </c>
      <c r="E1178" s="145" t="s">
        <v>164</v>
      </c>
      <c r="F1178" s="145" t="s">
        <v>1808</v>
      </c>
      <c r="J1178" s="146">
        <f>BK1178</f>
        <v>0</v>
      </c>
      <c r="L1178" s="135"/>
      <c r="M1178" s="139"/>
      <c r="N1178" s="140"/>
      <c r="O1178" s="140"/>
      <c r="P1178" s="141">
        <f>SUM(P1179:P1638)</f>
        <v>8004.3878011699999</v>
      </c>
      <c r="Q1178" s="140"/>
      <c r="R1178" s="141">
        <f>SUM(R1179:R1638)</f>
        <v>842.55197338999983</v>
      </c>
      <c r="S1178" s="140"/>
      <c r="T1178" s="142">
        <f>SUM(T1179:T1638)</f>
        <v>0</v>
      </c>
      <c r="AR1178" s="136" t="s">
        <v>79</v>
      </c>
      <c r="AT1178" s="143" t="s">
        <v>70</v>
      </c>
      <c r="AU1178" s="143" t="s">
        <v>79</v>
      </c>
      <c r="AY1178" s="136" t="s">
        <v>157</v>
      </c>
      <c r="BK1178" s="144">
        <f>SUM(BK1179:BK1638)</f>
        <v>0</v>
      </c>
    </row>
    <row r="1179" spans="1:65" s="2" customFormat="1" ht="36" x14ac:dyDescent="0.2">
      <c r="A1179" s="30"/>
      <c r="B1179" s="147"/>
      <c r="C1179" s="148" t="s">
        <v>1809</v>
      </c>
      <c r="D1179" s="148" t="s">
        <v>159</v>
      </c>
      <c r="E1179" s="149" t="s">
        <v>1810</v>
      </c>
      <c r="F1179" s="150" t="s">
        <v>8066</v>
      </c>
      <c r="G1179" s="151" t="s">
        <v>168</v>
      </c>
      <c r="H1179" s="152">
        <v>23.175000000000001</v>
      </c>
      <c r="I1179" s="152"/>
      <c r="J1179" s="152">
        <f>ROUND(I1179*H1179,3)</f>
        <v>0</v>
      </c>
      <c r="K1179" s="153"/>
      <c r="L1179" s="31"/>
      <c r="M1179" s="154" t="s">
        <v>1</v>
      </c>
      <c r="N1179" s="155" t="s">
        <v>37</v>
      </c>
      <c r="O1179" s="156">
        <v>0.11208</v>
      </c>
      <c r="P1179" s="156">
        <f>O1179*H1179</f>
        <v>2.5974539999999999</v>
      </c>
      <c r="Q1179" s="156">
        <v>4.0000000000000002E-4</v>
      </c>
      <c r="R1179" s="156">
        <f>Q1179*H1179</f>
        <v>9.2700000000000005E-3</v>
      </c>
      <c r="S1179" s="156">
        <v>0</v>
      </c>
      <c r="T1179" s="157">
        <f>S1179*H1179</f>
        <v>0</v>
      </c>
      <c r="U1179" s="30"/>
      <c r="V1179" s="30"/>
      <c r="W1179" s="30"/>
      <c r="X1179" s="30"/>
      <c r="Y1179" s="30"/>
      <c r="Z1179" s="30"/>
      <c r="AA1179" s="30"/>
      <c r="AB1179" s="30"/>
      <c r="AC1179" s="30"/>
      <c r="AD1179" s="30"/>
      <c r="AE1179" s="30"/>
      <c r="AR1179" s="158" t="s">
        <v>162</v>
      </c>
      <c r="AT1179" s="158" t="s">
        <v>159</v>
      </c>
      <c r="AU1179" s="158" t="s">
        <v>87</v>
      </c>
      <c r="AY1179" s="18" t="s">
        <v>157</v>
      </c>
      <c r="BE1179" s="159">
        <f>IF(N1179="základná",J1179,0)</f>
        <v>0</v>
      </c>
      <c r="BF1179" s="159">
        <f>IF(N1179="znížená",J1179,0)</f>
        <v>0</v>
      </c>
      <c r="BG1179" s="159">
        <f>IF(N1179="zákl. prenesená",J1179,0)</f>
        <v>0</v>
      </c>
      <c r="BH1179" s="159">
        <f>IF(N1179="zníž. prenesená",J1179,0)</f>
        <v>0</v>
      </c>
      <c r="BI1179" s="159">
        <f>IF(N1179="nulová",J1179,0)</f>
        <v>0</v>
      </c>
      <c r="BJ1179" s="18" t="s">
        <v>87</v>
      </c>
      <c r="BK1179" s="160">
        <f>ROUND(I1179*H1179,3)</f>
        <v>0</v>
      </c>
      <c r="BL1179" s="18" t="s">
        <v>162</v>
      </c>
      <c r="BM1179" s="158" t="s">
        <v>1811</v>
      </c>
    </row>
    <row r="1180" spans="1:65" s="2" customFormat="1" ht="37.9" customHeight="1" x14ac:dyDescent="0.2">
      <c r="A1180" s="30"/>
      <c r="B1180" s="147"/>
      <c r="C1180" s="148" t="s">
        <v>1812</v>
      </c>
      <c r="D1180" s="148" t="s">
        <v>159</v>
      </c>
      <c r="E1180" s="149" t="s">
        <v>1813</v>
      </c>
      <c r="F1180" s="150" t="s">
        <v>8067</v>
      </c>
      <c r="G1180" s="151" t="s">
        <v>168</v>
      </c>
      <c r="H1180" s="152">
        <v>23.175000000000001</v>
      </c>
      <c r="I1180" s="152"/>
      <c r="J1180" s="152">
        <f>ROUND(I1180*H1180,3)</f>
        <v>0</v>
      </c>
      <c r="K1180" s="153"/>
      <c r="L1180" s="31"/>
      <c r="M1180" s="154" t="s">
        <v>1</v>
      </c>
      <c r="N1180" s="155" t="s">
        <v>37</v>
      </c>
      <c r="O1180" s="156">
        <v>0.47915000000000002</v>
      </c>
      <c r="P1180" s="156">
        <f>O1180*H1180</f>
        <v>11.104301250000001</v>
      </c>
      <c r="Q1180" s="156">
        <v>1.2319999999999999E-2</v>
      </c>
      <c r="R1180" s="156">
        <f>Q1180*H1180</f>
        <v>0.28551599999999999</v>
      </c>
      <c r="S1180" s="156">
        <v>0</v>
      </c>
      <c r="T1180" s="157">
        <f>S1180*H1180</f>
        <v>0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58" t="s">
        <v>162</v>
      </c>
      <c r="AT1180" s="158" t="s">
        <v>159</v>
      </c>
      <c r="AU1180" s="158" t="s">
        <v>87</v>
      </c>
      <c r="AY1180" s="18" t="s">
        <v>157</v>
      </c>
      <c r="BE1180" s="159">
        <f>IF(N1180="základná",J1180,0)</f>
        <v>0</v>
      </c>
      <c r="BF1180" s="159">
        <f>IF(N1180="znížená",J1180,0)</f>
        <v>0</v>
      </c>
      <c r="BG1180" s="159">
        <f>IF(N1180="zákl. prenesená",J1180,0)</f>
        <v>0</v>
      </c>
      <c r="BH1180" s="159">
        <f>IF(N1180="zníž. prenesená",J1180,0)</f>
        <v>0</v>
      </c>
      <c r="BI1180" s="159">
        <f>IF(N1180="nulová",J1180,0)</f>
        <v>0</v>
      </c>
      <c r="BJ1180" s="18" t="s">
        <v>87</v>
      </c>
      <c r="BK1180" s="160">
        <f>ROUND(I1180*H1180,3)</f>
        <v>0</v>
      </c>
      <c r="BL1180" s="18" t="s">
        <v>162</v>
      </c>
      <c r="BM1180" s="158" t="s">
        <v>1814</v>
      </c>
    </row>
    <row r="1181" spans="1:65" s="13" customFormat="1" x14ac:dyDescent="0.2">
      <c r="B1181" s="165"/>
      <c r="D1181" s="166" t="s">
        <v>269</v>
      </c>
      <c r="E1181" s="167" t="s">
        <v>1</v>
      </c>
      <c r="F1181" s="168" t="s">
        <v>1815</v>
      </c>
      <c r="H1181" s="167" t="s">
        <v>1</v>
      </c>
      <c r="L1181" s="165"/>
      <c r="M1181" s="169"/>
      <c r="N1181" s="170"/>
      <c r="O1181" s="170"/>
      <c r="P1181" s="170"/>
      <c r="Q1181" s="170"/>
      <c r="R1181" s="170"/>
      <c r="S1181" s="170"/>
      <c r="T1181" s="171"/>
      <c r="AT1181" s="167" t="s">
        <v>269</v>
      </c>
      <c r="AU1181" s="167" t="s">
        <v>87</v>
      </c>
      <c r="AV1181" s="13" t="s">
        <v>79</v>
      </c>
      <c r="AW1181" s="13" t="s">
        <v>26</v>
      </c>
      <c r="AX1181" s="13" t="s">
        <v>71</v>
      </c>
      <c r="AY1181" s="167" t="s">
        <v>157</v>
      </c>
    </row>
    <row r="1182" spans="1:65" s="14" customFormat="1" x14ac:dyDescent="0.2">
      <c r="B1182" s="172"/>
      <c r="D1182" s="166" t="s">
        <v>269</v>
      </c>
      <c r="E1182" s="173" t="s">
        <v>1</v>
      </c>
      <c r="F1182" s="174" t="s">
        <v>1816</v>
      </c>
      <c r="H1182" s="175">
        <v>12.375</v>
      </c>
      <c r="L1182" s="172"/>
      <c r="M1182" s="176"/>
      <c r="N1182" s="177"/>
      <c r="O1182" s="177"/>
      <c r="P1182" s="177"/>
      <c r="Q1182" s="177"/>
      <c r="R1182" s="177"/>
      <c r="S1182" s="177"/>
      <c r="T1182" s="178"/>
      <c r="AT1182" s="173" t="s">
        <v>269</v>
      </c>
      <c r="AU1182" s="173" t="s">
        <v>87</v>
      </c>
      <c r="AV1182" s="14" t="s">
        <v>87</v>
      </c>
      <c r="AW1182" s="14" t="s">
        <v>26</v>
      </c>
      <c r="AX1182" s="14" t="s">
        <v>71</v>
      </c>
      <c r="AY1182" s="173" t="s">
        <v>157</v>
      </c>
    </row>
    <row r="1183" spans="1:65" s="14" customFormat="1" x14ac:dyDescent="0.2">
      <c r="B1183" s="172"/>
      <c r="D1183" s="166" t="s">
        <v>269</v>
      </c>
      <c r="E1183" s="173" t="s">
        <v>1</v>
      </c>
      <c r="F1183" s="174" t="s">
        <v>1817</v>
      </c>
      <c r="H1183" s="175">
        <v>10.8</v>
      </c>
      <c r="L1183" s="172"/>
      <c r="M1183" s="176"/>
      <c r="N1183" s="177"/>
      <c r="O1183" s="177"/>
      <c r="P1183" s="177"/>
      <c r="Q1183" s="177"/>
      <c r="R1183" s="177"/>
      <c r="S1183" s="177"/>
      <c r="T1183" s="178"/>
      <c r="AT1183" s="173" t="s">
        <v>269</v>
      </c>
      <c r="AU1183" s="173" t="s">
        <v>87</v>
      </c>
      <c r="AV1183" s="14" t="s">
        <v>87</v>
      </c>
      <c r="AW1183" s="14" t="s">
        <v>26</v>
      </c>
      <c r="AX1183" s="14" t="s">
        <v>71</v>
      </c>
      <c r="AY1183" s="173" t="s">
        <v>157</v>
      </c>
    </row>
    <row r="1184" spans="1:65" s="15" customFormat="1" x14ac:dyDescent="0.2">
      <c r="B1184" s="179"/>
      <c r="D1184" s="166" t="s">
        <v>269</v>
      </c>
      <c r="E1184" s="180" t="s">
        <v>1</v>
      </c>
      <c r="F1184" s="181" t="s">
        <v>272</v>
      </c>
      <c r="H1184" s="182">
        <v>23.175000000000001</v>
      </c>
      <c r="L1184" s="179"/>
      <c r="M1184" s="183"/>
      <c r="N1184" s="184"/>
      <c r="O1184" s="184"/>
      <c r="P1184" s="184"/>
      <c r="Q1184" s="184"/>
      <c r="R1184" s="184"/>
      <c r="S1184" s="184"/>
      <c r="T1184" s="185"/>
      <c r="AT1184" s="180" t="s">
        <v>269</v>
      </c>
      <c r="AU1184" s="180" t="s">
        <v>87</v>
      </c>
      <c r="AV1184" s="15" t="s">
        <v>162</v>
      </c>
      <c r="AW1184" s="15" t="s">
        <v>26</v>
      </c>
      <c r="AX1184" s="15" t="s">
        <v>79</v>
      </c>
      <c r="AY1184" s="180" t="s">
        <v>157</v>
      </c>
    </row>
    <row r="1185" spans="1:65" s="2" customFormat="1" ht="37.9" customHeight="1" x14ac:dyDescent="0.2">
      <c r="A1185" s="30"/>
      <c r="B1185" s="147"/>
      <c r="C1185" s="148" t="s">
        <v>1818</v>
      </c>
      <c r="D1185" s="148" t="s">
        <v>159</v>
      </c>
      <c r="E1185" s="149" t="s">
        <v>1819</v>
      </c>
      <c r="F1185" s="150" t="s">
        <v>8068</v>
      </c>
      <c r="G1185" s="151" t="s">
        <v>168</v>
      </c>
      <c r="H1185" s="152">
        <v>4213.5010000000002</v>
      </c>
      <c r="I1185" s="152"/>
      <c r="J1185" s="152">
        <f>ROUND(I1185*H1185,3)</f>
        <v>0</v>
      </c>
      <c r="K1185" s="153"/>
      <c r="L1185" s="31"/>
      <c r="M1185" s="154" t="s">
        <v>1</v>
      </c>
      <c r="N1185" s="155" t="s">
        <v>37</v>
      </c>
      <c r="O1185" s="156">
        <v>0.39</v>
      </c>
      <c r="P1185" s="156">
        <f>O1185*H1185</f>
        <v>1643.26539</v>
      </c>
      <c r="Q1185" s="156">
        <v>1.47E-2</v>
      </c>
      <c r="R1185" s="156">
        <f>Q1185*H1185</f>
        <v>61.938464700000004</v>
      </c>
      <c r="S1185" s="156">
        <v>0</v>
      </c>
      <c r="T1185" s="157">
        <f>S1185*H1185</f>
        <v>0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58" t="s">
        <v>162</v>
      </c>
      <c r="AT1185" s="158" t="s">
        <v>159</v>
      </c>
      <c r="AU1185" s="158" t="s">
        <v>87</v>
      </c>
      <c r="AY1185" s="18" t="s">
        <v>157</v>
      </c>
      <c r="BE1185" s="159">
        <f>IF(N1185="základná",J1185,0)</f>
        <v>0</v>
      </c>
      <c r="BF1185" s="159">
        <f>IF(N1185="znížená",J1185,0)</f>
        <v>0</v>
      </c>
      <c r="BG1185" s="159">
        <f>IF(N1185="zákl. prenesená",J1185,0)</f>
        <v>0</v>
      </c>
      <c r="BH1185" s="159">
        <f>IF(N1185="zníž. prenesená",J1185,0)</f>
        <v>0</v>
      </c>
      <c r="BI1185" s="159">
        <f>IF(N1185="nulová",J1185,0)</f>
        <v>0</v>
      </c>
      <c r="BJ1185" s="18" t="s">
        <v>87</v>
      </c>
      <c r="BK1185" s="160">
        <f>ROUND(I1185*H1185,3)</f>
        <v>0</v>
      </c>
      <c r="BL1185" s="18" t="s">
        <v>162</v>
      </c>
      <c r="BM1185" s="158" t="s">
        <v>1820</v>
      </c>
    </row>
    <row r="1186" spans="1:65" s="13" customFormat="1" x14ac:dyDescent="0.2">
      <c r="B1186" s="165"/>
      <c r="D1186" s="166" t="s">
        <v>269</v>
      </c>
      <c r="E1186" s="167" t="s">
        <v>1</v>
      </c>
      <c r="F1186" s="168" t="s">
        <v>1070</v>
      </c>
      <c r="H1186" s="167" t="s">
        <v>1</v>
      </c>
      <c r="L1186" s="165"/>
      <c r="M1186" s="169"/>
      <c r="N1186" s="170"/>
      <c r="O1186" s="170"/>
      <c r="P1186" s="170"/>
      <c r="Q1186" s="170"/>
      <c r="R1186" s="170"/>
      <c r="S1186" s="170"/>
      <c r="T1186" s="171"/>
      <c r="AT1186" s="167" t="s">
        <v>269</v>
      </c>
      <c r="AU1186" s="167" t="s">
        <v>87</v>
      </c>
      <c r="AV1186" s="13" t="s">
        <v>79</v>
      </c>
      <c r="AW1186" s="13" t="s">
        <v>26</v>
      </c>
      <c r="AX1186" s="13" t="s">
        <v>71</v>
      </c>
      <c r="AY1186" s="167" t="s">
        <v>157</v>
      </c>
    </row>
    <row r="1187" spans="1:65" s="14" customFormat="1" ht="45" x14ac:dyDescent="0.2">
      <c r="B1187" s="172"/>
      <c r="D1187" s="166" t="s">
        <v>269</v>
      </c>
      <c r="E1187" s="173" t="s">
        <v>1</v>
      </c>
      <c r="F1187" s="174" t="s">
        <v>1821</v>
      </c>
      <c r="H1187" s="175">
        <v>88.811000000000007</v>
      </c>
      <c r="L1187" s="172"/>
      <c r="M1187" s="176"/>
      <c r="N1187" s="177"/>
      <c r="O1187" s="177"/>
      <c r="P1187" s="177"/>
      <c r="Q1187" s="177"/>
      <c r="R1187" s="177"/>
      <c r="S1187" s="177"/>
      <c r="T1187" s="178"/>
      <c r="AT1187" s="173" t="s">
        <v>269</v>
      </c>
      <c r="AU1187" s="173" t="s">
        <v>87</v>
      </c>
      <c r="AV1187" s="14" t="s">
        <v>87</v>
      </c>
      <c r="AW1187" s="14" t="s">
        <v>26</v>
      </c>
      <c r="AX1187" s="14" t="s">
        <v>71</v>
      </c>
      <c r="AY1187" s="173" t="s">
        <v>157</v>
      </c>
    </row>
    <row r="1188" spans="1:65" s="14" customFormat="1" x14ac:dyDescent="0.2">
      <c r="B1188" s="172"/>
      <c r="D1188" s="166" t="s">
        <v>269</v>
      </c>
      <c r="E1188" s="173" t="s">
        <v>1</v>
      </c>
      <c r="F1188" s="174" t="s">
        <v>1822</v>
      </c>
      <c r="H1188" s="175">
        <v>7.1340000000000003</v>
      </c>
      <c r="L1188" s="172"/>
      <c r="M1188" s="176"/>
      <c r="N1188" s="177"/>
      <c r="O1188" s="177"/>
      <c r="P1188" s="177"/>
      <c r="Q1188" s="177"/>
      <c r="R1188" s="177"/>
      <c r="S1188" s="177"/>
      <c r="T1188" s="178"/>
      <c r="AT1188" s="173" t="s">
        <v>269</v>
      </c>
      <c r="AU1188" s="173" t="s">
        <v>87</v>
      </c>
      <c r="AV1188" s="14" t="s">
        <v>87</v>
      </c>
      <c r="AW1188" s="14" t="s">
        <v>26</v>
      </c>
      <c r="AX1188" s="14" t="s">
        <v>71</v>
      </c>
      <c r="AY1188" s="173" t="s">
        <v>157</v>
      </c>
    </row>
    <row r="1189" spans="1:65" s="14" customFormat="1" x14ac:dyDescent="0.2">
      <c r="B1189" s="172"/>
      <c r="D1189" s="166" t="s">
        <v>269</v>
      </c>
      <c r="E1189" s="173" t="s">
        <v>1</v>
      </c>
      <c r="F1189" s="174" t="s">
        <v>1823</v>
      </c>
      <c r="H1189" s="175">
        <v>2.6949999999999998</v>
      </c>
      <c r="L1189" s="172"/>
      <c r="M1189" s="176"/>
      <c r="N1189" s="177"/>
      <c r="O1189" s="177"/>
      <c r="P1189" s="177"/>
      <c r="Q1189" s="177"/>
      <c r="R1189" s="177"/>
      <c r="S1189" s="177"/>
      <c r="T1189" s="178"/>
      <c r="AT1189" s="173" t="s">
        <v>269</v>
      </c>
      <c r="AU1189" s="173" t="s">
        <v>87</v>
      </c>
      <c r="AV1189" s="14" t="s">
        <v>87</v>
      </c>
      <c r="AW1189" s="14" t="s">
        <v>26</v>
      </c>
      <c r="AX1189" s="14" t="s">
        <v>71</v>
      </c>
      <c r="AY1189" s="173" t="s">
        <v>157</v>
      </c>
    </row>
    <row r="1190" spans="1:65" s="14" customFormat="1" x14ac:dyDescent="0.2">
      <c r="B1190" s="172"/>
      <c r="D1190" s="166" t="s">
        <v>269</v>
      </c>
      <c r="E1190" s="173" t="s">
        <v>1</v>
      </c>
      <c r="F1190" s="174" t="s">
        <v>1824</v>
      </c>
      <c r="H1190" s="175">
        <v>34.768000000000001</v>
      </c>
      <c r="L1190" s="172"/>
      <c r="M1190" s="176"/>
      <c r="N1190" s="177"/>
      <c r="O1190" s="177"/>
      <c r="P1190" s="177"/>
      <c r="Q1190" s="177"/>
      <c r="R1190" s="177"/>
      <c r="S1190" s="177"/>
      <c r="T1190" s="178"/>
      <c r="AT1190" s="173" t="s">
        <v>269</v>
      </c>
      <c r="AU1190" s="173" t="s">
        <v>87</v>
      </c>
      <c r="AV1190" s="14" t="s">
        <v>87</v>
      </c>
      <c r="AW1190" s="14" t="s">
        <v>26</v>
      </c>
      <c r="AX1190" s="14" t="s">
        <v>71</v>
      </c>
      <c r="AY1190" s="173" t="s">
        <v>157</v>
      </c>
    </row>
    <row r="1191" spans="1:65" s="14" customFormat="1" ht="33.75" x14ac:dyDescent="0.2">
      <c r="B1191" s="172"/>
      <c r="D1191" s="166" t="s">
        <v>269</v>
      </c>
      <c r="E1191" s="173" t="s">
        <v>1</v>
      </c>
      <c r="F1191" s="174" t="s">
        <v>1825</v>
      </c>
      <c r="H1191" s="175">
        <v>46.796999999999997</v>
      </c>
      <c r="L1191" s="172"/>
      <c r="M1191" s="176"/>
      <c r="N1191" s="177"/>
      <c r="O1191" s="177"/>
      <c r="P1191" s="177"/>
      <c r="Q1191" s="177"/>
      <c r="R1191" s="177"/>
      <c r="S1191" s="177"/>
      <c r="T1191" s="178"/>
      <c r="AT1191" s="173" t="s">
        <v>269</v>
      </c>
      <c r="AU1191" s="173" t="s">
        <v>87</v>
      </c>
      <c r="AV1191" s="14" t="s">
        <v>87</v>
      </c>
      <c r="AW1191" s="14" t="s">
        <v>26</v>
      </c>
      <c r="AX1191" s="14" t="s">
        <v>71</v>
      </c>
      <c r="AY1191" s="173" t="s">
        <v>157</v>
      </c>
    </row>
    <row r="1192" spans="1:65" s="14" customFormat="1" ht="22.5" x14ac:dyDescent="0.2">
      <c r="B1192" s="172"/>
      <c r="D1192" s="166" t="s">
        <v>269</v>
      </c>
      <c r="E1192" s="173" t="s">
        <v>1</v>
      </c>
      <c r="F1192" s="174" t="s">
        <v>1826</v>
      </c>
      <c r="H1192" s="175">
        <v>55.305999999999997</v>
      </c>
      <c r="L1192" s="172"/>
      <c r="M1192" s="176"/>
      <c r="N1192" s="177"/>
      <c r="O1192" s="177"/>
      <c r="P1192" s="177"/>
      <c r="Q1192" s="177"/>
      <c r="R1192" s="177"/>
      <c r="S1192" s="177"/>
      <c r="T1192" s="178"/>
      <c r="AT1192" s="173" t="s">
        <v>269</v>
      </c>
      <c r="AU1192" s="173" t="s">
        <v>87</v>
      </c>
      <c r="AV1192" s="14" t="s">
        <v>87</v>
      </c>
      <c r="AW1192" s="14" t="s">
        <v>26</v>
      </c>
      <c r="AX1192" s="14" t="s">
        <v>71</v>
      </c>
      <c r="AY1192" s="173" t="s">
        <v>157</v>
      </c>
    </row>
    <row r="1193" spans="1:65" s="14" customFormat="1" x14ac:dyDescent="0.2">
      <c r="B1193" s="172"/>
      <c r="D1193" s="166" t="s">
        <v>269</v>
      </c>
      <c r="E1193" s="173" t="s">
        <v>1</v>
      </c>
      <c r="F1193" s="174" t="s">
        <v>1827</v>
      </c>
      <c r="H1193" s="175">
        <v>43.076999999999998</v>
      </c>
      <c r="L1193" s="172"/>
      <c r="M1193" s="176"/>
      <c r="N1193" s="177"/>
      <c r="O1193" s="177"/>
      <c r="P1193" s="177"/>
      <c r="Q1193" s="177"/>
      <c r="R1193" s="177"/>
      <c r="S1193" s="177"/>
      <c r="T1193" s="178"/>
      <c r="AT1193" s="173" t="s">
        <v>269</v>
      </c>
      <c r="AU1193" s="173" t="s">
        <v>87</v>
      </c>
      <c r="AV1193" s="14" t="s">
        <v>87</v>
      </c>
      <c r="AW1193" s="14" t="s">
        <v>26</v>
      </c>
      <c r="AX1193" s="14" t="s">
        <v>71</v>
      </c>
      <c r="AY1193" s="173" t="s">
        <v>157</v>
      </c>
    </row>
    <row r="1194" spans="1:65" s="14" customFormat="1" ht="45" x14ac:dyDescent="0.2">
      <c r="B1194" s="172"/>
      <c r="D1194" s="166" t="s">
        <v>269</v>
      </c>
      <c r="E1194" s="173" t="s">
        <v>1</v>
      </c>
      <c r="F1194" s="174" t="s">
        <v>1828</v>
      </c>
      <c r="H1194" s="175">
        <v>117.794</v>
      </c>
      <c r="L1194" s="172"/>
      <c r="M1194" s="176"/>
      <c r="N1194" s="177"/>
      <c r="O1194" s="177"/>
      <c r="P1194" s="177"/>
      <c r="Q1194" s="177"/>
      <c r="R1194" s="177"/>
      <c r="S1194" s="177"/>
      <c r="T1194" s="178"/>
      <c r="AT1194" s="173" t="s">
        <v>269</v>
      </c>
      <c r="AU1194" s="173" t="s">
        <v>87</v>
      </c>
      <c r="AV1194" s="14" t="s">
        <v>87</v>
      </c>
      <c r="AW1194" s="14" t="s">
        <v>26</v>
      </c>
      <c r="AX1194" s="14" t="s">
        <v>71</v>
      </c>
      <c r="AY1194" s="173" t="s">
        <v>157</v>
      </c>
    </row>
    <row r="1195" spans="1:65" s="14" customFormat="1" x14ac:dyDescent="0.2">
      <c r="B1195" s="172"/>
      <c r="D1195" s="166" t="s">
        <v>269</v>
      </c>
      <c r="E1195" s="173" t="s">
        <v>1</v>
      </c>
      <c r="F1195" s="174" t="s">
        <v>1829</v>
      </c>
      <c r="H1195" s="175">
        <v>80.099000000000004</v>
      </c>
      <c r="L1195" s="172"/>
      <c r="M1195" s="176"/>
      <c r="N1195" s="177"/>
      <c r="O1195" s="177"/>
      <c r="P1195" s="177"/>
      <c r="Q1195" s="177"/>
      <c r="R1195" s="177"/>
      <c r="S1195" s="177"/>
      <c r="T1195" s="178"/>
      <c r="AT1195" s="173" t="s">
        <v>269</v>
      </c>
      <c r="AU1195" s="173" t="s">
        <v>87</v>
      </c>
      <c r="AV1195" s="14" t="s">
        <v>87</v>
      </c>
      <c r="AW1195" s="14" t="s">
        <v>26</v>
      </c>
      <c r="AX1195" s="14" t="s">
        <v>71</v>
      </c>
      <c r="AY1195" s="173" t="s">
        <v>157</v>
      </c>
    </row>
    <row r="1196" spans="1:65" s="14" customFormat="1" x14ac:dyDescent="0.2">
      <c r="B1196" s="172"/>
      <c r="D1196" s="166" t="s">
        <v>269</v>
      </c>
      <c r="E1196" s="173" t="s">
        <v>1</v>
      </c>
      <c r="F1196" s="174" t="s">
        <v>1830</v>
      </c>
      <c r="H1196" s="175">
        <v>13.885999999999999</v>
      </c>
      <c r="L1196" s="172"/>
      <c r="M1196" s="176"/>
      <c r="N1196" s="177"/>
      <c r="O1196" s="177"/>
      <c r="P1196" s="177"/>
      <c r="Q1196" s="177"/>
      <c r="R1196" s="177"/>
      <c r="S1196" s="177"/>
      <c r="T1196" s="178"/>
      <c r="AT1196" s="173" t="s">
        <v>269</v>
      </c>
      <c r="AU1196" s="173" t="s">
        <v>87</v>
      </c>
      <c r="AV1196" s="14" t="s">
        <v>87</v>
      </c>
      <c r="AW1196" s="14" t="s">
        <v>26</v>
      </c>
      <c r="AX1196" s="14" t="s">
        <v>71</v>
      </c>
      <c r="AY1196" s="173" t="s">
        <v>157</v>
      </c>
    </row>
    <row r="1197" spans="1:65" s="14" customFormat="1" x14ac:dyDescent="0.2">
      <c r="B1197" s="172"/>
      <c r="D1197" s="166" t="s">
        <v>269</v>
      </c>
      <c r="E1197" s="173" t="s">
        <v>1</v>
      </c>
      <c r="F1197" s="174" t="s">
        <v>1831</v>
      </c>
      <c r="H1197" s="175">
        <v>15.196</v>
      </c>
      <c r="L1197" s="172"/>
      <c r="M1197" s="176"/>
      <c r="N1197" s="177"/>
      <c r="O1197" s="177"/>
      <c r="P1197" s="177"/>
      <c r="Q1197" s="177"/>
      <c r="R1197" s="177"/>
      <c r="S1197" s="177"/>
      <c r="T1197" s="178"/>
      <c r="AT1197" s="173" t="s">
        <v>269</v>
      </c>
      <c r="AU1197" s="173" t="s">
        <v>87</v>
      </c>
      <c r="AV1197" s="14" t="s">
        <v>87</v>
      </c>
      <c r="AW1197" s="14" t="s">
        <v>26</v>
      </c>
      <c r="AX1197" s="14" t="s">
        <v>71</v>
      </c>
      <c r="AY1197" s="173" t="s">
        <v>157</v>
      </c>
    </row>
    <row r="1198" spans="1:65" s="14" customFormat="1" ht="22.5" x14ac:dyDescent="0.2">
      <c r="B1198" s="172"/>
      <c r="D1198" s="166" t="s">
        <v>269</v>
      </c>
      <c r="E1198" s="173" t="s">
        <v>1</v>
      </c>
      <c r="F1198" s="174" t="s">
        <v>1832</v>
      </c>
      <c r="H1198" s="175">
        <v>41.292999999999999</v>
      </c>
      <c r="L1198" s="172"/>
      <c r="M1198" s="176"/>
      <c r="N1198" s="177"/>
      <c r="O1198" s="177"/>
      <c r="P1198" s="177"/>
      <c r="Q1198" s="177"/>
      <c r="R1198" s="177"/>
      <c r="S1198" s="177"/>
      <c r="T1198" s="178"/>
      <c r="AT1198" s="173" t="s">
        <v>269</v>
      </c>
      <c r="AU1198" s="173" t="s">
        <v>87</v>
      </c>
      <c r="AV1198" s="14" t="s">
        <v>87</v>
      </c>
      <c r="AW1198" s="14" t="s">
        <v>26</v>
      </c>
      <c r="AX1198" s="14" t="s">
        <v>71</v>
      </c>
      <c r="AY1198" s="173" t="s">
        <v>157</v>
      </c>
    </row>
    <row r="1199" spans="1:65" s="14" customFormat="1" x14ac:dyDescent="0.2">
      <c r="B1199" s="172"/>
      <c r="D1199" s="166" t="s">
        <v>269</v>
      </c>
      <c r="E1199" s="173" t="s">
        <v>1</v>
      </c>
      <c r="F1199" s="174" t="s">
        <v>1833</v>
      </c>
      <c r="H1199" s="175">
        <v>21.754999999999999</v>
      </c>
      <c r="L1199" s="172"/>
      <c r="M1199" s="176"/>
      <c r="N1199" s="177"/>
      <c r="O1199" s="177"/>
      <c r="P1199" s="177"/>
      <c r="Q1199" s="177"/>
      <c r="R1199" s="177"/>
      <c r="S1199" s="177"/>
      <c r="T1199" s="178"/>
      <c r="AT1199" s="173" t="s">
        <v>269</v>
      </c>
      <c r="AU1199" s="173" t="s">
        <v>87</v>
      </c>
      <c r="AV1199" s="14" t="s">
        <v>87</v>
      </c>
      <c r="AW1199" s="14" t="s">
        <v>26</v>
      </c>
      <c r="AX1199" s="14" t="s">
        <v>71</v>
      </c>
      <c r="AY1199" s="173" t="s">
        <v>157</v>
      </c>
    </row>
    <row r="1200" spans="1:65" s="14" customFormat="1" x14ac:dyDescent="0.2">
      <c r="B1200" s="172"/>
      <c r="D1200" s="166" t="s">
        <v>269</v>
      </c>
      <c r="E1200" s="173" t="s">
        <v>1</v>
      </c>
      <c r="F1200" s="174" t="s">
        <v>1834</v>
      </c>
      <c r="H1200" s="175">
        <v>40.152000000000001</v>
      </c>
      <c r="L1200" s="172"/>
      <c r="M1200" s="176"/>
      <c r="N1200" s="177"/>
      <c r="O1200" s="177"/>
      <c r="P1200" s="177"/>
      <c r="Q1200" s="177"/>
      <c r="R1200" s="177"/>
      <c r="S1200" s="177"/>
      <c r="T1200" s="178"/>
      <c r="AT1200" s="173" t="s">
        <v>269</v>
      </c>
      <c r="AU1200" s="173" t="s">
        <v>87</v>
      </c>
      <c r="AV1200" s="14" t="s">
        <v>87</v>
      </c>
      <c r="AW1200" s="14" t="s">
        <v>26</v>
      </c>
      <c r="AX1200" s="14" t="s">
        <v>71</v>
      </c>
      <c r="AY1200" s="173" t="s">
        <v>157</v>
      </c>
    </row>
    <row r="1201" spans="2:51" s="14" customFormat="1" x14ac:dyDescent="0.2">
      <c r="B1201" s="172"/>
      <c r="D1201" s="166" t="s">
        <v>269</v>
      </c>
      <c r="E1201" s="173" t="s">
        <v>1</v>
      </c>
      <c r="F1201" s="174" t="s">
        <v>1835</v>
      </c>
      <c r="H1201" s="175">
        <v>49.951999999999998</v>
      </c>
      <c r="L1201" s="172"/>
      <c r="M1201" s="176"/>
      <c r="N1201" s="177"/>
      <c r="O1201" s="177"/>
      <c r="P1201" s="177"/>
      <c r="Q1201" s="177"/>
      <c r="R1201" s="177"/>
      <c r="S1201" s="177"/>
      <c r="T1201" s="178"/>
      <c r="AT1201" s="173" t="s">
        <v>269</v>
      </c>
      <c r="AU1201" s="173" t="s">
        <v>87</v>
      </c>
      <c r="AV1201" s="14" t="s">
        <v>87</v>
      </c>
      <c r="AW1201" s="14" t="s">
        <v>26</v>
      </c>
      <c r="AX1201" s="14" t="s">
        <v>71</v>
      </c>
      <c r="AY1201" s="173" t="s">
        <v>157</v>
      </c>
    </row>
    <row r="1202" spans="2:51" s="14" customFormat="1" x14ac:dyDescent="0.2">
      <c r="B1202" s="172"/>
      <c r="D1202" s="166" t="s">
        <v>269</v>
      </c>
      <c r="E1202" s="173" t="s">
        <v>1</v>
      </c>
      <c r="F1202" s="174" t="s">
        <v>1836</v>
      </c>
      <c r="H1202" s="175">
        <v>38.201999999999998</v>
      </c>
      <c r="L1202" s="172"/>
      <c r="M1202" s="176"/>
      <c r="N1202" s="177"/>
      <c r="O1202" s="177"/>
      <c r="P1202" s="177"/>
      <c r="Q1202" s="177"/>
      <c r="R1202" s="177"/>
      <c r="S1202" s="177"/>
      <c r="T1202" s="178"/>
      <c r="AT1202" s="173" t="s">
        <v>269</v>
      </c>
      <c r="AU1202" s="173" t="s">
        <v>87</v>
      </c>
      <c r="AV1202" s="14" t="s">
        <v>87</v>
      </c>
      <c r="AW1202" s="14" t="s">
        <v>26</v>
      </c>
      <c r="AX1202" s="14" t="s">
        <v>71</v>
      </c>
      <c r="AY1202" s="173" t="s">
        <v>157</v>
      </c>
    </row>
    <row r="1203" spans="2:51" s="14" customFormat="1" ht="45" x14ac:dyDescent="0.2">
      <c r="B1203" s="172"/>
      <c r="D1203" s="166" t="s">
        <v>269</v>
      </c>
      <c r="E1203" s="173" t="s">
        <v>1</v>
      </c>
      <c r="F1203" s="174" t="s">
        <v>1837</v>
      </c>
      <c r="H1203" s="175">
        <v>83.887</v>
      </c>
      <c r="L1203" s="172"/>
      <c r="M1203" s="176"/>
      <c r="N1203" s="177"/>
      <c r="O1203" s="177"/>
      <c r="P1203" s="177"/>
      <c r="Q1203" s="177"/>
      <c r="R1203" s="177"/>
      <c r="S1203" s="177"/>
      <c r="T1203" s="178"/>
      <c r="AT1203" s="173" t="s">
        <v>269</v>
      </c>
      <c r="AU1203" s="173" t="s">
        <v>87</v>
      </c>
      <c r="AV1203" s="14" t="s">
        <v>87</v>
      </c>
      <c r="AW1203" s="14" t="s">
        <v>26</v>
      </c>
      <c r="AX1203" s="14" t="s">
        <v>71</v>
      </c>
      <c r="AY1203" s="173" t="s">
        <v>157</v>
      </c>
    </row>
    <row r="1204" spans="2:51" s="14" customFormat="1" ht="22.5" x14ac:dyDescent="0.2">
      <c r="B1204" s="172"/>
      <c r="D1204" s="166" t="s">
        <v>269</v>
      </c>
      <c r="E1204" s="173" t="s">
        <v>1</v>
      </c>
      <c r="F1204" s="174" t="s">
        <v>1838</v>
      </c>
      <c r="H1204" s="175">
        <v>25.472999999999999</v>
      </c>
      <c r="L1204" s="172"/>
      <c r="M1204" s="176"/>
      <c r="N1204" s="177"/>
      <c r="O1204" s="177"/>
      <c r="P1204" s="177"/>
      <c r="Q1204" s="177"/>
      <c r="R1204" s="177"/>
      <c r="S1204" s="177"/>
      <c r="T1204" s="178"/>
      <c r="AT1204" s="173" t="s">
        <v>269</v>
      </c>
      <c r="AU1204" s="173" t="s">
        <v>87</v>
      </c>
      <c r="AV1204" s="14" t="s">
        <v>87</v>
      </c>
      <c r="AW1204" s="14" t="s">
        <v>26</v>
      </c>
      <c r="AX1204" s="14" t="s">
        <v>71</v>
      </c>
      <c r="AY1204" s="173" t="s">
        <v>157</v>
      </c>
    </row>
    <row r="1205" spans="2:51" s="14" customFormat="1" ht="33.75" x14ac:dyDescent="0.2">
      <c r="B1205" s="172"/>
      <c r="D1205" s="166" t="s">
        <v>269</v>
      </c>
      <c r="E1205" s="173" t="s">
        <v>1</v>
      </c>
      <c r="F1205" s="174" t="s">
        <v>1839</v>
      </c>
      <c r="H1205" s="175">
        <v>64.028999999999996</v>
      </c>
      <c r="L1205" s="172"/>
      <c r="M1205" s="176"/>
      <c r="N1205" s="177"/>
      <c r="O1205" s="177"/>
      <c r="P1205" s="177"/>
      <c r="Q1205" s="177"/>
      <c r="R1205" s="177"/>
      <c r="S1205" s="177"/>
      <c r="T1205" s="178"/>
      <c r="AT1205" s="173" t="s">
        <v>269</v>
      </c>
      <c r="AU1205" s="173" t="s">
        <v>87</v>
      </c>
      <c r="AV1205" s="14" t="s">
        <v>87</v>
      </c>
      <c r="AW1205" s="14" t="s">
        <v>26</v>
      </c>
      <c r="AX1205" s="14" t="s">
        <v>71</v>
      </c>
      <c r="AY1205" s="173" t="s">
        <v>157</v>
      </c>
    </row>
    <row r="1206" spans="2:51" s="14" customFormat="1" ht="33.75" x14ac:dyDescent="0.2">
      <c r="B1206" s="172"/>
      <c r="D1206" s="166" t="s">
        <v>269</v>
      </c>
      <c r="E1206" s="173" t="s">
        <v>1</v>
      </c>
      <c r="F1206" s="174" t="s">
        <v>1840</v>
      </c>
      <c r="H1206" s="175">
        <v>27.106999999999999</v>
      </c>
      <c r="L1206" s="172"/>
      <c r="M1206" s="176"/>
      <c r="N1206" s="177"/>
      <c r="O1206" s="177"/>
      <c r="P1206" s="177"/>
      <c r="Q1206" s="177"/>
      <c r="R1206" s="177"/>
      <c r="S1206" s="177"/>
      <c r="T1206" s="178"/>
      <c r="AT1206" s="173" t="s">
        <v>269</v>
      </c>
      <c r="AU1206" s="173" t="s">
        <v>87</v>
      </c>
      <c r="AV1206" s="14" t="s">
        <v>87</v>
      </c>
      <c r="AW1206" s="14" t="s">
        <v>26</v>
      </c>
      <c r="AX1206" s="14" t="s">
        <v>71</v>
      </c>
      <c r="AY1206" s="173" t="s">
        <v>157</v>
      </c>
    </row>
    <row r="1207" spans="2:51" s="14" customFormat="1" x14ac:dyDescent="0.2">
      <c r="B1207" s="172"/>
      <c r="D1207" s="166" t="s">
        <v>269</v>
      </c>
      <c r="E1207" s="173" t="s">
        <v>1</v>
      </c>
      <c r="F1207" s="174" t="s">
        <v>1841</v>
      </c>
      <c r="H1207" s="175">
        <v>15.393000000000001</v>
      </c>
      <c r="L1207" s="172"/>
      <c r="M1207" s="176"/>
      <c r="N1207" s="177"/>
      <c r="O1207" s="177"/>
      <c r="P1207" s="177"/>
      <c r="Q1207" s="177"/>
      <c r="R1207" s="177"/>
      <c r="S1207" s="177"/>
      <c r="T1207" s="178"/>
      <c r="AT1207" s="173" t="s">
        <v>269</v>
      </c>
      <c r="AU1207" s="173" t="s">
        <v>87</v>
      </c>
      <c r="AV1207" s="14" t="s">
        <v>87</v>
      </c>
      <c r="AW1207" s="14" t="s">
        <v>26</v>
      </c>
      <c r="AX1207" s="14" t="s">
        <v>71</v>
      </c>
      <c r="AY1207" s="173" t="s">
        <v>157</v>
      </c>
    </row>
    <row r="1208" spans="2:51" s="14" customFormat="1" x14ac:dyDescent="0.2">
      <c r="B1208" s="172"/>
      <c r="D1208" s="166" t="s">
        <v>269</v>
      </c>
      <c r="E1208" s="173" t="s">
        <v>1</v>
      </c>
      <c r="F1208" s="174" t="s">
        <v>1842</v>
      </c>
      <c r="H1208" s="175">
        <v>3.59</v>
      </c>
      <c r="L1208" s="172"/>
      <c r="M1208" s="176"/>
      <c r="N1208" s="177"/>
      <c r="O1208" s="177"/>
      <c r="P1208" s="177"/>
      <c r="Q1208" s="177"/>
      <c r="R1208" s="177"/>
      <c r="S1208" s="177"/>
      <c r="T1208" s="178"/>
      <c r="AT1208" s="173" t="s">
        <v>269</v>
      </c>
      <c r="AU1208" s="173" t="s">
        <v>87</v>
      </c>
      <c r="AV1208" s="14" t="s">
        <v>87</v>
      </c>
      <c r="AW1208" s="14" t="s">
        <v>26</v>
      </c>
      <c r="AX1208" s="14" t="s">
        <v>71</v>
      </c>
      <c r="AY1208" s="173" t="s">
        <v>157</v>
      </c>
    </row>
    <row r="1209" spans="2:51" s="14" customFormat="1" ht="33.75" x14ac:dyDescent="0.2">
      <c r="B1209" s="172"/>
      <c r="D1209" s="166" t="s">
        <v>269</v>
      </c>
      <c r="E1209" s="173" t="s">
        <v>1</v>
      </c>
      <c r="F1209" s="174" t="s">
        <v>1843</v>
      </c>
      <c r="H1209" s="175">
        <v>60.954000000000001</v>
      </c>
      <c r="L1209" s="172"/>
      <c r="M1209" s="176"/>
      <c r="N1209" s="177"/>
      <c r="O1209" s="177"/>
      <c r="P1209" s="177"/>
      <c r="Q1209" s="177"/>
      <c r="R1209" s="177"/>
      <c r="S1209" s="177"/>
      <c r="T1209" s="178"/>
      <c r="AT1209" s="173" t="s">
        <v>269</v>
      </c>
      <c r="AU1209" s="173" t="s">
        <v>87</v>
      </c>
      <c r="AV1209" s="14" t="s">
        <v>87</v>
      </c>
      <c r="AW1209" s="14" t="s">
        <v>26</v>
      </c>
      <c r="AX1209" s="14" t="s">
        <v>71</v>
      </c>
      <c r="AY1209" s="173" t="s">
        <v>157</v>
      </c>
    </row>
    <row r="1210" spans="2:51" s="14" customFormat="1" ht="33.75" x14ac:dyDescent="0.2">
      <c r="B1210" s="172"/>
      <c r="D1210" s="166" t="s">
        <v>269</v>
      </c>
      <c r="E1210" s="173" t="s">
        <v>1</v>
      </c>
      <c r="F1210" s="174" t="s">
        <v>1844</v>
      </c>
      <c r="H1210" s="175">
        <v>17.54</v>
      </c>
      <c r="L1210" s="172"/>
      <c r="M1210" s="176"/>
      <c r="N1210" s="177"/>
      <c r="O1210" s="177"/>
      <c r="P1210" s="177"/>
      <c r="Q1210" s="177"/>
      <c r="R1210" s="177"/>
      <c r="S1210" s="177"/>
      <c r="T1210" s="178"/>
      <c r="AT1210" s="173" t="s">
        <v>269</v>
      </c>
      <c r="AU1210" s="173" t="s">
        <v>87</v>
      </c>
      <c r="AV1210" s="14" t="s">
        <v>87</v>
      </c>
      <c r="AW1210" s="14" t="s">
        <v>26</v>
      </c>
      <c r="AX1210" s="14" t="s">
        <v>71</v>
      </c>
      <c r="AY1210" s="173" t="s">
        <v>157</v>
      </c>
    </row>
    <row r="1211" spans="2:51" s="14" customFormat="1" ht="22.5" x14ac:dyDescent="0.2">
      <c r="B1211" s="172"/>
      <c r="D1211" s="166" t="s">
        <v>269</v>
      </c>
      <c r="E1211" s="173" t="s">
        <v>1</v>
      </c>
      <c r="F1211" s="174" t="s">
        <v>1845</v>
      </c>
      <c r="H1211" s="175">
        <v>17.600999999999999</v>
      </c>
      <c r="L1211" s="172"/>
      <c r="M1211" s="176"/>
      <c r="N1211" s="177"/>
      <c r="O1211" s="177"/>
      <c r="P1211" s="177"/>
      <c r="Q1211" s="177"/>
      <c r="R1211" s="177"/>
      <c r="S1211" s="177"/>
      <c r="T1211" s="178"/>
      <c r="AT1211" s="173" t="s">
        <v>269</v>
      </c>
      <c r="AU1211" s="173" t="s">
        <v>87</v>
      </c>
      <c r="AV1211" s="14" t="s">
        <v>87</v>
      </c>
      <c r="AW1211" s="14" t="s">
        <v>26</v>
      </c>
      <c r="AX1211" s="14" t="s">
        <v>71</v>
      </c>
      <c r="AY1211" s="173" t="s">
        <v>157</v>
      </c>
    </row>
    <row r="1212" spans="2:51" s="14" customFormat="1" x14ac:dyDescent="0.2">
      <c r="B1212" s="172"/>
      <c r="D1212" s="166" t="s">
        <v>269</v>
      </c>
      <c r="E1212" s="173" t="s">
        <v>1</v>
      </c>
      <c r="F1212" s="174" t="s">
        <v>1846</v>
      </c>
      <c r="H1212" s="175">
        <v>12.238</v>
      </c>
      <c r="L1212" s="172"/>
      <c r="M1212" s="176"/>
      <c r="N1212" s="177"/>
      <c r="O1212" s="177"/>
      <c r="P1212" s="177"/>
      <c r="Q1212" s="177"/>
      <c r="R1212" s="177"/>
      <c r="S1212" s="177"/>
      <c r="T1212" s="178"/>
      <c r="AT1212" s="173" t="s">
        <v>269</v>
      </c>
      <c r="AU1212" s="173" t="s">
        <v>87</v>
      </c>
      <c r="AV1212" s="14" t="s">
        <v>87</v>
      </c>
      <c r="AW1212" s="14" t="s">
        <v>26</v>
      </c>
      <c r="AX1212" s="14" t="s">
        <v>71</v>
      </c>
      <c r="AY1212" s="173" t="s">
        <v>157</v>
      </c>
    </row>
    <row r="1213" spans="2:51" s="14" customFormat="1" x14ac:dyDescent="0.2">
      <c r="B1213" s="172"/>
      <c r="D1213" s="166" t="s">
        <v>269</v>
      </c>
      <c r="E1213" s="173" t="s">
        <v>1</v>
      </c>
      <c r="F1213" s="174" t="s">
        <v>1847</v>
      </c>
      <c r="H1213" s="175">
        <v>31.33</v>
      </c>
      <c r="L1213" s="172"/>
      <c r="M1213" s="176"/>
      <c r="N1213" s="177"/>
      <c r="O1213" s="177"/>
      <c r="P1213" s="177"/>
      <c r="Q1213" s="177"/>
      <c r="R1213" s="177"/>
      <c r="S1213" s="177"/>
      <c r="T1213" s="178"/>
      <c r="AT1213" s="173" t="s">
        <v>269</v>
      </c>
      <c r="AU1213" s="173" t="s">
        <v>87</v>
      </c>
      <c r="AV1213" s="14" t="s">
        <v>87</v>
      </c>
      <c r="AW1213" s="14" t="s">
        <v>26</v>
      </c>
      <c r="AX1213" s="14" t="s">
        <v>71</v>
      </c>
      <c r="AY1213" s="173" t="s">
        <v>157</v>
      </c>
    </row>
    <row r="1214" spans="2:51" s="14" customFormat="1" x14ac:dyDescent="0.2">
      <c r="B1214" s="172"/>
      <c r="D1214" s="166" t="s">
        <v>269</v>
      </c>
      <c r="E1214" s="173" t="s">
        <v>1</v>
      </c>
      <c r="F1214" s="174" t="s">
        <v>1848</v>
      </c>
      <c r="H1214" s="175">
        <v>18.577999999999999</v>
      </c>
      <c r="L1214" s="172"/>
      <c r="M1214" s="176"/>
      <c r="N1214" s="177"/>
      <c r="O1214" s="177"/>
      <c r="P1214" s="177"/>
      <c r="Q1214" s="177"/>
      <c r="R1214" s="177"/>
      <c r="S1214" s="177"/>
      <c r="T1214" s="178"/>
      <c r="AT1214" s="173" t="s">
        <v>269</v>
      </c>
      <c r="AU1214" s="173" t="s">
        <v>87</v>
      </c>
      <c r="AV1214" s="14" t="s">
        <v>87</v>
      </c>
      <c r="AW1214" s="14" t="s">
        <v>26</v>
      </c>
      <c r="AX1214" s="14" t="s">
        <v>71</v>
      </c>
      <c r="AY1214" s="173" t="s">
        <v>157</v>
      </c>
    </row>
    <row r="1215" spans="2:51" s="14" customFormat="1" x14ac:dyDescent="0.2">
      <c r="B1215" s="172"/>
      <c r="D1215" s="166" t="s">
        <v>269</v>
      </c>
      <c r="E1215" s="173" t="s">
        <v>1</v>
      </c>
      <c r="F1215" s="174" t="s">
        <v>1849</v>
      </c>
      <c r="H1215" s="175">
        <v>12.887</v>
      </c>
      <c r="L1215" s="172"/>
      <c r="M1215" s="176"/>
      <c r="N1215" s="177"/>
      <c r="O1215" s="177"/>
      <c r="P1215" s="177"/>
      <c r="Q1215" s="177"/>
      <c r="R1215" s="177"/>
      <c r="S1215" s="177"/>
      <c r="T1215" s="178"/>
      <c r="AT1215" s="173" t="s">
        <v>269</v>
      </c>
      <c r="AU1215" s="173" t="s">
        <v>87</v>
      </c>
      <c r="AV1215" s="14" t="s">
        <v>87</v>
      </c>
      <c r="AW1215" s="14" t="s">
        <v>26</v>
      </c>
      <c r="AX1215" s="14" t="s">
        <v>71</v>
      </c>
      <c r="AY1215" s="173" t="s">
        <v>157</v>
      </c>
    </row>
    <row r="1216" spans="2:51" s="14" customFormat="1" ht="45" x14ac:dyDescent="0.2">
      <c r="B1216" s="172"/>
      <c r="D1216" s="166" t="s">
        <v>269</v>
      </c>
      <c r="E1216" s="173" t="s">
        <v>1</v>
      </c>
      <c r="F1216" s="174" t="s">
        <v>1850</v>
      </c>
      <c r="H1216" s="175">
        <v>89.134</v>
      </c>
      <c r="L1216" s="172"/>
      <c r="M1216" s="176"/>
      <c r="N1216" s="177"/>
      <c r="O1216" s="177"/>
      <c r="P1216" s="177"/>
      <c r="Q1216" s="177"/>
      <c r="R1216" s="177"/>
      <c r="S1216" s="177"/>
      <c r="T1216" s="178"/>
      <c r="AT1216" s="173" t="s">
        <v>269</v>
      </c>
      <c r="AU1216" s="173" t="s">
        <v>87</v>
      </c>
      <c r="AV1216" s="14" t="s">
        <v>87</v>
      </c>
      <c r="AW1216" s="14" t="s">
        <v>26</v>
      </c>
      <c r="AX1216" s="14" t="s">
        <v>71</v>
      </c>
      <c r="AY1216" s="173" t="s">
        <v>157</v>
      </c>
    </row>
    <row r="1217" spans="2:51" s="14" customFormat="1" ht="45" x14ac:dyDescent="0.2">
      <c r="B1217" s="172"/>
      <c r="D1217" s="166" t="s">
        <v>269</v>
      </c>
      <c r="E1217" s="173" t="s">
        <v>1</v>
      </c>
      <c r="F1217" s="174" t="s">
        <v>1851</v>
      </c>
      <c r="H1217" s="175">
        <v>103.22799999999999</v>
      </c>
      <c r="L1217" s="172"/>
      <c r="M1217" s="176"/>
      <c r="N1217" s="177"/>
      <c r="O1217" s="177"/>
      <c r="P1217" s="177"/>
      <c r="Q1217" s="177"/>
      <c r="R1217" s="177"/>
      <c r="S1217" s="177"/>
      <c r="T1217" s="178"/>
      <c r="AT1217" s="173" t="s">
        <v>269</v>
      </c>
      <c r="AU1217" s="173" t="s">
        <v>87</v>
      </c>
      <c r="AV1217" s="14" t="s">
        <v>87</v>
      </c>
      <c r="AW1217" s="14" t="s">
        <v>26</v>
      </c>
      <c r="AX1217" s="14" t="s">
        <v>71</v>
      </c>
      <c r="AY1217" s="173" t="s">
        <v>157</v>
      </c>
    </row>
    <row r="1218" spans="2:51" s="14" customFormat="1" x14ac:dyDescent="0.2">
      <c r="B1218" s="172"/>
      <c r="D1218" s="166" t="s">
        <v>269</v>
      </c>
      <c r="E1218" s="173" t="s">
        <v>1</v>
      </c>
      <c r="F1218" s="174" t="s">
        <v>1852</v>
      </c>
      <c r="H1218" s="175">
        <v>2.6419999999999999</v>
      </c>
      <c r="L1218" s="172"/>
      <c r="M1218" s="176"/>
      <c r="N1218" s="177"/>
      <c r="O1218" s="177"/>
      <c r="P1218" s="177"/>
      <c r="Q1218" s="177"/>
      <c r="R1218" s="177"/>
      <c r="S1218" s="177"/>
      <c r="T1218" s="178"/>
      <c r="AT1218" s="173" t="s">
        <v>269</v>
      </c>
      <c r="AU1218" s="173" t="s">
        <v>87</v>
      </c>
      <c r="AV1218" s="14" t="s">
        <v>87</v>
      </c>
      <c r="AW1218" s="14" t="s">
        <v>26</v>
      </c>
      <c r="AX1218" s="14" t="s">
        <v>71</v>
      </c>
      <c r="AY1218" s="173" t="s">
        <v>157</v>
      </c>
    </row>
    <row r="1219" spans="2:51" s="14" customFormat="1" x14ac:dyDescent="0.2">
      <c r="B1219" s="172"/>
      <c r="D1219" s="166" t="s">
        <v>269</v>
      </c>
      <c r="E1219" s="173" t="s">
        <v>1</v>
      </c>
      <c r="F1219" s="174" t="s">
        <v>1853</v>
      </c>
      <c r="H1219" s="175">
        <v>33.381999999999998</v>
      </c>
      <c r="L1219" s="172"/>
      <c r="M1219" s="176"/>
      <c r="N1219" s="177"/>
      <c r="O1219" s="177"/>
      <c r="P1219" s="177"/>
      <c r="Q1219" s="177"/>
      <c r="R1219" s="177"/>
      <c r="S1219" s="177"/>
      <c r="T1219" s="178"/>
      <c r="AT1219" s="173" t="s">
        <v>269</v>
      </c>
      <c r="AU1219" s="173" t="s">
        <v>87</v>
      </c>
      <c r="AV1219" s="14" t="s">
        <v>87</v>
      </c>
      <c r="AW1219" s="14" t="s">
        <v>26</v>
      </c>
      <c r="AX1219" s="14" t="s">
        <v>71</v>
      </c>
      <c r="AY1219" s="173" t="s">
        <v>157</v>
      </c>
    </row>
    <row r="1220" spans="2:51" s="14" customFormat="1" ht="22.5" x14ac:dyDescent="0.2">
      <c r="B1220" s="172"/>
      <c r="D1220" s="166" t="s">
        <v>269</v>
      </c>
      <c r="E1220" s="173" t="s">
        <v>1</v>
      </c>
      <c r="F1220" s="174" t="s">
        <v>1854</v>
      </c>
      <c r="H1220" s="175">
        <v>25.460999999999999</v>
      </c>
      <c r="L1220" s="172"/>
      <c r="M1220" s="176"/>
      <c r="N1220" s="177"/>
      <c r="O1220" s="177"/>
      <c r="P1220" s="177"/>
      <c r="Q1220" s="177"/>
      <c r="R1220" s="177"/>
      <c r="S1220" s="177"/>
      <c r="T1220" s="178"/>
      <c r="AT1220" s="173" t="s">
        <v>269</v>
      </c>
      <c r="AU1220" s="173" t="s">
        <v>87</v>
      </c>
      <c r="AV1220" s="14" t="s">
        <v>87</v>
      </c>
      <c r="AW1220" s="14" t="s">
        <v>26</v>
      </c>
      <c r="AX1220" s="14" t="s">
        <v>71</v>
      </c>
      <c r="AY1220" s="173" t="s">
        <v>157</v>
      </c>
    </row>
    <row r="1221" spans="2:51" s="14" customFormat="1" ht="22.5" x14ac:dyDescent="0.2">
      <c r="B1221" s="172"/>
      <c r="D1221" s="166" t="s">
        <v>269</v>
      </c>
      <c r="E1221" s="173" t="s">
        <v>1</v>
      </c>
      <c r="F1221" s="174" t="s">
        <v>1855</v>
      </c>
      <c r="H1221" s="175">
        <v>16.111000000000001</v>
      </c>
      <c r="L1221" s="172"/>
      <c r="M1221" s="176"/>
      <c r="N1221" s="177"/>
      <c r="O1221" s="177"/>
      <c r="P1221" s="177"/>
      <c r="Q1221" s="177"/>
      <c r="R1221" s="177"/>
      <c r="S1221" s="177"/>
      <c r="T1221" s="178"/>
      <c r="AT1221" s="173" t="s">
        <v>269</v>
      </c>
      <c r="AU1221" s="173" t="s">
        <v>87</v>
      </c>
      <c r="AV1221" s="14" t="s">
        <v>87</v>
      </c>
      <c r="AW1221" s="14" t="s">
        <v>26</v>
      </c>
      <c r="AX1221" s="14" t="s">
        <v>71</v>
      </c>
      <c r="AY1221" s="173" t="s">
        <v>157</v>
      </c>
    </row>
    <row r="1222" spans="2:51" s="14" customFormat="1" ht="22.5" x14ac:dyDescent="0.2">
      <c r="B1222" s="172"/>
      <c r="D1222" s="166" t="s">
        <v>269</v>
      </c>
      <c r="E1222" s="173" t="s">
        <v>1</v>
      </c>
      <c r="F1222" s="174" t="s">
        <v>1856</v>
      </c>
      <c r="H1222" s="175">
        <v>19.812999999999999</v>
      </c>
      <c r="L1222" s="172"/>
      <c r="M1222" s="176"/>
      <c r="N1222" s="177"/>
      <c r="O1222" s="177"/>
      <c r="P1222" s="177"/>
      <c r="Q1222" s="177"/>
      <c r="R1222" s="177"/>
      <c r="S1222" s="177"/>
      <c r="T1222" s="178"/>
      <c r="AT1222" s="173" t="s">
        <v>269</v>
      </c>
      <c r="AU1222" s="173" t="s">
        <v>87</v>
      </c>
      <c r="AV1222" s="14" t="s">
        <v>87</v>
      </c>
      <c r="AW1222" s="14" t="s">
        <v>26</v>
      </c>
      <c r="AX1222" s="14" t="s">
        <v>71</v>
      </c>
      <c r="AY1222" s="173" t="s">
        <v>157</v>
      </c>
    </row>
    <row r="1223" spans="2:51" s="14" customFormat="1" x14ac:dyDescent="0.2">
      <c r="B1223" s="172"/>
      <c r="D1223" s="166" t="s">
        <v>269</v>
      </c>
      <c r="E1223" s="173" t="s">
        <v>1</v>
      </c>
      <c r="F1223" s="174" t="s">
        <v>1857</v>
      </c>
      <c r="H1223" s="175">
        <v>21.952000000000002</v>
      </c>
      <c r="L1223" s="172"/>
      <c r="M1223" s="176"/>
      <c r="N1223" s="177"/>
      <c r="O1223" s="177"/>
      <c r="P1223" s="177"/>
      <c r="Q1223" s="177"/>
      <c r="R1223" s="177"/>
      <c r="S1223" s="177"/>
      <c r="T1223" s="178"/>
      <c r="AT1223" s="173" t="s">
        <v>269</v>
      </c>
      <c r="AU1223" s="173" t="s">
        <v>87</v>
      </c>
      <c r="AV1223" s="14" t="s">
        <v>87</v>
      </c>
      <c r="AW1223" s="14" t="s">
        <v>26</v>
      </c>
      <c r="AX1223" s="14" t="s">
        <v>71</v>
      </c>
      <c r="AY1223" s="173" t="s">
        <v>157</v>
      </c>
    </row>
    <row r="1224" spans="2:51" s="14" customFormat="1" x14ac:dyDescent="0.2">
      <c r="B1224" s="172"/>
      <c r="D1224" s="166" t="s">
        <v>269</v>
      </c>
      <c r="E1224" s="173" t="s">
        <v>1</v>
      </c>
      <c r="F1224" s="174" t="s">
        <v>1858</v>
      </c>
      <c r="H1224" s="175">
        <v>16.623999999999999</v>
      </c>
      <c r="L1224" s="172"/>
      <c r="M1224" s="176"/>
      <c r="N1224" s="177"/>
      <c r="O1224" s="177"/>
      <c r="P1224" s="177"/>
      <c r="Q1224" s="177"/>
      <c r="R1224" s="177"/>
      <c r="S1224" s="177"/>
      <c r="T1224" s="178"/>
      <c r="AT1224" s="173" t="s">
        <v>269</v>
      </c>
      <c r="AU1224" s="173" t="s">
        <v>87</v>
      </c>
      <c r="AV1224" s="14" t="s">
        <v>87</v>
      </c>
      <c r="AW1224" s="14" t="s">
        <v>26</v>
      </c>
      <c r="AX1224" s="14" t="s">
        <v>71</v>
      </c>
      <c r="AY1224" s="173" t="s">
        <v>157</v>
      </c>
    </row>
    <row r="1225" spans="2:51" s="14" customFormat="1" ht="22.5" x14ac:dyDescent="0.2">
      <c r="B1225" s="172"/>
      <c r="D1225" s="166" t="s">
        <v>269</v>
      </c>
      <c r="E1225" s="173" t="s">
        <v>1</v>
      </c>
      <c r="F1225" s="174" t="s">
        <v>1859</v>
      </c>
      <c r="H1225" s="175">
        <v>69.831999999999994</v>
      </c>
      <c r="L1225" s="172"/>
      <c r="M1225" s="176"/>
      <c r="N1225" s="177"/>
      <c r="O1225" s="177"/>
      <c r="P1225" s="177"/>
      <c r="Q1225" s="177"/>
      <c r="R1225" s="177"/>
      <c r="S1225" s="177"/>
      <c r="T1225" s="178"/>
      <c r="AT1225" s="173" t="s">
        <v>269</v>
      </c>
      <c r="AU1225" s="173" t="s">
        <v>87</v>
      </c>
      <c r="AV1225" s="14" t="s">
        <v>87</v>
      </c>
      <c r="AW1225" s="14" t="s">
        <v>26</v>
      </c>
      <c r="AX1225" s="14" t="s">
        <v>71</v>
      </c>
      <c r="AY1225" s="173" t="s">
        <v>157</v>
      </c>
    </row>
    <row r="1226" spans="2:51" s="14" customFormat="1" ht="22.5" x14ac:dyDescent="0.2">
      <c r="B1226" s="172"/>
      <c r="D1226" s="166" t="s">
        <v>269</v>
      </c>
      <c r="E1226" s="173" t="s">
        <v>1</v>
      </c>
      <c r="F1226" s="174" t="s">
        <v>1860</v>
      </c>
      <c r="H1226" s="175">
        <v>120.89400000000001</v>
      </c>
      <c r="L1226" s="172"/>
      <c r="M1226" s="176"/>
      <c r="N1226" s="177"/>
      <c r="O1226" s="177"/>
      <c r="P1226" s="177"/>
      <c r="Q1226" s="177"/>
      <c r="R1226" s="177"/>
      <c r="S1226" s="177"/>
      <c r="T1226" s="178"/>
      <c r="AT1226" s="173" t="s">
        <v>269</v>
      </c>
      <c r="AU1226" s="173" t="s">
        <v>87</v>
      </c>
      <c r="AV1226" s="14" t="s">
        <v>87</v>
      </c>
      <c r="AW1226" s="14" t="s">
        <v>26</v>
      </c>
      <c r="AX1226" s="14" t="s">
        <v>71</v>
      </c>
      <c r="AY1226" s="173" t="s">
        <v>157</v>
      </c>
    </row>
    <row r="1227" spans="2:51" s="14" customFormat="1" x14ac:dyDescent="0.2">
      <c r="B1227" s="172"/>
      <c r="D1227" s="166" t="s">
        <v>269</v>
      </c>
      <c r="E1227" s="173" t="s">
        <v>1</v>
      </c>
      <c r="F1227" s="174" t="s">
        <v>1861</v>
      </c>
      <c r="H1227" s="175">
        <v>31.887</v>
      </c>
      <c r="L1227" s="172"/>
      <c r="M1227" s="176"/>
      <c r="N1227" s="177"/>
      <c r="O1227" s="177"/>
      <c r="P1227" s="177"/>
      <c r="Q1227" s="177"/>
      <c r="R1227" s="177"/>
      <c r="S1227" s="177"/>
      <c r="T1227" s="178"/>
      <c r="AT1227" s="173" t="s">
        <v>269</v>
      </c>
      <c r="AU1227" s="173" t="s">
        <v>87</v>
      </c>
      <c r="AV1227" s="14" t="s">
        <v>87</v>
      </c>
      <c r="AW1227" s="14" t="s">
        <v>26</v>
      </c>
      <c r="AX1227" s="14" t="s">
        <v>71</v>
      </c>
      <c r="AY1227" s="173" t="s">
        <v>157</v>
      </c>
    </row>
    <row r="1228" spans="2:51" s="14" customFormat="1" ht="22.5" x14ac:dyDescent="0.2">
      <c r="B1228" s="172"/>
      <c r="D1228" s="166" t="s">
        <v>269</v>
      </c>
      <c r="E1228" s="173" t="s">
        <v>1</v>
      </c>
      <c r="F1228" s="174" t="s">
        <v>1862</v>
      </c>
      <c r="H1228" s="175">
        <v>35.03</v>
      </c>
      <c r="L1228" s="172"/>
      <c r="M1228" s="176"/>
      <c r="N1228" s="177"/>
      <c r="O1228" s="177"/>
      <c r="P1228" s="177"/>
      <c r="Q1228" s="177"/>
      <c r="R1228" s="177"/>
      <c r="S1228" s="177"/>
      <c r="T1228" s="178"/>
      <c r="AT1228" s="173" t="s">
        <v>269</v>
      </c>
      <c r="AU1228" s="173" t="s">
        <v>87</v>
      </c>
      <c r="AV1228" s="14" t="s">
        <v>87</v>
      </c>
      <c r="AW1228" s="14" t="s">
        <v>26</v>
      </c>
      <c r="AX1228" s="14" t="s">
        <v>71</v>
      </c>
      <c r="AY1228" s="173" t="s">
        <v>157</v>
      </c>
    </row>
    <row r="1229" spans="2:51" s="14" customFormat="1" x14ac:dyDescent="0.2">
      <c r="B1229" s="172"/>
      <c r="D1229" s="166" t="s">
        <v>269</v>
      </c>
      <c r="E1229" s="173" t="s">
        <v>1</v>
      </c>
      <c r="F1229" s="174" t="s">
        <v>1863</v>
      </c>
      <c r="H1229" s="175">
        <v>27.047999999999998</v>
      </c>
      <c r="L1229" s="172"/>
      <c r="M1229" s="176"/>
      <c r="N1229" s="177"/>
      <c r="O1229" s="177"/>
      <c r="P1229" s="177"/>
      <c r="Q1229" s="177"/>
      <c r="R1229" s="177"/>
      <c r="S1229" s="177"/>
      <c r="T1229" s="178"/>
      <c r="AT1229" s="173" t="s">
        <v>269</v>
      </c>
      <c r="AU1229" s="173" t="s">
        <v>87</v>
      </c>
      <c r="AV1229" s="14" t="s">
        <v>87</v>
      </c>
      <c r="AW1229" s="14" t="s">
        <v>26</v>
      </c>
      <c r="AX1229" s="14" t="s">
        <v>71</v>
      </c>
      <c r="AY1229" s="173" t="s">
        <v>157</v>
      </c>
    </row>
    <row r="1230" spans="2:51" s="14" customFormat="1" ht="22.5" x14ac:dyDescent="0.2">
      <c r="B1230" s="172"/>
      <c r="D1230" s="166" t="s">
        <v>269</v>
      </c>
      <c r="E1230" s="173" t="s">
        <v>1</v>
      </c>
      <c r="F1230" s="174" t="s">
        <v>1864</v>
      </c>
      <c r="H1230" s="175">
        <v>117.22499999999999</v>
      </c>
      <c r="L1230" s="172"/>
      <c r="M1230" s="176"/>
      <c r="N1230" s="177"/>
      <c r="O1230" s="177"/>
      <c r="P1230" s="177"/>
      <c r="Q1230" s="177"/>
      <c r="R1230" s="177"/>
      <c r="S1230" s="177"/>
      <c r="T1230" s="178"/>
      <c r="AT1230" s="173" t="s">
        <v>269</v>
      </c>
      <c r="AU1230" s="173" t="s">
        <v>87</v>
      </c>
      <c r="AV1230" s="14" t="s">
        <v>87</v>
      </c>
      <c r="AW1230" s="14" t="s">
        <v>26</v>
      </c>
      <c r="AX1230" s="14" t="s">
        <v>71</v>
      </c>
      <c r="AY1230" s="173" t="s">
        <v>157</v>
      </c>
    </row>
    <row r="1231" spans="2:51" s="14" customFormat="1" x14ac:dyDescent="0.2">
      <c r="B1231" s="172"/>
      <c r="D1231" s="166" t="s">
        <v>269</v>
      </c>
      <c r="E1231" s="173" t="s">
        <v>1</v>
      </c>
      <c r="F1231" s="174" t="s">
        <v>1865</v>
      </c>
      <c r="H1231" s="175">
        <v>45.350999999999999</v>
      </c>
      <c r="L1231" s="172"/>
      <c r="M1231" s="176"/>
      <c r="N1231" s="177"/>
      <c r="O1231" s="177"/>
      <c r="P1231" s="177"/>
      <c r="Q1231" s="177"/>
      <c r="R1231" s="177"/>
      <c r="S1231" s="177"/>
      <c r="T1231" s="178"/>
      <c r="AT1231" s="173" t="s">
        <v>269</v>
      </c>
      <c r="AU1231" s="173" t="s">
        <v>87</v>
      </c>
      <c r="AV1231" s="14" t="s">
        <v>87</v>
      </c>
      <c r="AW1231" s="14" t="s">
        <v>26</v>
      </c>
      <c r="AX1231" s="14" t="s">
        <v>71</v>
      </c>
      <c r="AY1231" s="173" t="s">
        <v>157</v>
      </c>
    </row>
    <row r="1232" spans="2:51" s="14" customFormat="1" ht="22.5" x14ac:dyDescent="0.2">
      <c r="B1232" s="172"/>
      <c r="D1232" s="166" t="s">
        <v>269</v>
      </c>
      <c r="E1232" s="173" t="s">
        <v>1</v>
      </c>
      <c r="F1232" s="174" t="s">
        <v>1866</v>
      </c>
      <c r="H1232" s="175">
        <v>28.699000000000002</v>
      </c>
      <c r="L1232" s="172"/>
      <c r="M1232" s="176"/>
      <c r="N1232" s="177"/>
      <c r="O1232" s="177"/>
      <c r="P1232" s="177"/>
      <c r="Q1232" s="177"/>
      <c r="R1232" s="177"/>
      <c r="S1232" s="177"/>
      <c r="T1232" s="178"/>
      <c r="AT1232" s="173" t="s">
        <v>269</v>
      </c>
      <c r="AU1232" s="173" t="s">
        <v>87</v>
      </c>
      <c r="AV1232" s="14" t="s">
        <v>87</v>
      </c>
      <c r="AW1232" s="14" t="s">
        <v>26</v>
      </c>
      <c r="AX1232" s="14" t="s">
        <v>71</v>
      </c>
      <c r="AY1232" s="173" t="s">
        <v>157</v>
      </c>
    </row>
    <row r="1233" spans="2:51" s="14" customFormat="1" ht="22.5" x14ac:dyDescent="0.2">
      <c r="B1233" s="172"/>
      <c r="D1233" s="166" t="s">
        <v>269</v>
      </c>
      <c r="E1233" s="173" t="s">
        <v>1</v>
      </c>
      <c r="F1233" s="174" t="s">
        <v>1867</v>
      </c>
      <c r="H1233" s="175">
        <v>143.00399999999999</v>
      </c>
      <c r="L1233" s="172"/>
      <c r="M1233" s="176"/>
      <c r="N1233" s="177"/>
      <c r="O1233" s="177"/>
      <c r="P1233" s="177"/>
      <c r="Q1233" s="177"/>
      <c r="R1233" s="177"/>
      <c r="S1233" s="177"/>
      <c r="T1233" s="178"/>
      <c r="AT1233" s="173" t="s">
        <v>269</v>
      </c>
      <c r="AU1233" s="173" t="s">
        <v>87</v>
      </c>
      <c r="AV1233" s="14" t="s">
        <v>87</v>
      </c>
      <c r="AW1233" s="14" t="s">
        <v>26</v>
      </c>
      <c r="AX1233" s="14" t="s">
        <v>71</v>
      </c>
      <c r="AY1233" s="173" t="s">
        <v>157</v>
      </c>
    </row>
    <row r="1234" spans="2:51" s="14" customFormat="1" x14ac:dyDescent="0.2">
      <c r="B1234" s="172"/>
      <c r="D1234" s="166" t="s">
        <v>269</v>
      </c>
      <c r="E1234" s="173" t="s">
        <v>1</v>
      </c>
      <c r="F1234" s="174" t="s">
        <v>1868</v>
      </c>
      <c r="H1234" s="175">
        <v>24.957000000000001</v>
      </c>
      <c r="L1234" s="172"/>
      <c r="M1234" s="176"/>
      <c r="N1234" s="177"/>
      <c r="O1234" s="177"/>
      <c r="P1234" s="177"/>
      <c r="Q1234" s="177"/>
      <c r="R1234" s="177"/>
      <c r="S1234" s="177"/>
      <c r="T1234" s="178"/>
      <c r="AT1234" s="173" t="s">
        <v>269</v>
      </c>
      <c r="AU1234" s="173" t="s">
        <v>87</v>
      </c>
      <c r="AV1234" s="14" t="s">
        <v>87</v>
      </c>
      <c r="AW1234" s="14" t="s">
        <v>26</v>
      </c>
      <c r="AX1234" s="14" t="s">
        <v>71</v>
      </c>
      <c r="AY1234" s="173" t="s">
        <v>157</v>
      </c>
    </row>
    <row r="1235" spans="2:51" s="14" customFormat="1" ht="22.5" x14ac:dyDescent="0.2">
      <c r="B1235" s="172"/>
      <c r="D1235" s="166" t="s">
        <v>269</v>
      </c>
      <c r="E1235" s="173" t="s">
        <v>1</v>
      </c>
      <c r="F1235" s="174" t="s">
        <v>1869</v>
      </c>
      <c r="H1235" s="175">
        <v>33.296999999999997</v>
      </c>
      <c r="L1235" s="172"/>
      <c r="M1235" s="176"/>
      <c r="N1235" s="177"/>
      <c r="O1235" s="177"/>
      <c r="P1235" s="177"/>
      <c r="Q1235" s="177"/>
      <c r="R1235" s="177"/>
      <c r="S1235" s="177"/>
      <c r="T1235" s="178"/>
      <c r="AT1235" s="173" t="s">
        <v>269</v>
      </c>
      <c r="AU1235" s="173" t="s">
        <v>87</v>
      </c>
      <c r="AV1235" s="14" t="s">
        <v>87</v>
      </c>
      <c r="AW1235" s="14" t="s">
        <v>26</v>
      </c>
      <c r="AX1235" s="14" t="s">
        <v>71</v>
      </c>
      <c r="AY1235" s="173" t="s">
        <v>157</v>
      </c>
    </row>
    <row r="1236" spans="2:51" s="14" customFormat="1" x14ac:dyDescent="0.2">
      <c r="B1236" s="172"/>
      <c r="D1236" s="166" t="s">
        <v>269</v>
      </c>
      <c r="E1236" s="173" t="s">
        <v>1</v>
      </c>
      <c r="F1236" s="174" t="s">
        <v>1870</v>
      </c>
      <c r="H1236" s="175">
        <v>27.047999999999998</v>
      </c>
      <c r="L1236" s="172"/>
      <c r="M1236" s="176"/>
      <c r="N1236" s="177"/>
      <c r="O1236" s="177"/>
      <c r="P1236" s="177"/>
      <c r="Q1236" s="177"/>
      <c r="R1236" s="177"/>
      <c r="S1236" s="177"/>
      <c r="T1236" s="178"/>
      <c r="AT1236" s="173" t="s">
        <v>269</v>
      </c>
      <c r="AU1236" s="173" t="s">
        <v>87</v>
      </c>
      <c r="AV1236" s="14" t="s">
        <v>87</v>
      </c>
      <c r="AW1236" s="14" t="s">
        <v>26</v>
      </c>
      <c r="AX1236" s="14" t="s">
        <v>71</v>
      </c>
      <c r="AY1236" s="173" t="s">
        <v>157</v>
      </c>
    </row>
    <row r="1237" spans="2:51" s="14" customFormat="1" x14ac:dyDescent="0.2">
      <c r="B1237" s="172"/>
      <c r="D1237" s="166" t="s">
        <v>269</v>
      </c>
      <c r="E1237" s="173" t="s">
        <v>1</v>
      </c>
      <c r="F1237" s="174" t="s">
        <v>1871</v>
      </c>
      <c r="H1237" s="175">
        <v>67.536000000000001</v>
      </c>
      <c r="L1237" s="172"/>
      <c r="M1237" s="176"/>
      <c r="N1237" s="177"/>
      <c r="O1237" s="177"/>
      <c r="P1237" s="177"/>
      <c r="Q1237" s="177"/>
      <c r="R1237" s="177"/>
      <c r="S1237" s="177"/>
      <c r="T1237" s="178"/>
      <c r="AT1237" s="173" t="s">
        <v>269</v>
      </c>
      <c r="AU1237" s="173" t="s">
        <v>87</v>
      </c>
      <c r="AV1237" s="14" t="s">
        <v>87</v>
      </c>
      <c r="AW1237" s="14" t="s">
        <v>26</v>
      </c>
      <c r="AX1237" s="14" t="s">
        <v>71</v>
      </c>
      <c r="AY1237" s="173" t="s">
        <v>157</v>
      </c>
    </row>
    <row r="1238" spans="2:51" s="14" customFormat="1" ht="22.5" x14ac:dyDescent="0.2">
      <c r="B1238" s="172"/>
      <c r="D1238" s="166" t="s">
        <v>269</v>
      </c>
      <c r="E1238" s="173" t="s">
        <v>1</v>
      </c>
      <c r="F1238" s="174" t="s">
        <v>1872</v>
      </c>
      <c r="H1238" s="175">
        <v>83.046000000000006</v>
      </c>
      <c r="L1238" s="172"/>
      <c r="M1238" s="176"/>
      <c r="N1238" s="177"/>
      <c r="O1238" s="177"/>
      <c r="P1238" s="177"/>
      <c r="Q1238" s="177"/>
      <c r="R1238" s="177"/>
      <c r="S1238" s="177"/>
      <c r="T1238" s="178"/>
      <c r="AT1238" s="173" t="s">
        <v>269</v>
      </c>
      <c r="AU1238" s="173" t="s">
        <v>87</v>
      </c>
      <c r="AV1238" s="14" t="s">
        <v>87</v>
      </c>
      <c r="AW1238" s="14" t="s">
        <v>26</v>
      </c>
      <c r="AX1238" s="14" t="s">
        <v>71</v>
      </c>
      <c r="AY1238" s="173" t="s">
        <v>157</v>
      </c>
    </row>
    <row r="1239" spans="2:51" s="14" customFormat="1" x14ac:dyDescent="0.2">
      <c r="B1239" s="172"/>
      <c r="D1239" s="166" t="s">
        <v>269</v>
      </c>
      <c r="E1239" s="173" t="s">
        <v>1</v>
      </c>
      <c r="F1239" s="174" t="s">
        <v>1873</v>
      </c>
      <c r="H1239" s="175">
        <v>45.384</v>
      </c>
      <c r="L1239" s="172"/>
      <c r="M1239" s="176"/>
      <c r="N1239" s="177"/>
      <c r="O1239" s="177"/>
      <c r="P1239" s="177"/>
      <c r="Q1239" s="177"/>
      <c r="R1239" s="177"/>
      <c r="S1239" s="177"/>
      <c r="T1239" s="178"/>
      <c r="AT1239" s="173" t="s">
        <v>269</v>
      </c>
      <c r="AU1239" s="173" t="s">
        <v>87</v>
      </c>
      <c r="AV1239" s="14" t="s">
        <v>87</v>
      </c>
      <c r="AW1239" s="14" t="s">
        <v>26</v>
      </c>
      <c r="AX1239" s="14" t="s">
        <v>71</v>
      </c>
      <c r="AY1239" s="173" t="s">
        <v>157</v>
      </c>
    </row>
    <row r="1240" spans="2:51" s="14" customFormat="1" ht="22.5" x14ac:dyDescent="0.2">
      <c r="B1240" s="172"/>
      <c r="D1240" s="166" t="s">
        <v>269</v>
      </c>
      <c r="E1240" s="173" t="s">
        <v>1</v>
      </c>
      <c r="F1240" s="174" t="s">
        <v>1874</v>
      </c>
      <c r="H1240" s="175">
        <v>104.02200000000001</v>
      </c>
      <c r="L1240" s="172"/>
      <c r="M1240" s="176"/>
      <c r="N1240" s="177"/>
      <c r="O1240" s="177"/>
      <c r="P1240" s="177"/>
      <c r="Q1240" s="177"/>
      <c r="R1240" s="177"/>
      <c r="S1240" s="177"/>
      <c r="T1240" s="178"/>
      <c r="AT1240" s="173" t="s">
        <v>269</v>
      </c>
      <c r="AU1240" s="173" t="s">
        <v>87</v>
      </c>
      <c r="AV1240" s="14" t="s">
        <v>87</v>
      </c>
      <c r="AW1240" s="14" t="s">
        <v>26</v>
      </c>
      <c r="AX1240" s="14" t="s">
        <v>71</v>
      </c>
      <c r="AY1240" s="173" t="s">
        <v>157</v>
      </c>
    </row>
    <row r="1241" spans="2:51" s="14" customFormat="1" ht="33.75" x14ac:dyDescent="0.2">
      <c r="B1241" s="172"/>
      <c r="D1241" s="166" t="s">
        <v>269</v>
      </c>
      <c r="E1241" s="173" t="s">
        <v>1</v>
      </c>
      <c r="F1241" s="174" t="s">
        <v>1875</v>
      </c>
      <c r="H1241" s="175">
        <v>111.925</v>
      </c>
      <c r="L1241" s="172"/>
      <c r="M1241" s="176"/>
      <c r="N1241" s="177"/>
      <c r="O1241" s="177"/>
      <c r="P1241" s="177"/>
      <c r="Q1241" s="177"/>
      <c r="R1241" s="177"/>
      <c r="S1241" s="177"/>
      <c r="T1241" s="178"/>
      <c r="AT1241" s="173" t="s">
        <v>269</v>
      </c>
      <c r="AU1241" s="173" t="s">
        <v>87</v>
      </c>
      <c r="AV1241" s="14" t="s">
        <v>87</v>
      </c>
      <c r="AW1241" s="14" t="s">
        <v>26</v>
      </c>
      <c r="AX1241" s="14" t="s">
        <v>71</v>
      </c>
      <c r="AY1241" s="173" t="s">
        <v>157</v>
      </c>
    </row>
    <row r="1242" spans="2:51" s="14" customFormat="1" x14ac:dyDescent="0.2">
      <c r="B1242" s="172"/>
      <c r="D1242" s="166" t="s">
        <v>269</v>
      </c>
      <c r="E1242" s="173" t="s">
        <v>1</v>
      </c>
      <c r="F1242" s="174" t="s">
        <v>1876</v>
      </c>
      <c r="H1242" s="175">
        <v>110.633</v>
      </c>
      <c r="L1242" s="172"/>
      <c r="M1242" s="176"/>
      <c r="N1242" s="177"/>
      <c r="O1242" s="177"/>
      <c r="P1242" s="177"/>
      <c r="Q1242" s="177"/>
      <c r="R1242" s="177"/>
      <c r="S1242" s="177"/>
      <c r="T1242" s="178"/>
      <c r="AT1242" s="173" t="s">
        <v>269</v>
      </c>
      <c r="AU1242" s="173" t="s">
        <v>87</v>
      </c>
      <c r="AV1242" s="14" t="s">
        <v>87</v>
      </c>
      <c r="AW1242" s="14" t="s">
        <v>26</v>
      </c>
      <c r="AX1242" s="14" t="s">
        <v>71</v>
      </c>
      <c r="AY1242" s="173" t="s">
        <v>157</v>
      </c>
    </row>
    <row r="1243" spans="2:51" s="14" customFormat="1" x14ac:dyDescent="0.2">
      <c r="B1243" s="172"/>
      <c r="D1243" s="166" t="s">
        <v>269</v>
      </c>
      <c r="E1243" s="173" t="s">
        <v>1</v>
      </c>
      <c r="F1243" s="174" t="s">
        <v>1877</v>
      </c>
      <c r="H1243" s="175">
        <v>27.245999999999999</v>
      </c>
      <c r="L1243" s="172"/>
      <c r="M1243" s="176"/>
      <c r="N1243" s="177"/>
      <c r="O1243" s="177"/>
      <c r="P1243" s="177"/>
      <c r="Q1243" s="177"/>
      <c r="R1243" s="177"/>
      <c r="S1243" s="177"/>
      <c r="T1243" s="178"/>
      <c r="AT1243" s="173" t="s">
        <v>269</v>
      </c>
      <c r="AU1243" s="173" t="s">
        <v>87</v>
      </c>
      <c r="AV1243" s="14" t="s">
        <v>87</v>
      </c>
      <c r="AW1243" s="14" t="s">
        <v>26</v>
      </c>
      <c r="AX1243" s="14" t="s">
        <v>71</v>
      </c>
      <c r="AY1243" s="173" t="s">
        <v>157</v>
      </c>
    </row>
    <row r="1244" spans="2:51" s="16" customFormat="1" x14ac:dyDescent="0.2">
      <c r="B1244" s="186"/>
      <c r="D1244" s="166" t="s">
        <v>269</v>
      </c>
      <c r="E1244" s="187" t="s">
        <v>1</v>
      </c>
      <c r="F1244" s="188" t="s">
        <v>319</v>
      </c>
      <c r="H1244" s="189">
        <v>2669.9349999999999</v>
      </c>
      <c r="L1244" s="186"/>
      <c r="M1244" s="190"/>
      <c r="N1244" s="191"/>
      <c r="O1244" s="191"/>
      <c r="P1244" s="191"/>
      <c r="Q1244" s="191"/>
      <c r="R1244" s="191"/>
      <c r="S1244" s="191"/>
      <c r="T1244" s="192"/>
      <c r="AT1244" s="187" t="s">
        <v>269</v>
      </c>
      <c r="AU1244" s="187" t="s">
        <v>87</v>
      </c>
      <c r="AV1244" s="16" t="s">
        <v>92</v>
      </c>
      <c r="AW1244" s="16" t="s">
        <v>26</v>
      </c>
      <c r="AX1244" s="16" t="s">
        <v>71</v>
      </c>
      <c r="AY1244" s="187" t="s">
        <v>157</v>
      </c>
    </row>
    <row r="1245" spans="2:51" s="13" customFormat="1" x14ac:dyDescent="0.2">
      <c r="B1245" s="165"/>
      <c r="D1245" s="166" t="s">
        <v>269</v>
      </c>
      <c r="E1245" s="167" t="s">
        <v>1</v>
      </c>
      <c r="F1245" s="168" t="s">
        <v>1401</v>
      </c>
      <c r="H1245" s="167" t="s">
        <v>1</v>
      </c>
      <c r="L1245" s="165"/>
      <c r="M1245" s="169"/>
      <c r="N1245" s="170"/>
      <c r="O1245" s="170"/>
      <c r="P1245" s="170"/>
      <c r="Q1245" s="170"/>
      <c r="R1245" s="170"/>
      <c r="S1245" s="170"/>
      <c r="T1245" s="171"/>
      <c r="AT1245" s="167" t="s">
        <v>269</v>
      </c>
      <c r="AU1245" s="167" t="s">
        <v>87</v>
      </c>
      <c r="AV1245" s="13" t="s">
        <v>79</v>
      </c>
      <c r="AW1245" s="13" t="s">
        <v>26</v>
      </c>
      <c r="AX1245" s="13" t="s">
        <v>71</v>
      </c>
      <c r="AY1245" s="167" t="s">
        <v>157</v>
      </c>
    </row>
    <row r="1246" spans="2:51" s="14" customFormat="1" ht="45" x14ac:dyDescent="0.2">
      <c r="B1246" s="172"/>
      <c r="D1246" s="166" t="s">
        <v>269</v>
      </c>
      <c r="E1246" s="173" t="s">
        <v>1</v>
      </c>
      <c r="F1246" s="174" t="s">
        <v>1878</v>
      </c>
      <c r="H1246" s="175">
        <v>138.18199999999999</v>
      </c>
      <c r="L1246" s="172"/>
      <c r="M1246" s="176"/>
      <c r="N1246" s="177"/>
      <c r="O1246" s="177"/>
      <c r="P1246" s="177"/>
      <c r="Q1246" s="177"/>
      <c r="R1246" s="177"/>
      <c r="S1246" s="177"/>
      <c r="T1246" s="178"/>
      <c r="AT1246" s="173" t="s">
        <v>269</v>
      </c>
      <c r="AU1246" s="173" t="s">
        <v>87</v>
      </c>
      <c r="AV1246" s="14" t="s">
        <v>87</v>
      </c>
      <c r="AW1246" s="14" t="s">
        <v>26</v>
      </c>
      <c r="AX1246" s="14" t="s">
        <v>71</v>
      </c>
      <c r="AY1246" s="173" t="s">
        <v>157</v>
      </c>
    </row>
    <row r="1247" spans="2:51" s="14" customFormat="1" x14ac:dyDescent="0.2">
      <c r="B1247" s="172"/>
      <c r="D1247" s="166" t="s">
        <v>269</v>
      </c>
      <c r="E1247" s="173" t="s">
        <v>1</v>
      </c>
      <c r="F1247" s="174" t="s">
        <v>1879</v>
      </c>
      <c r="H1247" s="175">
        <v>48.296999999999997</v>
      </c>
      <c r="L1247" s="172"/>
      <c r="M1247" s="176"/>
      <c r="N1247" s="177"/>
      <c r="O1247" s="177"/>
      <c r="P1247" s="177"/>
      <c r="Q1247" s="177"/>
      <c r="R1247" s="177"/>
      <c r="S1247" s="177"/>
      <c r="T1247" s="178"/>
      <c r="AT1247" s="173" t="s">
        <v>269</v>
      </c>
      <c r="AU1247" s="173" t="s">
        <v>87</v>
      </c>
      <c r="AV1247" s="14" t="s">
        <v>87</v>
      </c>
      <c r="AW1247" s="14" t="s">
        <v>26</v>
      </c>
      <c r="AX1247" s="14" t="s">
        <v>71</v>
      </c>
      <c r="AY1247" s="173" t="s">
        <v>157</v>
      </c>
    </row>
    <row r="1248" spans="2:51" s="14" customFormat="1" x14ac:dyDescent="0.2">
      <c r="B1248" s="172"/>
      <c r="D1248" s="166" t="s">
        <v>269</v>
      </c>
      <c r="E1248" s="173" t="s">
        <v>1</v>
      </c>
      <c r="F1248" s="174" t="s">
        <v>1880</v>
      </c>
      <c r="H1248" s="175">
        <v>40.076999999999998</v>
      </c>
      <c r="L1248" s="172"/>
      <c r="M1248" s="176"/>
      <c r="N1248" s="177"/>
      <c r="O1248" s="177"/>
      <c r="P1248" s="177"/>
      <c r="Q1248" s="177"/>
      <c r="R1248" s="177"/>
      <c r="S1248" s="177"/>
      <c r="T1248" s="178"/>
      <c r="AT1248" s="173" t="s">
        <v>269</v>
      </c>
      <c r="AU1248" s="173" t="s">
        <v>87</v>
      </c>
      <c r="AV1248" s="14" t="s">
        <v>87</v>
      </c>
      <c r="AW1248" s="14" t="s">
        <v>26</v>
      </c>
      <c r="AX1248" s="14" t="s">
        <v>71</v>
      </c>
      <c r="AY1248" s="173" t="s">
        <v>157</v>
      </c>
    </row>
    <row r="1249" spans="2:51" s="14" customFormat="1" x14ac:dyDescent="0.2">
      <c r="B1249" s="172"/>
      <c r="D1249" s="166" t="s">
        <v>269</v>
      </c>
      <c r="E1249" s="173" t="s">
        <v>1</v>
      </c>
      <c r="F1249" s="174" t="s">
        <v>1881</v>
      </c>
      <c r="H1249" s="175">
        <v>20.911000000000001</v>
      </c>
      <c r="L1249" s="172"/>
      <c r="M1249" s="176"/>
      <c r="N1249" s="177"/>
      <c r="O1249" s="177"/>
      <c r="P1249" s="177"/>
      <c r="Q1249" s="177"/>
      <c r="R1249" s="177"/>
      <c r="S1249" s="177"/>
      <c r="T1249" s="178"/>
      <c r="AT1249" s="173" t="s">
        <v>269</v>
      </c>
      <c r="AU1249" s="173" t="s">
        <v>87</v>
      </c>
      <c r="AV1249" s="14" t="s">
        <v>87</v>
      </c>
      <c r="AW1249" s="14" t="s">
        <v>26</v>
      </c>
      <c r="AX1249" s="14" t="s">
        <v>71</v>
      </c>
      <c r="AY1249" s="173" t="s">
        <v>157</v>
      </c>
    </row>
    <row r="1250" spans="2:51" s="14" customFormat="1" ht="22.5" x14ac:dyDescent="0.2">
      <c r="B1250" s="172"/>
      <c r="D1250" s="166" t="s">
        <v>269</v>
      </c>
      <c r="E1250" s="173" t="s">
        <v>1</v>
      </c>
      <c r="F1250" s="174" t="s">
        <v>1882</v>
      </c>
      <c r="H1250" s="175">
        <v>27.631</v>
      </c>
      <c r="L1250" s="172"/>
      <c r="M1250" s="176"/>
      <c r="N1250" s="177"/>
      <c r="O1250" s="177"/>
      <c r="P1250" s="177"/>
      <c r="Q1250" s="177"/>
      <c r="R1250" s="177"/>
      <c r="S1250" s="177"/>
      <c r="T1250" s="178"/>
      <c r="AT1250" s="173" t="s">
        <v>269</v>
      </c>
      <c r="AU1250" s="173" t="s">
        <v>87</v>
      </c>
      <c r="AV1250" s="14" t="s">
        <v>87</v>
      </c>
      <c r="AW1250" s="14" t="s">
        <v>26</v>
      </c>
      <c r="AX1250" s="14" t="s">
        <v>71</v>
      </c>
      <c r="AY1250" s="173" t="s">
        <v>157</v>
      </c>
    </row>
    <row r="1251" spans="2:51" s="14" customFormat="1" x14ac:dyDescent="0.2">
      <c r="B1251" s="172"/>
      <c r="D1251" s="166" t="s">
        <v>269</v>
      </c>
      <c r="E1251" s="173" t="s">
        <v>1</v>
      </c>
      <c r="F1251" s="174" t="s">
        <v>1883</v>
      </c>
      <c r="H1251" s="175">
        <v>16.8</v>
      </c>
      <c r="L1251" s="172"/>
      <c r="M1251" s="176"/>
      <c r="N1251" s="177"/>
      <c r="O1251" s="177"/>
      <c r="P1251" s="177"/>
      <c r="Q1251" s="177"/>
      <c r="R1251" s="177"/>
      <c r="S1251" s="177"/>
      <c r="T1251" s="178"/>
      <c r="AT1251" s="173" t="s">
        <v>269</v>
      </c>
      <c r="AU1251" s="173" t="s">
        <v>87</v>
      </c>
      <c r="AV1251" s="14" t="s">
        <v>87</v>
      </c>
      <c r="AW1251" s="14" t="s">
        <v>26</v>
      </c>
      <c r="AX1251" s="14" t="s">
        <v>71</v>
      </c>
      <c r="AY1251" s="173" t="s">
        <v>157</v>
      </c>
    </row>
    <row r="1252" spans="2:51" s="14" customFormat="1" x14ac:dyDescent="0.2">
      <c r="B1252" s="172"/>
      <c r="D1252" s="166" t="s">
        <v>269</v>
      </c>
      <c r="E1252" s="173" t="s">
        <v>1</v>
      </c>
      <c r="F1252" s="174" t="s">
        <v>1884</v>
      </c>
      <c r="H1252" s="175">
        <v>35.128</v>
      </c>
      <c r="L1252" s="172"/>
      <c r="M1252" s="176"/>
      <c r="N1252" s="177"/>
      <c r="O1252" s="177"/>
      <c r="P1252" s="177"/>
      <c r="Q1252" s="177"/>
      <c r="R1252" s="177"/>
      <c r="S1252" s="177"/>
      <c r="T1252" s="178"/>
      <c r="AT1252" s="173" t="s">
        <v>269</v>
      </c>
      <c r="AU1252" s="173" t="s">
        <v>87</v>
      </c>
      <c r="AV1252" s="14" t="s">
        <v>87</v>
      </c>
      <c r="AW1252" s="14" t="s">
        <v>26</v>
      </c>
      <c r="AX1252" s="14" t="s">
        <v>71</v>
      </c>
      <c r="AY1252" s="173" t="s">
        <v>157</v>
      </c>
    </row>
    <row r="1253" spans="2:51" s="14" customFormat="1" x14ac:dyDescent="0.2">
      <c r="B1253" s="172"/>
      <c r="D1253" s="166" t="s">
        <v>269</v>
      </c>
      <c r="E1253" s="173" t="s">
        <v>1</v>
      </c>
      <c r="F1253" s="174" t="s">
        <v>1885</v>
      </c>
      <c r="H1253" s="175">
        <v>49.64</v>
      </c>
      <c r="L1253" s="172"/>
      <c r="M1253" s="176"/>
      <c r="N1253" s="177"/>
      <c r="O1253" s="177"/>
      <c r="P1253" s="177"/>
      <c r="Q1253" s="177"/>
      <c r="R1253" s="177"/>
      <c r="S1253" s="177"/>
      <c r="T1253" s="178"/>
      <c r="AT1253" s="173" t="s">
        <v>269</v>
      </c>
      <c r="AU1253" s="173" t="s">
        <v>87</v>
      </c>
      <c r="AV1253" s="14" t="s">
        <v>87</v>
      </c>
      <c r="AW1253" s="14" t="s">
        <v>26</v>
      </c>
      <c r="AX1253" s="14" t="s">
        <v>71</v>
      </c>
      <c r="AY1253" s="173" t="s">
        <v>157</v>
      </c>
    </row>
    <row r="1254" spans="2:51" s="14" customFormat="1" ht="22.5" x14ac:dyDescent="0.2">
      <c r="B1254" s="172"/>
      <c r="D1254" s="166" t="s">
        <v>269</v>
      </c>
      <c r="E1254" s="173" t="s">
        <v>1</v>
      </c>
      <c r="F1254" s="174" t="s">
        <v>1886</v>
      </c>
      <c r="H1254" s="175">
        <v>38.444000000000003</v>
      </c>
      <c r="L1254" s="172"/>
      <c r="M1254" s="176"/>
      <c r="N1254" s="177"/>
      <c r="O1254" s="177"/>
      <c r="P1254" s="177"/>
      <c r="Q1254" s="177"/>
      <c r="R1254" s="177"/>
      <c r="S1254" s="177"/>
      <c r="T1254" s="178"/>
      <c r="AT1254" s="173" t="s">
        <v>269</v>
      </c>
      <c r="AU1254" s="173" t="s">
        <v>87</v>
      </c>
      <c r="AV1254" s="14" t="s">
        <v>87</v>
      </c>
      <c r="AW1254" s="14" t="s">
        <v>26</v>
      </c>
      <c r="AX1254" s="14" t="s">
        <v>71</v>
      </c>
      <c r="AY1254" s="173" t="s">
        <v>157</v>
      </c>
    </row>
    <row r="1255" spans="2:51" s="14" customFormat="1" x14ac:dyDescent="0.2">
      <c r="B1255" s="172"/>
      <c r="D1255" s="166" t="s">
        <v>269</v>
      </c>
      <c r="E1255" s="173" t="s">
        <v>1</v>
      </c>
      <c r="F1255" s="174" t="s">
        <v>1887</v>
      </c>
      <c r="H1255" s="175">
        <v>19.337</v>
      </c>
      <c r="L1255" s="172"/>
      <c r="M1255" s="176"/>
      <c r="N1255" s="177"/>
      <c r="O1255" s="177"/>
      <c r="P1255" s="177"/>
      <c r="Q1255" s="177"/>
      <c r="R1255" s="177"/>
      <c r="S1255" s="177"/>
      <c r="T1255" s="178"/>
      <c r="AT1255" s="173" t="s">
        <v>269</v>
      </c>
      <c r="AU1255" s="173" t="s">
        <v>87</v>
      </c>
      <c r="AV1255" s="14" t="s">
        <v>87</v>
      </c>
      <c r="AW1255" s="14" t="s">
        <v>26</v>
      </c>
      <c r="AX1255" s="14" t="s">
        <v>71</v>
      </c>
      <c r="AY1255" s="173" t="s">
        <v>157</v>
      </c>
    </row>
    <row r="1256" spans="2:51" s="14" customFormat="1" x14ac:dyDescent="0.2">
      <c r="B1256" s="172"/>
      <c r="D1256" s="166" t="s">
        <v>269</v>
      </c>
      <c r="E1256" s="173" t="s">
        <v>1</v>
      </c>
      <c r="F1256" s="174" t="s">
        <v>1888</v>
      </c>
      <c r="H1256" s="175">
        <v>31.75</v>
      </c>
      <c r="L1256" s="172"/>
      <c r="M1256" s="176"/>
      <c r="N1256" s="177"/>
      <c r="O1256" s="177"/>
      <c r="P1256" s="177"/>
      <c r="Q1256" s="177"/>
      <c r="R1256" s="177"/>
      <c r="S1256" s="177"/>
      <c r="T1256" s="178"/>
      <c r="AT1256" s="173" t="s">
        <v>269</v>
      </c>
      <c r="AU1256" s="173" t="s">
        <v>87</v>
      </c>
      <c r="AV1256" s="14" t="s">
        <v>87</v>
      </c>
      <c r="AW1256" s="14" t="s">
        <v>26</v>
      </c>
      <c r="AX1256" s="14" t="s">
        <v>71</v>
      </c>
      <c r="AY1256" s="173" t="s">
        <v>157</v>
      </c>
    </row>
    <row r="1257" spans="2:51" s="14" customFormat="1" ht="22.5" x14ac:dyDescent="0.2">
      <c r="B1257" s="172"/>
      <c r="D1257" s="166" t="s">
        <v>269</v>
      </c>
      <c r="E1257" s="173" t="s">
        <v>1</v>
      </c>
      <c r="F1257" s="174" t="s">
        <v>1889</v>
      </c>
      <c r="H1257" s="175">
        <v>31.984999999999999</v>
      </c>
      <c r="L1257" s="172"/>
      <c r="M1257" s="176"/>
      <c r="N1257" s="177"/>
      <c r="O1257" s="177"/>
      <c r="P1257" s="177"/>
      <c r="Q1257" s="177"/>
      <c r="R1257" s="177"/>
      <c r="S1257" s="177"/>
      <c r="T1257" s="178"/>
      <c r="AT1257" s="173" t="s">
        <v>269</v>
      </c>
      <c r="AU1257" s="173" t="s">
        <v>87</v>
      </c>
      <c r="AV1257" s="14" t="s">
        <v>87</v>
      </c>
      <c r="AW1257" s="14" t="s">
        <v>26</v>
      </c>
      <c r="AX1257" s="14" t="s">
        <v>71</v>
      </c>
      <c r="AY1257" s="173" t="s">
        <v>157</v>
      </c>
    </row>
    <row r="1258" spans="2:51" s="14" customFormat="1" ht="22.5" x14ac:dyDescent="0.2">
      <c r="B1258" s="172"/>
      <c r="D1258" s="166" t="s">
        <v>269</v>
      </c>
      <c r="E1258" s="173" t="s">
        <v>1</v>
      </c>
      <c r="F1258" s="174" t="s">
        <v>1890</v>
      </c>
      <c r="H1258" s="175">
        <v>30.242999999999999</v>
      </c>
      <c r="L1258" s="172"/>
      <c r="M1258" s="176"/>
      <c r="N1258" s="177"/>
      <c r="O1258" s="177"/>
      <c r="P1258" s="177"/>
      <c r="Q1258" s="177"/>
      <c r="R1258" s="177"/>
      <c r="S1258" s="177"/>
      <c r="T1258" s="178"/>
      <c r="AT1258" s="173" t="s">
        <v>269</v>
      </c>
      <c r="AU1258" s="173" t="s">
        <v>87</v>
      </c>
      <c r="AV1258" s="14" t="s">
        <v>87</v>
      </c>
      <c r="AW1258" s="14" t="s">
        <v>26</v>
      </c>
      <c r="AX1258" s="14" t="s">
        <v>71</v>
      </c>
      <c r="AY1258" s="173" t="s">
        <v>157</v>
      </c>
    </row>
    <row r="1259" spans="2:51" s="14" customFormat="1" ht="22.5" x14ac:dyDescent="0.2">
      <c r="B1259" s="172"/>
      <c r="D1259" s="166" t="s">
        <v>269</v>
      </c>
      <c r="E1259" s="173" t="s">
        <v>1</v>
      </c>
      <c r="F1259" s="174" t="s">
        <v>1891</v>
      </c>
      <c r="H1259" s="175">
        <v>63.174999999999997</v>
      </c>
      <c r="L1259" s="172"/>
      <c r="M1259" s="176"/>
      <c r="N1259" s="177"/>
      <c r="O1259" s="177"/>
      <c r="P1259" s="177"/>
      <c r="Q1259" s="177"/>
      <c r="R1259" s="177"/>
      <c r="S1259" s="177"/>
      <c r="T1259" s="178"/>
      <c r="AT1259" s="173" t="s">
        <v>269</v>
      </c>
      <c r="AU1259" s="173" t="s">
        <v>87</v>
      </c>
      <c r="AV1259" s="14" t="s">
        <v>87</v>
      </c>
      <c r="AW1259" s="14" t="s">
        <v>26</v>
      </c>
      <c r="AX1259" s="14" t="s">
        <v>71</v>
      </c>
      <c r="AY1259" s="173" t="s">
        <v>157</v>
      </c>
    </row>
    <row r="1260" spans="2:51" s="14" customFormat="1" ht="22.5" x14ac:dyDescent="0.2">
      <c r="B1260" s="172"/>
      <c r="D1260" s="166" t="s">
        <v>269</v>
      </c>
      <c r="E1260" s="173" t="s">
        <v>1</v>
      </c>
      <c r="F1260" s="174" t="s">
        <v>1892</v>
      </c>
      <c r="H1260" s="175">
        <v>56.366999999999997</v>
      </c>
      <c r="L1260" s="172"/>
      <c r="M1260" s="176"/>
      <c r="N1260" s="177"/>
      <c r="O1260" s="177"/>
      <c r="P1260" s="177"/>
      <c r="Q1260" s="177"/>
      <c r="R1260" s="177"/>
      <c r="S1260" s="177"/>
      <c r="T1260" s="178"/>
      <c r="AT1260" s="173" t="s">
        <v>269</v>
      </c>
      <c r="AU1260" s="173" t="s">
        <v>87</v>
      </c>
      <c r="AV1260" s="14" t="s">
        <v>87</v>
      </c>
      <c r="AW1260" s="14" t="s">
        <v>26</v>
      </c>
      <c r="AX1260" s="14" t="s">
        <v>71</v>
      </c>
      <c r="AY1260" s="173" t="s">
        <v>157</v>
      </c>
    </row>
    <row r="1261" spans="2:51" s="14" customFormat="1" ht="22.5" x14ac:dyDescent="0.2">
      <c r="B1261" s="172"/>
      <c r="D1261" s="166" t="s">
        <v>269</v>
      </c>
      <c r="E1261" s="173" t="s">
        <v>1</v>
      </c>
      <c r="F1261" s="174" t="s">
        <v>1893</v>
      </c>
      <c r="H1261" s="175">
        <v>59.087000000000003</v>
      </c>
      <c r="L1261" s="172"/>
      <c r="M1261" s="176"/>
      <c r="N1261" s="177"/>
      <c r="O1261" s="177"/>
      <c r="P1261" s="177"/>
      <c r="Q1261" s="177"/>
      <c r="R1261" s="177"/>
      <c r="S1261" s="177"/>
      <c r="T1261" s="178"/>
      <c r="AT1261" s="173" t="s">
        <v>269</v>
      </c>
      <c r="AU1261" s="173" t="s">
        <v>87</v>
      </c>
      <c r="AV1261" s="14" t="s">
        <v>87</v>
      </c>
      <c r="AW1261" s="14" t="s">
        <v>26</v>
      </c>
      <c r="AX1261" s="14" t="s">
        <v>71</v>
      </c>
      <c r="AY1261" s="173" t="s">
        <v>157</v>
      </c>
    </row>
    <row r="1262" spans="2:51" s="14" customFormat="1" ht="33.75" x14ac:dyDescent="0.2">
      <c r="B1262" s="172"/>
      <c r="D1262" s="166" t="s">
        <v>269</v>
      </c>
      <c r="E1262" s="173" t="s">
        <v>1</v>
      </c>
      <c r="F1262" s="174" t="s">
        <v>1894</v>
      </c>
      <c r="H1262" s="175">
        <v>55.003999999999998</v>
      </c>
      <c r="L1262" s="172"/>
      <c r="M1262" s="176"/>
      <c r="N1262" s="177"/>
      <c r="O1262" s="177"/>
      <c r="P1262" s="177"/>
      <c r="Q1262" s="177"/>
      <c r="R1262" s="177"/>
      <c r="S1262" s="177"/>
      <c r="T1262" s="178"/>
      <c r="AT1262" s="173" t="s">
        <v>269</v>
      </c>
      <c r="AU1262" s="173" t="s">
        <v>87</v>
      </c>
      <c r="AV1262" s="14" t="s">
        <v>87</v>
      </c>
      <c r="AW1262" s="14" t="s">
        <v>26</v>
      </c>
      <c r="AX1262" s="14" t="s">
        <v>71</v>
      </c>
      <c r="AY1262" s="173" t="s">
        <v>157</v>
      </c>
    </row>
    <row r="1263" spans="2:51" s="14" customFormat="1" ht="33.75" x14ac:dyDescent="0.2">
      <c r="B1263" s="172"/>
      <c r="D1263" s="166" t="s">
        <v>269</v>
      </c>
      <c r="E1263" s="173" t="s">
        <v>1</v>
      </c>
      <c r="F1263" s="174" t="s">
        <v>1895</v>
      </c>
      <c r="H1263" s="175">
        <v>74.313999999999993</v>
      </c>
      <c r="L1263" s="172"/>
      <c r="M1263" s="176"/>
      <c r="N1263" s="177"/>
      <c r="O1263" s="177"/>
      <c r="P1263" s="177"/>
      <c r="Q1263" s="177"/>
      <c r="R1263" s="177"/>
      <c r="S1263" s="177"/>
      <c r="T1263" s="178"/>
      <c r="AT1263" s="173" t="s">
        <v>269</v>
      </c>
      <c r="AU1263" s="173" t="s">
        <v>87</v>
      </c>
      <c r="AV1263" s="14" t="s">
        <v>87</v>
      </c>
      <c r="AW1263" s="14" t="s">
        <v>26</v>
      </c>
      <c r="AX1263" s="14" t="s">
        <v>71</v>
      </c>
      <c r="AY1263" s="173" t="s">
        <v>157</v>
      </c>
    </row>
    <row r="1264" spans="2:51" s="14" customFormat="1" ht="33.75" x14ac:dyDescent="0.2">
      <c r="B1264" s="172"/>
      <c r="D1264" s="166" t="s">
        <v>269</v>
      </c>
      <c r="E1264" s="173" t="s">
        <v>1</v>
      </c>
      <c r="F1264" s="174" t="s">
        <v>1896</v>
      </c>
      <c r="H1264" s="175">
        <v>47.728000000000002</v>
      </c>
      <c r="L1264" s="172"/>
      <c r="M1264" s="176"/>
      <c r="N1264" s="177"/>
      <c r="O1264" s="177"/>
      <c r="P1264" s="177"/>
      <c r="Q1264" s="177"/>
      <c r="R1264" s="177"/>
      <c r="S1264" s="177"/>
      <c r="T1264" s="178"/>
      <c r="AT1264" s="173" t="s">
        <v>269</v>
      </c>
      <c r="AU1264" s="173" t="s">
        <v>87</v>
      </c>
      <c r="AV1264" s="14" t="s">
        <v>87</v>
      </c>
      <c r="AW1264" s="14" t="s">
        <v>26</v>
      </c>
      <c r="AX1264" s="14" t="s">
        <v>71</v>
      </c>
      <c r="AY1264" s="173" t="s">
        <v>157</v>
      </c>
    </row>
    <row r="1265" spans="2:51" s="14" customFormat="1" ht="22.5" x14ac:dyDescent="0.2">
      <c r="B1265" s="172"/>
      <c r="D1265" s="166" t="s">
        <v>269</v>
      </c>
      <c r="E1265" s="173" t="s">
        <v>1</v>
      </c>
      <c r="F1265" s="174" t="s">
        <v>1897</v>
      </c>
      <c r="H1265" s="175">
        <v>64.453999999999994</v>
      </c>
      <c r="L1265" s="172"/>
      <c r="M1265" s="176"/>
      <c r="N1265" s="177"/>
      <c r="O1265" s="177"/>
      <c r="P1265" s="177"/>
      <c r="Q1265" s="177"/>
      <c r="R1265" s="177"/>
      <c r="S1265" s="177"/>
      <c r="T1265" s="178"/>
      <c r="AT1265" s="173" t="s">
        <v>269</v>
      </c>
      <c r="AU1265" s="173" t="s">
        <v>87</v>
      </c>
      <c r="AV1265" s="14" t="s">
        <v>87</v>
      </c>
      <c r="AW1265" s="14" t="s">
        <v>26</v>
      </c>
      <c r="AX1265" s="14" t="s">
        <v>71</v>
      </c>
      <c r="AY1265" s="173" t="s">
        <v>157</v>
      </c>
    </row>
    <row r="1266" spans="2:51" s="14" customFormat="1" x14ac:dyDescent="0.2">
      <c r="B1266" s="172"/>
      <c r="D1266" s="166" t="s">
        <v>269</v>
      </c>
      <c r="E1266" s="173" t="s">
        <v>1</v>
      </c>
      <c r="F1266" s="174" t="s">
        <v>1898</v>
      </c>
      <c r="H1266" s="175">
        <v>28.84</v>
      </c>
      <c r="L1266" s="172"/>
      <c r="M1266" s="176"/>
      <c r="N1266" s="177"/>
      <c r="O1266" s="177"/>
      <c r="P1266" s="177"/>
      <c r="Q1266" s="177"/>
      <c r="R1266" s="177"/>
      <c r="S1266" s="177"/>
      <c r="T1266" s="178"/>
      <c r="AT1266" s="173" t="s">
        <v>269</v>
      </c>
      <c r="AU1266" s="173" t="s">
        <v>87</v>
      </c>
      <c r="AV1266" s="14" t="s">
        <v>87</v>
      </c>
      <c r="AW1266" s="14" t="s">
        <v>26</v>
      </c>
      <c r="AX1266" s="14" t="s">
        <v>71</v>
      </c>
      <c r="AY1266" s="173" t="s">
        <v>157</v>
      </c>
    </row>
    <row r="1267" spans="2:51" s="14" customFormat="1" x14ac:dyDescent="0.2">
      <c r="B1267" s="172"/>
      <c r="D1267" s="166" t="s">
        <v>269</v>
      </c>
      <c r="E1267" s="173" t="s">
        <v>1</v>
      </c>
      <c r="F1267" s="174" t="s">
        <v>1899</v>
      </c>
      <c r="H1267" s="175">
        <v>16.417000000000002</v>
      </c>
      <c r="L1267" s="172"/>
      <c r="M1267" s="176"/>
      <c r="N1267" s="177"/>
      <c r="O1267" s="177"/>
      <c r="P1267" s="177"/>
      <c r="Q1267" s="177"/>
      <c r="R1267" s="177"/>
      <c r="S1267" s="177"/>
      <c r="T1267" s="178"/>
      <c r="AT1267" s="173" t="s">
        <v>269</v>
      </c>
      <c r="AU1267" s="173" t="s">
        <v>87</v>
      </c>
      <c r="AV1267" s="14" t="s">
        <v>87</v>
      </c>
      <c r="AW1267" s="14" t="s">
        <v>26</v>
      </c>
      <c r="AX1267" s="14" t="s">
        <v>71</v>
      </c>
      <c r="AY1267" s="173" t="s">
        <v>157</v>
      </c>
    </row>
    <row r="1268" spans="2:51" s="14" customFormat="1" ht="22.5" x14ac:dyDescent="0.2">
      <c r="B1268" s="172"/>
      <c r="D1268" s="166" t="s">
        <v>269</v>
      </c>
      <c r="E1268" s="173" t="s">
        <v>1</v>
      </c>
      <c r="F1268" s="174" t="s">
        <v>1900</v>
      </c>
      <c r="H1268" s="175">
        <v>49.848999999999997</v>
      </c>
      <c r="L1268" s="172"/>
      <c r="M1268" s="176"/>
      <c r="N1268" s="177"/>
      <c r="O1268" s="177"/>
      <c r="P1268" s="177"/>
      <c r="Q1268" s="177"/>
      <c r="R1268" s="177"/>
      <c r="S1268" s="177"/>
      <c r="T1268" s="178"/>
      <c r="AT1268" s="173" t="s">
        <v>269</v>
      </c>
      <c r="AU1268" s="173" t="s">
        <v>87</v>
      </c>
      <c r="AV1268" s="14" t="s">
        <v>87</v>
      </c>
      <c r="AW1268" s="14" t="s">
        <v>26</v>
      </c>
      <c r="AX1268" s="14" t="s">
        <v>71</v>
      </c>
      <c r="AY1268" s="173" t="s">
        <v>157</v>
      </c>
    </row>
    <row r="1269" spans="2:51" s="14" customFormat="1" x14ac:dyDescent="0.2">
      <c r="B1269" s="172"/>
      <c r="D1269" s="166" t="s">
        <v>269</v>
      </c>
      <c r="E1269" s="173" t="s">
        <v>1</v>
      </c>
      <c r="F1269" s="174" t="s">
        <v>1901</v>
      </c>
      <c r="H1269" s="175">
        <v>29.518999999999998</v>
      </c>
      <c r="L1269" s="172"/>
      <c r="M1269" s="176"/>
      <c r="N1269" s="177"/>
      <c r="O1269" s="177"/>
      <c r="P1269" s="177"/>
      <c r="Q1269" s="177"/>
      <c r="R1269" s="177"/>
      <c r="S1269" s="177"/>
      <c r="T1269" s="178"/>
      <c r="AT1269" s="173" t="s">
        <v>269</v>
      </c>
      <c r="AU1269" s="173" t="s">
        <v>87</v>
      </c>
      <c r="AV1269" s="14" t="s">
        <v>87</v>
      </c>
      <c r="AW1269" s="14" t="s">
        <v>26</v>
      </c>
      <c r="AX1269" s="14" t="s">
        <v>71</v>
      </c>
      <c r="AY1269" s="173" t="s">
        <v>157</v>
      </c>
    </row>
    <row r="1270" spans="2:51" s="16" customFormat="1" x14ac:dyDescent="0.2">
      <c r="B1270" s="186"/>
      <c r="D1270" s="166" t="s">
        <v>269</v>
      </c>
      <c r="E1270" s="187" t="s">
        <v>1</v>
      </c>
      <c r="F1270" s="188" t="s">
        <v>319</v>
      </c>
      <c r="H1270" s="189">
        <v>1073.1790000000001</v>
      </c>
      <c r="L1270" s="186"/>
      <c r="M1270" s="190"/>
      <c r="N1270" s="191"/>
      <c r="O1270" s="191"/>
      <c r="P1270" s="191"/>
      <c r="Q1270" s="191"/>
      <c r="R1270" s="191"/>
      <c r="S1270" s="191"/>
      <c r="T1270" s="192"/>
      <c r="AT1270" s="187" t="s">
        <v>269</v>
      </c>
      <c r="AU1270" s="187" t="s">
        <v>87</v>
      </c>
      <c r="AV1270" s="16" t="s">
        <v>92</v>
      </c>
      <c r="AW1270" s="16" t="s">
        <v>26</v>
      </c>
      <c r="AX1270" s="16" t="s">
        <v>71</v>
      </c>
      <c r="AY1270" s="187" t="s">
        <v>157</v>
      </c>
    </row>
    <row r="1271" spans="2:51" s="13" customFormat="1" x14ac:dyDescent="0.2">
      <c r="B1271" s="165"/>
      <c r="D1271" s="166" t="s">
        <v>269</v>
      </c>
      <c r="E1271" s="167" t="s">
        <v>1</v>
      </c>
      <c r="F1271" s="168" t="s">
        <v>1417</v>
      </c>
      <c r="H1271" s="167" t="s">
        <v>1</v>
      </c>
      <c r="L1271" s="165"/>
      <c r="M1271" s="169"/>
      <c r="N1271" s="170"/>
      <c r="O1271" s="170"/>
      <c r="P1271" s="170"/>
      <c r="Q1271" s="170"/>
      <c r="R1271" s="170"/>
      <c r="S1271" s="170"/>
      <c r="T1271" s="171"/>
      <c r="AT1271" s="167" t="s">
        <v>269</v>
      </c>
      <c r="AU1271" s="167" t="s">
        <v>87</v>
      </c>
      <c r="AV1271" s="13" t="s">
        <v>79</v>
      </c>
      <c r="AW1271" s="13" t="s">
        <v>26</v>
      </c>
      <c r="AX1271" s="13" t="s">
        <v>71</v>
      </c>
      <c r="AY1271" s="167" t="s">
        <v>157</v>
      </c>
    </row>
    <row r="1272" spans="2:51" s="14" customFormat="1" ht="22.5" x14ac:dyDescent="0.2">
      <c r="B1272" s="172"/>
      <c r="D1272" s="166" t="s">
        <v>269</v>
      </c>
      <c r="E1272" s="173" t="s">
        <v>1</v>
      </c>
      <c r="F1272" s="174" t="s">
        <v>1902</v>
      </c>
      <c r="H1272" s="175">
        <v>71.781000000000006</v>
      </c>
      <c r="L1272" s="172"/>
      <c r="M1272" s="176"/>
      <c r="N1272" s="177"/>
      <c r="O1272" s="177"/>
      <c r="P1272" s="177"/>
      <c r="Q1272" s="177"/>
      <c r="R1272" s="177"/>
      <c r="S1272" s="177"/>
      <c r="T1272" s="178"/>
      <c r="AT1272" s="173" t="s">
        <v>269</v>
      </c>
      <c r="AU1272" s="173" t="s">
        <v>87</v>
      </c>
      <c r="AV1272" s="14" t="s">
        <v>87</v>
      </c>
      <c r="AW1272" s="14" t="s">
        <v>26</v>
      </c>
      <c r="AX1272" s="14" t="s">
        <v>71</v>
      </c>
      <c r="AY1272" s="173" t="s">
        <v>157</v>
      </c>
    </row>
    <row r="1273" spans="2:51" s="14" customFormat="1" ht="22.5" x14ac:dyDescent="0.2">
      <c r="B1273" s="172"/>
      <c r="D1273" s="166" t="s">
        <v>269</v>
      </c>
      <c r="E1273" s="173" t="s">
        <v>1</v>
      </c>
      <c r="F1273" s="174" t="s">
        <v>1903</v>
      </c>
      <c r="H1273" s="175">
        <v>89.314999999999998</v>
      </c>
      <c r="L1273" s="172"/>
      <c r="M1273" s="176"/>
      <c r="N1273" s="177"/>
      <c r="O1273" s="177"/>
      <c r="P1273" s="177"/>
      <c r="Q1273" s="177"/>
      <c r="R1273" s="177"/>
      <c r="S1273" s="177"/>
      <c r="T1273" s="178"/>
      <c r="AT1273" s="173" t="s">
        <v>269</v>
      </c>
      <c r="AU1273" s="173" t="s">
        <v>87</v>
      </c>
      <c r="AV1273" s="14" t="s">
        <v>87</v>
      </c>
      <c r="AW1273" s="14" t="s">
        <v>26</v>
      </c>
      <c r="AX1273" s="14" t="s">
        <v>71</v>
      </c>
      <c r="AY1273" s="173" t="s">
        <v>157</v>
      </c>
    </row>
    <row r="1274" spans="2:51" s="14" customFormat="1" x14ac:dyDescent="0.2">
      <c r="B1274" s="172"/>
      <c r="D1274" s="166" t="s">
        <v>269</v>
      </c>
      <c r="E1274" s="173" t="s">
        <v>1</v>
      </c>
      <c r="F1274" s="174" t="s">
        <v>1904</v>
      </c>
      <c r="H1274" s="175">
        <v>15.3</v>
      </c>
      <c r="L1274" s="172"/>
      <c r="M1274" s="176"/>
      <c r="N1274" s="177"/>
      <c r="O1274" s="177"/>
      <c r="P1274" s="177"/>
      <c r="Q1274" s="177"/>
      <c r="R1274" s="177"/>
      <c r="S1274" s="177"/>
      <c r="T1274" s="178"/>
      <c r="AT1274" s="173" t="s">
        <v>269</v>
      </c>
      <c r="AU1274" s="173" t="s">
        <v>87</v>
      </c>
      <c r="AV1274" s="14" t="s">
        <v>87</v>
      </c>
      <c r="AW1274" s="14" t="s">
        <v>26</v>
      </c>
      <c r="AX1274" s="14" t="s">
        <v>71</v>
      </c>
      <c r="AY1274" s="173" t="s">
        <v>157</v>
      </c>
    </row>
    <row r="1275" spans="2:51" s="14" customFormat="1" ht="22.5" x14ac:dyDescent="0.2">
      <c r="B1275" s="172"/>
      <c r="D1275" s="166" t="s">
        <v>269</v>
      </c>
      <c r="E1275" s="173" t="s">
        <v>1</v>
      </c>
      <c r="F1275" s="174" t="s">
        <v>1905</v>
      </c>
      <c r="H1275" s="175">
        <v>47.633000000000003</v>
      </c>
      <c r="L1275" s="172"/>
      <c r="M1275" s="176"/>
      <c r="N1275" s="177"/>
      <c r="O1275" s="177"/>
      <c r="P1275" s="177"/>
      <c r="Q1275" s="177"/>
      <c r="R1275" s="177"/>
      <c r="S1275" s="177"/>
      <c r="T1275" s="178"/>
      <c r="AT1275" s="173" t="s">
        <v>269</v>
      </c>
      <c r="AU1275" s="173" t="s">
        <v>87</v>
      </c>
      <c r="AV1275" s="14" t="s">
        <v>87</v>
      </c>
      <c r="AW1275" s="14" t="s">
        <v>26</v>
      </c>
      <c r="AX1275" s="14" t="s">
        <v>71</v>
      </c>
      <c r="AY1275" s="173" t="s">
        <v>157</v>
      </c>
    </row>
    <row r="1276" spans="2:51" s="14" customFormat="1" x14ac:dyDescent="0.2">
      <c r="B1276" s="172"/>
      <c r="D1276" s="166" t="s">
        <v>269</v>
      </c>
      <c r="E1276" s="173" t="s">
        <v>1</v>
      </c>
      <c r="F1276" s="174" t="s">
        <v>1906</v>
      </c>
      <c r="H1276" s="175">
        <v>4.41</v>
      </c>
      <c r="L1276" s="172"/>
      <c r="M1276" s="176"/>
      <c r="N1276" s="177"/>
      <c r="O1276" s="177"/>
      <c r="P1276" s="177"/>
      <c r="Q1276" s="177"/>
      <c r="R1276" s="177"/>
      <c r="S1276" s="177"/>
      <c r="T1276" s="178"/>
      <c r="AT1276" s="173" t="s">
        <v>269</v>
      </c>
      <c r="AU1276" s="173" t="s">
        <v>87</v>
      </c>
      <c r="AV1276" s="14" t="s">
        <v>87</v>
      </c>
      <c r="AW1276" s="14" t="s">
        <v>26</v>
      </c>
      <c r="AX1276" s="14" t="s">
        <v>71</v>
      </c>
      <c r="AY1276" s="173" t="s">
        <v>157</v>
      </c>
    </row>
    <row r="1277" spans="2:51" s="14" customFormat="1" x14ac:dyDescent="0.2">
      <c r="B1277" s="172"/>
      <c r="D1277" s="166" t="s">
        <v>269</v>
      </c>
      <c r="E1277" s="173" t="s">
        <v>1</v>
      </c>
      <c r="F1277" s="174" t="s">
        <v>1907</v>
      </c>
      <c r="H1277" s="175">
        <v>25.248000000000001</v>
      </c>
      <c r="L1277" s="172"/>
      <c r="M1277" s="176"/>
      <c r="N1277" s="177"/>
      <c r="O1277" s="177"/>
      <c r="P1277" s="177"/>
      <c r="Q1277" s="177"/>
      <c r="R1277" s="177"/>
      <c r="S1277" s="177"/>
      <c r="T1277" s="178"/>
      <c r="AT1277" s="173" t="s">
        <v>269</v>
      </c>
      <c r="AU1277" s="173" t="s">
        <v>87</v>
      </c>
      <c r="AV1277" s="14" t="s">
        <v>87</v>
      </c>
      <c r="AW1277" s="14" t="s">
        <v>26</v>
      </c>
      <c r="AX1277" s="14" t="s">
        <v>71</v>
      </c>
      <c r="AY1277" s="173" t="s">
        <v>157</v>
      </c>
    </row>
    <row r="1278" spans="2:51" s="16" customFormat="1" x14ac:dyDescent="0.2">
      <c r="B1278" s="186"/>
      <c r="D1278" s="166" t="s">
        <v>269</v>
      </c>
      <c r="E1278" s="187" t="s">
        <v>1</v>
      </c>
      <c r="F1278" s="188" t="s">
        <v>319</v>
      </c>
      <c r="H1278" s="189">
        <v>253.68700000000001</v>
      </c>
      <c r="L1278" s="186"/>
      <c r="M1278" s="190"/>
      <c r="N1278" s="191"/>
      <c r="O1278" s="191"/>
      <c r="P1278" s="191"/>
      <c r="Q1278" s="191"/>
      <c r="R1278" s="191"/>
      <c r="S1278" s="191"/>
      <c r="T1278" s="192"/>
      <c r="AT1278" s="187" t="s">
        <v>269</v>
      </c>
      <c r="AU1278" s="187" t="s">
        <v>87</v>
      </c>
      <c r="AV1278" s="16" t="s">
        <v>92</v>
      </c>
      <c r="AW1278" s="16" t="s">
        <v>26</v>
      </c>
      <c r="AX1278" s="16" t="s">
        <v>71</v>
      </c>
      <c r="AY1278" s="187" t="s">
        <v>157</v>
      </c>
    </row>
    <row r="1279" spans="2:51" s="13" customFormat="1" x14ac:dyDescent="0.2">
      <c r="B1279" s="165"/>
      <c r="D1279" s="166" t="s">
        <v>269</v>
      </c>
      <c r="E1279" s="167" t="s">
        <v>1</v>
      </c>
      <c r="F1279" s="168" t="s">
        <v>1908</v>
      </c>
      <c r="H1279" s="167" t="s">
        <v>1</v>
      </c>
      <c r="L1279" s="165"/>
      <c r="M1279" s="169"/>
      <c r="N1279" s="170"/>
      <c r="O1279" s="170"/>
      <c r="P1279" s="170"/>
      <c r="Q1279" s="170"/>
      <c r="R1279" s="170"/>
      <c r="S1279" s="170"/>
      <c r="T1279" s="171"/>
      <c r="AT1279" s="167" t="s">
        <v>269</v>
      </c>
      <c r="AU1279" s="167" t="s">
        <v>87</v>
      </c>
      <c r="AV1279" s="13" t="s">
        <v>79</v>
      </c>
      <c r="AW1279" s="13" t="s">
        <v>26</v>
      </c>
      <c r="AX1279" s="13" t="s">
        <v>71</v>
      </c>
      <c r="AY1279" s="167" t="s">
        <v>157</v>
      </c>
    </row>
    <row r="1280" spans="2:51" s="14" customFormat="1" ht="22.5" x14ac:dyDescent="0.2">
      <c r="B1280" s="172"/>
      <c r="D1280" s="166" t="s">
        <v>269</v>
      </c>
      <c r="E1280" s="173" t="s">
        <v>1</v>
      </c>
      <c r="F1280" s="174" t="s">
        <v>1909</v>
      </c>
      <c r="H1280" s="175">
        <v>19.696999999999999</v>
      </c>
      <c r="L1280" s="172"/>
      <c r="M1280" s="176"/>
      <c r="N1280" s="177"/>
      <c r="O1280" s="177"/>
      <c r="P1280" s="177"/>
      <c r="Q1280" s="177"/>
      <c r="R1280" s="177"/>
      <c r="S1280" s="177"/>
      <c r="T1280" s="178"/>
      <c r="AT1280" s="173" t="s">
        <v>269</v>
      </c>
      <c r="AU1280" s="173" t="s">
        <v>87</v>
      </c>
      <c r="AV1280" s="14" t="s">
        <v>87</v>
      </c>
      <c r="AW1280" s="14" t="s">
        <v>26</v>
      </c>
      <c r="AX1280" s="14" t="s">
        <v>71</v>
      </c>
      <c r="AY1280" s="173" t="s">
        <v>157</v>
      </c>
    </row>
    <row r="1281" spans="1:65" s="14" customFormat="1" x14ac:dyDescent="0.2">
      <c r="B1281" s="172"/>
      <c r="D1281" s="166" t="s">
        <v>269</v>
      </c>
      <c r="E1281" s="173" t="s">
        <v>1</v>
      </c>
      <c r="F1281" s="174" t="s">
        <v>1910</v>
      </c>
      <c r="H1281" s="175">
        <v>49.22</v>
      </c>
      <c r="L1281" s="172"/>
      <c r="M1281" s="176"/>
      <c r="N1281" s="177"/>
      <c r="O1281" s="177"/>
      <c r="P1281" s="177"/>
      <c r="Q1281" s="177"/>
      <c r="R1281" s="177"/>
      <c r="S1281" s="177"/>
      <c r="T1281" s="178"/>
      <c r="AT1281" s="173" t="s">
        <v>269</v>
      </c>
      <c r="AU1281" s="173" t="s">
        <v>87</v>
      </c>
      <c r="AV1281" s="14" t="s">
        <v>87</v>
      </c>
      <c r="AW1281" s="14" t="s">
        <v>26</v>
      </c>
      <c r="AX1281" s="14" t="s">
        <v>71</v>
      </c>
      <c r="AY1281" s="173" t="s">
        <v>157</v>
      </c>
    </row>
    <row r="1282" spans="1:65" s="16" customFormat="1" x14ac:dyDescent="0.2">
      <c r="B1282" s="186"/>
      <c r="D1282" s="166" t="s">
        <v>269</v>
      </c>
      <c r="E1282" s="187" t="s">
        <v>1</v>
      </c>
      <c r="F1282" s="188" t="s">
        <v>319</v>
      </c>
      <c r="H1282" s="189">
        <v>68.917000000000002</v>
      </c>
      <c r="L1282" s="186"/>
      <c r="M1282" s="190"/>
      <c r="N1282" s="191"/>
      <c r="O1282" s="191"/>
      <c r="P1282" s="191"/>
      <c r="Q1282" s="191"/>
      <c r="R1282" s="191"/>
      <c r="S1282" s="191"/>
      <c r="T1282" s="192"/>
      <c r="AT1282" s="187" t="s">
        <v>269</v>
      </c>
      <c r="AU1282" s="187" t="s">
        <v>87</v>
      </c>
      <c r="AV1282" s="16" t="s">
        <v>92</v>
      </c>
      <c r="AW1282" s="16" t="s">
        <v>26</v>
      </c>
      <c r="AX1282" s="16" t="s">
        <v>71</v>
      </c>
      <c r="AY1282" s="187" t="s">
        <v>157</v>
      </c>
    </row>
    <row r="1283" spans="1:65" s="13" customFormat="1" x14ac:dyDescent="0.2">
      <c r="B1283" s="165"/>
      <c r="D1283" s="166" t="s">
        <v>269</v>
      </c>
      <c r="E1283" s="167" t="s">
        <v>1</v>
      </c>
      <c r="F1283" s="168" t="s">
        <v>1911</v>
      </c>
      <c r="H1283" s="167" t="s">
        <v>1</v>
      </c>
      <c r="L1283" s="165"/>
      <c r="M1283" s="169"/>
      <c r="N1283" s="170"/>
      <c r="O1283" s="170"/>
      <c r="P1283" s="170"/>
      <c r="Q1283" s="170"/>
      <c r="R1283" s="170"/>
      <c r="S1283" s="170"/>
      <c r="T1283" s="171"/>
      <c r="AT1283" s="167" t="s">
        <v>269</v>
      </c>
      <c r="AU1283" s="167" t="s">
        <v>87</v>
      </c>
      <c r="AV1283" s="13" t="s">
        <v>79</v>
      </c>
      <c r="AW1283" s="13" t="s">
        <v>26</v>
      </c>
      <c r="AX1283" s="13" t="s">
        <v>71</v>
      </c>
      <c r="AY1283" s="167" t="s">
        <v>157</v>
      </c>
    </row>
    <row r="1284" spans="1:65" s="14" customFormat="1" x14ac:dyDescent="0.2">
      <c r="B1284" s="172"/>
      <c r="D1284" s="166" t="s">
        <v>269</v>
      </c>
      <c r="E1284" s="173" t="s">
        <v>1</v>
      </c>
      <c r="F1284" s="174" t="s">
        <v>1912</v>
      </c>
      <c r="H1284" s="175">
        <v>45.77</v>
      </c>
      <c r="L1284" s="172"/>
      <c r="M1284" s="176"/>
      <c r="N1284" s="177"/>
      <c r="O1284" s="177"/>
      <c r="P1284" s="177"/>
      <c r="Q1284" s="177"/>
      <c r="R1284" s="177"/>
      <c r="S1284" s="177"/>
      <c r="T1284" s="178"/>
      <c r="AT1284" s="173" t="s">
        <v>269</v>
      </c>
      <c r="AU1284" s="173" t="s">
        <v>87</v>
      </c>
      <c r="AV1284" s="14" t="s">
        <v>87</v>
      </c>
      <c r="AW1284" s="14" t="s">
        <v>26</v>
      </c>
      <c r="AX1284" s="14" t="s">
        <v>71</v>
      </c>
      <c r="AY1284" s="173" t="s">
        <v>157</v>
      </c>
    </row>
    <row r="1285" spans="1:65" s="14" customFormat="1" x14ac:dyDescent="0.2">
      <c r="B1285" s="172"/>
      <c r="D1285" s="166" t="s">
        <v>269</v>
      </c>
      <c r="E1285" s="173" t="s">
        <v>1</v>
      </c>
      <c r="F1285" s="174" t="s">
        <v>1913</v>
      </c>
      <c r="H1285" s="175">
        <v>35.200000000000003</v>
      </c>
      <c r="L1285" s="172"/>
      <c r="M1285" s="176"/>
      <c r="N1285" s="177"/>
      <c r="O1285" s="177"/>
      <c r="P1285" s="177"/>
      <c r="Q1285" s="177"/>
      <c r="R1285" s="177"/>
      <c r="S1285" s="177"/>
      <c r="T1285" s="178"/>
      <c r="AT1285" s="173" t="s">
        <v>269</v>
      </c>
      <c r="AU1285" s="173" t="s">
        <v>87</v>
      </c>
      <c r="AV1285" s="14" t="s">
        <v>87</v>
      </c>
      <c r="AW1285" s="14" t="s">
        <v>26</v>
      </c>
      <c r="AX1285" s="14" t="s">
        <v>71</v>
      </c>
      <c r="AY1285" s="173" t="s">
        <v>157</v>
      </c>
    </row>
    <row r="1286" spans="1:65" s="14" customFormat="1" x14ac:dyDescent="0.2">
      <c r="B1286" s="172"/>
      <c r="D1286" s="166" t="s">
        <v>269</v>
      </c>
      <c r="E1286" s="173" t="s">
        <v>1</v>
      </c>
      <c r="F1286" s="174" t="s">
        <v>1914</v>
      </c>
      <c r="H1286" s="175">
        <v>54.768000000000001</v>
      </c>
      <c r="L1286" s="172"/>
      <c r="M1286" s="176"/>
      <c r="N1286" s="177"/>
      <c r="O1286" s="177"/>
      <c r="P1286" s="177"/>
      <c r="Q1286" s="177"/>
      <c r="R1286" s="177"/>
      <c r="S1286" s="177"/>
      <c r="T1286" s="178"/>
      <c r="AT1286" s="173" t="s">
        <v>269</v>
      </c>
      <c r="AU1286" s="173" t="s">
        <v>87</v>
      </c>
      <c r="AV1286" s="14" t="s">
        <v>87</v>
      </c>
      <c r="AW1286" s="14" t="s">
        <v>26</v>
      </c>
      <c r="AX1286" s="14" t="s">
        <v>71</v>
      </c>
      <c r="AY1286" s="173" t="s">
        <v>157</v>
      </c>
    </row>
    <row r="1287" spans="1:65" s="14" customFormat="1" x14ac:dyDescent="0.2">
      <c r="B1287" s="172"/>
      <c r="D1287" s="166" t="s">
        <v>269</v>
      </c>
      <c r="E1287" s="173" t="s">
        <v>1</v>
      </c>
      <c r="F1287" s="174" t="s">
        <v>1915</v>
      </c>
      <c r="H1287" s="175">
        <v>12.045</v>
      </c>
      <c r="L1287" s="172"/>
      <c r="M1287" s="176"/>
      <c r="N1287" s="177"/>
      <c r="O1287" s="177"/>
      <c r="P1287" s="177"/>
      <c r="Q1287" s="177"/>
      <c r="R1287" s="177"/>
      <c r="S1287" s="177"/>
      <c r="T1287" s="178"/>
      <c r="AT1287" s="173" t="s">
        <v>269</v>
      </c>
      <c r="AU1287" s="173" t="s">
        <v>87</v>
      </c>
      <c r="AV1287" s="14" t="s">
        <v>87</v>
      </c>
      <c r="AW1287" s="14" t="s">
        <v>26</v>
      </c>
      <c r="AX1287" s="14" t="s">
        <v>71</v>
      </c>
      <c r="AY1287" s="173" t="s">
        <v>157</v>
      </c>
    </row>
    <row r="1288" spans="1:65" s="16" customFormat="1" x14ac:dyDescent="0.2">
      <c r="B1288" s="186"/>
      <c r="D1288" s="166" t="s">
        <v>269</v>
      </c>
      <c r="E1288" s="187" t="s">
        <v>1</v>
      </c>
      <c r="F1288" s="188" t="s">
        <v>319</v>
      </c>
      <c r="H1288" s="189">
        <v>147.78299999999999</v>
      </c>
      <c r="L1288" s="186"/>
      <c r="M1288" s="190"/>
      <c r="N1288" s="191"/>
      <c r="O1288" s="191"/>
      <c r="P1288" s="191"/>
      <c r="Q1288" s="191"/>
      <c r="R1288" s="191"/>
      <c r="S1288" s="191"/>
      <c r="T1288" s="192"/>
      <c r="AT1288" s="187" t="s">
        <v>269</v>
      </c>
      <c r="AU1288" s="187" t="s">
        <v>87</v>
      </c>
      <c r="AV1288" s="16" t="s">
        <v>92</v>
      </c>
      <c r="AW1288" s="16" t="s">
        <v>26</v>
      </c>
      <c r="AX1288" s="16" t="s">
        <v>71</v>
      </c>
      <c r="AY1288" s="187" t="s">
        <v>157</v>
      </c>
    </row>
    <row r="1289" spans="1:65" s="15" customFormat="1" x14ac:dyDescent="0.2">
      <c r="B1289" s="179"/>
      <c r="D1289" s="166" t="s">
        <v>269</v>
      </c>
      <c r="E1289" s="180" t="s">
        <v>1</v>
      </c>
      <c r="F1289" s="181" t="s">
        <v>272</v>
      </c>
      <c r="H1289" s="182">
        <v>4213.5010000000002</v>
      </c>
      <c r="L1289" s="179"/>
      <c r="M1289" s="183"/>
      <c r="N1289" s="184"/>
      <c r="O1289" s="184"/>
      <c r="P1289" s="184"/>
      <c r="Q1289" s="184"/>
      <c r="R1289" s="184"/>
      <c r="S1289" s="184"/>
      <c r="T1289" s="185"/>
      <c r="AT1289" s="180" t="s">
        <v>269</v>
      </c>
      <c r="AU1289" s="180" t="s">
        <v>87</v>
      </c>
      <c r="AV1289" s="15" t="s">
        <v>162</v>
      </c>
      <c r="AW1289" s="15" t="s">
        <v>26</v>
      </c>
      <c r="AX1289" s="15" t="s">
        <v>79</v>
      </c>
      <c r="AY1289" s="180" t="s">
        <v>157</v>
      </c>
    </row>
    <row r="1290" spans="1:65" s="2" customFormat="1" ht="24.2" customHeight="1" x14ac:dyDescent="0.2">
      <c r="A1290" s="30"/>
      <c r="B1290" s="147"/>
      <c r="C1290" s="148" t="s">
        <v>1916</v>
      </c>
      <c r="D1290" s="148" t="s">
        <v>159</v>
      </c>
      <c r="E1290" s="149" t="s">
        <v>1917</v>
      </c>
      <c r="F1290" s="150" t="s">
        <v>1918</v>
      </c>
      <c r="G1290" s="151" t="s">
        <v>196</v>
      </c>
      <c r="H1290" s="152">
        <v>311.02</v>
      </c>
      <c r="I1290" s="152"/>
      <c r="J1290" s="152">
        <f>ROUND(I1290*H1290,3)</f>
        <v>0</v>
      </c>
      <c r="K1290" s="153"/>
      <c r="L1290" s="31"/>
      <c r="M1290" s="154" t="s">
        <v>1</v>
      </c>
      <c r="N1290" s="155" t="s">
        <v>37</v>
      </c>
      <c r="O1290" s="156">
        <v>4.5999999999999999E-2</v>
      </c>
      <c r="P1290" s="156">
        <f>O1290*H1290</f>
        <v>14.306919999999998</v>
      </c>
      <c r="Q1290" s="156">
        <v>1.89E-3</v>
      </c>
      <c r="R1290" s="156">
        <f>Q1290*H1290</f>
        <v>0.58782780000000001</v>
      </c>
      <c r="S1290" s="156">
        <v>0</v>
      </c>
      <c r="T1290" s="157">
        <f>S1290*H1290</f>
        <v>0</v>
      </c>
      <c r="U1290" s="30"/>
      <c r="V1290" s="30"/>
      <c r="W1290" s="30"/>
      <c r="X1290" s="30"/>
      <c r="Y1290" s="30"/>
      <c r="Z1290" s="30"/>
      <c r="AA1290" s="30"/>
      <c r="AB1290" s="30"/>
      <c r="AC1290" s="30"/>
      <c r="AD1290" s="30"/>
      <c r="AE1290" s="30"/>
      <c r="AR1290" s="158" t="s">
        <v>162</v>
      </c>
      <c r="AT1290" s="158" t="s">
        <v>159</v>
      </c>
      <c r="AU1290" s="158" t="s">
        <v>87</v>
      </c>
      <c r="AY1290" s="18" t="s">
        <v>157</v>
      </c>
      <c r="BE1290" s="159">
        <f>IF(N1290="základná",J1290,0)</f>
        <v>0</v>
      </c>
      <c r="BF1290" s="159">
        <f>IF(N1290="znížená",J1290,0)</f>
        <v>0</v>
      </c>
      <c r="BG1290" s="159">
        <f>IF(N1290="zákl. prenesená",J1290,0)</f>
        <v>0</v>
      </c>
      <c r="BH1290" s="159">
        <f>IF(N1290="zníž. prenesená",J1290,0)</f>
        <v>0</v>
      </c>
      <c r="BI1290" s="159">
        <f>IF(N1290="nulová",J1290,0)</f>
        <v>0</v>
      </c>
      <c r="BJ1290" s="18" t="s">
        <v>87</v>
      </c>
      <c r="BK1290" s="160">
        <f>ROUND(I1290*H1290,3)</f>
        <v>0</v>
      </c>
      <c r="BL1290" s="18" t="s">
        <v>162</v>
      </c>
      <c r="BM1290" s="158" t="s">
        <v>1919</v>
      </c>
    </row>
    <row r="1291" spans="1:65" s="13" customFormat="1" x14ac:dyDescent="0.2">
      <c r="B1291" s="165"/>
      <c r="D1291" s="166" t="s">
        <v>269</v>
      </c>
      <c r="E1291" s="167" t="s">
        <v>1</v>
      </c>
      <c r="F1291" s="168" t="s">
        <v>1070</v>
      </c>
      <c r="H1291" s="167" t="s">
        <v>1</v>
      </c>
      <c r="L1291" s="165"/>
      <c r="M1291" s="169"/>
      <c r="N1291" s="170"/>
      <c r="O1291" s="170"/>
      <c r="P1291" s="170"/>
      <c r="Q1291" s="170"/>
      <c r="R1291" s="170"/>
      <c r="S1291" s="170"/>
      <c r="T1291" s="171"/>
      <c r="AT1291" s="167" t="s">
        <v>269</v>
      </c>
      <c r="AU1291" s="167" t="s">
        <v>87</v>
      </c>
      <c r="AV1291" s="13" t="s">
        <v>79</v>
      </c>
      <c r="AW1291" s="13" t="s">
        <v>26</v>
      </c>
      <c r="AX1291" s="13" t="s">
        <v>71</v>
      </c>
      <c r="AY1291" s="167" t="s">
        <v>157</v>
      </c>
    </row>
    <row r="1292" spans="1:65" s="14" customFormat="1" x14ac:dyDescent="0.2">
      <c r="B1292" s="172"/>
      <c r="D1292" s="166" t="s">
        <v>269</v>
      </c>
      <c r="E1292" s="173" t="s">
        <v>1</v>
      </c>
      <c r="F1292" s="174" t="s">
        <v>1920</v>
      </c>
      <c r="H1292" s="175">
        <v>10.199999999999999</v>
      </c>
      <c r="L1292" s="172"/>
      <c r="M1292" s="176"/>
      <c r="N1292" s="177"/>
      <c r="O1292" s="177"/>
      <c r="P1292" s="177"/>
      <c r="Q1292" s="177"/>
      <c r="R1292" s="177"/>
      <c r="S1292" s="177"/>
      <c r="T1292" s="178"/>
      <c r="AT1292" s="173" t="s">
        <v>269</v>
      </c>
      <c r="AU1292" s="173" t="s">
        <v>87</v>
      </c>
      <c r="AV1292" s="14" t="s">
        <v>87</v>
      </c>
      <c r="AW1292" s="14" t="s">
        <v>26</v>
      </c>
      <c r="AX1292" s="14" t="s">
        <v>71</v>
      </c>
      <c r="AY1292" s="173" t="s">
        <v>157</v>
      </c>
    </row>
    <row r="1293" spans="1:65" s="14" customFormat="1" x14ac:dyDescent="0.2">
      <c r="B1293" s="172"/>
      <c r="D1293" s="166" t="s">
        <v>269</v>
      </c>
      <c r="E1293" s="173" t="s">
        <v>1</v>
      </c>
      <c r="F1293" s="174" t="s">
        <v>1921</v>
      </c>
      <c r="H1293" s="175">
        <v>1.9</v>
      </c>
      <c r="L1293" s="172"/>
      <c r="M1293" s="176"/>
      <c r="N1293" s="177"/>
      <c r="O1293" s="177"/>
      <c r="P1293" s="177"/>
      <c r="Q1293" s="177"/>
      <c r="R1293" s="177"/>
      <c r="S1293" s="177"/>
      <c r="T1293" s="178"/>
      <c r="AT1293" s="173" t="s">
        <v>269</v>
      </c>
      <c r="AU1293" s="173" t="s">
        <v>87</v>
      </c>
      <c r="AV1293" s="14" t="s">
        <v>87</v>
      </c>
      <c r="AW1293" s="14" t="s">
        <v>26</v>
      </c>
      <c r="AX1293" s="14" t="s">
        <v>71</v>
      </c>
      <c r="AY1293" s="173" t="s">
        <v>157</v>
      </c>
    </row>
    <row r="1294" spans="1:65" s="14" customFormat="1" x14ac:dyDescent="0.2">
      <c r="B1294" s="172"/>
      <c r="D1294" s="166" t="s">
        <v>269</v>
      </c>
      <c r="E1294" s="173" t="s">
        <v>1</v>
      </c>
      <c r="F1294" s="174" t="s">
        <v>1922</v>
      </c>
      <c r="H1294" s="175">
        <v>14</v>
      </c>
      <c r="L1294" s="172"/>
      <c r="M1294" s="176"/>
      <c r="N1294" s="177"/>
      <c r="O1294" s="177"/>
      <c r="P1294" s="177"/>
      <c r="Q1294" s="177"/>
      <c r="R1294" s="177"/>
      <c r="S1294" s="177"/>
      <c r="T1294" s="178"/>
      <c r="AT1294" s="173" t="s">
        <v>269</v>
      </c>
      <c r="AU1294" s="173" t="s">
        <v>87</v>
      </c>
      <c r="AV1294" s="14" t="s">
        <v>87</v>
      </c>
      <c r="AW1294" s="14" t="s">
        <v>26</v>
      </c>
      <c r="AX1294" s="14" t="s">
        <v>71</v>
      </c>
      <c r="AY1294" s="173" t="s">
        <v>157</v>
      </c>
    </row>
    <row r="1295" spans="1:65" s="14" customFormat="1" x14ac:dyDescent="0.2">
      <c r="B1295" s="172"/>
      <c r="D1295" s="166" t="s">
        <v>269</v>
      </c>
      <c r="E1295" s="173" t="s">
        <v>1</v>
      </c>
      <c r="F1295" s="174" t="s">
        <v>1923</v>
      </c>
      <c r="H1295" s="175">
        <v>15.77</v>
      </c>
      <c r="L1295" s="172"/>
      <c r="M1295" s="176"/>
      <c r="N1295" s="177"/>
      <c r="O1295" s="177"/>
      <c r="P1295" s="177"/>
      <c r="Q1295" s="177"/>
      <c r="R1295" s="177"/>
      <c r="S1295" s="177"/>
      <c r="T1295" s="178"/>
      <c r="AT1295" s="173" t="s">
        <v>269</v>
      </c>
      <c r="AU1295" s="173" t="s">
        <v>87</v>
      </c>
      <c r="AV1295" s="14" t="s">
        <v>87</v>
      </c>
      <c r="AW1295" s="14" t="s">
        <v>26</v>
      </c>
      <c r="AX1295" s="14" t="s">
        <v>71</v>
      </c>
      <c r="AY1295" s="173" t="s">
        <v>157</v>
      </c>
    </row>
    <row r="1296" spans="1:65" s="14" customFormat="1" x14ac:dyDescent="0.2">
      <c r="B1296" s="172"/>
      <c r="D1296" s="166" t="s">
        <v>269</v>
      </c>
      <c r="E1296" s="173" t="s">
        <v>1</v>
      </c>
      <c r="F1296" s="174" t="s">
        <v>1924</v>
      </c>
      <c r="H1296" s="175">
        <v>10.77</v>
      </c>
      <c r="L1296" s="172"/>
      <c r="M1296" s="176"/>
      <c r="N1296" s="177"/>
      <c r="O1296" s="177"/>
      <c r="P1296" s="177"/>
      <c r="Q1296" s="177"/>
      <c r="R1296" s="177"/>
      <c r="S1296" s="177"/>
      <c r="T1296" s="178"/>
      <c r="AT1296" s="173" t="s">
        <v>269</v>
      </c>
      <c r="AU1296" s="173" t="s">
        <v>87</v>
      </c>
      <c r="AV1296" s="14" t="s">
        <v>87</v>
      </c>
      <c r="AW1296" s="14" t="s">
        <v>26</v>
      </c>
      <c r="AX1296" s="14" t="s">
        <v>71</v>
      </c>
      <c r="AY1296" s="173" t="s">
        <v>157</v>
      </c>
    </row>
    <row r="1297" spans="2:51" s="14" customFormat="1" x14ac:dyDescent="0.2">
      <c r="B1297" s="172"/>
      <c r="D1297" s="166" t="s">
        <v>269</v>
      </c>
      <c r="E1297" s="173" t="s">
        <v>1</v>
      </c>
      <c r="F1297" s="174" t="s">
        <v>1925</v>
      </c>
      <c r="H1297" s="175">
        <v>6.75</v>
      </c>
      <c r="L1297" s="172"/>
      <c r="M1297" s="176"/>
      <c r="N1297" s="177"/>
      <c r="O1297" s="177"/>
      <c r="P1297" s="177"/>
      <c r="Q1297" s="177"/>
      <c r="R1297" s="177"/>
      <c r="S1297" s="177"/>
      <c r="T1297" s="178"/>
      <c r="AT1297" s="173" t="s">
        <v>269</v>
      </c>
      <c r="AU1297" s="173" t="s">
        <v>87</v>
      </c>
      <c r="AV1297" s="14" t="s">
        <v>87</v>
      </c>
      <c r="AW1297" s="14" t="s">
        <v>26</v>
      </c>
      <c r="AX1297" s="14" t="s">
        <v>71</v>
      </c>
      <c r="AY1297" s="173" t="s">
        <v>157</v>
      </c>
    </row>
    <row r="1298" spans="2:51" s="14" customFormat="1" x14ac:dyDescent="0.2">
      <c r="B1298" s="172"/>
      <c r="D1298" s="166" t="s">
        <v>269</v>
      </c>
      <c r="E1298" s="173" t="s">
        <v>1</v>
      </c>
      <c r="F1298" s="174" t="s">
        <v>1926</v>
      </c>
      <c r="H1298" s="175">
        <v>9.4</v>
      </c>
      <c r="L1298" s="172"/>
      <c r="M1298" s="176"/>
      <c r="N1298" s="177"/>
      <c r="O1298" s="177"/>
      <c r="P1298" s="177"/>
      <c r="Q1298" s="177"/>
      <c r="R1298" s="177"/>
      <c r="S1298" s="177"/>
      <c r="T1298" s="178"/>
      <c r="AT1298" s="173" t="s">
        <v>269</v>
      </c>
      <c r="AU1298" s="173" t="s">
        <v>87</v>
      </c>
      <c r="AV1298" s="14" t="s">
        <v>87</v>
      </c>
      <c r="AW1298" s="14" t="s">
        <v>26</v>
      </c>
      <c r="AX1298" s="14" t="s">
        <v>71</v>
      </c>
      <c r="AY1298" s="173" t="s">
        <v>157</v>
      </c>
    </row>
    <row r="1299" spans="2:51" s="14" customFormat="1" x14ac:dyDescent="0.2">
      <c r="B1299" s="172"/>
      <c r="D1299" s="166" t="s">
        <v>269</v>
      </c>
      <c r="E1299" s="173" t="s">
        <v>1</v>
      </c>
      <c r="F1299" s="174" t="s">
        <v>1927</v>
      </c>
      <c r="H1299" s="175">
        <v>6.97</v>
      </c>
      <c r="L1299" s="172"/>
      <c r="M1299" s="176"/>
      <c r="N1299" s="177"/>
      <c r="O1299" s="177"/>
      <c r="P1299" s="177"/>
      <c r="Q1299" s="177"/>
      <c r="R1299" s="177"/>
      <c r="S1299" s="177"/>
      <c r="T1299" s="178"/>
      <c r="AT1299" s="173" t="s">
        <v>269</v>
      </c>
      <c r="AU1299" s="173" t="s">
        <v>87</v>
      </c>
      <c r="AV1299" s="14" t="s">
        <v>87</v>
      </c>
      <c r="AW1299" s="14" t="s">
        <v>26</v>
      </c>
      <c r="AX1299" s="14" t="s">
        <v>71</v>
      </c>
      <c r="AY1299" s="173" t="s">
        <v>157</v>
      </c>
    </row>
    <row r="1300" spans="2:51" s="14" customFormat="1" x14ac:dyDescent="0.2">
      <c r="B1300" s="172"/>
      <c r="D1300" s="166" t="s">
        <v>269</v>
      </c>
      <c r="E1300" s="173" t="s">
        <v>1</v>
      </c>
      <c r="F1300" s="174" t="s">
        <v>1928</v>
      </c>
      <c r="H1300" s="175">
        <v>14.77</v>
      </c>
      <c r="L1300" s="172"/>
      <c r="M1300" s="176"/>
      <c r="N1300" s="177"/>
      <c r="O1300" s="177"/>
      <c r="P1300" s="177"/>
      <c r="Q1300" s="177"/>
      <c r="R1300" s="177"/>
      <c r="S1300" s="177"/>
      <c r="T1300" s="178"/>
      <c r="AT1300" s="173" t="s">
        <v>269</v>
      </c>
      <c r="AU1300" s="173" t="s">
        <v>87</v>
      </c>
      <c r="AV1300" s="14" t="s">
        <v>87</v>
      </c>
      <c r="AW1300" s="14" t="s">
        <v>26</v>
      </c>
      <c r="AX1300" s="14" t="s">
        <v>71</v>
      </c>
      <c r="AY1300" s="173" t="s">
        <v>157</v>
      </c>
    </row>
    <row r="1301" spans="2:51" s="14" customFormat="1" x14ac:dyDescent="0.2">
      <c r="B1301" s="172"/>
      <c r="D1301" s="166" t="s">
        <v>269</v>
      </c>
      <c r="E1301" s="173" t="s">
        <v>1</v>
      </c>
      <c r="F1301" s="174" t="s">
        <v>1929</v>
      </c>
      <c r="H1301" s="175">
        <v>9.07</v>
      </c>
      <c r="L1301" s="172"/>
      <c r="M1301" s="176"/>
      <c r="N1301" s="177"/>
      <c r="O1301" s="177"/>
      <c r="P1301" s="177"/>
      <c r="Q1301" s="177"/>
      <c r="R1301" s="177"/>
      <c r="S1301" s="177"/>
      <c r="T1301" s="178"/>
      <c r="AT1301" s="173" t="s">
        <v>269</v>
      </c>
      <c r="AU1301" s="173" t="s">
        <v>87</v>
      </c>
      <c r="AV1301" s="14" t="s">
        <v>87</v>
      </c>
      <c r="AW1301" s="14" t="s">
        <v>26</v>
      </c>
      <c r="AX1301" s="14" t="s">
        <v>71</v>
      </c>
      <c r="AY1301" s="173" t="s">
        <v>157</v>
      </c>
    </row>
    <row r="1302" spans="2:51" s="14" customFormat="1" x14ac:dyDescent="0.2">
      <c r="B1302" s="172"/>
      <c r="D1302" s="166" t="s">
        <v>269</v>
      </c>
      <c r="E1302" s="173" t="s">
        <v>1</v>
      </c>
      <c r="F1302" s="174" t="s">
        <v>1930</v>
      </c>
      <c r="H1302" s="175">
        <v>4.8</v>
      </c>
      <c r="L1302" s="172"/>
      <c r="M1302" s="176"/>
      <c r="N1302" s="177"/>
      <c r="O1302" s="177"/>
      <c r="P1302" s="177"/>
      <c r="Q1302" s="177"/>
      <c r="R1302" s="177"/>
      <c r="S1302" s="177"/>
      <c r="T1302" s="178"/>
      <c r="AT1302" s="173" t="s">
        <v>269</v>
      </c>
      <c r="AU1302" s="173" t="s">
        <v>87</v>
      </c>
      <c r="AV1302" s="14" t="s">
        <v>87</v>
      </c>
      <c r="AW1302" s="14" t="s">
        <v>26</v>
      </c>
      <c r="AX1302" s="14" t="s">
        <v>71</v>
      </c>
      <c r="AY1302" s="173" t="s">
        <v>157</v>
      </c>
    </row>
    <row r="1303" spans="2:51" s="14" customFormat="1" x14ac:dyDescent="0.2">
      <c r="B1303" s="172"/>
      <c r="D1303" s="166" t="s">
        <v>269</v>
      </c>
      <c r="E1303" s="173" t="s">
        <v>1</v>
      </c>
      <c r="F1303" s="174" t="s">
        <v>1931</v>
      </c>
      <c r="H1303" s="175">
        <v>11.54</v>
      </c>
      <c r="L1303" s="172"/>
      <c r="M1303" s="176"/>
      <c r="N1303" s="177"/>
      <c r="O1303" s="177"/>
      <c r="P1303" s="177"/>
      <c r="Q1303" s="177"/>
      <c r="R1303" s="177"/>
      <c r="S1303" s="177"/>
      <c r="T1303" s="178"/>
      <c r="AT1303" s="173" t="s">
        <v>269</v>
      </c>
      <c r="AU1303" s="173" t="s">
        <v>87</v>
      </c>
      <c r="AV1303" s="14" t="s">
        <v>87</v>
      </c>
      <c r="AW1303" s="14" t="s">
        <v>26</v>
      </c>
      <c r="AX1303" s="14" t="s">
        <v>71</v>
      </c>
      <c r="AY1303" s="173" t="s">
        <v>157</v>
      </c>
    </row>
    <row r="1304" spans="2:51" s="14" customFormat="1" x14ac:dyDescent="0.2">
      <c r="B1304" s="172"/>
      <c r="D1304" s="166" t="s">
        <v>269</v>
      </c>
      <c r="E1304" s="173" t="s">
        <v>1</v>
      </c>
      <c r="F1304" s="174" t="s">
        <v>1932</v>
      </c>
      <c r="H1304" s="175">
        <v>3.6</v>
      </c>
      <c r="L1304" s="172"/>
      <c r="M1304" s="176"/>
      <c r="N1304" s="177"/>
      <c r="O1304" s="177"/>
      <c r="P1304" s="177"/>
      <c r="Q1304" s="177"/>
      <c r="R1304" s="177"/>
      <c r="S1304" s="177"/>
      <c r="T1304" s="178"/>
      <c r="AT1304" s="173" t="s">
        <v>269</v>
      </c>
      <c r="AU1304" s="173" t="s">
        <v>87</v>
      </c>
      <c r="AV1304" s="14" t="s">
        <v>87</v>
      </c>
      <c r="AW1304" s="14" t="s">
        <v>26</v>
      </c>
      <c r="AX1304" s="14" t="s">
        <v>71</v>
      </c>
      <c r="AY1304" s="173" t="s">
        <v>157</v>
      </c>
    </row>
    <row r="1305" spans="2:51" s="16" customFormat="1" x14ac:dyDescent="0.2">
      <c r="B1305" s="186"/>
      <c r="D1305" s="166" t="s">
        <v>269</v>
      </c>
      <c r="E1305" s="187" t="s">
        <v>1</v>
      </c>
      <c r="F1305" s="188" t="s">
        <v>319</v>
      </c>
      <c r="H1305" s="189">
        <v>119.54</v>
      </c>
      <c r="L1305" s="186"/>
      <c r="M1305" s="190"/>
      <c r="N1305" s="191"/>
      <c r="O1305" s="191"/>
      <c r="P1305" s="191"/>
      <c r="Q1305" s="191"/>
      <c r="R1305" s="191"/>
      <c r="S1305" s="191"/>
      <c r="T1305" s="192"/>
      <c r="AT1305" s="187" t="s">
        <v>269</v>
      </c>
      <c r="AU1305" s="187" t="s">
        <v>87</v>
      </c>
      <c r="AV1305" s="16" t="s">
        <v>92</v>
      </c>
      <c r="AW1305" s="16" t="s">
        <v>26</v>
      </c>
      <c r="AX1305" s="16" t="s">
        <v>71</v>
      </c>
      <c r="AY1305" s="187" t="s">
        <v>157</v>
      </c>
    </row>
    <row r="1306" spans="2:51" s="13" customFormat="1" x14ac:dyDescent="0.2">
      <c r="B1306" s="165"/>
      <c r="D1306" s="166" t="s">
        <v>269</v>
      </c>
      <c r="E1306" s="167" t="s">
        <v>1</v>
      </c>
      <c r="F1306" s="168" t="s">
        <v>1401</v>
      </c>
      <c r="H1306" s="167" t="s">
        <v>1</v>
      </c>
      <c r="L1306" s="165"/>
      <c r="M1306" s="169"/>
      <c r="N1306" s="170"/>
      <c r="O1306" s="170"/>
      <c r="P1306" s="170"/>
      <c r="Q1306" s="170"/>
      <c r="R1306" s="170"/>
      <c r="S1306" s="170"/>
      <c r="T1306" s="171"/>
      <c r="AT1306" s="167" t="s">
        <v>269</v>
      </c>
      <c r="AU1306" s="167" t="s">
        <v>87</v>
      </c>
      <c r="AV1306" s="13" t="s">
        <v>79</v>
      </c>
      <c r="AW1306" s="13" t="s">
        <v>26</v>
      </c>
      <c r="AX1306" s="13" t="s">
        <v>71</v>
      </c>
      <c r="AY1306" s="167" t="s">
        <v>157</v>
      </c>
    </row>
    <row r="1307" spans="2:51" s="14" customFormat="1" x14ac:dyDescent="0.2">
      <c r="B1307" s="172"/>
      <c r="D1307" s="166" t="s">
        <v>269</v>
      </c>
      <c r="E1307" s="173" t="s">
        <v>1</v>
      </c>
      <c r="F1307" s="174" t="s">
        <v>1933</v>
      </c>
      <c r="H1307" s="175">
        <v>5.5</v>
      </c>
      <c r="L1307" s="172"/>
      <c r="M1307" s="176"/>
      <c r="N1307" s="177"/>
      <c r="O1307" s="177"/>
      <c r="P1307" s="177"/>
      <c r="Q1307" s="177"/>
      <c r="R1307" s="177"/>
      <c r="S1307" s="177"/>
      <c r="T1307" s="178"/>
      <c r="AT1307" s="173" t="s">
        <v>269</v>
      </c>
      <c r="AU1307" s="173" t="s">
        <v>87</v>
      </c>
      <c r="AV1307" s="14" t="s">
        <v>87</v>
      </c>
      <c r="AW1307" s="14" t="s">
        <v>26</v>
      </c>
      <c r="AX1307" s="14" t="s">
        <v>71</v>
      </c>
      <c r="AY1307" s="173" t="s">
        <v>157</v>
      </c>
    </row>
    <row r="1308" spans="2:51" s="14" customFormat="1" x14ac:dyDescent="0.2">
      <c r="B1308" s="172"/>
      <c r="D1308" s="166" t="s">
        <v>269</v>
      </c>
      <c r="E1308" s="173" t="s">
        <v>1</v>
      </c>
      <c r="F1308" s="174" t="s">
        <v>1934</v>
      </c>
      <c r="H1308" s="175">
        <v>6.17</v>
      </c>
      <c r="L1308" s="172"/>
      <c r="M1308" s="176"/>
      <c r="N1308" s="177"/>
      <c r="O1308" s="177"/>
      <c r="P1308" s="177"/>
      <c r="Q1308" s="177"/>
      <c r="R1308" s="177"/>
      <c r="S1308" s="177"/>
      <c r="T1308" s="178"/>
      <c r="AT1308" s="173" t="s">
        <v>269</v>
      </c>
      <c r="AU1308" s="173" t="s">
        <v>87</v>
      </c>
      <c r="AV1308" s="14" t="s">
        <v>87</v>
      </c>
      <c r="AW1308" s="14" t="s">
        <v>26</v>
      </c>
      <c r="AX1308" s="14" t="s">
        <v>71</v>
      </c>
      <c r="AY1308" s="173" t="s">
        <v>157</v>
      </c>
    </row>
    <row r="1309" spans="2:51" s="14" customFormat="1" x14ac:dyDescent="0.2">
      <c r="B1309" s="172"/>
      <c r="D1309" s="166" t="s">
        <v>269</v>
      </c>
      <c r="E1309" s="173" t="s">
        <v>1</v>
      </c>
      <c r="F1309" s="174" t="s">
        <v>1935</v>
      </c>
      <c r="H1309" s="175">
        <v>8.84</v>
      </c>
      <c r="L1309" s="172"/>
      <c r="M1309" s="176"/>
      <c r="N1309" s="177"/>
      <c r="O1309" s="177"/>
      <c r="P1309" s="177"/>
      <c r="Q1309" s="177"/>
      <c r="R1309" s="177"/>
      <c r="S1309" s="177"/>
      <c r="T1309" s="178"/>
      <c r="AT1309" s="173" t="s">
        <v>269</v>
      </c>
      <c r="AU1309" s="173" t="s">
        <v>87</v>
      </c>
      <c r="AV1309" s="14" t="s">
        <v>87</v>
      </c>
      <c r="AW1309" s="14" t="s">
        <v>26</v>
      </c>
      <c r="AX1309" s="14" t="s">
        <v>71</v>
      </c>
      <c r="AY1309" s="173" t="s">
        <v>157</v>
      </c>
    </row>
    <row r="1310" spans="2:51" s="14" customFormat="1" x14ac:dyDescent="0.2">
      <c r="B1310" s="172"/>
      <c r="D1310" s="166" t="s">
        <v>269</v>
      </c>
      <c r="E1310" s="173" t="s">
        <v>1</v>
      </c>
      <c r="F1310" s="174" t="s">
        <v>1936</v>
      </c>
      <c r="H1310" s="175">
        <v>49.1</v>
      </c>
      <c r="L1310" s="172"/>
      <c r="M1310" s="176"/>
      <c r="N1310" s="177"/>
      <c r="O1310" s="177"/>
      <c r="P1310" s="177"/>
      <c r="Q1310" s="177"/>
      <c r="R1310" s="177"/>
      <c r="S1310" s="177"/>
      <c r="T1310" s="178"/>
      <c r="AT1310" s="173" t="s">
        <v>269</v>
      </c>
      <c r="AU1310" s="173" t="s">
        <v>87</v>
      </c>
      <c r="AV1310" s="14" t="s">
        <v>87</v>
      </c>
      <c r="AW1310" s="14" t="s">
        <v>26</v>
      </c>
      <c r="AX1310" s="14" t="s">
        <v>71</v>
      </c>
      <c r="AY1310" s="173" t="s">
        <v>157</v>
      </c>
    </row>
    <row r="1311" spans="2:51" s="14" customFormat="1" x14ac:dyDescent="0.2">
      <c r="B1311" s="172"/>
      <c r="D1311" s="166" t="s">
        <v>269</v>
      </c>
      <c r="E1311" s="173" t="s">
        <v>1</v>
      </c>
      <c r="F1311" s="174" t="s">
        <v>1937</v>
      </c>
      <c r="H1311" s="175">
        <v>9.9700000000000006</v>
      </c>
      <c r="L1311" s="172"/>
      <c r="M1311" s="176"/>
      <c r="N1311" s="177"/>
      <c r="O1311" s="177"/>
      <c r="P1311" s="177"/>
      <c r="Q1311" s="177"/>
      <c r="R1311" s="177"/>
      <c r="S1311" s="177"/>
      <c r="T1311" s="178"/>
      <c r="AT1311" s="173" t="s">
        <v>269</v>
      </c>
      <c r="AU1311" s="173" t="s">
        <v>87</v>
      </c>
      <c r="AV1311" s="14" t="s">
        <v>87</v>
      </c>
      <c r="AW1311" s="14" t="s">
        <v>26</v>
      </c>
      <c r="AX1311" s="14" t="s">
        <v>71</v>
      </c>
      <c r="AY1311" s="173" t="s">
        <v>157</v>
      </c>
    </row>
    <row r="1312" spans="2:51" s="16" customFormat="1" x14ac:dyDescent="0.2">
      <c r="B1312" s="186"/>
      <c r="D1312" s="166" t="s">
        <v>269</v>
      </c>
      <c r="E1312" s="187" t="s">
        <v>1</v>
      </c>
      <c r="F1312" s="188" t="s">
        <v>319</v>
      </c>
      <c r="H1312" s="189">
        <v>79.58</v>
      </c>
      <c r="L1312" s="186"/>
      <c r="M1312" s="190"/>
      <c r="N1312" s="191"/>
      <c r="O1312" s="191"/>
      <c r="P1312" s="191"/>
      <c r="Q1312" s="191"/>
      <c r="R1312" s="191"/>
      <c r="S1312" s="191"/>
      <c r="T1312" s="192"/>
      <c r="AT1312" s="187" t="s">
        <v>269</v>
      </c>
      <c r="AU1312" s="187" t="s">
        <v>87</v>
      </c>
      <c r="AV1312" s="16" t="s">
        <v>92</v>
      </c>
      <c r="AW1312" s="16" t="s">
        <v>26</v>
      </c>
      <c r="AX1312" s="16" t="s">
        <v>71</v>
      </c>
      <c r="AY1312" s="187" t="s">
        <v>157</v>
      </c>
    </row>
    <row r="1313" spans="1:65" s="13" customFormat="1" x14ac:dyDescent="0.2">
      <c r="B1313" s="165"/>
      <c r="D1313" s="166" t="s">
        <v>269</v>
      </c>
      <c r="E1313" s="167" t="s">
        <v>1</v>
      </c>
      <c r="F1313" s="168" t="s">
        <v>1417</v>
      </c>
      <c r="H1313" s="167" t="s">
        <v>1</v>
      </c>
      <c r="L1313" s="165"/>
      <c r="M1313" s="169"/>
      <c r="N1313" s="170"/>
      <c r="O1313" s="170"/>
      <c r="P1313" s="170"/>
      <c r="Q1313" s="170"/>
      <c r="R1313" s="170"/>
      <c r="S1313" s="170"/>
      <c r="T1313" s="171"/>
      <c r="AT1313" s="167" t="s">
        <v>269</v>
      </c>
      <c r="AU1313" s="167" t="s">
        <v>87</v>
      </c>
      <c r="AV1313" s="13" t="s">
        <v>79</v>
      </c>
      <c r="AW1313" s="13" t="s">
        <v>26</v>
      </c>
      <c r="AX1313" s="13" t="s">
        <v>71</v>
      </c>
      <c r="AY1313" s="167" t="s">
        <v>157</v>
      </c>
    </row>
    <row r="1314" spans="1:65" s="14" customFormat="1" x14ac:dyDescent="0.2">
      <c r="B1314" s="172"/>
      <c r="D1314" s="166" t="s">
        <v>269</v>
      </c>
      <c r="E1314" s="173" t="s">
        <v>1</v>
      </c>
      <c r="F1314" s="174" t="s">
        <v>1938</v>
      </c>
      <c r="H1314" s="175">
        <v>40.5</v>
      </c>
      <c r="L1314" s="172"/>
      <c r="M1314" s="176"/>
      <c r="N1314" s="177"/>
      <c r="O1314" s="177"/>
      <c r="P1314" s="177"/>
      <c r="Q1314" s="177"/>
      <c r="R1314" s="177"/>
      <c r="S1314" s="177"/>
      <c r="T1314" s="178"/>
      <c r="AT1314" s="173" t="s">
        <v>269</v>
      </c>
      <c r="AU1314" s="173" t="s">
        <v>87</v>
      </c>
      <c r="AV1314" s="14" t="s">
        <v>87</v>
      </c>
      <c r="AW1314" s="14" t="s">
        <v>26</v>
      </c>
      <c r="AX1314" s="14" t="s">
        <v>71</v>
      </c>
      <c r="AY1314" s="173" t="s">
        <v>157</v>
      </c>
    </row>
    <row r="1315" spans="1:65" s="14" customFormat="1" x14ac:dyDescent="0.2">
      <c r="B1315" s="172"/>
      <c r="D1315" s="166" t="s">
        <v>269</v>
      </c>
      <c r="E1315" s="173" t="s">
        <v>1</v>
      </c>
      <c r="F1315" s="174" t="s">
        <v>1920</v>
      </c>
      <c r="H1315" s="175">
        <v>10.199999999999999</v>
      </c>
      <c r="L1315" s="172"/>
      <c r="M1315" s="176"/>
      <c r="N1315" s="177"/>
      <c r="O1315" s="177"/>
      <c r="P1315" s="177"/>
      <c r="Q1315" s="177"/>
      <c r="R1315" s="177"/>
      <c r="S1315" s="177"/>
      <c r="T1315" s="178"/>
      <c r="AT1315" s="173" t="s">
        <v>269</v>
      </c>
      <c r="AU1315" s="173" t="s">
        <v>87</v>
      </c>
      <c r="AV1315" s="14" t="s">
        <v>87</v>
      </c>
      <c r="AW1315" s="14" t="s">
        <v>26</v>
      </c>
      <c r="AX1315" s="14" t="s">
        <v>71</v>
      </c>
      <c r="AY1315" s="173" t="s">
        <v>157</v>
      </c>
    </row>
    <row r="1316" spans="1:65" s="16" customFormat="1" x14ac:dyDescent="0.2">
      <c r="B1316" s="186"/>
      <c r="D1316" s="166" t="s">
        <v>269</v>
      </c>
      <c r="E1316" s="187" t="s">
        <v>1</v>
      </c>
      <c r="F1316" s="188" t="s">
        <v>319</v>
      </c>
      <c r="H1316" s="189">
        <v>50.7</v>
      </c>
      <c r="L1316" s="186"/>
      <c r="M1316" s="190"/>
      <c r="N1316" s="191"/>
      <c r="O1316" s="191"/>
      <c r="P1316" s="191"/>
      <c r="Q1316" s="191"/>
      <c r="R1316" s="191"/>
      <c r="S1316" s="191"/>
      <c r="T1316" s="192"/>
      <c r="AT1316" s="187" t="s">
        <v>269</v>
      </c>
      <c r="AU1316" s="187" t="s">
        <v>87</v>
      </c>
      <c r="AV1316" s="16" t="s">
        <v>92</v>
      </c>
      <c r="AW1316" s="16" t="s">
        <v>26</v>
      </c>
      <c r="AX1316" s="16" t="s">
        <v>71</v>
      </c>
      <c r="AY1316" s="187" t="s">
        <v>157</v>
      </c>
    </row>
    <row r="1317" spans="1:65" s="13" customFormat="1" x14ac:dyDescent="0.2">
      <c r="B1317" s="165"/>
      <c r="D1317" s="166" t="s">
        <v>269</v>
      </c>
      <c r="E1317" s="167" t="s">
        <v>1</v>
      </c>
      <c r="F1317" s="168" t="s">
        <v>1908</v>
      </c>
      <c r="H1317" s="167" t="s">
        <v>1</v>
      </c>
      <c r="L1317" s="165"/>
      <c r="M1317" s="169"/>
      <c r="N1317" s="170"/>
      <c r="O1317" s="170"/>
      <c r="P1317" s="170"/>
      <c r="Q1317" s="170"/>
      <c r="R1317" s="170"/>
      <c r="S1317" s="170"/>
      <c r="T1317" s="171"/>
      <c r="AT1317" s="167" t="s">
        <v>269</v>
      </c>
      <c r="AU1317" s="167" t="s">
        <v>87</v>
      </c>
      <c r="AV1317" s="13" t="s">
        <v>79</v>
      </c>
      <c r="AW1317" s="13" t="s">
        <v>26</v>
      </c>
      <c r="AX1317" s="13" t="s">
        <v>71</v>
      </c>
      <c r="AY1317" s="167" t="s">
        <v>157</v>
      </c>
    </row>
    <row r="1318" spans="1:65" s="14" customFormat="1" x14ac:dyDescent="0.2">
      <c r="B1318" s="172"/>
      <c r="D1318" s="166" t="s">
        <v>269</v>
      </c>
      <c r="E1318" s="173" t="s">
        <v>1</v>
      </c>
      <c r="F1318" s="174" t="s">
        <v>1939</v>
      </c>
      <c r="H1318" s="175">
        <v>17.7</v>
      </c>
      <c r="L1318" s="172"/>
      <c r="M1318" s="176"/>
      <c r="N1318" s="177"/>
      <c r="O1318" s="177"/>
      <c r="P1318" s="177"/>
      <c r="Q1318" s="177"/>
      <c r="R1318" s="177"/>
      <c r="S1318" s="177"/>
      <c r="T1318" s="178"/>
      <c r="AT1318" s="173" t="s">
        <v>269</v>
      </c>
      <c r="AU1318" s="173" t="s">
        <v>87</v>
      </c>
      <c r="AV1318" s="14" t="s">
        <v>87</v>
      </c>
      <c r="AW1318" s="14" t="s">
        <v>26</v>
      </c>
      <c r="AX1318" s="14" t="s">
        <v>71</v>
      </c>
      <c r="AY1318" s="173" t="s">
        <v>157</v>
      </c>
    </row>
    <row r="1319" spans="1:65" s="14" customFormat="1" x14ac:dyDescent="0.2">
      <c r="B1319" s="172"/>
      <c r="D1319" s="166" t="s">
        <v>269</v>
      </c>
      <c r="E1319" s="173" t="s">
        <v>1</v>
      </c>
      <c r="F1319" s="174" t="s">
        <v>1940</v>
      </c>
      <c r="H1319" s="175">
        <v>43.5</v>
      </c>
      <c r="L1319" s="172"/>
      <c r="M1319" s="176"/>
      <c r="N1319" s="177"/>
      <c r="O1319" s="177"/>
      <c r="P1319" s="177"/>
      <c r="Q1319" s="177"/>
      <c r="R1319" s="177"/>
      <c r="S1319" s="177"/>
      <c r="T1319" s="178"/>
      <c r="AT1319" s="173" t="s">
        <v>269</v>
      </c>
      <c r="AU1319" s="173" t="s">
        <v>87</v>
      </c>
      <c r="AV1319" s="14" t="s">
        <v>87</v>
      </c>
      <c r="AW1319" s="14" t="s">
        <v>26</v>
      </c>
      <c r="AX1319" s="14" t="s">
        <v>71</v>
      </c>
      <c r="AY1319" s="173" t="s">
        <v>157</v>
      </c>
    </row>
    <row r="1320" spans="1:65" s="16" customFormat="1" x14ac:dyDescent="0.2">
      <c r="B1320" s="186"/>
      <c r="D1320" s="166" t="s">
        <v>269</v>
      </c>
      <c r="E1320" s="187" t="s">
        <v>1</v>
      </c>
      <c r="F1320" s="188" t="s">
        <v>319</v>
      </c>
      <c r="H1320" s="189">
        <v>61.2</v>
      </c>
      <c r="L1320" s="186"/>
      <c r="M1320" s="190"/>
      <c r="N1320" s="191"/>
      <c r="O1320" s="191"/>
      <c r="P1320" s="191"/>
      <c r="Q1320" s="191"/>
      <c r="R1320" s="191"/>
      <c r="S1320" s="191"/>
      <c r="T1320" s="192"/>
      <c r="AT1320" s="187" t="s">
        <v>269</v>
      </c>
      <c r="AU1320" s="187" t="s">
        <v>87</v>
      </c>
      <c r="AV1320" s="16" t="s">
        <v>92</v>
      </c>
      <c r="AW1320" s="16" t="s">
        <v>26</v>
      </c>
      <c r="AX1320" s="16" t="s">
        <v>71</v>
      </c>
      <c r="AY1320" s="187" t="s">
        <v>157</v>
      </c>
    </row>
    <row r="1321" spans="1:65" s="15" customFormat="1" x14ac:dyDescent="0.2">
      <c r="B1321" s="179"/>
      <c r="D1321" s="166" t="s">
        <v>269</v>
      </c>
      <c r="E1321" s="180" t="s">
        <v>1</v>
      </c>
      <c r="F1321" s="181" t="s">
        <v>272</v>
      </c>
      <c r="H1321" s="182">
        <v>311.02</v>
      </c>
      <c r="L1321" s="179"/>
      <c r="M1321" s="183"/>
      <c r="N1321" s="184"/>
      <c r="O1321" s="184"/>
      <c r="P1321" s="184"/>
      <c r="Q1321" s="184"/>
      <c r="R1321" s="184"/>
      <c r="S1321" s="184"/>
      <c r="T1321" s="185"/>
      <c r="AT1321" s="180" t="s">
        <v>269</v>
      </c>
      <c r="AU1321" s="180" t="s">
        <v>87</v>
      </c>
      <c r="AV1321" s="15" t="s">
        <v>162</v>
      </c>
      <c r="AW1321" s="15" t="s">
        <v>26</v>
      </c>
      <c r="AX1321" s="15" t="s">
        <v>79</v>
      </c>
      <c r="AY1321" s="180" t="s">
        <v>157</v>
      </c>
    </row>
    <row r="1322" spans="1:65" s="2" customFormat="1" ht="24.2" customHeight="1" x14ac:dyDescent="0.2">
      <c r="A1322" s="30"/>
      <c r="B1322" s="147"/>
      <c r="C1322" s="148" t="s">
        <v>1941</v>
      </c>
      <c r="D1322" s="148" t="s">
        <v>159</v>
      </c>
      <c r="E1322" s="149" t="s">
        <v>1942</v>
      </c>
      <c r="F1322" s="150" t="s">
        <v>1943</v>
      </c>
      <c r="G1322" s="151" t="s">
        <v>196</v>
      </c>
      <c r="H1322" s="152">
        <v>796.99199999999996</v>
      </c>
      <c r="I1322" s="152"/>
      <c r="J1322" s="152">
        <f>ROUND(I1322*H1322,3)</f>
        <v>0</v>
      </c>
      <c r="K1322" s="153"/>
      <c r="L1322" s="31"/>
      <c r="M1322" s="154" t="s">
        <v>1</v>
      </c>
      <c r="N1322" s="155" t="s">
        <v>37</v>
      </c>
      <c r="O1322" s="156">
        <v>4.9000000000000002E-2</v>
      </c>
      <c r="P1322" s="156">
        <f>O1322*H1322</f>
        <v>39.052607999999999</v>
      </c>
      <c r="Q1322" s="156">
        <v>1.91E-3</v>
      </c>
      <c r="R1322" s="156">
        <f>Q1322*H1322</f>
        <v>1.5222547199999998</v>
      </c>
      <c r="S1322" s="156">
        <v>0</v>
      </c>
      <c r="T1322" s="157">
        <f>S1322*H1322</f>
        <v>0</v>
      </c>
      <c r="U1322" s="30"/>
      <c r="V1322" s="30"/>
      <c r="W1322" s="30"/>
      <c r="X1322" s="30"/>
      <c r="Y1322" s="30"/>
      <c r="Z1322" s="30"/>
      <c r="AA1322" s="30"/>
      <c r="AB1322" s="30"/>
      <c r="AC1322" s="30"/>
      <c r="AD1322" s="30"/>
      <c r="AE1322" s="30"/>
      <c r="AR1322" s="158" t="s">
        <v>162</v>
      </c>
      <c r="AT1322" s="158" t="s">
        <v>159</v>
      </c>
      <c r="AU1322" s="158" t="s">
        <v>87</v>
      </c>
      <c r="AY1322" s="18" t="s">
        <v>157</v>
      </c>
      <c r="BE1322" s="159">
        <f>IF(N1322="základná",J1322,0)</f>
        <v>0</v>
      </c>
      <c r="BF1322" s="159">
        <f>IF(N1322="znížená",J1322,0)</f>
        <v>0</v>
      </c>
      <c r="BG1322" s="159">
        <f>IF(N1322="zákl. prenesená",J1322,0)</f>
        <v>0</v>
      </c>
      <c r="BH1322" s="159">
        <f>IF(N1322="zníž. prenesená",J1322,0)</f>
        <v>0</v>
      </c>
      <c r="BI1322" s="159">
        <f>IF(N1322="nulová",J1322,0)</f>
        <v>0</v>
      </c>
      <c r="BJ1322" s="18" t="s">
        <v>87</v>
      </c>
      <c r="BK1322" s="160">
        <f>ROUND(I1322*H1322,3)</f>
        <v>0</v>
      </c>
      <c r="BL1322" s="18" t="s">
        <v>162</v>
      </c>
      <c r="BM1322" s="158" t="s">
        <v>1944</v>
      </c>
    </row>
    <row r="1323" spans="1:65" s="13" customFormat="1" x14ac:dyDescent="0.2">
      <c r="B1323" s="165"/>
      <c r="D1323" s="166" t="s">
        <v>269</v>
      </c>
      <c r="E1323" s="167" t="s">
        <v>1</v>
      </c>
      <c r="F1323" s="168" t="s">
        <v>1070</v>
      </c>
      <c r="H1323" s="167" t="s">
        <v>1</v>
      </c>
      <c r="L1323" s="165"/>
      <c r="M1323" s="169"/>
      <c r="N1323" s="170"/>
      <c r="O1323" s="170"/>
      <c r="P1323" s="170"/>
      <c r="Q1323" s="170"/>
      <c r="R1323" s="170"/>
      <c r="S1323" s="170"/>
      <c r="T1323" s="171"/>
      <c r="AT1323" s="167" t="s">
        <v>269</v>
      </c>
      <c r="AU1323" s="167" t="s">
        <v>87</v>
      </c>
      <c r="AV1323" s="13" t="s">
        <v>79</v>
      </c>
      <c r="AW1323" s="13" t="s">
        <v>26</v>
      </c>
      <c r="AX1323" s="13" t="s">
        <v>71</v>
      </c>
      <c r="AY1323" s="167" t="s">
        <v>157</v>
      </c>
    </row>
    <row r="1324" spans="1:65" s="14" customFormat="1" x14ac:dyDescent="0.2">
      <c r="B1324" s="172"/>
      <c r="D1324" s="166" t="s">
        <v>269</v>
      </c>
      <c r="E1324" s="173" t="s">
        <v>1</v>
      </c>
      <c r="F1324" s="174" t="s">
        <v>1945</v>
      </c>
      <c r="H1324" s="175">
        <v>217.95</v>
      </c>
      <c r="L1324" s="172"/>
      <c r="M1324" s="176"/>
      <c r="N1324" s="177"/>
      <c r="O1324" s="177"/>
      <c r="P1324" s="177"/>
      <c r="Q1324" s="177"/>
      <c r="R1324" s="177"/>
      <c r="S1324" s="177"/>
      <c r="T1324" s="178"/>
      <c r="AT1324" s="173" t="s">
        <v>269</v>
      </c>
      <c r="AU1324" s="173" t="s">
        <v>87</v>
      </c>
      <c r="AV1324" s="14" t="s">
        <v>87</v>
      </c>
      <c r="AW1324" s="14" t="s">
        <v>26</v>
      </c>
      <c r="AX1324" s="14" t="s">
        <v>71</v>
      </c>
      <c r="AY1324" s="173" t="s">
        <v>157</v>
      </c>
    </row>
    <row r="1325" spans="1:65" s="14" customFormat="1" x14ac:dyDescent="0.2">
      <c r="B1325" s="172"/>
      <c r="D1325" s="166" t="s">
        <v>269</v>
      </c>
      <c r="E1325" s="173" t="s">
        <v>1</v>
      </c>
      <c r="F1325" s="174" t="s">
        <v>1946</v>
      </c>
      <c r="H1325" s="175">
        <v>12.4</v>
      </c>
      <c r="L1325" s="172"/>
      <c r="M1325" s="176"/>
      <c r="N1325" s="177"/>
      <c r="O1325" s="177"/>
      <c r="P1325" s="177"/>
      <c r="Q1325" s="177"/>
      <c r="R1325" s="177"/>
      <c r="S1325" s="177"/>
      <c r="T1325" s="178"/>
      <c r="AT1325" s="173" t="s">
        <v>269</v>
      </c>
      <c r="AU1325" s="173" t="s">
        <v>87</v>
      </c>
      <c r="AV1325" s="14" t="s">
        <v>87</v>
      </c>
      <c r="AW1325" s="14" t="s">
        <v>26</v>
      </c>
      <c r="AX1325" s="14" t="s">
        <v>71</v>
      </c>
      <c r="AY1325" s="173" t="s">
        <v>157</v>
      </c>
    </row>
    <row r="1326" spans="1:65" s="14" customFormat="1" x14ac:dyDescent="0.2">
      <c r="B1326" s="172"/>
      <c r="D1326" s="166" t="s">
        <v>269</v>
      </c>
      <c r="E1326" s="173" t="s">
        <v>1</v>
      </c>
      <c r="F1326" s="174" t="s">
        <v>1947</v>
      </c>
      <c r="H1326" s="175">
        <v>10.9</v>
      </c>
      <c r="L1326" s="172"/>
      <c r="M1326" s="176"/>
      <c r="N1326" s="177"/>
      <c r="O1326" s="177"/>
      <c r="P1326" s="177"/>
      <c r="Q1326" s="177"/>
      <c r="R1326" s="177"/>
      <c r="S1326" s="177"/>
      <c r="T1326" s="178"/>
      <c r="AT1326" s="173" t="s">
        <v>269</v>
      </c>
      <c r="AU1326" s="173" t="s">
        <v>87</v>
      </c>
      <c r="AV1326" s="14" t="s">
        <v>87</v>
      </c>
      <c r="AW1326" s="14" t="s">
        <v>26</v>
      </c>
      <c r="AX1326" s="14" t="s">
        <v>71</v>
      </c>
      <c r="AY1326" s="173" t="s">
        <v>157</v>
      </c>
    </row>
    <row r="1327" spans="1:65" s="14" customFormat="1" x14ac:dyDescent="0.2">
      <c r="B1327" s="172"/>
      <c r="D1327" s="166" t="s">
        <v>269</v>
      </c>
      <c r="E1327" s="173" t="s">
        <v>1</v>
      </c>
      <c r="F1327" s="174" t="s">
        <v>1946</v>
      </c>
      <c r="H1327" s="175">
        <v>12.4</v>
      </c>
      <c r="L1327" s="172"/>
      <c r="M1327" s="176"/>
      <c r="N1327" s="177"/>
      <c r="O1327" s="177"/>
      <c r="P1327" s="177"/>
      <c r="Q1327" s="177"/>
      <c r="R1327" s="177"/>
      <c r="S1327" s="177"/>
      <c r="T1327" s="178"/>
      <c r="AT1327" s="173" t="s">
        <v>269</v>
      </c>
      <c r="AU1327" s="173" t="s">
        <v>87</v>
      </c>
      <c r="AV1327" s="14" t="s">
        <v>87</v>
      </c>
      <c r="AW1327" s="14" t="s">
        <v>26</v>
      </c>
      <c r="AX1327" s="14" t="s">
        <v>71</v>
      </c>
      <c r="AY1327" s="173" t="s">
        <v>157</v>
      </c>
    </row>
    <row r="1328" spans="1:65" s="14" customFormat="1" x14ac:dyDescent="0.2">
      <c r="B1328" s="172"/>
      <c r="D1328" s="166" t="s">
        <v>269</v>
      </c>
      <c r="E1328" s="173" t="s">
        <v>1</v>
      </c>
      <c r="F1328" s="174" t="s">
        <v>1948</v>
      </c>
      <c r="H1328" s="175">
        <v>11.4</v>
      </c>
      <c r="L1328" s="172"/>
      <c r="M1328" s="176"/>
      <c r="N1328" s="177"/>
      <c r="O1328" s="177"/>
      <c r="P1328" s="177"/>
      <c r="Q1328" s="177"/>
      <c r="R1328" s="177"/>
      <c r="S1328" s="177"/>
      <c r="T1328" s="178"/>
      <c r="AT1328" s="173" t="s">
        <v>269</v>
      </c>
      <c r="AU1328" s="173" t="s">
        <v>87</v>
      </c>
      <c r="AV1328" s="14" t="s">
        <v>87</v>
      </c>
      <c r="AW1328" s="14" t="s">
        <v>26</v>
      </c>
      <c r="AX1328" s="14" t="s">
        <v>71</v>
      </c>
      <c r="AY1328" s="173" t="s">
        <v>157</v>
      </c>
    </row>
    <row r="1329" spans="2:51" s="14" customFormat="1" x14ac:dyDescent="0.2">
      <c r="B1329" s="172"/>
      <c r="D1329" s="166" t="s">
        <v>269</v>
      </c>
      <c r="E1329" s="173" t="s">
        <v>1</v>
      </c>
      <c r="F1329" s="174" t="s">
        <v>1949</v>
      </c>
      <c r="H1329" s="175">
        <v>6</v>
      </c>
      <c r="L1329" s="172"/>
      <c r="M1329" s="176"/>
      <c r="N1329" s="177"/>
      <c r="O1329" s="177"/>
      <c r="P1329" s="177"/>
      <c r="Q1329" s="177"/>
      <c r="R1329" s="177"/>
      <c r="S1329" s="177"/>
      <c r="T1329" s="178"/>
      <c r="AT1329" s="173" t="s">
        <v>269</v>
      </c>
      <c r="AU1329" s="173" t="s">
        <v>87</v>
      </c>
      <c r="AV1329" s="14" t="s">
        <v>87</v>
      </c>
      <c r="AW1329" s="14" t="s">
        <v>26</v>
      </c>
      <c r="AX1329" s="14" t="s">
        <v>71</v>
      </c>
      <c r="AY1329" s="173" t="s">
        <v>157</v>
      </c>
    </row>
    <row r="1330" spans="2:51" s="14" customFormat="1" ht="22.5" x14ac:dyDescent="0.2">
      <c r="B1330" s="172"/>
      <c r="D1330" s="166" t="s">
        <v>269</v>
      </c>
      <c r="E1330" s="173" t="s">
        <v>1</v>
      </c>
      <c r="F1330" s="174" t="s">
        <v>1950</v>
      </c>
      <c r="H1330" s="175">
        <v>50.38</v>
      </c>
      <c r="L1330" s="172"/>
      <c r="M1330" s="176"/>
      <c r="N1330" s="177"/>
      <c r="O1330" s="177"/>
      <c r="P1330" s="177"/>
      <c r="Q1330" s="177"/>
      <c r="R1330" s="177"/>
      <c r="S1330" s="177"/>
      <c r="T1330" s="178"/>
      <c r="AT1330" s="173" t="s">
        <v>269</v>
      </c>
      <c r="AU1330" s="173" t="s">
        <v>87</v>
      </c>
      <c r="AV1330" s="14" t="s">
        <v>87</v>
      </c>
      <c r="AW1330" s="14" t="s">
        <v>26</v>
      </c>
      <c r="AX1330" s="14" t="s">
        <v>71</v>
      </c>
      <c r="AY1330" s="173" t="s">
        <v>157</v>
      </c>
    </row>
    <row r="1331" spans="2:51" s="14" customFormat="1" x14ac:dyDescent="0.2">
      <c r="B1331" s="172"/>
      <c r="D1331" s="166" t="s">
        <v>269</v>
      </c>
      <c r="E1331" s="173" t="s">
        <v>1</v>
      </c>
      <c r="F1331" s="174" t="s">
        <v>1951</v>
      </c>
      <c r="H1331" s="175">
        <v>61.2</v>
      </c>
      <c r="L1331" s="172"/>
      <c r="M1331" s="176"/>
      <c r="N1331" s="177"/>
      <c r="O1331" s="177"/>
      <c r="P1331" s="177"/>
      <c r="Q1331" s="177"/>
      <c r="R1331" s="177"/>
      <c r="S1331" s="177"/>
      <c r="T1331" s="178"/>
      <c r="AT1331" s="173" t="s">
        <v>269</v>
      </c>
      <c r="AU1331" s="173" t="s">
        <v>87</v>
      </c>
      <c r="AV1331" s="14" t="s">
        <v>87</v>
      </c>
      <c r="AW1331" s="14" t="s">
        <v>26</v>
      </c>
      <c r="AX1331" s="14" t="s">
        <v>71</v>
      </c>
      <c r="AY1331" s="173" t="s">
        <v>157</v>
      </c>
    </row>
    <row r="1332" spans="2:51" s="14" customFormat="1" x14ac:dyDescent="0.2">
      <c r="B1332" s="172"/>
      <c r="D1332" s="166" t="s">
        <v>269</v>
      </c>
      <c r="E1332" s="173" t="s">
        <v>1</v>
      </c>
      <c r="F1332" s="174" t="s">
        <v>1952</v>
      </c>
      <c r="H1332" s="175">
        <v>18</v>
      </c>
      <c r="L1332" s="172"/>
      <c r="M1332" s="176"/>
      <c r="N1332" s="177"/>
      <c r="O1332" s="177"/>
      <c r="P1332" s="177"/>
      <c r="Q1332" s="177"/>
      <c r="R1332" s="177"/>
      <c r="S1332" s="177"/>
      <c r="T1332" s="178"/>
      <c r="AT1332" s="173" t="s">
        <v>269</v>
      </c>
      <c r="AU1332" s="173" t="s">
        <v>87</v>
      </c>
      <c r="AV1332" s="14" t="s">
        <v>87</v>
      </c>
      <c r="AW1332" s="14" t="s">
        <v>26</v>
      </c>
      <c r="AX1332" s="14" t="s">
        <v>71</v>
      </c>
      <c r="AY1332" s="173" t="s">
        <v>157</v>
      </c>
    </row>
    <row r="1333" spans="2:51" s="14" customFormat="1" x14ac:dyDescent="0.2">
      <c r="B1333" s="172"/>
      <c r="D1333" s="166" t="s">
        <v>269</v>
      </c>
      <c r="E1333" s="173" t="s">
        <v>1</v>
      </c>
      <c r="F1333" s="174" t="s">
        <v>1922</v>
      </c>
      <c r="H1333" s="175">
        <v>14</v>
      </c>
      <c r="L1333" s="172"/>
      <c r="M1333" s="176"/>
      <c r="N1333" s="177"/>
      <c r="O1333" s="177"/>
      <c r="P1333" s="177"/>
      <c r="Q1333" s="177"/>
      <c r="R1333" s="177"/>
      <c r="S1333" s="177"/>
      <c r="T1333" s="178"/>
      <c r="AT1333" s="173" t="s">
        <v>269</v>
      </c>
      <c r="AU1333" s="173" t="s">
        <v>87</v>
      </c>
      <c r="AV1333" s="14" t="s">
        <v>87</v>
      </c>
      <c r="AW1333" s="14" t="s">
        <v>26</v>
      </c>
      <c r="AX1333" s="14" t="s">
        <v>71</v>
      </c>
      <c r="AY1333" s="173" t="s">
        <v>157</v>
      </c>
    </row>
    <row r="1334" spans="2:51" s="14" customFormat="1" x14ac:dyDescent="0.2">
      <c r="B1334" s="172"/>
      <c r="D1334" s="166" t="s">
        <v>269</v>
      </c>
      <c r="E1334" s="173" t="s">
        <v>1</v>
      </c>
      <c r="F1334" s="174" t="s">
        <v>1953</v>
      </c>
      <c r="H1334" s="175">
        <v>5.9850000000000003</v>
      </c>
      <c r="L1334" s="172"/>
      <c r="M1334" s="176"/>
      <c r="N1334" s="177"/>
      <c r="O1334" s="177"/>
      <c r="P1334" s="177"/>
      <c r="Q1334" s="177"/>
      <c r="R1334" s="177"/>
      <c r="S1334" s="177"/>
      <c r="T1334" s="178"/>
      <c r="AT1334" s="173" t="s">
        <v>269</v>
      </c>
      <c r="AU1334" s="173" t="s">
        <v>87</v>
      </c>
      <c r="AV1334" s="14" t="s">
        <v>87</v>
      </c>
      <c r="AW1334" s="14" t="s">
        <v>26</v>
      </c>
      <c r="AX1334" s="14" t="s">
        <v>71</v>
      </c>
      <c r="AY1334" s="173" t="s">
        <v>157</v>
      </c>
    </row>
    <row r="1335" spans="2:51" s="14" customFormat="1" x14ac:dyDescent="0.2">
      <c r="B1335" s="172"/>
      <c r="D1335" s="166" t="s">
        <v>269</v>
      </c>
      <c r="E1335" s="173" t="s">
        <v>1</v>
      </c>
      <c r="F1335" s="174" t="s">
        <v>1954</v>
      </c>
      <c r="H1335" s="175">
        <v>9.5850000000000009</v>
      </c>
      <c r="L1335" s="172"/>
      <c r="M1335" s="176"/>
      <c r="N1335" s="177"/>
      <c r="O1335" s="177"/>
      <c r="P1335" s="177"/>
      <c r="Q1335" s="177"/>
      <c r="R1335" s="177"/>
      <c r="S1335" s="177"/>
      <c r="T1335" s="178"/>
      <c r="AT1335" s="173" t="s">
        <v>269</v>
      </c>
      <c r="AU1335" s="173" t="s">
        <v>87</v>
      </c>
      <c r="AV1335" s="14" t="s">
        <v>87</v>
      </c>
      <c r="AW1335" s="14" t="s">
        <v>26</v>
      </c>
      <c r="AX1335" s="14" t="s">
        <v>71</v>
      </c>
      <c r="AY1335" s="173" t="s">
        <v>157</v>
      </c>
    </row>
    <row r="1336" spans="2:51" s="14" customFormat="1" x14ac:dyDescent="0.2">
      <c r="B1336" s="172"/>
      <c r="D1336" s="166" t="s">
        <v>269</v>
      </c>
      <c r="E1336" s="173" t="s">
        <v>1</v>
      </c>
      <c r="F1336" s="174" t="s">
        <v>1955</v>
      </c>
      <c r="H1336" s="175">
        <v>5.6</v>
      </c>
      <c r="L1336" s="172"/>
      <c r="M1336" s="176"/>
      <c r="N1336" s="177"/>
      <c r="O1336" s="177"/>
      <c r="P1336" s="177"/>
      <c r="Q1336" s="177"/>
      <c r="R1336" s="177"/>
      <c r="S1336" s="177"/>
      <c r="T1336" s="178"/>
      <c r="AT1336" s="173" t="s">
        <v>269</v>
      </c>
      <c r="AU1336" s="173" t="s">
        <v>87</v>
      </c>
      <c r="AV1336" s="14" t="s">
        <v>87</v>
      </c>
      <c r="AW1336" s="14" t="s">
        <v>26</v>
      </c>
      <c r="AX1336" s="14" t="s">
        <v>71</v>
      </c>
      <c r="AY1336" s="173" t="s">
        <v>157</v>
      </c>
    </row>
    <row r="1337" spans="2:51" s="14" customFormat="1" x14ac:dyDescent="0.2">
      <c r="B1337" s="172"/>
      <c r="D1337" s="166" t="s">
        <v>269</v>
      </c>
      <c r="E1337" s="173" t="s">
        <v>1</v>
      </c>
      <c r="F1337" s="174" t="s">
        <v>1925</v>
      </c>
      <c r="H1337" s="175">
        <v>6.75</v>
      </c>
      <c r="L1337" s="172"/>
      <c r="M1337" s="176"/>
      <c r="N1337" s="177"/>
      <c r="O1337" s="177"/>
      <c r="P1337" s="177"/>
      <c r="Q1337" s="177"/>
      <c r="R1337" s="177"/>
      <c r="S1337" s="177"/>
      <c r="T1337" s="178"/>
      <c r="AT1337" s="173" t="s">
        <v>269</v>
      </c>
      <c r="AU1337" s="173" t="s">
        <v>87</v>
      </c>
      <c r="AV1337" s="14" t="s">
        <v>87</v>
      </c>
      <c r="AW1337" s="14" t="s">
        <v>26</v>
      </c>
      <c r="AX1337" s="14" t="s">
        <v>71</v>
      </c>
      <c r="AY1337" s="173" t="s">
        <v>157</v>
      </c>
    </row>
    <row r="1338" spans="2:51" s="14" customFormat="1" x14ac:dyDescent="0.2">
      <c r="B1338" s="172"/>
      <c r="D1338" s="166" t="s">
        <v>269</v>
      </c>
      <c r="E1338" s="173" t="s">
        <v>1</v>
      </c>
      <c r="F1338" s="174" t="s">
        <v>1926</v>
      </c>
      <c r="H1338" s="175">
        <v>9.4</v>
      </c>
      <c r="L1338" s="172"/>
      <c r="M1338" s="176"/>
      <c r="N1338" s="177"/>
      <c r="O1338" s="177"/>
      <c r="P1338" s="177"/>
      <c r="Q1338" s="177"/>
      <c r="R1338" s="177"/>
      <c r="S1338" s="177"/>
      <c r="T1338" s="178"/>
      <c r="AT1338" s="173" t="s">
        <v>269</v>
      </c>
      <c r="AU1338" s="173" t="s">
        <v>87</v>
      </c>
      <c r="AV1338" s="14" t="s">
        <v>87</v>
      </c>
      <c r="AW1338" s="14" t="s">
        <v>26</v>
      </c>
      <c r="AX1338" s="14" t="s">
        <v>71</v>
      </c>
      <c r="AY1338" s="173" t="s">
        <v>157</v>
      </c>
    </row>
    <row r="1339" spans="2:51" s="14" customFormat="1" x14ac:dyDescent="0.2">
      <c r="B1339" s="172"/>
      <c r="D1339" s="166" t="s">
        <v>269</v>
      </c>
      <c r="E1339" s="173" t="s">
        <v>1</v>
      </c>
      <c r="F1339" s="174" t="s">
        <v>1927</v>
      </c>
      <c r="H1339" s="175">
        <v>6.97</v>
      </c>
      <c r="L1339" s="172"/>
      <c r="M1339" s="176"/>
      <c r="N1339" s="177"/>
      <c r="O1339" s="177"/>
      <c r="P1339" s="177"/>
      <c r="Q1339" s="177"/>
      <c r="R1339" s="177"/>
      <c r="S1339" s="177"/>
      <c r="T1339" s="178"/>
      <c r="AT1339" s="173" t="s">
        <v>269</v>
      </c>
      <c r="AU1339" s="173" t="s">
        <v>87</v>
      </c>
      <c r="AV1339" s="14" t="s">
        <v>87</v>
      </c>
      <c r="AW1339" s="14" t="s">
        <v>26</v>
      </c>
      <c r="AX1339" s="14" t="s">
        <v>71</v>
      </c>
      <c r="AY1339" s="173" t="s">
        <v>157</v>
      </c>
    </row>
    <row r="1340" spans="2:51" s="14" customFormat="1" x14ac:dyDescent="0.2">
      <c r="B1340" s="172"/>
      <c r="D1340" s="166" t="s">
        <v>269</v>
      </c>
      <c r="E1340" s="173" t="s">
        <v>1</v>
      </c>
      <c r="F1340" s="174" t="s">
        <v>1928</v>
      </c>
      <c r="H1340" s="175">
        <v>14.77</v>
      </c>
      <c r="L1340" s="172"/>
      <c r="M1340" s="176"/>
      <c r="N1340" s="177"/>
      <c r="O1340" s="177"/>
      <c r="P1340" s="177"/>
      <c r="Q1340" s="177"/>
      <c r="R1340" s="177"/>
      <c r="S1340" s="177"/>
      <c r="T1340" s="178"/>
      <c r="AT1340" s="173" t="s">
        <v>269</v>
      </c>
      <c r="AU1340" s="173" t="s">
        <v>87</v>
      </c>
      <c r="AV1340" s="14" t="s">
        <v>87</v>
      </c>
      <c r="AW1340" s="14" t="s">
        <v>26</v>
      </c>
      <c r="AX1340" s="14" t="s">
        <v>71</v>
      </c>
      <c r="AY1340" s="173" t="s">
        <v>157</v>
      </c>
    </row>
    <row r="1341" spans="2:51" s="14" customFormat="1" x14ac:dyDescent="0.2">
      <c r="B1341" s="172"/>
      <c r="D1341" s="166" t="s">
        <v>269</v>
      </c>
      <c r="E1341" s="173" t="s">
        <v>1</v>
      </c>
      <c r="F1341" s="174" t="s">
        <v>1956</v>
      </c>
      <c r="H1341" s="175">
        <v>8.17</v>
      </c>
      <c r="L1341" s="172"/>
      <c r="M1341" s="176"/>
      <c r="N1341" s="177"/>
      <c r="O1341" s="177"/>
      <c r="P1341" s="177"/>
      <c r="Q1341" s="177"/>
      <c r="R1341" s="177"/>
      <c r="S1341" s="177"/>
      <c r="T1341" s="178"/>
      <c r="AT1341" s="173" t="s">
        <v>269</v>
      </c>
      <c r="AU1341" s="173" t="s">
        <v>87</v>
      </c>
      <c r="AV1341" s="14" t="s">
        <v>87</v>
      </c>
      <c r="AW1341" s="14" t="s">
        <v>26</v>
      </c>
      <c r="AX1341" s="14" t="s">
        <v>71</v>
      </c>
      <c r="AY1341" s="173" t="s">
        <v>157</v>
      </c>
    </row>
    <row r="1342" spans="2:51" s="14" customFormat="1" x14ac:dyDescent="0.2">
      <c r="B1342" s="172"/>
      <c r="D1342" s="166" t="s">
        <v>269</v>
      </c>
      <c r="E1342" s="173" t="s">
        <v>1</v>
      </c>
      <c r="F1342" s="174" t="s">
        <v>1930</v>
      </c>
      <c r="H1342" s="175">
        <v>4.8</v>
      </c>
      <c r="L1342" s="172"/>
      <c r="M1342" s="176"/>
      <c r="N1342" s="177"/>
      <c r="O1342" s="177"/>
      <c r="P1342" s="177"/>
      <c r="Q1342" s="177"/>
      <c r="R1342" s="177"/>
      <c r="S1342" s="177"/>
      <c r="T1342" s="178"/>
      <c r="AT1342" s="173" t="s">
        <v>269</v>
      </c>
      <c r="AU1342" s="173" t="s">
        <v>87</v>
      </c>
      <c r="AV1342" s="14" t="s">
        <v>87</v>
      </c>
      <c r="AW1342" s="14" t="s">
        <v>26</v>
      </c>
      <c r="AX1342" s="14" t="s">
        <v>71</v>
      </c>
      <c r="AY1342" s="173" t="s">
        <v>157</v>
      </c>
    </row>
    <row r="1343" spans="2:51" s="14" customFormat="1" x14ac:dyDescent="0.2">
      <c r="B1343" s="172"/>
      <c r="D1343" s="166" t="s">
        <v>269</v>
      </c>
      <c r="E1343" s="173" t="s">
        <v>1</v>
      </c>
      <c r="F1343" s="174" t="s">
        <v>1931</v>
      </c>
      <c r="H1343" s="175">
        <v>11.54</v>
      </c>
      <c r="L1343" s="172"/>
      <c r="M1343" s="176"/>
      <c r="N1343" s="177"/>
      <c r="O1343" s="177"/>
      <c r="P1343" s="177"/>
      <c r="Q1343" s="177"/>
      <c r="R1343" s="177"/>
      <c r="S1343" s="177"/>
      <c r="T1343" s="178"/>
      <c r="AT1343" s="173" t="s">
        <v>269</v>
      </c>
      <c r="AU1343" s="173" t="s">
        <v>87</v>
      </c>
      <c r="AV1343" s="14" t="s">
        <v>87</v>
      </c>
      <c r="AW1343" s="14" t="s">
        <v>26</v>
      </c>
      <c r="AX1343" s="14" t="s">
        <v>71</v>
      </c>
      <c r="AY1343" s="173" t="s">
        <v>157</v>
      </c>
    </row>
    <row r="1344" spans="2:51" s="14" customFormat="1" x14ac:dyDescent="0.2">
      <c r="B1344" s="172"/>
      <c r="D1344" s="166" t="s">
        <v>269</v>
      </c>
      <c r="E1344" s="173" t="s">
        <v>1</v>
      </c>
      <c r="F1344" s="174" t="s">
        <v>1932</v>
      </c>
      <c r="H1344" s="175">
        <v>3.6</v>
      </c>
      <c r="L1344" s="172"/>
      <c r="M1344" s="176"/>
      <c r="N1344" s="177"/>
      <c r="O1344" s="177"/>
      <c r="P1344" s="177"/>
      <c r="Q1344" s="177"/>
      <c r="R1344" s="177"/>
      <c r="S1344" s="177"/>
      <c r="T1344" s="178"/>
      <c r="AT1344" s="173" t="s">
        <v>269</v>
      </c>
      <c r="AU1344" s="173" t="s">
        <v>87</v>
      </c>
      <c r="AV1344" s="14" t="s">
        <v>87</v>
      </c>
      <c r="AW1344" s="14" t="s">
        <v>26</v>
      </c>
      <c r="AX1344" s="14" t="s">
        <v>71</v>
      </c>
      <c r="AY1344" s="173" t="s">
        <v>157</v>
      </c>
    </row>
    <row r="1345" spans="2:51" s="14" customFormat="1" x14ac:dyDescent="0.2">
      <c r="B1345" s="172"/>
      <c r="D1345" s="166" t="s">
        <v>269</v>
      </c>
      <c r="E1345" s="173" t="s">
        <v>1</v>
      </c>
      <c r="F1345" s="174" t="s">
        <v>1921</v>
      </c>
      <c r="H1345" s="175">
        <v>1.9</v>
      </c>
      <c r="L1345" s="172"/>
      <c r="M1345" s="176"/>
      <c r="N1345" s="177"/>
      <c r="O1345" s="177"/>
      <c r="P1345" s="177"/>
      <c r="Q1345" s="177"/>
      <c r="R1345" s="177"/>
      <c r="S1345" s="177"/>
      <c r="T1345" s="178"/>
      <c r="AT1345" s="173" t="s">
        <v>269</v>
      </c>
      <c r="AU1345" s="173" t="s">
        <v>87</v>
      </c>
      <c r="AV1345" s="14" t="s">
        <v>87</v>
      </c>
      <c r="AW1345" s="14" t="s">
        <v>26</v>
      </c>
      <c r="AX1345" s="14" t="s">
        <v>71</v>
      </c>
      <c r="AY1345" s="173" t="s">
        <v>157</v>
      </c>
    </row>
    <row r="1346" spans="2:51" s="16" customFormat="1" x14ac:dyDescent="0.2">
      <c r="B1346" s="186"/>
      <c r="D1346" s="166" t="s">
        <v>269</v>
      </c>
      <c r="E1346" s="187" t="s">
        <v>1</v>
      </c>
      <c r="F1346" s="188" t="s">
        <v>319</v>
      </c>
      <c r="H1346" s="189">
        <v>503.7</v>
      </c>
      <c r="L1346" s="186"/>
      <c r="M1346" s="190"/>
      <c r="N1346" s="191"/>
      <c r="O1346" s="191"/>
      <c r="P1346" s="191"/>
      <c r="Q1346" s="191"/>
      <c r="R1346" s="191"/>
      <c r="S1346" s="191"/>
      <c r="T1346" s="192"/>
      <c r="AT1346" s="187" t="s">
        <v>269</v>
      </c>
      <c r="AU1346" s="187" t="s">
        <v>87</v>
      </c>
      <c r="AV1346" s="16" t="s">
        <v>92</v>
      </c>
      <c r="AW1346" s="16" t="s">
        <v>26</v>
      </c>
      <c r="AX1346" s="16" t="s">
        <v>71</v>
      </c>
      <c r="AY1346" s="187" t="s">
        <v>157</v>
      </c>
    </row>
    <row r="1347" spans="2:51" s="13" customFormat="1" x14ac:dyDescent="0.2">
      <c r="B1347" s="165"/>
      <c r="D1347" s="166" t="s">
        <v>269</v>
      </c>
      <c r="E1347" s="167" t="s">
        <v>1</v>
      </c>
      <c r="F1347" s="168" t="s">
        <v>1401</v>
      </c>
      <c r="H1347" s="167" t="s">
        <v>1</v>
      </c>
      <c r="L1347" s="165"/>
      <c r="M1347" s="169"/>
      <c r="N1347" s="170"/>
      <c r="O1347" s="170"/>
      <c r="P1347" s="170"/>
      <c r="Q1347" s="170"/>
      <c r="R1347" s="170"/>
      <c r="S1347" s="170"/>
      <c r="T1347" s="171"/>
      <c r="AT1347" s="167" t="s">
        <v>269</v>
      </c>
      <c r="AU1347" s="167" t="s">
        <v>87</v>
      </c>
      <c r="AV1347" s="13" t="s">
        <v>79</v>
      </c>
      <c r="AW1347" s="13" t="s">
        <v>26</v>
      </c>
      <c r="AX1347" s="13" t="s">
        <v>71</v>
      </c>
      <c r="AY1347" s="167" t="s">
        <v>157</v>
      </c>
    </row>
    <row r="1348" spans="2:51" s="14" customFormat="1" x14ac:dyDescent="0.2">
      <c r="B1348" s="172"/>
      <c r="D1348" s="166" t="s">
        <v>269</v>
      </c>
      <c r="E1348" s="173" t="s">
        <v>1</v>
      </c>
      <c r="F1348" s="174" t="s">
        <v>1957</v>
      </c>
      <c r="H1348" s="175">
        <v>68</v>
      </c>
      <c r="L1348" s="172"/>
      <c r="M1348" s="176"/>
      <c r="N1348" s="177"/>
      <c r="O1348" s="177"/>
      <c r="P1348" s="177"/>
      <c r="Q1348" s="177"/>
      <c r="R1348" s="177"/>
      <c r="S1348" s="177"/>
      <c r="T1348" s="178"/>
      <c r="AT1348" s="173" t="s">
        <v>269</v>
      </c>
      <c r="AU1348" s="173" t="s">
        <v>87</v>
      </c>
      <c r="AV1348" s="14" t="s">
        <v>87</v>
      </c>
      <c r="AW1348" s="14" t="s">
        <v>26</v>
      </c>
      <c r="AX1348" s="14" t="s">
        <v>71</v>
      </c>
      <c r="AY1348" s="173" t="s">
        <v>157</v>
      </c>
    </row>
    <row r="1349" spans="2:51" s="14" customFormat="1" x14ac:dyDescent="0.2">
      <c r="B1349" s="172"/>
      <c r="D1349" s="166" t="s">
        <v>269</v>
      </c>
      <c r="E1349" s="173" t="s">
        <v>1</v>
      </c>
      <c r="F1349" s="174" t="s">
        <v>1958</v>
      </c>
      <c r="H1349" s="175">
        <v>10</v>
      </c>
      <c r="L1349" s="172"/>
      <c r="M1349" s="176"/>
      <c r="N1349" s="177"/>
      <c r="O1349" s="177"/>
      <c r="P1349" s="177"/>
      <c r="Q1349" s="177"/>
      <c r="R1349" s="177"/>
      <c r="S1349" s="177"/>
      <c r="T1349" s="178"/>
      <c r="AT1349" s="173" t="s">
        <v>269</v>
      </c>
      <c r="AU1349" s="173" t="s">
        <v>87</v>
      </c>
      <c r="AV1349" s="14" t="s">
        <v>87</v>
      </c>
      <c r="AW1349" s="14" t="s">
        <v>26</v>
      </c>
      <c r="AX1349" s="14" t="s">
        <v>71</v>
      </c>
      <c r="AY1349" s="173" t="s">
        <v>157</v>
      </c>
    </row>
    <row r="1350" spans="2:51" s="14" customFormat="1" x14ac:dyDescent="0.2">
      <c r="B1350" s="172"/>
      <c r="D1350" s="166" t="s">
        <v>269</v>
      </c>
      <c r="E1350" s="173" t="s">
        <v>1</v>
      </c>
      <c r="F1350" s="174" t="s">
        <v>1933</v>
      </c>
      <c r="H1350" s="175">
        <v>5.5</v>
      </c>
      <c r="L1350" s="172"/>
      <c r="M1350" s="176"/>
      <c r="N1350" s="177"/>
      <c r="O1350" s="177"/>
      <c r="P1350" s="177"/>
      <c r="Q1350" s="177"/>
      <c r="R1350" s="177"/>
      <c r="S1350" s="177"/>
      <c r="T1350" s="178"/>
      <c r="AT1350" s="173" t="s">
        <v>269</v>
      </c>
      <c r="AU1350" s="173" t="s">
        <v>87</v>
      </c>
      <c r="AV1350" s="14" t="s">
        <v>87</v>
      </c>
      <c r="AW1350" s="14" t="s">
        <v>26</v>
      </c>
      <c r="AX1350" s="14" t="s">
        <v>71</v>
      </c>
      <c r="AY1350" s="173" t="s">
        <v>157</v>
      </c>
    </row>
    <row r="1351" spans="2:51" s="14" customFormat="1" x14ac:dyDescent="0.2">
      <c r="B1351" s="172"/>
      <c r="D1351" s="166" t="s">
        <v>269</v>
      </c>
      <c r="E1351" s="173" t="s">
        <v>1</v>
      </c>
      <c r="F1351" s="174" t="s">
        <v>1959</v>
      </c>
      <c r="H1351" s="175">
        <v>4.3</v>
      </c>
      <c r="L1351" s="172"/>
      <c r="M1351" s="176"/>
      <c r="N1351" s="177"/>
      <c r="O1351" s="177"/>
      <c r="P1351" s="177"/>
      <c r="Q1351" s="177"/>
      <c r="R1351" s="177"/>
      <c r="S1351" s="177"/>
      <c r="T1351" s="178"/>
      <c r="AT1351" s="173" t="s">
        <v>269</v>
      </c>
      <c r="AU1351" s="173" t="s">
        <v>87</v>
      </c>
      <c r="AV1351" s="14" t="s">
        <v>87</v>
      </c>
      <c r="AW1351" s="14" t="s">
        <v>26</v>
      </c>
      <c r="AX1351" s="14" t="s">
        <v>71</v>
      </c>
      <c r="AY1351" s="173" t="s">
        <v>157</v>
      </c>
    </row>
    <row r="1352" spans="2:51" s="14" customFormat="1" x14ac:dyDescent="0.2">
      <c r="B1352" s="172"/>
      <c r="D1352" s="166" t="s">
        <v>269</v>
      </c>
      <c r="E1352" s="173" t="s">
        <v>1</v>
      </c>
      <c r="F1352" s="174" t="s">
        <v>1960</v>
      </c>
      <c r="H1352" s="175">
        <v>15</v>
      </c>
      <c r="L1352" s="172"/>
      <c r="M1352" s="176"/>
      <c r="N1352" s="177"/>
      <c r="O1352" s="177"/>
      <c r="P1352" s="177"/>
      <c r="Q1352" s="177"/>
      <c r="R1352" s="177"/>
      <c r="S1352" s="177"/>
      <c r="T1352" s="178"/>
      <c r="AT1352" s="173" t="s">
        <v>269</v>
      </c>
      <c r="AU1352" s="173" t="s">
        <v>87</v>
      </c>
      <c r="AV1352" s="14" t="s">
        <v>87</v>
      </c>
      <c r="AW1352" s="14" t="s">
        <v>26</v>
      </c>
      <c r="AX1352" s="14" t="s">
        <v>71</v>
      </c>
      <c r="AY1352" s="173" t="s">
        <v>157</v>
      </c>
    </row>
    <row r="1353" spans="2:51" s="14" customFormat="1" x14ac:dyDescent="0.2">
      <c r="B1353" s="172"/>
      <c r="D1353" s="166" t="s">
        <v>269</v>
      </c>
      <c r="E1353" s="173" t="s">
        <v>1</v>
      </c>
      <c r="F1353" s="174" t="s">
        <v>1961</v>
      </c>
      <c r="H1353" s="175">
        <v>11.688000000000001</v>
      </c>
      <c r="L1353" s="172"/>
      <c r="M1353" s="176"/>
      <c r="N1353" s="177"/>
      <c r="O1353" s="177"/>
      <c r="P1353" s="177"/>
      <c r="Q1353" s="177"/>
      <c r="R1353" s="177"/>
      <c r="S1353" s="177"/>
      <c r="T1353" s="178"/>
      <c r="AT1353" s="173" t="s">
        <v>269</v>
      </c>
      <c r="AU1353" s="173" t="s">
        <v>87</v>
      </c>
      <c r="AV1353" s="14" t="s">
        <v>87</v>
      </c>
      <c r="AW1353" s="14" t="s">
        <v>26</v>
      </c>
      <c r="AX1353" s="14" t="s">
        <v>71</v>
      </c>
      <c r="AY1353" s="173" t="s">
        <v>157</v>
      </c>
    </row>
    <row r="1354" spans="2:51" s="14" customFormat="1" x14ac:dyDescent="0.2">
      <c r="B1354" s="172"/>
      <c r="D1354" s="166" t="s">
        <v>269</v>
      </c>
      <c r="E1354" s="173" t="s">
        <v>1</v>
      </c>
      <c r="F1354" s="174" t="s">
        <v>1962</v>
      </c>
      <c r="H1354" s="175">
        <v>5.8239999999999998</v>
      </c>
      <c r="L1354" s="172"/>
      <c r="M1354" s="176"/>
      <c r="N1354" s="177"/>
      <c r="O1354" s="177"/>
      <c r="P1354" s="177"/>
      <c r="Q1354" s="177"/>
      <c r="R1354" s="177"/>
      <c r="S1354" s="177"/>
      <c r="T1354" s="178"/>
      <c r="AT1354" s="173" t="s">
        <v>269</v>
      </c>
      <c r="AU1354" s="173" t="s">
        <v>87</v>
      </c>
      <c r="AV1354" s="14" t="s">
        <v>87</v>
      </c>
      <c r="AW1354" s="14" t="s">
        <v>26</v>
      </c>
      <c r="AX1354" s="14" t="s">
        <v>71</v>
      </c>
      <c r="AY1354" s="173" t="s">
        <v>157</v>
      </c>
    </row>
    <row r="1355" spans="2:51" s="14" customFormat="1" x14ac:dyDescent="0.2">
      <c r="B1355" s="172"/>
      <c r="D1355" s="166" t="s">
        <v>269</v>
      </c>
      <c r="E1355" s="173" t="s">
        <v>1</v>
      </c>
      <c r="F1355" s="174" t="s">
        <v>1934</v>
      </c>
      <c r="H1355" s="175">
        <v>6.17</v>
      </c>
      <c r="L1355" s="172"/>
      <c r="M1355" s="176"/>
      <c r="N1355" s="177"/>
      <c r="O1355" s="177"/>
      <c r="P1355" s="177"/>
      <c r="Q1355" s="177"/>
      <c r="R1355" s="177"/>
      <c r="S1355" s="177"/>
      <c r="T1355" s="178"/>
      <c r="AT1355" s="173" t="s">
        <v>269</v>
      </c>
      <c r="AU1355" s="173" t="s">
        <v>87</v>
      </c>
      <c r="AV1355" s="14" t="s">
        <v>87</v>
      </c>
      <c r="AW1355" s="14" t="s">
        <v>26</v>
      </c>
      <c r="AX1355" s="14" t="s">
        <v>71</v>
      </c>
      <c r="AY1355" s="173" t="s">
        <v>157</v>
      </c>
    </row>
    <row r="1356" spans="2:51" s="14" customFormat="1" x14ac:dyDescent="0.2">
      <c r="B1356" s="172"/>
      <c r="D1356" s="166" t="s">
        <v>269</v>
      </c>
      <c r="E1356" s="173" t="s">
        <v>1</v>
      </c>
      <c r="F1356" s="174" t="s">
        <v>1935</v>
      </c>
      <c r="H1356" s="175">
        <v>8.84</v>
      </c>
      <c r="L1356" s="172"/>
      <c r="M1356" s="176"/>
      <c r="N1356" s="177"/>
      <c r="O1356" s="177"/>
      <c r="P1356" s="177"/>
      <c r="Q1356" s="177"/>
      <c r="R1356" s="177"/>
      <c r="S1356" s="177"/>
      <c r="T1356" s="178"/>
      <c r="AT1356" s="173" t="s">
        <v>269</v>
      </c>
      <c r="AU1356" s="173" t="s">
        <v>87</v>
      </c>
      <c r="AV1356" s="14" t="s">
        <v>87</v>
      </c>
      <c r="AW1356" s="14" t="s">
        <v>26</v>
      </c>
      <c r="AX1356" s="14" t="s">
        <v>71</v>
      </c>
      <c r="AY1356" s="173" t="s">
        <v>157</v>
      </c>
    </row>
    <row r="1357" spans="2:51" s="14" customFormat="1" x14ac:dyDescent="0.2">
      <c r="B1357" s="172"/>
      <c r="D1357" s="166" t="s">
        <v>269</v>
      </c>
      <c r="E1357" s="173" t="s">
        <v>1</v>
      </c>
      <c r="F1357" s="174" t="s">
        <v>1936</v>
      </c>
      <c r="H1357" s="175">
        <v>49.1</v>
      </c>
      <c r="L1357" s="172"/>
      <c r="M1357" s="176"/>
      <c r="N1357" s="177"/>
      <c r="O1357" s="177"/>
      <c r="P1357" s="177"/>
      <c r="Q1357" s="177"/>
      <c r="R1357" s="177"/>
      <c r="S1357" s="177"/>
      <c r="T1357" s="178"/>
      <c r="AT1357" s="173" t="s">
        <v>269</v>
      </c>
      <c r="AU1357" s="173" t="s">
        <v>87</v>
      </c>
      <c r="AV1357" s="14" t="s">
        <v>87</v>
      </c>
      <c r="AW1357" s="14" t="s">
        <v>26</v>
      </c>
      <c r="AX1357" s="14" t="s">
        <v>71</v>
      </c>
      <c r="AY1357" s="173" t="s">
        <v>157</v>
      </c>
    </row>
    <row r="1358" spans="2:51" s="14" customFormat="1" x14ac:dyDescent="0.2">
      <c r="B1358" s="172"/>
      <c r="D1358" s="166" t="s">
        <v>269</v>
      </c>
      <c r="E1358" s="173" t="s">
        <v>1</v>
      </c>
      <c r="F1358" s="174" t="s">
        <v>1937</v>
      </c>
      <c r="H1358" s="175">
        <v>9.9700000000000006</v>
      </c>
      <c r="L1358" s="172"/>
      <c r="M1358" s="176"/>
      <c r="N1358" s="177"/>
      <c r="O1358" s="177"/>
      <c r="P1358" s="177"/>
      <c r="Q1358" s="177"/>
      <c r="R1358" s="177"/>
      <c r="S1358" s="177"/>
      <c r="T1358" s="178"/>
      <c r="AT1358" s="173" t="s">
        <v>269</v>
      </c>
      <c r="AU1358" s="173" t="s">
        <v>87</v>
      </c>
      <c r="AV1358" s="14" t="s">
        <v>87</v>
      </c>
      <c r="AW1358" s="14" t="s">
        <v>26</v>
      </c>
      <c r="AX1358" s="14" t="s">
        <v>71</v>
      </c>
      <c r="AY1358" s="173" t="s">
        <v>157</v>
      </c>
    </row>
    <row r="1359" spans="2:51" s="16" customFormat="1" x14ac:dyDescent="0.2">
      <c r="B1359" s="186"/>
      <c r="D1359" s="166" t="s">
        <v>269</v>
      </c>
      <c r="E1359" s="187" t="s">
        <v>1</v>
      </c>
      <c r="F1359" s="188" t="s">
        <v>319</v>
      </c>
      <c r="H1359" s="189">
        <v>194.392</v>
      </c>
      <c r="L1359" s="186"/>
      <c r="M1359" s="190"/>
      <c r="N1359" s="191"/>
      <c r="O1359" s="191"/>
      <c r="P1359" s="191"/>
      <c r="Q1359" s="191"/>
      <c r="R1359" s="191"/>
      <c r="S1359" s="191"/>
      <c r="T1359" s="192"/>
      <c r="AT1359" s="187" t="s">
        <v>269</v>
      </c>
      <c r="AU1359" s="187" t="s">
        <v>87</v>
      </c>
      <c r="AV1359" s="16" t="s">
        <v>92</v>
      </c>
      <c r="AW1359" s="16" t="s">
        <v>26</v>
      </c>
      <c r="AX1359" s="16" t="s">
        <v>71</v>
      </c>
      <c r="AY1359" s="187" t="s">
        <v>157</v>
      </c>
    </row>
    <row r="1360" spans="2:51" s="13" customFormat="1" x14ac:dyDescent="0.2">
      <c r="B1360" s="165"/>
      <c r="D1360" s="166" t="s">
        <v>269</v>
      </c>
      <c r="E1360" s="167" t="s">
        <v>1</v>
      </c>
      <c r="F1360" s="168" t="s">
        <v>1417</v>
      </c>
      <c r="H1360" s="167" t="s">
        <v>1</v>
      </c>
      <c r="L1360" s="165"/>
      <c r="M1360" s="169"/>
      <c r="N1360" s="170"/>
      <c r="O1360" s="170"/>
      <c r="P1360" s="170"/>
      <c r="Q1360" s="170"/>
      <c r="R1360" s="170"/>
      <c r="S1360" s="170"/>
      <c r="T1360" s="171"/>
      <c r="AT1360" s="167" t="s">
        <v>269</v>
      </c>
      <c r="AU1360" s="167" t="s">
        <v>87</v>
      </c>
      <c r="AV1360" s="13" t="s">
        <v>79</v>
      </c>
      <c r="AW1360" s="13" t="s">
        <v>26</v>
      </c>
      <c r="AX1360" s="13" t="s">
        <v>71</v>
      </c>
      <c r="AY1360" s="167" t="s">
        <v>157</v>
      </c>
    </row>
    <row r="1361" spans="1:65" s="14" customFormat="1" x14ac:dyDescent="0.2">
      <c r="B1361" s="172"/>
      <c r="D1361" s="166" t="s">
        <v>269</v>
      </c>
      <c r="E1361" s="173" t="s">
        <v>1</v>
      </c>
      <c r="F1361" s="174" t="s">
        <v>1963</v>
      </c>
      <c r="H1361" s="175">
        <v>16.5</v>
      </c>
      <c r="L1361" s="172"/>
      <c r="M1361" s="176"/>
      <c r="N1361" s="177"/>
      <c r="O1361" s="177"/>
      <c r="P1361" s="177"/>
      <c r="Q1361" s="177"/>
      <c r="R1361" s="177"/>
      <c r="S1361" s="177"/>
      <c r="T1361" s="178"/>
      <c r="AT1361" s="173" t="s">
        <v>269</v>
      </c>
      <c r="AU1361" s="173" t="s">
        <v>87</v>
      </c>
      <c r="AV1361" s="14" t="s">
        <v>87</v>
      </c>
      <c r="AW1361" s="14" t="s">
        <v>26</v>
      </c>
      <c r="AX1361" s="14" t="s">
        <v>71</v>
      </c>
      <c r="AY1361" s="173" t="s">
        <v>157</v>
      </c>
    </row>
    <row r="1362" spans="1:65" s="14" customFormat="1" x14ac:dyDescent="0.2">
      <c r="B1362" s="172"/>
      <c r="D1362" s="166" t="s">
        <v>269</v>
      </c>
      <c r="E1362" s="173" t="s">
        <v>1</v>
      </c>
      <c r="F1362" s="174" t="s">
        <v>1939</v>
      </c>
      <c r="H1362" s="175">
        <v>17.7</v>
      </c>
      <c r="L1362" s="172"/>
      <c r="M1362" s="176"/>
      <c r="N1362" s="177"/>
      <c r="O1362" s="177"/>
      <c r="P1362" s="177"/>
      <c r="Q1362" s="177"/>
      <c r="R1362" s="177"/>
      <c r="S1362" s="177"/>
      <c r="T1362" s="178"/>
      <c r="AT1362" s="173" t="s">
        <v>269</v>
      </c>
      <c r="AU1362" s="173" t="s">
        <v>87</v>
      </c>
      <c r="AV1362" s="14" t="s">
        <v>87</v>
      </c>
      <c r="AW1362" s="14" t="s">
        <v>26</v>
      </c>
      <c r="AX1362" s="14" t="s">
        <v>71</v>
      </c>
      <c r="AY1362" s="173" t="s">
        <v>157</v>
      </c>
    </row>
    <row r="1363" spans="1:65" s="14" customFormat="1" x14ac:dyDescent="0.2">
      <c r="B1363" s="172"/>
      <c r="D1363" s="166" t="s">
        <v>269</v>
      </c>
      <c r="E1363" s="173" t="s">
        <v>1</v>
      </c>
      <c r="F1363" s="174" t="s">
        <v>1940</v>
      </c>
      <c r="H1363" s="175">
        <v>43.5</v>
      </c>
      <c r="L1363" s="172"/>
      <c r="M1363" s="176"/>
      <c r="N1363" s="177"/>
      <c r="O1363" s="177"/>
      <c r="P1363" s="177"/>
      <c r="Q1363" s="177"/>
      <c r="R1363" s="177"/>
      <c r="S1363" s="177"/>
      <c r="T1363" s="178"/>
      <c r="AT1363" s="173" t="s">
        <v>269</v>
      </c>
      <c r="AU1363" s="173" t="s">
        <v>87</v>
      </c>
      <c r="AV1363" s="14" t="s">
        <v>87</v>
      </c>
      <c r="AW1363" s="14" t="s">
        <v>26</v>
      </c>
      <c r="AX1363" s="14" t="s">
        <v>71</v>
      </c>
      <c r="AY1363" s="173" t="s">
        <v>157</v>
      </c>
    </row>
    <row r="1364" spans="1:65" s="14" customFormat="1" x14ac:dyDescent="0.2">
      <c r="B1364" s="172"/>
      <c r="D1364" s="166" t="s">
        <v>269</v>
      </c>
      <c r="E1364" s="173" t="s">
        <v>1</v>
      </c>
      <c r="F1364" s="174" t="s">
        <v>1964</v>
      </c>
      <c r="H1364" s="175">
        <v>4.5</v>
      </c>
      <c r="L1364" s="172"/>
      <c r="M1364" s="176"/>
      <c r="N1364" s="177"/>
      <c r="O1364" s="177"/>
      <c r="P1364" s="177"/>
      <c r="Q1364" s="177"/>
      <c r="R1364" s="177"/>
      <c r="S1364" s="177"/>
      <c r="T1364" s="178"/>
      <c r="AT1364" s="173" t="s">
        <v>269</v>
      </c>
      <c r="AU1364" s="173" t="s">
        <v>87</v>
      </c>
      <c r="AV1364" s="14" t="s">
        <v>87</v>
      </c>
      <c r="AW1364" s="14" t="s">
        <v>26</v>
      </c>
      <c r="AX1364" s="14" t="s">
        <v>71</v>
      </c>
      <c r="AY1364" s="173" t="s">
        <v>157</v>
      </c>
    </row>
    <row r="1365" spans="1:65" s="16" customFormat="1" x14ac:dyDescent="0.2">
      <c r="B1365" s="186"/>
      <c r="D1365" s="166" t="s">
        <v>269</v>
      </c>
      <c r="E1365" s="187" t="s">
        <v>1</v>
      </c>
      <c r="F1365" s="188" t="s">
        <v>319</v>
      </c>
      <c r="H1365" s="189">
        <v>82.2</v>
      </c>
      <c r="L1365" s="186"/>
      <c r="M1365" s="190"/>
      <c r="N1365" s="191"/>
      <c r="O1365" s="191"/>
      <c r="P1365" s="191"/>
      <c r="Q1365" s="191"/>
      <c r="R1365" s="191"/>
      <c r="S1365" s="191"/>
      <c r="T1365" s="192"/>
      <c r="AT1365" s="187" t="s">
        <v>269</v>
      </c>
      <c r="AU1365" s="187" t="s">
        <v>87</v>
      </c>
      <c r="AV1365" s="16" t="s">
        <v>92</v>
      </c>
      <c r="AW1365" s="16" t="s">
        <v>26</v>
      </c>
      <c r="AX1365" s="16" t="s">
        <v>71</v>
      </c>
      <c r="AY1365" s="187" t="s">
        <v>157</v>
      </c>
    </row>
    <row r="1366" spans="1:65" s="13" customFormat="1" x14ac:dyDescent="0.2">
      <c r="B1366" s="165"/>
      <c r="D1366" s="166" t="s">
        <v>269</v>
      </c>
      <c r="E1366" s="167" t="s">
        <v>1</v>
      </c>
      <c r="F1366" s="168" t="s">
        <v>1908</v>
      </c>
      <c r="H1366" s="167" t="s">
        <v>1</v>
      </c>
      <c r="L1366" s="165"/>
      <c r="M1366" s="169"/>
      <c r="N1366" s="170"/>
      <c r="O1366" s="170"/>
      <c r="P1366" s="170"/>
      <c r="Q1366" s="170"/>
      <c r="R1366" s="170"/>
      <c r="S1366" s="170"/>
      <c r="T1366" s="171"/>
      <c r="AT1366" s="167" t="s">
        <v>269</v>
      </c>
      <c r="AU1366" s="167" t="s">
        <v>87</v>
      </c>
      <c r="AV1366" s="13" t="s">
        <v>79</v>
      </c>
      <c r="AW1366" s="13" t="s">
        <v>26</v>
      </c>
      <c r="AX1366" s="13" t="s">
        <v>71</v>
      </c>
      <c r="AY1366" s="167" t="s">
        <v>157</v>
      </c>
    </row>
    <row r="1367" spans="1:65" s="14" customFormat="1" x14ac:dyDescent="0.2">
      <c r="B1367" s="172"/>
      <c r="D1367" s="166" t="s">
        <v>269</v>
      </c>
      <c r="E1367" s="173" t="s">
        <v>1</v>
      </c>
      <c r="F1367" s="174" t="s">
        <v>1965</v>
      </c>
      <c r="H1367" s="175">
        <v>6.5</v>
      </c>
      <c r="L1367" s="172"/>
      <c r="M1367" s="176"/>
      <c r="N1367" s="177"/>
      <c r="O1367" s="177"/>
      <c r="P1367" s="177"/>
      <c r="Q1367" s="177"/>
      <c r="R1367" s="177"/>
      <c r="S1367" s="177"/>
      <c r="T1367" s="178"/>
      <c r="AT1367" s="173" t="s">
        <v>269</v>
      </c>
      <c r="AU1367" s="173" t="s">
        <v>87</v>
      </c>
      <c r="AV1367" s="14" t="s">
        <v>87</v>
      </c>
      <c r="AW1367" s="14" t="s">
        <v>26</v>
      </c>
      <c r="AX1367" s="14" t="s">
        <v>71</v>
      </c>
      <c r="AY1367" s="173" t="s">
        <v>157</v>
      </c>
    </row>
    <row r="1368" spans="1:65" s="13" customFormat="1" x14ac:dyDescent="0.2">
      <c r="B1368" s="165"/>
      <c r="D1368" s="166" t="s">
        <v>269</v>
      </c>
      <c r="E1368" s="167" t="s">
        <v>1</v>
      </c>
      <c r="F1368" s="168" t="s">
        <v>1966</v>
      </c>
      <c r="H1368" s="167" t="s">
        <v>1</v>
      </c>
      <c r="L1368" s="165"/>
      <c r="M1368" s="169"/>
      <c r="N1368" s="170"/>
      <c r="O1368" s="170"/>
      <c r="P1368" s="170"/>
      <c r="Q1368" s="170"/>
      <c r="R1368" s="170"/>
      <c r="S1368" s="170"/>
      <c r="T1368" s="171"/>
      <c r="AT1368" s="167" t="s">
        <v>269</v>
      </c>
      <c r="AU1368" s="167" t="s">
        <v>87</v>
      </c>
      <c r="AV1368" s="13" t="s">
        <v>79</v>
      </c>
      <c r="AW1368" s="13" t="s">
        <v>26</v>
      </c>
      <c r="AX1368" s="13" t="s">
        <v>71</v>
      </c>
      <c r="AY1368" s="167" t="s">
        <v>157</v>
      </c>
    </row>
    <row r="1369" spans="1:65" s="14" customFormat="1" x14ac:dyDescent="0.2">
      <c r="B1369" s="172"/>
      <c r="D1369" s="166" t="s">
        <v>269</v>
      </c>
      <c r="E1369" s="173" t="s">
        <v>1</v>
      </c>
      <c r="F1369" s="174" t="s">
        <v>1920</v>
      </c>
      <c r="H1369" s="175">
        <v>10.199999999999999</v>
      </c>
      <c r="L1369" s="172"/>
      <c r="M1369" s="176"/>
      <c r="N1369" s="177"/>
      <c r="O1369" s="177"/>
      <c r="P1369" s="177"/>
      <c r="Q1369" s="177"/>
      <c r="R1369" s="177"/>
      <c r="S1369" s="177"/>
      <c r="T1369" s="178"/>
      <c r="AT1369" s="173" t="s">
        <v>269</v>
      </c>
      <c r="AU1369" s="173" t="s">
        <v>87</v>
      </c>
      <c r="AV1369" s="14" t="s">
        <v>87</v>
      </c>
      <c r="AW1369" s="14" t="s">
        <v>26</v>
      </c>
      <c r="AX1369" s="14" t="s">
        <v>71</v>
      </c>
      <c r="AY1369" s="173" t="s">
        <v>157</v>
      </c>
    </row>
    <row r="1370" spans="1:65" s="16" customFormat="1" x14ac:dyDescent="0.2">
      <c r="B1370" s="186"/>
      <c r="D1370" s="166" t="s">
        <v>269</v>
      </c>
      <c r="E1370" s="187" t="s">
        <v>1</v>
      </c>
      <c r="F1370" s="188" t="s">
        <v>319</v>
      </c>
      <c r="H1370" s="189">
        <v>16.7</v>
      </c>
      <c r="L1370" s="186"/>
      <c r="M1370" s="190"/>
      <c r="N1370" s="191"/>
      <c r="O1370" s="191"/>
      <c r="P1370" s="191"/>
      <c r="Q1370" s="191"/>
      <c r="R1370" s="191"/>
      <c r="S1370" s="191"/>
      <c r="T1370" s="192"/>
      <c r="AT1370" s="187" t="s">
        <v>269</v>
      </c>
      <c r="AU1370" s="187" t="s">
        <v>87</v>
      </c>
      <c r="AV1370" s="16" t="s">
        <v>92</v>
      </c>
      <c r="AW1370" s="16" t="s">
        <v>26</v>
      </c>
      <c r="AX1370" s="16" t="s">
        <v>71</v>
      </c>
      <c r="AY1370" s="187" t="s">
        <v>157</v>
      </c>
    </row>
    <row r="1371" spans="1:65" s="15" customFormat="1" x14ac:dyDescent="0.2">
      <c r="B1371" s="179"/>
      <c r="D1371" s="166" t="s">
        <v>269</v>
      </c>
      <c r="E1371" s="180" t="s">
        <v>1</v>
      </c>
      <c r="F1371" s="181" t="s">
        <v>272</v>
      </c>
      <c r="H1371" s="182">
        <v>796.99199999999996</v>
      </c>
      <c r="L1371" s="179"/>
      <c r="M1371" s="183"/>
      <c r="N1371" s="184"/>
      <c r="O1371" s="184"/>
      <c r="P1371" s="184"/>
      <c r="Q1371" s="184"/>
      <c r="R1371" s="184"/>
      <c r="S1371" s="184"/>
      <c r="T1371" s="185"/>
      <c r="AT1371" s="180" t="s">
        <v>269</v>
      </c>
      <c r="AU1371" s="180" t="s">
        <v>87</v>
      </c>
      <c r="AV1371" s="15" t="s">
        <v>162</v>
      </c>
      <c r="AW1371" s="15" t="s">
        <v>26</v>
      </c>
      <c r="AX1371" s="15" t="s">
        <v>79</v>
      </c>
      <c r="AY1371" s="180" t="s">
        <v>157</v>
      </c>
    </row>
    <row r="1372" spans="1:65" s="2" customFormat="1" ht="24.2" customHeight="1" x14ac:dyDescent="0.2">
      <c r="A1372" s="30"/>
      <c r="B1372" s="147"/>
      <c r="C1372" s="148" t="s">
        <v>1967</v>
      </c>
      <c r="D1372" s="148" t="s">
        <v>159</v>
      </c>
      <c r="E1372" s="149" t="s">
        <v>1968</v>
      </c>
      <c r="F1372" s="150" t="s">
        <v>1969</v>
      </c>
      <c r="G1372" s="151" t="s">
        <v>168</v>
      </c>
      <c r="H1372" s="152">
        <v>4213.5010000000002</v>
      </c>
      <c r="I1372" s="152"/>
      <c r="J1372" s="152">
        <f>ROUND(I1372*H1372,3)</f>
        <v>0</v>
      </c>
      <c r="K1372" s="153"/>
      <c r="L1372" s="31"/>
      <c r="M1372" s="154" t="s">
        <v>1</v>
      </c>
      <c r="N1372" s="155" t="s">
        <v>37</v>
      </c>
      <c r="O1372" s="156">
        <v>4.4999999999999998E-2</v>
      </c>
      <c r="P1372" s="156">
        <f>O1372*H1372</f>
        <v>189.60754500000002</v>
      </c>
      <c r="Q1372" s="156">
        <v>1.4999999999999999E-4</v>
      </c>
      <c r="R1372" s="156">
        <f>Q1372*H1372</f>
        <v>0.63202514999999992</v>
      </c>
      <c r="S1372" s="156">
        <v>0</v>
      </c>
      <c r="T1372" s="157">
        <f>S1372*H1372</f>
        <v>0</v>
      </c>
      <c r="U1372" s="30"/>
      <c r="V1372" s="30"/>
      <c r="W1372" s="30"/>
      <c r="X1372" s="30"/>
      <c r="Y1372" s="30"/>
      <c r="Z1372" s="30"/>
      <c r="AA1372" s="30"/>
      <c r="AB1372" s="30"/>
      <c r="AC1372" s="30"/>
      <c r="AD1372" s="30"/>
      <c r="AE1372" s="30"/>
      <c r="AR1372" s="158" t="s">
        <v>162</v>
      </c>
      <c r="AT1372" s="158" t="s">
        <v>159</v>
      </c>
      <c r="AU1372" s="158" t="s">
        <v>87</v>
      </c>
      <c r="AY1372" s="18" t="s">
        <v>157</v>
      </c>
      <c r="BE1372" s="159">
        <f>IF(N1372="základná",J1372,0)</f>
        <v>0</v>
      </c>
      <c r="BF1372" s="159">
        <f>IF(N1372="znížená",J1372,0)</f>
        <v>0</v>
      </c>
      <c r="BG1372" s="159">
        <f>IF(N1372="zákl. prenesená",J1372,0)</f>
        <v>0</v>
      </c>
      <c r="BH1372" s="159">
        <f>IF(N1372="zníž. prenesená",J1372,0)</f>
        <v>0</v>
      </c>
      <c r="BI1372" s="159">
        <f>IF(N1372="nulová",J1372,0)</f>
        <v>0</v>
      </c>
      <c r="BJ1372" s="18" t="s">
        <v>87</v>
      </c>
      <c r="BK1372" s="160">
        <f>ROUND(I1372*H1372,3)</f>
        <v>0</v>
      </c>
      <c r="BL1372" s="18" t="s">
        <v>162</v>
      </c>
      <c r="BM1372" s="158" t="s">
        <v>1970</v>
      </c>
    </row>
    <row r="1373" spans="1:65" s="2" customFormat="1" ht="24.2" customHeight="1" x14ac:dyDescent="0.2">
      <c r="A1373" s="30"/>
      <c r="B1373" s="147"/>
      <c r="C1373" s="193" t="s">
        <v>1971</v>
      </c>
      <c r="D1373" s="193" t="s">
        <v>777</v>
      </c>
      <c r="E1373" s="194" t="s">
        <v>1972</v>
      </c>
      <c r="F1373" s="195" t="s">
        <v>8069</v>
      </c>
      <c r="G1373" s="196" t="s">
        <v>168</v>
      </c>
      <c r="H1373" s="197">
        <v>4845.5259999999998</v>
      </c>
      <c r="I1373" s="197"/>
      <c r="J1373" s="197">
        <f>ROUND(I1373*H1373,3)</f>
        <v>0</v>
      </c>
      <c r="K1373" s="198"/>
      <c r="L1373" s="199"/>
      <c r="M1373" s="200" t="s">
        <v>1</v>
      </c>
      <c r="N1373" s="201" t="s">
        <v>37</v>
      </c>
      <c r="O1373" s="156">
        <v>0</v>
      </c>
      <c r="P1373" s="156">
        <f>O1373*H1373</f>
        <v>0</v>
      </c>
      <c r="Q1373" s="156">
        <v>1.4999999999999999E-4</v>
      </c>
      <c r="R1373" s="156">
        <f>Q1373*H1373</f>
        <v>0.72682889999999989</v>
      </c>
      <c r="S1373" s="156">
        <v>0</v>
      </c>
      <c r="T1373" s="157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58" t="s">
        <v>187</v>
      </c>
      <c r="AT1373" s="158" t="s">
        <v>777</v>
      </c>
      <c r="AU1373" s="158" t="s">
        <v>87</v>
      </c>
      <c r="AY1373" s="18" t="s">
        <v>157</v>
      </c>
      <c r="BE1373" s="159">
        <f>IF(N1373="základná",J1373,0)</f>
        <v>0</v>
      </c>
      <c r="BF1373" s="159">
        <f>IF(N1373="znížená",J1373,0)</f>
        <v>0</v>
      </c>
      <c r="BG1373" s="159">
        <f>IF(N1373="zákl. prenesená",J1373,0)</f>
        <v>0</v>
      </c>
      <c r="BH1373" s="159">
        <f>IF(N1373="zníž. prenesená",J1373,0)</f>
        <v>0</v>
      </c>
      <c r="BI1373" s="159">
        <f>IF(N1373="nulová",J1373,0)</f>
        <v>0</v>
      </c>
      <c r="BJ1373" s="18" t="s">
        <v>87</v>
      </c>
      <c r="BK1373" s="160">
        <f>ROUND(I1373*H1373,3)</f>
        <v>0</v>
      </c>
      <c r="BL1373" s="18" t="s">
        <v>162</v>
      </c>
      <c r="BM1373" s="158" t="s">
        <v>1973</v>
      </c>
    </row>
    <row r="1374" spans="1:65" s="14" customFormat="1" x14ac:dyDescent="0.2">
      <c r="B1374" s="172"/>
      <c r="D1374" s="166" t="s">
        <v>269</v>
      </c>
      <c r="E1374" s="173" t="s">
        <v>1</v>
      </c>
      <c r="F1374" s="174" t="s">
        <v>1974</v>
      </c>
      <c r="H1374" s="175">
        <v>4845.5259999999998</v>
      </c>
      <c r="L1374" s="172"/>
      <c r="M1374" s="176"/>
      <c r="N1374" s="177"/>
      <c r="O1374" s="177"/>
      <c r="P1374" s="177"/>
      <c r="Q1374" s="177"/>
      <c r="R1374" s="177"/>
      <c r="S1374" s="177"/>
      <c r="T1374" s="178"/>
      <c r="AT1374" s="173" t="s">
        <v>269</v>
      </c>
      <c r="AU1374" s="173" t="s">
        <v>87</v>
      </c>
      <c r="AV1374" s="14" t="s">
        <v>87</v>
      </c>
      <c r="AW1374" s="14" t="s">
        <v>26</v>
      </c>
      <c r="AX1374" s="14" t="s">
        <v>71</v>
      </c>
      <c r="AY1374" s="173" t="s">
        <v>157</v>
      </c>
    </row>
    <row r="1375" spans="1:65" s="15" customFormat="1" x14ac:dyDescent="0.2">
      <c r="B1375" s="179"/>
      <c r="D1375" s="166" t="s">
        <v>269</v>
      </c>
      <c r="E1375" s="180" t="s">
        <v>1</v>
      </c>
      <c r="F1375" s="181" t="s">
        <v>272</v>
      </c>
      <c r="H1375" s="182">
        <v>4845.5259999999998</v>
      </c>
      <c r="L1375" s="179"/>
      <c r="M1375" s="183"/>
      <c r="N1375" s="184"/>
      <c r="O1375" s="184"/>
      <c r="P1375" s="184"/>
      <c r="Q1375" s="184"/>
      <c r="R1375" s="184"/>
      <c r="S1375" s="184"/>
      <c r="T1375" s="185"/>
      <c r="AT1375" s="180" t="s">
        <v>269</v>
      </c>
      <c r="AU1375" s="180" t="s">
        <v>87</v>
      </c>
      <c r="AV1375" s="15" t="s">
        <v>162</v>
      </c>
      <c r="AW1375" s="15" t="s">
        <v>26</v>
      </c>
      <c r="AX1375" s="15" t="s">
        <v>79</v>
      </c>
      <c r="AY1375" s="180" t="s">
        <v>157</v>
      </c>
    </row>
    <row r="1376" spans="1:65" s="2" customFormat="1" ht="37.9" customHeight="1" x14ac:dyDescent="0.2">
      <c r="A1376" s="30"/>
      <c r="B1376" s="147"/>
      <c r="C1376" s="148" t="s">
        <v>1975</v>
      </c>
      <c r="D1376" s="148" t="s">
        <v>159</v>
      </c>
      <c r="E1376" s="149" t="s">
        <v>1976</v>
      </c>
      <c r="F1376" s="150" t="s">
        <v>1977</v>
      </c>
      <c r="G1376" s="151" t="s">
        <v>168</v>
      </c>
      <c r="H1376" s="152">
        <v>155.166</v>
      </c>
      <c r="I1376" s="152"/>
      <c r="J1376" s="152">
        <f>ROUND(I1376*H1376,3)</f>
        <v>0</v>
      </c>
      <c r="K1376" s="153"/>
      <c r="L1376" s="31"/>
      <c r="M1376" s="154" t="s">
        <v>1</v>
      </c>
      <c r="N1376" s="155" t="s">
        <v>37</v>
      </c>
      <c r="O1376" s="156">
        <v>3.78</v>
      </c>
      <c r="P1376" s="156">
        <f>O1376*H1376</f>
        <v>586.52747999999997</v>
      </c>
      <c r="Q1376" s="156">
        <v>8.9700000000000005E-3</v>
      </c>
      <c r="R1376" s="156">
        <f>Q1376*H1376</f>
        <v>1.3918390200000001</v>
      </c>
      <c r="S1376" s="156">
        <v>0</v>
      </c>
      <c r="T1376" s="157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58" t="s">
        <v>162</v>
      </c>
      <c r="AT1376" s="158" t="s">
        <v>159</v>
      </c>
      <c r="AU1376" s="158" t="s">
        <v>87</v>
      </c>
      <c r="AY1376" s="18" t="s">
        <v>157</v>
      </c>
      <c r="BE1376" s="159">
        <f>IF(N1376="základná",J1376,0)</f>
        <v>0</v>
      </c>
      <c r="BF1376" s="159">
        <f>IF(N1376="znížená",J1376,0)</f>
        <v>0</v>
      </c>
      <c r="BG1376" s="159">
        <f>IF(N1376="zákl. prenesená",J1376,0)</f>
        <v>0</v>
      </c>
      <c r="BH1376" s="159">
        <f>IF(N1376="zníž. prenesená",J1376,0)</f>
        <v>0</v>
      </c>
      <c r="BI1376" s="159">
        <f>IF(N1376="nulová",J1376,0)</f>
        <v>0</v>
      </c>
      <c r="BJ1376" s="18" t="s">
        <v>87</v>
      </c>
      <c r="BK1376" s="160">
        <f>ROUND(I1376*H1376,3)</f>
        <v>0</v>
      </c>
      <c r="BL1376" s="18" t="s">
        <v>162</v>
      </c>
      <c r="BM1376" s="158" t="s">
        <v>1978</v>
      </c>
    </row>
    <row r="1377" spans="2:51" s="13" customFormat="1" x14ac:dyDescent="0.2">
      <c r="B1377" s="165"/>
      <c r="D1377" s="166" t="s">
        <v>269</v>
      </c>
      <c r="E1377" s="167" t="s">
        <v>1</v>
      </c>
      <c r="F1377" s="168" t="s">
        <v>1979</v>
      </c>
      <c r="H1377" s="167" t="s">
        <v>1</v>
      </c>
      <c r="L1377" s="165"/>
      <c r="M1377" s="169"/>
      <c r="N1377" s="170"/>
      <c r="O1377" s="170"/>
      <c r="P1377" s="170"/>
      <c r="Q1377" s="170"/>
      <c r="R1377" s="170"/>
      <c r="S1377" s="170"/>
      <c r="T1377" s="171"/>
      <c r="AT1377" s="167" t="s">
        <v>269</v>
      </c>
      <c r="AU1377" s="167" t="s">
        <v>87</v>
      </c>
      <c r="AV1377" s="13" t="s">
        <v>79</v>
      </c>
      <c r="AW1377" s="13" t="s">
        <v>26</v>
      </c>
      <c r="AX1377" s="13" t="s">
        <v>71</v>
      </c>
      <c r="AY1377" s="167" t="s">
        <v>157</v>
      </c>
    </row>
    <row r="1378" spans="2:51" s="13" customFormat="1" x14ac:dyDescent="0.2">
      <c r="B1378" s="165"/>
      <c r="D1378" s="166" t="s">
        <v>269</v>
      </c>
      <c r="E1378" s="167" t="s">
        <v>1</v>
      </c>
      <c r="F1378" s="168" t="s">
        <v>1980</v>
      </c>
      <c r="H1378" s="167" t="s">
        <v>1</v>
      </c>
      <c r="L1378" s="165"/>
      <c r="M1378" s="169"/>
      <c r="N1378" s="170"/>
      <c r="O1378" s="170"/>
      <c r="P1378" s="170"/>
      <c r="Q1378" s="170"/>
      <c r="R1378" s="170"/>
      <c r="S1378" s="170"/>
      <c r="T1378" s="171"/>
      <c r="AT1378" s="167" t="s">
        <v>269</v>
      </c>
      <c r="AU1378" s="167" t="s">
        <v>87</v>
      </c>
      <c r="AV1378" s="13" t="s">
        <v>79</v>
      </c>
      <c r="AW1378" s="13" t="s">
        <v>26</v>
      </c>
      <c r="AX1378" s="13" t="s">
        <v>71</v>
      </c>
      <c r="AY1378" s="167" t="s">
        <v>157</v>
      </c>
    </row>
    <row r="1379" spans="2:51" s="14" customFormat="1" x14ac:dyDescent="0.2">
      <c r="B1379" s="172"/>
      <c r="D1379" s="166" t="s">
        <v>269</v>
      </c>
      <c r="E1379" s="173" t="s">
        <v>1</v>
      </c>
      <c r="F1379" s="174" t="s">
        <v>1981</v>
      </c>
      <c r="H1379" s="175">
        <v>65.308999999999997</v>
      </c>
      <c r="L1379" s="172"/>
      <c r="M1379" s="176"/>
      <c r="N1379" s="177"/>
      <c r="O1379" s="177"/>
      <c r="P1379" s="177"/>
      <c r="Q1379" s="177"/>
      <c r="R1379" s="177"/>
      <c r="S1379" s="177"/>
      <c r="T1379" s="178"/>
      <c r="AT1379" s="173" t="s">
        <v>269</v>
      </c>
      <c r="AU1379" s="173" t="s">
        <v>87</v>
      </c>
      <c r="AV1379" s="14" t="s">
        <v>87</v>
      </c>
      <c r="AW1379" s="14" t="s">
        <v>26</v>
      </c>
      <c r="AX1379" s="14" t="s">
        <v>71</v>
      </c>
      <c r="AY1379" s="173" t="s">
        <v>157</v>
      </c>
    </row>
    <row r="1380" spans="2:51" s="14" customFormat="1" x14ac:dyDescent="0.2">
      <c r="B1380" s="172"/>
      <c r="D1380" s="166" t="s">
        <v>269</v>
      </c>
      <c r="E1380" s="173" t="s">
        <v>1</v>
      </c>
      <c r="F1380" s="174" t="s">
        <v>1982</v>
      </c>
      <c r="H1380" s="175">
        <v>-8.5500000000000007</v>
      </c>
      <c r="L1380" s="172"/>
      <c r="M1380" s="176"/>
      <c r="N1380" s="177"/>
      <c r="O1380" s="177"/>
      <c r="P1380" s="177"/>
      <c r="Q1380" s="177"/>
      <c r="R1380" s="177"/>
      <c r="S1380" s="177"/>
      <c r="T1380" s="178"/>
      <c r="AT1380" s="173" t="s">
        <v>269</v>
      </c>
      <c r="AU1380" s="173" t="s">
        <v>87</v>
      </c>
      <c r="AV1380" s="14" t="s">
        <v>87</v>
      </c>
      <c r="AW1380" s="14" t="s">
        <v>26</v>
      </c>
      <c r="AX1380" s="14" t="s">
        <v>71</v>
      </c>
      <c r="AY1380" s="173" t="s">
        <v>157</v>
      </c>
    </row>
    <row r="1381" spans="2:51" s="14" customFormat="1" x14ac:dyDescent="0.2">
      <c r="B1381" s="172"/>
      <c r="D1381" s="166" t="s">
        <v>269</v>
      </c>
      <c r="E1381" s="173" t="s">
        <v>1</v>
      </c>
      <c r="F1381" s="174" t="s">
        <v>1983</v>
      </c>
      <c r="H1381" s="175">
        <v>-2.335</v>
      </c>
      <c r="L1381" s="172"/>
      <c r="M1381" s="176"/>
      <c r="N1381" s="177"/>
      <c r="O1381" s="177"/>
      <c r="P1381" s="177"/>
      <c r="Q1381" s="177"/>
      <c r="R1381" s="177"/>
      <c r="S1381" s="177"/>
      <c r="T1381" s="178"/>
      <c r="AT1381" s="173" t="s">
        <v>269</v>
      </c>
      <c r="AU1381" s="173" t="s">
        <v>87</v>
      </c>
      <c r="AV1381" s="14" t="s">
        <v>87</v>
      </c>
      <c r="AW1381" s="14" t="s">
        <v>26</v>
      </c>
      <c r="AX1381" s="14" t="s">
        <v>71</v>
      </c>
      <c r="AY1381" s="173" t="s">
        <v>157</v>
      </c>
    </row>
    <row r="1382" spans="2:51" s="14" customFormat="1" x14ac:dyDescent="0.2">
      <c r="B1382" s="172"/>
      <c r="D1382" s="166" t="s">
        <v>269</v>
      </c>
      <c r="E1382" s="173" t="s">
        <v>1</v>
      </c>
      <c r="F1382" s="174" t="s">
        <v>1984</v>
      </c>
      <c r="H1382" s="175">
        <v>3.48</v>
      </c>
      <c r="L1382" s="172"/>
      <c r="M1382" s="176"/>
      <c r="N1382" s="177"/>
      <c r="O1382" s="177"/>
      <c r="P1382" s="177"/>
      <c r="Q1382" s="177"/>
      <c r="R1382" s="177"/>
      <c r="S1382" s="177"/>
      <c r="T1382" s="178"/>
      <c r="AT1382" s="173" t="s">
        <v>269</v>
      </c>
      <c r="AU1382" s="173" t="s">
        <v>87</v>
      </c>
      <c r="AV1382" s="14" t="s">
        <v>87</v>
      </c>
      <c r="AW1382" s="14" t="s">
        <v>26</v>
      </c>
      <c r="AX1382" s="14" t="s">
        <v>71</v>
      </c>
      <c r="AY1382" s="173" t="s">
        <v>157</v>
      </c>
    </row>
    <row r="1383" spans="2:51" s="14" customFormat="1" x14ac:dyDescent="0.2">
      <c r="B1383" s="172"/>
      <c r="D1383" s="166" t="s">
        <v>269</v>
      </c>
      <c r="E1383" s="173" t="s">
        <v>1</v>
      </c>
      <c r="F1383" s="174" t="s">
        <v>1985</v>
      </c>
      <c r="H1383" s="175">
        <v>2.2679999999999998</v>
      </c>
      <c r="L1383" s="172"/>
      <c r="M1383" s="176"/>
      <c r="N1383" s="177"/>
      <c r="O1383" s="177"/>
      <c r="P1383" s="177"/>
      <c r="Q1383" s="177"/>
      <c r="R1383" s="177"/>
      <c r="S1383" s="177"/>
      <c r="T1383" s="178"/>
      <c r="AT1383" s="173" t="s">
        <v>269</v>
      </c>
      <c r="AU1383" s="173" t="s">
        <v>87</v>
      </c>
      <c r="AV1383" s="14" t="s">
        <v>87</v>
      </c>
      <c r="AW1383" s="14" t="s">
        <v>26</v>
      </c>
      <c r="AX1383" s="14" t="s">
        <v>71</v>
      </c>
      <c r="AY1383" s="173" t="s">
        <v>157</v>
      </c>
    </row>
    <row r="1384" spans="2:51" s="16" customFormat="1" x14ac:dyDescent="0.2">
      <c r="B1384" s="186"/>
      <c r="D1384" s="166" t="s">
        <v>269</v>
      </c>
      <c r="E1384" s="187" t="s">
        <v>1</v>
      </c>
      <c r="F1384" s="188" t="s">
        <v>319</v>
      </c>
      <c r="H1384" s="189">
        <v>60.171999999999997</v>
      </c>
      <c r="L1384" s="186"/>
      <c r="M1384" s="190"/>
      <c r="N1384" s="191"/>
      <c r="O1384" s="191"/>
      <c r="P1384" s="191"/>
      <c r="Q1384" s="191"/>
      <c r="R1384" s="191"/>
      <c r="S1384" s="191"/>
      <c r="T1384" s="192"/>
      <c r="AT1384" s="187" t="s">
        <v>269</v>
      </c>
      <c r="AU1384" s="187" t="s">
        <v>87</v>
      </c>
      <c r="AV1384" s="16" t="s">
        <v>92</v>
      </c>
      <c r="AW1384" s="16" t="s">
        <v>26</v>
      </c>
      <c r="AX1384" s="16" t="s">
        <v>71</v>
      </c>
      <c r="AY1384" s="187" t="s">
        <v>157</v>
      </c>
    </row>
    <row r="1385" spans="2:51" s="13" customFormat="1" x14ac:dyDescent="0.2">
      <c r="B1385" s="165"/>
      <c r="D1385" s="166" t="s">
        <v>269</v>
      </c>
      <c r="E1385" s="167" t="s">
        <v>1</v>
      </c>
      <c r="F1385" s="168" t="s">
        <v>1986</v>
      </c>
      <c r="H1385" s="167" t="s">
        <v>1</v>
      </c>
      <c r="L1385" s="165"/>
      <c r="M1385" s="169"/>
      <c r="N1385" s="170"/>
      <c r="O1385" s="170"/>
      <c r="P1385" s="170"/>
      <c r="Q1385" s="170"/>
      <c r="R1385" s="170"/>
      <c r="S1385" s="170"/>
      <c r="T1385" s="171"/>
      <c r="AT1385" s="167" t="s">
        <v>269</v>
      </c>
      <c r="AU1385" s="167" t="s">
        <v>87</v>
      </c>
      <c r="AV1385" s="13" t="s">
        <v>79</v>
      </c>
      <c r="AW1385" s="13" t="s">
        <v>26</v>
      </c>
      <c r="AX1385" s="13" t="s">
        <v>71</v>
      </c>
      <c r="AY1385" s="167" t="s">
        <v>157</v>
      </c>
    </row>
    <row r="1386" spans="2:51" s="14" customFormat="1" x14ac:dyDescent="0.2">
      <c r="B1386" s="172"/>
      <c r="D1386" s="166" t="s">
        <v>269</v>
      </c>
      <c r="E1386" s="173" t="s">
        <v>1</v>
      </c>
      <c r="F1386" s="174" t="s">
        <v>1987</v>
      </c>
      <c r="H1386" s="175">
        <v>20.85</v>
      </c>
      <c r="L1386" s="172"/>
      <c r="M1386" s="176"/>
      <c r="N1386" s="177"/>
      <c r="O1386" s="177"/>
      <c r="P1386" s="177"/>
      <c r="Q1386" s="177"/>
      <c r="R1386" s="177"/>
      <c r="S1386" s="177"/>
      <c r="T1386" s="178"/>
      <c r="AT1386" s="173" t="s">
        <v>269</v>
      </c>
      <c r="AU1386" s="173" t="s">
        <v>87</v>
      </c>
      <c r="AV1386" s="14" t="s">
        <v>87</v>
      </c>
      <c r="AW1386" s="14" t="s">
        <v>26</v>
      </c>
      <c r="AX1386" s="14" t="s">
        <v>71</v>
      </c>
      <c r="AY1386" s="173" t="s">
        <v>157</v>
      </c>
    </row>
    <row r="1387" spans="2:51" s="14" customFormat="1" x14ac:dyDescent="0.2">
      <c r="B1387" s="172"/>
      <c r="D1387" s="166" t="s">
        <v>269</v>
      </c>
      <c r="E1387" s="173" t="s">
        <v>1</v>
      </c>
      <c r="F1387" s="174" t="s">
        <v>1988</v>
      </c>
      <c r="H1387" s="175">
        <v>69.424000000000007</v>
      </c>
      <c r="L1387" s="172"/>
      <c r="M1387" s="176"/>
      <c r="N1387" s="177"/>
      <c r="O1387" s="177"/>
      <c r="P1387" s="177"/>
      <c r="Q1387" s="177"/>
      <c r="R1387" s="177"/>
      <c r="S1387" s="177"/>
      <c r="T1387" s="178"/>
      <c r="AT1387" s="173" t="s">
        <v>269</v>
      </c>
      <c r="AU1387" s="173" t="s">
        <v>87</v>
      </c>
      <c r="AV1387" s="14" t="s">
        <v>87</v>
      </c>
      <c r="AW1387" s="14" t="s">
        <v>26</v>
      </c>
      <c r="AX1387" s="14" t="s">
        <v>71</v>
      </c>
      <c r="AY1387" s="173" t="s">
        <v>157</v>
      </c>
    </row>
    <row r="1388" spans="2:51" s="14" customFormat="1" x14ac:dyDescent="0.2">
      <c r="B1388" s="172"/>
      <c r="D1388" s="166" t="s">
        <v>269</v>
      </c>
      <c r="E1388" s="173" t="s">
        <v>1</v>
      </c>
      <c r="F1388" s="174" t="s">
        <v>1989</v>
      </c>
      <c r="H1388" s="175">
        <v>-13.92</v>
      </c>
      <c r="L1388" s="172"/>
      <c r="M1388" s="176"/>
      <c r="N1388" s="177"/>
      <c r="O1388" s="177"/>
      <c r="P1388" s="177"/>
      <c r="Q1388" s="177"/>
      <c r="R1388" s="177"/>
      <c r="S1388" s="177"/>
      <c r="T1388" s="178"/>
      <c r="AT1388" s="173" t="s">
        <v>269</v>
      </c>
      <c r="AU1388" s="173" t="s">
        <v>87</v>
      </c>
      <c r="AV1388" s="14" t="s">
        <v>87</v>
      </c>
      <c r="AW1388" s="14" t="s">
        <v>26</v>
      </c>
      <c r="AX1388" s="14" t="s">
        <v>71</v>
      </c>
      <c r="AY1388" s="173" t="s">
        <v>157</v>
      </c>
    </row>
    <row r="1389" spans="2:51" s="14" customFormat="1" x14ac:dyDescent="0.2">
      <c r="B1389" s="172"/>
      <c r="D1389" s="166" t="s">
        <v>269</v>
      </c>
      <c r="E1389" s="173" t="s">
        <v>1</v>
      </c>
      <c r="F1389" s="174" t="s">
        <v>1990</v>
      </c>
      <c r="H1389" s="175">
        <v>-8.5500000000000007</v>
      </c>
      <c r="L1389" s="172"/>
      <c r="M1389" s="176"/>
      <c r="N1389" s="177"/>
      <c r="O1389" s="177"/>
      <c r="P1389" s="177"/>
      <c r="Q1389" s="177"/>
      <c r="R1389" s="177"/>
      <c r="S1389" s="177"/>
      <c r="T1389" s="178"/>
      <c r="AT1389" s="173" t="s">
        <v>269</v>
      </c>
      <c r="AU1389" s="173" t="s">
        <v>87</v>
      </c>
      <c r="AV1389" s="14" t="s">
        <v>87</v>
      </c>
      <c r="AW1389" s="14" t="s">
        <v>26</v>
      </c>
      <c r="AX1389" s="14" t="s">
        <v>71</v>
      </c>
      <c r="AY1389" s="173" t="s">
        <v>157</v>
      </c>
    </row>
    <row r="1390" spans="2:51" s="14" customFormat="1" x14ac:dyDescent="0.2">
      <c r="B1390" s="172"/>
      <c r="D1390" s="166" t="s">
        <v>269</v>
      </c>
      <c r="E1390" s="173" t="s">
        <v>1</v>
      </c>
      <c r="F1390" s="174" t="s">
        <v>1983</v>
      </c>
      <c r="H1390" s="175">
        <v>-2.335</v>
      </c>
      <c r="L1390" s="172"/>
      <c r="M1390" s="176"/>
      <c r="N1390" s="177"/>
      <c r="O1390" s="177"/>
      <c r="P1390" s="177"/>
      <c r="Q1390" s="177"/>
      <c r="R1390" s="177"/>
      <c r="S1390" s="177"/>
      <c r="T1390" s="178"/>
      <c r="AT1390" s="173" t="s">
        <v>269</v>
      </c>
      <c r="AU1390" s="173" t="s">
        <v>87</v>
      </c>
      <c r="AV1390" s="14" t="s">
        <v>87</v>
      </c>
      <c r="AW1390" s="14" t="s">
        <v>26</v>
      </c>
      <c r="AX1390" s="14" t="s">
        <v>71</v>
      </c>
      <c r="AY1390" s="173" t="s">
        <v>157</v>
      </c>
    </row>
    <row r="1391" spans="2:51" s="14" customFormat="1" x14ac:dyDescent="0.2">
      <c r="B1391" s="172"/>
      <c r="D1391" s="166" t="s">
        <v>269</v>
      </c>
      <c r="E1391" s="173" t="s">
        <v>1</v>
      </c>
      <c r="F1391" s="174" t="s">
        <v>1991</v>
      </c>
      <c r="H1391" s="175">
        <v>1.2</v>
      </c>
      <c r="L1391" s="172"/>
      <c r="M1391" s="176"/>
      <c r="N1391" s="177"/>
      <c r="O1391" s="177"/>
      <c r="P1391" s="177"/>
      <c r="Q1391" s="177"/>
      <c r="R1391" s="177"/>
      <c r="S1391" s="177"/>
      <c r="T1391" s="178"/>
      <c r="AT1391" s="173" t="s">
        <v>269</v>
      </c>
      <c r="AU1391" s="173" t="s">
        <v>87</v>
      </c>
      <c r="AV1391" s="14" t="s">
        <v>87</v>
      </c>
      <c r="AW1391" s="14" t="s">
        <v>26</v>
      </c>
      <c r="AX1391" s="14" t="s">
        <v>71</v>
      </c>
      <c r="AY1391" s="173" t="s">
        <v>157</v>
      </c>
    </row>
    <row r="1392" spans="2:51" s="16" customFormat="1" x14ac:dyDescent="0.2">
      <c r="B1392" s="186"/>
      <c r="D1392" s="166" t="s">
        <v>269</v>
      </c>
      <c r="E1392" s="187" t="s">
        <v>1</v>
      </c>
      <c r="F1392" s="188" t="s">
        <v>319</v>
      </c>
      <c r="H1392" s="189">
        <v>66.668999999999997</v>
      </c>
      <c r="L1392" s="186"/>
      <c r="M1392" s="190"/>
      <c r="N1392" s="191"/>
      <c r="O1392" s="191"/>
      <c r="P1392" s="191"/>
      <c r="Q1392" s="191"/>
      <c r="R1392" s="191"/>
      <c r="S1392" s="191"/>
      <c r="T1392" s="192"/>
      <c r="AT1392" s="187" t="s">
        <v>269</v>
      </c>
      <c r="AU1392" s="187" t="s">
        <v>87</v>
      </c>
      <c r="AV1392" s="16" t="s">
        <v>92</v>
      </c>
      <c r="AW1392" s="16" t="s">
        <v>26</v>
      </c>
      <c r="AX1392" s="16" t="s">
        <v>71</v>
      </c>
      <c r="AY1392" s="187" t="s">
        <v>157</v>
      </c>
    </row>
    <row r="1393" spans="1:65" s="13" customFormat="1" ht="22.5" x14ac:dyDescent="0.2">
      <c r="B1393" s="165"/>
      <c r="D1393" s="166" t="s">
        <v>269</v>
      </c>
      <c r="E1393" s="167" t="s">
        <v>1</v>
      </c>
      <c r="F1393" s="168" t="s">
        <v>1992</v>
      </c>
      <c r="H1393" s="167" t="s">
        <v>1</v>
      </c>
      <c r="L1393" s="165"/>
      <c r="M1393" s="169"/>
      <c r="N1393" s="170"/>
      <c r="O1393" s="170"/>
      <c r="P1393" s="170"/>
      <c r="Q1393" s="170"/>
      <c r="R1393" s="170"/>
      <c r="S1393" s="170"/>
      <c r="T1393" s="171"/>
      <c r="AT1393" s="167" t="s">
        <v>269</v>
      </c>
      <c r="AU1393" s="167" t="s">
        <v>87</v>
      </c>
      <c r="AV1393" s="13" t="s">
        <v>79</v>
      </c>
      <c r="AW1393" s="13" t="s">
        <v>26</v>
      </c>
      <c r="AX1393" s="13" t="s">
        <v>71</v>
      </c>
      <c r="AY1393" s="167" t="s">
        <v>157</v>
      </c>
    </row>
    <row r="1394" spans="1:65" s="14" customFormat="1" x14ac:dyDescent="0.2">
      <c r="B1394" s="172"/>
      <c r="D1394" s="166" t="s">
        <v>269</v>
      </c>
      <c r="E1394" s="173" t="s">
        <v>1</v>
      </c>
      <c r="F1394" s="174" t="s">
        <v>1993</v>
      </c>
      <c r="H1394" s="175">
        <v>28.324999999999999</v>
      </c>
      <c r="L1394" s="172"/>
      <c r="M1394" s="176"/>
      <c r="N1394" s="177"/>
      <c r="O1394" s="177"/>
      <c r="P1394" s="177"/>
      <c r="Q1394" s="177"/>
      <c r="R1394" s="177"/>
      <c r="S1394" s="177"/>
      <c r="T1394" s="178"/>
      <c r="AT1394" s="173" t="s">
        <v>269</v>
      </c>
      <c r="AU1394" s="173" t="s">
        <v>87</v>
      </c>
      <c r="AV1394" s="14" t="s">
        <v>87</v>
      </c>
      <c r="AW1394" s="14" t="s">
        <v>26</v>
      </c>
      <c r="AX1394" s="14" t="s">
        <v>71</v>
      </c>
      <c r="AY1394" s="173" t="s">
        <v>157</v>
      </c>
    </row>
    <row r="1395" spans="1:65" s="16" customFormat="1" x14ac:dyDescent="0.2">
      <c r="B1395" s="186"/>
      <c r="D1395" s="166" t="s">
        <v>269</v>
      </c>
      <c r="E1395" s="187" t="s">
        <v>1</v>
      </c>
      <c r="F1395" s="188" t="s">
        <v>319</v>
      </c>
      <c r="H1395" s="189">
        <v>28.324999999999999</v>
      </c>
      <c r="L1395" s="186"/>
      <c r="M1395" s="190"/>
      <c r="N1395" s="191"/>
      <c r="O1395" s="191"/>
      <c r="P1395" s="191"/>
      <c r="Q1395" s="191"/>
      <c r="R1395" s="191"/>
      <c r="S1395" s="191"/>
      <c r="T1395" s="192"/>
      <c r="AT1395" s="187" t="s">
        <v>269</v>
      </c>
      <c r="AU1395" s="187" t="s">
        <v>87</v>
      </c>
      <c r="AV1395" s="16" t="s">
        <v>92</v>
      </c>
      <c r="AW1395" s="16" t="s">
        <v>26</v>
      </c>
      <c r="AX1395" s="16" t="s">
        <v>71</v>
      </c>
      <c r="AY1395" s="187" t="s">
        <v>157</v>
      </c>
    </row>
    <row r="1396" spans="1:65" s="13" customFormat="1" x14ac:dyDescent="0.2">
      <c r="B1396" s="165"/>
      <c r="D1396" s="166" t="s">
        <v>269</v>
      </c>
      <c r="E1396" s="167" t="s">
        <v>1</v>
      </c>
      <c r="F1396" s="168" t="s">
        <v>1994</v>
      </c>
      <c r="H1396" s="167" t="s">
        <v>1</v>
      </c>
      <c r="L1396" s="165"/>
      <c r="M1396" s="169"/>
      <c r="N1396" s="170"/>
      <c r="O1396" s="170"/>
      <c r="P1396" s="170"/>
      <c r="Q1396" s="170"/>
      <c r="R1396" s="170"/>
      <c r="S1396" s="170"/>
      <c r="T1396" s="171"/>
      <c r="AT1396" s="167" t="s">
        <v>269</v>
      </c>
      <c r="AU1396" s="167" t="s">
        <v>87</v>
      </c>
      <c r="AV1396" s="13" t="s">
        <v>79</v>
      </c>
      <c r="AW1396" s="13" t="s">
        <v>26</v>
      </c>
      <c r="AX1396" s="13" t="s">
        <v>71</v>
      </c>
      <c r="AY1396" s="167" t="s">
        <v>157</v>
      </c>
    </row>
    <row r="1397" spans="1:65" s="13" customFormat="1" x14ac:dyDescent="0.2">
      <c r="B1397" s="165"/>
      <c r="D1397" s="166" t="s">
        <v>269</v>
      </c>
      <c r="E1397" s="167" t="s">
        <v>1</v>
      </c>
      <c r="F1397" s="168" t="s">
        <v>1995</v>
      </c>
      <c r="H1397" s="167" t="s">
        <v>1</v>
      </c>
      <c r="L1397" s="165"/>
      <c r="M1397" s="169"/>
      <c r="N1397" s="170"/>
      <c r="O1397" s="170"/>
      <c r="P1397" s="170"/>
      <c r="Q1397" s="170"/>
      <c r="R1397" s="170"/>
      <c r="S1397" s="170"/>
      <c r="T1397" s="171"/>
      <c r="AT1397" s="167" t="s">
        <v>269</v>
      </c>
      <c r="AU1397" s="167" t="s">
        <v>87</v>
      </c>
      <c r="AV1397" s="13" t="s">
        <v>79</v>
      </c>
      <c r="AW1397" s="13" t="s">
        <v>26</v>
      </c>
      <c r="AX1397" s="13" t="s">
        <v>71</v>
      </c>
      <c r="AY1397" s="167" t="s">
        <v>157</v>
      </c>
    </row>
    <row r="1398" spans="1:65" s="13" customFormat="1" x14ac:dyDescent="0.2">
      <c r="B1398" s="165"/>
      <c r="D1398" s="166" t="s">
        <v>269</v>
      </c>
      <c r="E1398" s="167" t="s">
        <v>1</v>
      </c>
      <c r="F1398" s="168" t="s">
        <v>1996</v>
      </c>
      <c r="H1398" s="167" t="s">
        <v>1</v>
      </c>
      <c r="L1398" s="165"/>
      <c r="M1398" s="169"/>
      <c r="N1398" s="170"/>
      <c r="O1398" s="170"/>
      <c r="P1398" s="170"/>
      <c r="Q1398" s="170"/>
      <c r="R1398" s="170"/>
      <c r="S1398" s="170"/>
      <c r="T1398" s="171"/>
      <c r="AT1398" s="167" t="s">
        <v>269</v>
      </c>
      <c r="AU1398" s="167" t="s">
        <v>87</v>
      </c>
      <c r="AV1398" s="13" t="s">
        <v>79</v>
      </c>
      <c r="AW1398" s="13" t="s">
        <v>26</v>
      </c>
      <c r="AX1398" s="13" t="s">
        <v>71</v>
      </c>
      <c r="AY1398" s="167" t="s">
        <v>157</v>
      </c>
    </row>
    <row r="1399" spans="1:65" s="13" customFormat="1" x14ac:dyDescent="0.2">
      <c r="B1399" s="165"/>
      <c r="D1399" s="166" t="s">
        <v>269</v>
      </c>
      <c r="E1399" s="167" t="s">
        <v>1</v>
      </c>
      <c r="F1399" s="168" t="s">
        <v>1997</v>
      </c>
      <c r="H1399" s="167" t="s">
        <v>1</v>
      </c>
      <c r="L1399" s="165"/>
      <c r="M1399" s="169"/>
      <c r="N1399" s="170"/>
      <c r="O1399" s="170"/>
      <c r="P1399" s="170"/>
      <c r="Q1399" s="170"/>
      <c r="R1399" s="170"/>
      <c r="S1399" s="170"/>
      <c r="T1399" s="171"/>
      <c r="AT1399" s="167" t="s">
        <v>269</v>
      </c>
      <c r="AU1399" s="167" t="s">
        <v>87</v>
      </c>
      <c r="AV1399" s="13" t="s">
        <v>79</v>
      </c>
      <c r="AW1399" s="13" t="s">
        <v>26</v>
      </c>
      <c r="AX1399" s="13" t="s">
        <v>71</v>
      </c>
      <c r="AY1399" s="167" t="s">
        <v>157</v>
      </c>
    </row>
    <row r="1400" spans="1:65" s="15" customFormat="1" x14ac:dyDescent="0.2">
      <c r="B1400" s="179"/>
      <c r="D1400" s="166" t="s">
        <v>269</v>
      </c>
      <c r="E1400" s="180" t="s">
        <v>1</v>
      </c>
      <c r="F1400" s="181" t="s">
        <v>272</v>
      </c>
      <c r="H1400" s="182">
        <v>155.166</v>
      </c>
      <c r="L1400" s="179"/>
      <c r="M1400" s="183"/>
      <c r="N1400" s="184"/>
      <c r="O1400" s="184"/>
      <c r="P1400" s="184"/>
      <c r="Q1400" s="184"/>
      <c r="R1400" s="184"/>
      <c r="S1400" s="184"/>
      <c r="T1400" s="185"/>
      <c r="AT1400" s="180" t="s">
        <v>269</v>
      </c>
      <c r="AU1400" s="180" t="s">
        <v>87</v>
      </c>
      <c r="AV1400" s="15" t="s">
        <v>162</v>
      </c>
      <c r="AW1400" s="15" t="s">
        <v>26</v>
      </c>
      <c r="AX1400" s="15" t="s">
        <v>79</v>
      </c>
      <c r="AY1400" s="180" t="s">
        <v>157</v>
      </c>
    </row>
    <row r="1401" spans="1:65" s="2" customFormat="1" ht="37.9" customHeight="1" x14ac:dyDescent="0.2">
      <c r="A1401" s="30"/>
      <c r="B1401" s="147"/>
      <c r="C1401" s="148" t="s">
        <v>232</v>
      </c>
      <c r="D1401" s="148" t="s">
        <v>159</v>
      </c>
      <c r="E1401" s="149" t="s">
        <v>1998</v>
      </c>
      <c r="F1401" s="150" t="s">
        <v>1999</v>
      </c>
      <c r="G1401" s="151" t="s">
        <v>168</v>
      </c>
      <c r="H1401" s="152">
        <v>848.60400000000004</v>
      </c>
      <c r="I1401" s="152"/>
      <c r="J1401" s="152">
        <f>ROUND(I1401*H1401,3)</f>
        <v>0</v>
      </c>
      <c r="K1401" s="153"/>
      <c r="L1401" s="31"/>
      <c r="M1401" s="154" t="s">
        <v>1</v>
      </c>
      <c r="N1401" s="155" t="s">
        <v>37</v>
      </c>
      <c r="O1401" s="156">
        <v>3.78</v>
      </c>
      <c r="P1401" s="156">
        <f>O1401*H1401</f>
        <v>3207.7231200000001</v>
      </c>
      <c r="Q1401" s="156">
        <v>8.9700000000000005E-3</v>
      </c>
      <c r="R1401" s="156">
        <f>Q1401*H1401</f>
        <v>7.6119778800000004</v>
      </c>
      <c r="S1401" s="156">
        <v>0</v>
      </c>
      <c r="T1401" s="157">
        <f>S1401*H1401</f>
        <v>0</v>
      </c>
      <c r="U1401" s="30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R1401" s="158" t="s">
        <v>162</v>
      </c>
      <c r="AT1401" s="158" t="s">
        <v>159</v>
      </c>
      <c r="AU1401" s="158" t="s">
        <v>87</v>
      </c>
      <c r="AY1401" s="18" t="s">
        <v>157</v>
      </c>
      <c r="BE1401" s="159">
        <f>IF(N1401="základná",J1401,0)</f>
        <v>0</v>
      </c>
      <c r="BF1401" s="159">
        <f>IF(N1401="znížená",J1401,0)</f>
        <v>0</v>
      </c>
      <c r="BG1401" s="159">
        <f>IF(N1401="zákl. prenesená",J1401,0)</f>
        <v>0</v>
      </c>
      <c r="BH1401" s="159">
        <f>IF(N1401="zníž. prenesená",J1401,0)</f>
        <v>0</v>
      </c>
      <c r="BI1401" s="159">
        <f>IF(N1401="nulová",J1401,0)</f>
        <v>0</v>
      </c>
      <c r="BJ1401" s="18" t="s">
        <v>87</v>
      </c>
      <c r="BK1401" s="160">
        <f>ROUND(I1401*H1401,3)</f>
        <v>0</v>
      </c>
      <c r="BL1401" s="18" t="s">
        <v>162</v>
      </c>
      <c r="BM1401" s="158" t="s">
        <v>2000</v>
      </c>
    </row>
    <row r="1402" spans="1:65" s="13" customFormat="1" x14ac:dyDescent="0.2">
      <c r="B1402" s="165"/>
      <c r="D1402" s="166" t="s">
        <v>269</v>
      </c>
      <c r="E1402" s="167" t="s">
        <v>1</v>
      </c>
      <c r="F1402" s="168" t="s">
        <v>2001</v>
      </c>
      <c r="H1402" s="167" t="s">
        <v>1</v>
      </c>
      <c r="L1402" s="165"/>
      <c r="M1402" s="169"/>
      <c r="N1402" s="170"/>
      <c r="O1402" s="170"/>
      <c r="P1402" s="170"/>
      <c r="Q1402" s="170"/>
      <c r="R1402" s="170"/>
      <c r="S1402" s="170"/>
      <c r="T1402" s="171"/>
      <c r="AT1402" s="167" t="s">
        <v>269</v>
      </c>
      <c r="AU1402" s="167" t="s">
        <v>87</v>
      </c>
      <c r="AV1402" s="13" t="s">
        <v>79</v>
      </c>
      <c r="AW1402" s="13" t="s">
        <v>26</v>
      </c>
      <c r="AX1402" s="13" t="s">
        <v>71</v>
      </c>
      <c r="AY1402" s="167" t="s">
        <v>157</v>
      </c>
    </row>
    <row r="1403" spans="1:65" s="13" customFormat="1" x14ac:dyDescent="0.2">
      <c r="B1403" s="165"/>
      <c r="D1403" s="166" t="s">
        <v>269</v>
      </c>
      <c r="E1403" s="167" t="s">
        <v>1</v>
      </c>
      <c r="F1403" s="168" t="s">
        <v>1980</v>
      </c>
      <c r="H1403" s="167" t="s">
        <v>1</v>
      </c>
      <c r="L1403" s="165"/>
      <c r="M1403" s="169"/>
      <c r="N1403" s="170"/>
      <c r="O1403" s="170"/>
      <c r="P1403" s="170"/>
      <c r="Q1403" s="170"/>
      <c r="R1403" s="170"/>
      <c r="S1403" s="170"/>
      <c r="T1403" s="171"/>
      <c r="AT1403" s="167" t="s">
        <v>269</v>
      </c>
      <c r="AU1403" s="167" t="s">
        <v>87</v>
      </c>
      <c r="AV1403" s="13" t="s">
        <v>79</v>
      </c>
      <c r="AW1403" s="13" t="s">
        <v>26</v>
      </c>
      <c r="AX1403" s="13" t="s">
        <v>71</v>
      </c>
      <c r="AY1403" s="167" t="s">
        <v>157</v>
      </c>
    </row>
    <row r="1404" spans="1:65" s="14" customFormat="1" x14ac:dyDescent="0.2">
      <c r="B1404" s="172"/>
      <c r="D1404" s="166" t="s">
        <v>269</v>
      </c>
      <c r="E1404" s="173" t="s">
        <v>1</v>
      </c>
      <c r="F1404" s="174" t="s">
        <v>2002</v>
      </c>
      <c r="H1404" s="175">
        <v>76.847999999999999</v>
      </c>
      <c r="L1404" s="172"/>
      <c r="M1404" s="176"/>
      <c r="N1404" s="177"/>
      <c r="O1404" s="177"/>
      <c r="P1404" s="177"/>
      <c r="Q1404" s="177"/>
      <c r="R1404" s="177"/>
      <c r="S1404" s="177"/>
      <c r="T1404" s="178"/>
      <c r="AT1404" s="173" t="s">
        <v>269</v>
      </c>
      <c r="AU1404" s="173" t="s">
        <v>87</v>
      </c>
      <c r="AV1404" s="14" t="s">
        <v>87</v>
      </c>
      <c r="AW1404" s="14" t="s">
        <v>26</v>
      </c>
      <c r="AX1404" s="14" t="s">
        <v>71</v>
      </c>
      <c r="AY1404" s="173" t="s">
        <v>157</v>
      </c>
    </row>
    <row r="1405" spans="1:65" s="14" customFormat="1" x14ac:dyDescent="0.2">
      <c r="B1405" s="172"/>
      <c r="D1405" s="166" t="s">
        <v>269</v>
      </c>
      <c r="E1405" s="173" t="s">
        <v>1</v>
      </c>
      <c r="F1405" s="174" t="s">
        <v>2003</v>
      </c>
      <c r="H1405" s="175">
        <v>69.230999999999995</v>
      </c>
      <c r="L1405" s="172"/>
      <c r="M1405" s="176"/>
      <c r="N1405" s="177"/>
      <c r="O1405" s="177"/>
      <c r="P1405" s="177"/>
      <c r="Q1405" s="177"/>
      <c r="R1405" s="177"/>
      <c r="S1405" s="177"/>
      <c r="T1405" s="178"/>
      <c r="AT1405" s="173" t="s">
        <v>269</v>
      </c>
      <c r="AU1405" s="173" t="s">
        <v>87</v>
      </c>
      <c r="AV1405" s="14" t="s">
        <v>87</v>
      </c>
      <c r="AW1405" s="14" t="s">
        <v>26</v>
      </c>
      <c r="AX1405" s="14" t="s">
        <v>71</v>
      </c>
      <c r="AY1405" s="173" t="s">
        <v>157</v>
      </c>
    </row>
    <row r="1406" spans="1:65" s="14" customFormat="1" x14ac:dyDescent="0.2">
      <c r="B1406" s="172"/>
      <c r="D1406" s="166" t="s">
        <v>269</v>
      </c>
      <c r="E1406" s="173" t="s">
        <v>1</v>
      </c>
      <c r="F1406" s="174" t="s">
        <v>2004</v>
      </c>
      <c r="H1406" s="175">
        <v>57.68</v>
      </c>
      <c r="L1406" s="172"/>
      <c r="M1406" s="176"/>
      <c r="N1406" s="177"/>
      <c r="O1406" s="177"/>
      <c r="P1406" s="177"/>
      <c r="Q1406" s="177"/>
      <c r="R1406" s="177"/>
      <c r="S1406" s="177"/>
      <c r="T1406" s="178"/>
      <c r="AT1406" s="173" t="s">
        <v>269</v>
      </c>
      <c r="AU1406" s="173" t="s">
        <v>87</v>
      </c>
      <c r="AV1406" s="14" t="s">
        <v>87</v>
      </c>
      <c r="AW1406" s="14" t="s">
        <v>26</v>
      </c>
      <c r="AX1406" s="14" t="s">
        <v>71</v>
      </c>
      <c r="AY1406" s="173" t="s">
        <v>157</v>
      </c>
    </row>
    <row r="1407" spans="1:65" s="14" customFormat="1" x14ac:dyDescent="0.2">
      <c r="B1407" s="172"/>
      <c r="D1407" s="166" t="s">
        <v>269</v>
      </c>
      <c r="E1407" s="173" t="s">
        <v>1</v>
      </c>
      <c r="F1407" s="174" t="s">
        <v>2005</v>
      </c>
      <c r="H1407" s="175">
        <v>-2.335</v>
      </c>
      <c r="L1407" s="172"/>
      <c r="M1407" s="176"/>
      <c r="N1407" s="177"/>
      <c r="O1407" s="177"/>
      <c r="P1407" s="177"/>
      <c r="Q1407" s="177"/>
      <c r="R1407" s="177"/>
      <c r="S1407" s="177"/>
      <c r="T1407" s="178"/>
      <c r="AT1407" s="173" t="s">
        <v>269</v>
      </c>
      <c r="AU1407" s="173" t="s">
        <v>87</v>
      </c>
      <c r="AV1407" s="14" t="s">
        <v>87</v>
      </c>
      <c r="AW1407" s="14" t="s">
        <v>26</v>
      </c>
      <c r="AX1407" s="14" t="s">
        <v>71</v>
      </c>
      <c r="AY1407" s="173" t="s">
        <v>157</v>
      </c>
    </row>
    <row r="1408" spans="1:65" s="14" customFormat="1" x14ac:dyDescent="0.2">
      <c r="B1408" s="172"/>
      <c r="D1408" s="166" t="s">
        <v>269</v>
      </c>
      <c r="E1408" s="173" t="s">
        <v>1</v>
      </c>
      <c r="F1408" s="174" t="s">
        <v>2006</v>
      </c>
      <c r="H1408" s="175">
        <v>-0.9</v>
      </c>
      <c r="L1408" s="172"/>
      <c r="M1408" s="176"/>
      <c r="N1408" s="177"/>
      <c r="O1408" s="177"/>
      <c r="P1408" s="177"/>
      <c r="Q1408" s="177"/>
      <c r="R1408" s="177"/>
      <c r="S1408" s="177"/>
      <c r="T1408" s="178"/>
      <c r="AT1408" s="173" t="s">
        <v>269</v>
      </c>
      <c r="AU1408" s="173" t="s">
        <v>87</v>
      </c>
      <c r="AV1408" s="14" t="s">
        <v>87</v>
      </c>
      <c r="AW1408" s="14" t="s">
        <v>26</v>
      </c>
      <c r="AX1408" s="14" t="s">
        <v>71</v>
      </c>
      <c r="AY1408" s="173" t="s">
        <v>157</v>
      </c>
    </row>
    <row r="1409" spans="2:51" s="14" customFormat="1" x14ac:dyDescent="0.2">
      <c r="B1409" s="172"/>
      <c r="D1409" s="166" t="s">
        <v>269</v>
      </c>
      <c r="E1409" s="173" t="s">
        <v>1</v>
      </c>
      <c r="F1409" s="174" t="s">
        <v>2007</v>
      </c>
      <c r="H1409" s="175">
        <v>-1.62</v>
      </c>
      <c r="L1409" s="172"/>
      <c r="M1409" s="176"/>
      <c r="N1409" s="177"/>
      <c r="O1409" s="177"/>
      <c r="P1409" s="177"/>
      <c r="Q1409" s="177"/>
      <c r="R1409" s="177"/>
      <c r="S1409" s="177"/>
      <c r="T1409" s="178"/>
      <c r="AT1409" s="173" t="s">
        <v>269</v>
      </c>
      <c r="AU1409" s="173" t="s">
        <v>87</v>
      </c>
      <c r="AV1409" s="14" t="s">
        <v>87</v>
      </c>
      <c r="AW1409" s="14" t="s">
        <v>26</v>
      </c>
      <c r="AX1409" s="14" t="s">
        <v>71</v>
      </c>
      <c r="AY1409" s="173" t="s">
        <v>157</v>
      </c>
    </row>
    <row r="1410" spans="2:51" s="14" customFormat="1" x14ac:dyDescent="0.2">
      <c r="B1410" s="172"/>
      <c r="D1410" s="166" t="s">
        <v>269</v>
      </c>
      <c r="E1410" s="173" t="s">
        <v>1</v>
      </c>
      <c r="F1410" s="174" t="s">
        <v>2008</v>
      </c>
      <c r="H1410" s="175">
        <v>-5.1369999999999996</v>
      </c>
      <c r="L1410" s="172"/>
      <c r="M1410" s="176"/>
      <c r="N1410" s="177"/>
      <c r="O1410" s="177"/>
      <c r="P1410" s="177"/>
      <c r="Q1410" s="177"/>
      <c r="R1410" s="177"/>
      <c r="S1410" s="177"/>
      <c r="T1410" s="178"/>
      <c r="AT1410" s="173" t="s">
        <v>269</v>
      </c>
      <c r="AU1410" s="173" t="s">
        <v>87</v>
      </c>
      <c r="AV1410" s="14" t="s">
        <v>87</v>
      </c>
      <c r="AW1410" s="14" t="s">
        <v>26</v>
      </c>
      <c r="AX1410" s="14" t="s">
        <v>71</v>
      </c>
      <c r="AY1410" s="173" t="s">
        <v>157</v>
      </c>
    </row>
    <row r="1411" spans="2:51" s="14" customFormat="1" x14ac:dyDescent="0.2">
      <c r="B1411" s="172"/>
      <c r="D1411" s="166" t="s">
        <v>269</v>
      </c>
      <c r="E1411" s="173" t="s">
        <v>1</v>
      </c>
      <c r="F1411" s="174" t="s">
        <v>2009</v>
      </c>
      <c r="H1411" s="175">
        <v>-2.7</v>
      </c>
      <c r="L1411" s="172"/>
      <c r="M1411" s="176"/>
      <c r="N1411" s="177"/>
      <c r="O1411" s="177"/>
      <c r="P1411" s="177"/>
      <c r="Q1411" s="177"/>
      <c r="R1411" s="177"/>
      <c r="S1411" s="177"/>
      <c r="T1411" s="178"/>
      <c r="AT1411" s="173" t="s">
        <v>269</v>
      </c>
      <c r="AU1411" s="173" t="s">
        <v>87</v>
      </c>
      <c r="AV1411" s="14" t="s">
        <v>87</v>
      </c>
      <c r="AW1411" s="14" t="s">
        <v>26</v>
      </c>
      <c r="AX1411" s="14" t="s">
        <v>71</v>
      </c>
      <c r="AY1411" s="173" t="s">
        <v>157</v>
      </c>
    </row>
    <row r="1412" spans="2:51" s="14" customFormat="1" x14ac:dyDescent="0.2">
      <c r="B1412" s="172"/>
      <c r="D1412" s="166" t="s">
        <v>269</v>
      </c>
      <c r="E1412" s="173" t="s">
        <v>1</v>
      </c>
      <c r="F1412" s="174" t="s">
        <v>2010</v>
      </c>
      <c r="H1412" s="175">
        <v>-10.082000000000001</v>
      </c>
      <c r="L1412" s="172"/>
      <c r="M1412" s="176"/>
      <c r="N1412" s="177"/>
      <c r="O1412" s="177"/>
      <c r="P1412" s="177"/>
      <c r="Q1412" s="177"/>
      <c r="R1412" s="177"/>
      <c r="S1412" s="177"/>
      <c r="T1412" s="178"/>
      <c r="AT1412" s="173" t="s">
        <v>269</v>
      </c>
      <c r="AU1412" s="173" t="s">
        <v>87</v>
      </c>
      <c r="AV1412" s="14" t="s">
        <v>87</v>
      </c>
      <c r="AW1412" s="14" t="s">
        <v>26</v>
      </c>
      <c r="AX1412" s="14" t="s">
        <v>71</v>
      </c>
      <c r="AY1412" s="173" t="s">
        <v>157</v>
      </c>
    </row>
    <row r="1413" spans="2:51" s="14" customFormat="1" x14ac:dyDescent="0.2">
      <c r="B1413" s="172"/>
      <c r="D1413" s="166" t="s">
        <v>269</v>
      </c>
      <c r="E1413" s="173" t="s">
        <v>1</v>
      </c>
      <c r="F1413" s="174" t="s">
        <v>2011</v>
      </c>
      <c r="H1413" s="175">
        <v>-2.0499999999999998</v>
      </c>
      <c r="L1413" s="172"/>
      <c r="M1413" s="176"/>
      <c r="N1413" s="177"/>
      <c r="O1413" s="177"/>
      <c r="P1413" s="177"/>
      <c r="Q1413" s="177"/>
      <c r="R1413" s="177"/>
      <c r="S1413" s="177"/>
      <c r="T1413" s="178"/>
      <c r="AT1413" s="173" t="s">
        <v>269</v>
      </c>
      <c r="AU1413" s="173" t="s">
        <v>87</v>
      </c>
      <c r="AV1413" s="14" t="s">
        <v>87</v>
      </c>
      <c r="AW1413" s="14" t="s">
        <v>26</v>
      </c>
      <c r="AX1413" s="14" t="s">
        <v>71</v>
      </c>
      <c r="AY1413" s="173" t="s">
        <v>157</v>
      </c>
    </row>
    <row r="1414" spans="2:51" s="14" customFormat="1" x14ac:dyDescent="0.2">
      <c r="B1414" s="172"/>
      <c r="D1414" s="166" t="s">
        <v>269</v>
      </c>
      <c r="E1414" s="173" t="s">
        <v>1</v>
      </c>
      <c r="F1414" s="174" t="s">
        <v>2012</v>
      </c>
      <c r="H1414" s="175">
        <v>1.304</v>
      </c>
      <c r="L1414" s="172"/>
      <c r="M1414" s="176"/>
      <c r="N1414" s="177"/>
      <c r="O1414" s="177"/>
      <c r="P1414" s="177"/>
      <c r="Q1414" s="177"/>
      <c r="R1414" s="177"/>
      <c r="S1414" s="177"/>
      <c r="T1414" s="178"/>
      <c r="AT1414" s="173" t="s">
        <v>269</v>
      </c>
      <c r="AU1414" s="173" t="s">
        <v>87</v>
      </c>
      <c r="AV1414" s="14" t="s">
        <v>87</v>
      </c>
      <c r="AW1414" s="14" t="s">
        <v>26</v>
      </c>
      <c r="AX1414" s="14" t="s">
        <v>71</v>
      </c>
      <c r="AY1414" s="173" t="s">
        <v>157</v>
      </c>
    </row>
    <row r="1415" spans="2:51" s="14" customFormat="1" x14ac:dyDescent="0.2">
      <c r="B1415" s="172"/>
      <c r="D1415" s="166" t="s">
        <v>269</v>
      </c>
      <c r="E1415" s="173" t="s">
        <v>1</v>
      </c>
      <c r="F1415" s="174" t="s">
        <v>2013</v>
      </c>
      <c r="H1415" s="175">
        <v>0.64400000000000002</v>
      </c>
      <c r="L1415" s="172"/>
      <c r="M1415" s="176"/>
      <c r="N1415" s="177"/>
      <c r="O1415" s="177"/>
      <c r="P1415" s="177"/>
      <c r="Q1415" s="177"/>
      <c r="R1415" s="177"/>
      <c r="S1415" s="177"/>
      <c r="T1415" s="178"/>
      <c r="AT1415" s="173" t="s">
        <v>269</v>
      </c>
      <c r="AU1415" s="173" t="s">
        <v>87</v>
      </c>
      <c r="AV1415" s="14" t="s">
        <v>87</v>
      </c>
      <c r="AW1415" s="14" t="s">
        <v>26</v>
      </c>
      <c r="AX1415" s="14" t="s">
        <v>71</v>
      </c>
      <c r="AY1415" s="173" t="s">
        <v>157</v>
      </c>
    </row>
    <row r="1416" spans="2:51" s="14" customFormat="1" x14ac:dyDescent="0.2">
      <c r="B1416" s="172"/>
      <c r="D1416" s="166" t="s">
        <v>269</v>
      </c>
      <c r="E1416" s="173" t="s">
        <v>1</v>
      </c>
      <c r="F1416" s="174" t="s">
        <v>2014</v>
      </c>
      <c r="H1416" s="175">
        <v>0.82799999999999996</v>
      </c>
      <c r="L1416" s="172"/>
      <c r="M1416" s="176"/>
      <c r="N1416" s="177"/>
      <c r="O1416" s="177"/>
      <c r="P1416" s="177"/>
      <c r="Q1416" s="177"/>
      <c r="R1416" s="177"/>
      <c r="S1416" s="177"/>
      <c r="T1416" s="178"/>
      <c r="AT1416" s="173" t="s">
        <v>269</v>
      </c>
      <c r="AU1416" s="173" t="s">
        <v>87</v>
      </c>
      <c r="AV1416" s="14" t="s">
        <v>87</v>
      </c>
      <c r="AW1416" s="14" t="s">
        <v>26</v>
      </c>
      <c r="AX1416" s="14" t="s">
        <v>71</v>
      </c>
      <c r="AY1416" s="173" t="s">
        <v>157</v>
      </c>
    </row>
    <row r="1417" spans="2:51" s="14" customFormat="1" x14ac:dyDescent="0.2">
      <c r="B1417" s="172"/>
      <c r="D1417" s="166" t="s">
        <v>269</v>
      </c>
      <c r="E1417" s="173" t="s">
        <v>1</v>
      </c>
      <c r="F1417" s="174" t="s">
        <v>2015</v>
      </c>
      <c r="H1417" s="175">
        <v>2.6539999999999999</v>
      </c>
      <c r="L1417" s="172"/>
      <c r="M1417" s="176"/>
      <c r="N1417" s="177"/>
      <c r="O1417" s="177"/>
      <c r="P1417" s="177"/>
      <c r="Q1417" s="177"/>
      <c r="R1417" s="177"/>
      <c r="S1417" s="177"/>
      <c r="T1417" s="178"/>
      <c r="AT1417" s="173" t="s">
        <v>269</v>
      </c>
      <c r="AU1417" s="173" t="s">
        <v>87</v>
      </c>
      <c r="AV1417" s="14" t="s">
        <v>87</v>
      </c>
      <c r="AW1417" s="14" t="s">
        <v>26</v>
      </c>
      <c r="AX1417" s="14" t="s">
        <v>71</v>
      </c>
      <c r="AY1417" s="173" t="s">
        <v>157</v>
      </c>
    </row>
    <row r="1418" spans="2:51" s="14" customFormat="1" x14ac:dyDescent="0.2">
      <c r="B1418" s="172"/>
      <c r="D1418" s="166" t="s">
        <v>269</v>
      </c>
      <c r="E1418" s="173" t="s">
        <v>1</v>
      </c>
      <c r="F1418" s="174" t="s">
        <v>2016</v>
      </c>
      <c r="H1418" s="175">
        <v>1.1040000000000001</v>
      </c>
      <c r="L1418" s="172"/>
      <c r="M1418" s="176"/>
      <c r="N1418" s="177"/>
      <c r="O1418" s="177"/>
      <c r="P1418" s="177"/>
      <c r="Q1418" s="177"/>
      <c r="R1418" s="177"/>
      <c r="S1418" s="177"/>
      <c r="T1418" s="178"/>
      <c r="AT1418" s="173" t="s">
        <v>269</v>
      </c>
      <c r="AU1418" s="173" t="s">
        <v>87</v>
      </c>
      <c r="AV1418" s="14" t="s">
        <v>87</v>
      </c>
      <c r="AW1418" s="14" t="s">
        <v>26</v>
      </c>
      <c r="AX1418" s="14" t="s">
        <v>71</v>
      </c>
      <c r="AY1418" s="173" t="s">
        <v>157</v>
      </c>
    </row>
    <row r="1419" spans="2:51" s="14" customFormat="1" x14ac:dyDescent="0.2">
      <c r="B1419" s="172"/>
      <c r="D1419" s="166" t="s">
        <v>269</v>
      </c>
      <c r="E1419" s="173" t="s">
        <v>1</v>
      </c>
      <c r="F1419" s="174" t="s">
        <v>2017</v>
      </c>
      <c r="H1419" s="175">
        <v>2.0859999999999999</v>
      </c>
      <c r="L1419" s="172"/>
      <c r="M1419" s="176"/>
      <c r="N1419" s="177"/>
      <c r="O1419" s="177"/>
      <c r="P1419" s="177"/>
      <c r="Q1419" s="177"/>
      <c r="R1419" s="177"/>
      <c r="S1419" s="177"/>
      <c r="T1419" s="178"/>
      <c r="AT1419" s="173" t="s">
        <v>269</v>
      </c>
      <c r="AU1419" s="173" t="s">
        <v>87</v>
      </c>
      <c r="AV1419" s="14" t="s">
        <v>87</v>
      </c>
      <c r="AW1419" s="14" t="s">
        <v>26</v>
      </c>
      <c r="AX1419" s="14" t="s">
        <v>71</v>
      </c>
      <c r="AY1419" s="173" t="s">
        <v>157</v>
      </c>
    </row>
    <row r="1420" spans="2:51" s="14" customFormat="1" x14ac:dyDescent="0.2">
      <c r="B1420" s="172"/>
      <c r="D1420" s="166" t="s">
        <v>269</v>
      </c>
      <c r="E1420" s="173" t="s">
        <v>1</v>
      </c>
      <c r="F1420" s="174" t="s">
        <v>2018</v>
      </c>
      <c r="H1420" s="175">
        <v>1.173</v>
      </c>
      <c r="L1420" s="172"/>
      <c r="M1420" s="176"/>
      <c r="N1420" s="177"/>
      <c r="O1420" s="177"/>
      <c r="P1420" s="177"/>
      <c r="Q1420" s="177"/>
      <c r="R1420" s="177"/>
      <c r="S1420" s="177"/>
      <c r="T1420" s="178"/>
      <c r="AT1420" s="173" t="s">
        <v>269</v>
      </c>
      <c r="AU1420" s="173" t="s">
        <v>87</v>
      </c>
      <c r="AV1420" s="14" t="s">
        <v>87</v>
      </c>
      <c r="AW1420" s="14" t="s">
        <v>26</v>
      </c>
      <c r="AX1420" s="14" t="s">
        <v>71</v>
      </c>
      <c r="AY1420" s="173" t="s">
        <v>157</v>
      </c>
    </row>
    <row r="1421" spans="2:51" s="16" customFormat="1" x14ac:dyDescent="0.2">
      <c r="B1421" s="186"/>
      <c r="D1421" s="166" t="s">
        <v>269</v>
      </c>
      <c r="E1421" s="187" t="s">
        <v>1</v>
      </c>
      <c r="F1421" s="188" t="s">
        <v>319</v>
      </c>
      <c r="H1421" s="189">
        <v>188.72800000000001</v>
      </c>
      <c r="L1421" s="186"/>
      <c r="M1421" s="190"/>
      <c r="N1421" s="191"/>
      <c r="O1421" s="191"/>
      <c r="P1421" s="191"/>
      <c r="Q1421" s="191"/>
      <c r="R1421" s="191"/>
      <c r="S1421" s="191"/>
      <c r="T1421" s="192"/>
      <c r="AT1421" s="187" t="s">
        <v>269</v>
      </c>
      <c r="AU1421" s="187" t="s">
        <v>87</v>
      </c>
      <c r="AV1421" s="16" t="s">
        <v>92</v>
      </c>
      <c r="AW1421" s="16" t="s">
        <v>26</v>
      </c>
      <c r="AX1421" s="16" t="s">
        <v>71</v>
      </c>
      <c r="AY1421" s="187" t="s">
        <v>157</v>
      </c>
    </row>
    <row r="1422" spans="2:51" s="13" customFormat="1" x14ac:dyDescent="0.2">
      <c r="B1422" s="165"/>
      <c r="D1422" s="166" t="s">
        <v>269</v>
      </c>
      <c r="E1422" s="167" t="s">
        <v>1</v>
      </c>
      <c r="F1422" s="168" t="s">
        <v>2019</v>
      </c>
      <c r="H1422" s="167" t="s">
        <v>1</v>
      </c>
      <c r="L1422" s="165"/>
      <c r="M1422" s="169"/>
      <c r="N1422" s="170"/>
      <c r="O1422" s="170"/>
      <c r="P1422" s="170"/>
      <c r="Q1422" s="170"/>
      <c r="R1422" s="170"/>
      <c r="S1422" s="170"/>
      <c r="T1422" s="171"/>
      <c r="AT1422" s="167" t="s">
        <v>269</v>
      </c>
      <c r="AU1422" s="167" t="s">
        <v>87</v>
      </c>
      <c r="AV1422" s="13" t="s">
        <v>79</v>
      </c>
      <c r="AW1422" s="13" t="s">
        <v>26</v>
      </c>
      <c r="AX1422" s="13" t="s">
        <v>71</v>
      </c>
      <c r="AY1422" s="167" t="s">
        <v>157</v>
      </c>
    </row>
    <row r="1423" spans="2:51" s="14" customFormat="1" x14ac:dyDescent="0.2">
      <c r="B1423" s="172"/>
      <c r="D1423" s="166" t="s">
        <v>269</v>
      </c>
      <c r="E1423" s="173" t="s">
        <v>1</v>
      </c>
      <c r="F1423" s="174" t="s">
        <v>2020</v>
      </c>
      <c r="H1423" s="175">
        <v>17.199000000000002</v>
      </c>
      <c r="L1423" s="172"/>
      <c r="M1423" s="176"/>
      <c r="N1423" s="177"/>
      <c r="O1423" s="177"/>
      <c r="P1423" s="177"/>
      <c r="Q1423" s="177"/>
      <c r="R1423" s="177"/>
      <c r="S1423" s="177"/>
      <c r="T1423" s="178"/>
      <c r="AT1423" s="173" t="s">
        <v>269</v>
      </c>
      <c r="AU1423" s="173" t="s">
        <v>87</v>
      </c>
      <c r="AV1423" s="14" t="s">
        <v>87</v>
      </c>
      <c r="AW1423" s="14" t="s">
        <v>26</v>
      </c>
      <c r="AX1423" s="14" t="s">
        <v>71</v>
      </c>
      <c r="AY1423" s="173" t="s">
        <v>157</v>
      </c>
    </row>
    <row r="1424" spans="2:51" s="14" customFormat="1" x14ac:dyDescent="0.2">
      <c r="B1424" s="172"/>
      <c r="D1424" s="166" t="s">
        <v>269</v>
      </c>
      <c r="E1424" s="173" t="s">
        <v>1</v>
      </c>
      <c r="F1424" s="174" t="s">
        <v>2021</v>
      </c>
      <c r="H1424" s="175">
        <v>62.408000000000001</v>
      </c>
      <c r="L1424" s="172"/>
      <c r="M1424" s="176"/>
      <c r="N1424" s="177"/>
      <c r="O1424" s="177"/>
      <c r="P1424" s="177"/>
      <c r="Q1424" s="177"/>
      <c r="R1424" s="177"/>
      <c r="S1424" s="177"/>
      <c r="T1424" s="178"/>
      <c r="AT1424" s="173" t="s">
        <v>269</v>
      </c>
      <c r="AU1424" s="173" t="s">
        <v>87</v>
      </c>
      <c r="AV1424" s="14" t="s">
        <v>87</v>
      </c>
      <c r="AW1424" s="14" t="s">
        <v>26</v>
      </c>
      <c r="AX1424" s="14" t="s">
        <v>71</v>
      </c>
      <c r="AY1424" s="173" t="s">
        <v>157</v>
      </c>
    </row>
    <row r="1425" spans="2:51" s="14" customFormat="1" x14ac:dyDescent="0.2">
      <c r="B1425" s="172"/>
      <c r="D1425" s="166" t="s">
        <v>269</v>
      </c>
      <c r="E1425" s="173" t="s">
        <v>1</v>
      </c>
      <c r="F1425" s="174" t="s">
        <v>2022</v>
      </c>
      <c r="H1425" s="175">
        <v>29.370999999999999</v>
      </c>
      <c r="L1425" s="172"/>
      <c r="M1425" s="176"/>
      <c r="N1425" s="177"/>
      <c r="O1425" s="177"/>
      <c r="P1425" s="177"/>
      <c r="Q1425" s="177"/>
      <c r="R1425" s="177"/>
      <c r="S1425" s="177"/>
      <c r="T1425" s="178"/>
      <c r="AT1425" s="173" t="s">
        <v>269</v>
      </c>
      <c r="AU1425" s="173" t="s">
        <v>87</v>
      </c>
      <c r="AV1425" s="14" t="s">
        <v>87</v>
      </c>
      <c r="AW1425" s="14" t="s">
        <v>26</v>
      </c>
      <c r="AX1425" s="14" t="s">
        <v>71</v>
      </c>
      <c r="AY1425" s="173" t="s">
        <v>157</v>
      </c>
    </row>
    <row r="1426" spans="2:51" s="14" customFormat="1" x14ac:dyDescent="0.2">
      <c r="B1426" s="172"/>
      <c r="D1426" s="166" t="s">
        <v>269</v>
      </c>
      <c r="E1426" s="173" t="s">
        <v>1</v>
      </c>
      <c r="F1426" s="174" t="s">
        <v>2023</v>
      </c>
      <c r="H1426" s="175">
        <v>25.984000000000002</v>
      </c>
      <c r="L1426" s="172"/>
      <c r="M1426" s="176"/>
      <c r="N1426" s="177"/>
      <c r="O1426" s="177"/>
      <c r="P1426" s="177"/>
      <c r="Q1426" s="177"/>
      <c r="R1426" s="177"/>
      <c r="S1426" s="177"/>
      <c r="T1426" s="178"/>
      <c r="AT1426" s="173" t="s">
        <v>269</v>
      </c>
      <c r="AU1426" s="173" t="s">
        <v>87</v>
      </c>
      <c r="AV1426" s="14" t="s">
        <v>87</v>
      </c>
      <c r="AW1426" s="14" t="s">
        <v>26</v>
      </c>
      <c r="AX1426" s="14" t="s">
        <v>71</v>
      </c>
      <c r="AY1426" s="173" t="s">
        <v>157</v>
      </c>
    </row>
    <row r="1427" spans="2:51" s="14" customFormat="1" x14ac:dyDescent="0.2">
      <c r="B1427" s="172"/>
      <c r="D1427" s="166" t="s">
        <v>269</v>
      </c>
      <c r="E1427" s="173" t="s">
        <v>1</v>
      </c>
      <c r="F1427" s="174" t="s">
        <v>2004</v>
      </c>
      <c r="H1427" s="175">
        <v>57.68</v>
      </c>
      <c r="L1427" s="172"/>
      <c r="M1427" s="176"/>
      <c r="N1427" s="177"/>
      <c r="O1427" s="177"/>
      <c r="P1427" s="177"/>
      <c r="Q1427" s="177"/>
      <c r="R1427" s="177"/>
      <c r="S1427" s="177"/>
      <c r="T1427" s="178"/>
      <c r="AT1427" s="173" t="s">
        <v>269</v>
      </c>
      <c r="AU1427" s="173" t="s">
        <v>87</v>
      </c>
      <c r="AV1427" s="14" t="s">
        <v>87</v>
      </c>
      <c r="AW1427" s="14" t="s">
        <v>26</v>
      </c>
      <c r="AX1427" s="14" t="s">
        <v>71</v>
      </c>
      <c r="AY1427" s="173" t="s">
        <v>157</v>
      </c>
    </row>
    <row r="1428" spans="2:51" s="14" customFormat="1" x14ac:dyDescent="0.2">
      <c r="B1428" s="172"/>
      <c r="D1428" s="166" t="s">
        <v>269</v>
      </c>
      <c r="E1428" s="173" t="s">
        <v>1</v>
      </c>
      <c r="F1428" s="174" t="s">
        <v>2024</v>
      </c>
      <c r="H1428" s="175">
        <v>-2.0499999999999998</v>
      </c>
      <c r="L1428" s="172"/>
      <c r="M1428" s="176"/>
      <c r="N1428" s="177"/>
      <c r="O1428" s="177"/>
      <c r="P1428" s="177"/>
      <c r="Q1428" s="177"/>
      <c r="R1428" s="177"/>
      <c r="S1428" s="177"/>
      <c r="T1428" s="178"/>
      <c r="AT1428" s="173" t="s">
        <v>269</v>
      </c>
      <c r="AU1428" s="173" t="s">
        <v>87</v>
      </c>
      <c r="AV1428" s="14" t="s">
        <v>87</v>
      </c>
      <c r="AW1428" s="14" t="s">
        <v>26</v>
      </c>
      <c r="AX1428" s="14" t="s">
        <v>71</v>
      </c>
      <c r="AY1428" s="173" t="s">
        <v>157</v>
      </c>
    </row>
    <row r="1429" spans="2:51" s="14" customFormat="1" x14ac:dyDescent="0.2">
      <c r="B1429" s="172"/>
      <c r="D1429" s="166" t="s">
        <v>269</v>
      </c>
      <c r="E1429" s="173" t="s">
        <v>1</v>
      </c>
      <c r="F1429" s="174" t="s">
        <v>2025</v>
      </c>
      <c r="H1429" s="175">
        <v>-1.8</v>
      </c>
      <c r="L1429" s="172"/>
      <c r="M1429" s="176"/>
      <c r="N1429" s="177"/>
      <c r="O1429" s="177"/>
      <c r="P1429" s="177"/>
      <c r="Q1429" s="177"/>
      <c r="R1429" s="177"/>
      <c r="S1429" s="177"/>
      <c r="T1429" s="178"/>
      <c r="AT1429" s="173" t="s">
        <v>269</v>
      </c>
      <c r="AU1429" s="173" t="s">
        <v>87</v>
      </c>
      <c r="AV1429" s="14" t="s">
        <v>87</v>
      </c>
      <c r="AW1429" s="14" t="s">
        <v>26</v>
      </c>
      <c r="AX1429" s="14" t="s">
        <v>71</v>
      </c>
      <c r="AY1429" s="173" t="s">
        <v>157</v>
      </c>
    </row>
    <row r="1430" spans="2:51" s="14" customFormat="1" x14ac:dyDescent="0.2">
      <c r="B1430" s="172"/>
      <c r="D1430" s="166" t="s">
        <v>269</v>
      </c>
      <c r="E1430" s="173" t="s">
        <v>1</v>
      </c>
      <c r="F1430" s="174" t="s">
        <v>2026</v>
      </c>
      <c r="H1430" s="175">
        <v>-0.45</v>
      </c>
      <c r="L1430" s="172"/>
      <c r="M1430" s="176"/>
      <c r="N1430" s="177"/>
      <c r="O1430" s="177"/>
      <c r="P1430" s="177"/>
      <c r="Q1430" s="177"/>
      <c r="R1430" s="177"/>
      <c r="S1430" s="177"/>
      <c r="T1430" s="178"/>
      <c r="AT1430" s="173" t="s">
        <v>269</v>
      </c>
      <c r="AU1430" s="173" t="s">
        <v>87</v>
      </c>
      <c r="AV1430" s="14" t="s">
        <v>87</v>
      </c>
      <c r="AW1430" s="14" t="s">
        <v>26</v>
      </c>
      <c r="AX1430" s="14" t="s">
        <v>71</v>
      </c>
      <c r="AY1430" s="173" t="s">
        <v>157</v>
      </c>
    </row>
    <row r="1431" spans="2:51" s="14" customFormat="1" x14ac:dyDescent="0.2">
      <c r="B1431" s="172"/>
      <c r="D1431" s="166" t="s">
        <v>269</v>
      </c>
      <c r="E1431" s="173" t="s">
        <v>1</v>
      </c>
      <c r="F1431" s="174" t="s">
        <v>2027</v>
      </c>
      <c r="H1431" s="175">
        <v>1.173</v>
      </c>
      <c r="L1431" s="172"/>
      <c r="M1431" s="176"/>
      <c r="N1431" s="177"/>
      <c r="O1431" s="177"/>
      <c r="P1431" s="177"/>
      <c r="Q1431" s="177"/>
      <c r="R1431" s="177"/>
      <c r="S1431" s="177"/>
      <c r="T1431" s="178"/>
      <c r="AT1431" s="173" t="s">
        <v>269</v>
      </c>
      <c r="AU1431" s="173" t="s">
        <v>87</v>
      </c>
      <c r="AV1431" s="14" t="s">
        <v>87</v>
      </c>
      <c r="AW1431" s="14" t="s">
        <v>26</v>
      </c>
      <c r="AX1431" s="14" t="s">
        <v>71</v>
      </c>
      <c r="AY1431" s="173" t="s">
        <v>157</v>
      </c>
    </row>
    <row r="1432" spans="2:51" s="14" customFormat="1" x14ac:dyDescent="0.2">
      <c r="B1432" s="172"/>
      <c r="D1432" s="166" t="s">
        <v>269</v>
      </c>
      <c r="E1432" s="173" t="s">
        <v>1</v>
      </c>
      <c r="F1432" s="174" t="s">
        <v>2028</v>
      </c>
      <c r="H1432" s="175">
        <v>1.288</v>
      </c>
      <c r="L1432" s="172"/>
      <c r="M1432" s="176"/>
      <c r="N1432" s="177"/>
      <c r="O1432" s="177"/>
      <c r="P1432" s="177"/>
      <c r="Q1432" s="177"/>
      <c r="R1432" s="177"/>
      <c r="S1432" s="177"/>
      <c r="T1432" s="178"/>
      <c r="AT1432" s="173" t="s">
        <v>269</v>
      </c>
      <c r="AU1432" s="173" t="s">
        <v>87</v>
      </c>
      <c r="AV1432" s="14" t="s">
        <v>87</v>
      </c>
      <c r="AW1432" s="14" t="s">
        <v>26</v>
      </c>
      <c r="AX1432" s="14" t="s">
        <v>71</v>
      </c>
      <c r="AY1432" s="173" t="s">
        <v>157</v>
      </c>
    </row>
    <row r="1433" spans="2:51" s="14" customFormat="1" x14ac:dyDescent="0.2">
      <c r="B1433" s="172"/>
      <c r="D1433" s="166" t="s">
        <v>269</v>
      </c>
      <c r="E1433" s="173" t="s">
        <v>1</v>
      </c>
      <c r="F1433" s="174" t="s">
        <v>2029</v>
      </c>
      <c r="H1433" s="175">
        <v>0.621</v>
      </c>
      <c r="L1433" s="172"/>
      <c r="M1433" s="176"/>
      <c r="N1433" s="177"/>
      <c r="O1433" s="177"/>
      <c r="P1433" s="177"/>
      <c r="Q1433" s="177"/>
      <c r="R1433" s="177"/>
      <c r="S1433" s="177"/>
      <c r="T1433" s="178"/>
      <c r="AT1433" s="173" t="s">
        <v>269</v>
      </c>
      <c r="AU1433" s="173" t="s">
        <v>87</v>
      </c>
      <c r="AV1433" s="14" t="s">
        <v>87</v>
      </c>
      <c r="AW1433" s="14" t="s">
        <v>26</v>
      </c>
      <c r="AX1433" s="14" t="s">
        <v>71</v>
      </c>
      <c r="AY1433" s="173" t="s">
        <v>157</v>
      </c>
    </row>
    <row r="1434" spans="2:51" s="16" customFormat="1" x14ac:dyDescent="0.2">
      <c r="B1434" s="186"/>
      <c r="D1434" s="166" t="s">
        <v>269</v>
      </c>
      <c r="E1434" s="187" t="s">
        <v>1</v>
      </c>
      <c r="F1434" s="188" t="s">
        <v>319</v>
      </c>
      <c r="H1434" s="189">
        <v>191.42400000000001</v>
      </c>
      <c r="L1434" s="186"/>
      <c r="M1434" s="190"/>
      <c r="N1434" s="191"/>
      <c r="O1434" s="191"/>
      <c r="P1434" s="191"/>
      <c r="Q1434" s="191"/>
      <c r="R1434" s="191"/>
      <c r="S1434" s="191"/>
      <c r="T1434" s="192"/>
      <c r="AT1434" s="187" t="s">
        <v>269</v>
      </c>
      <c r="AU1434" s="187" t="s">
        <v>87</v>
      </c>
      <c r="AV1434" s="16" t="s">
        <v>92</v>
      </c>
      <c r="AW1434" s="16" t="s">
        <v>26</v>
      </c>
      <c r="AX1434" s="16" t="s">
        <v>71</v>
      </c>
      <c r="AY1434" s="187" t="s">
        <v>157</v>
      </c>
    </row>
    <row r="1435" spans="2:51" s="13" customFormat="1" x14ac:dyDescent="0.2">
      <c r="B1435" s="165"/>
      <c r="D1435" s="166" t="s">
        <v>269</v>
      </c>
      <c r="E1435" s="167" t="s">
        <v>1</v>
      </c>
      <c r="F1435" s="168" t="s">
        <v>2030</v>
      </c>
      <c r="H1435" s="167" t="s">
        <v>1</v>
      </c>
      <c r="L1435" s="165"/>
      <c r="M1435" s="169"/>
      <c r="N1435" s="170"/>
      <c r="O1435" s="170"/>
      <c r="P1435" s="170"/>
      <c r="Q1435" s="170"/>
      <c r="R1435" s="170"/>
      <c r="S1435" s="170"/>
      <c r="T1435" s="171"/>
      <c r="AT1435" s="167" t="s">
        <v>269</v>
      </c>
      <c r="AU1435" s="167" t="s">
        <v>87</v>
      </c>
      <c r="AV1435" s="13" t="s">
        <v>79</v>
      </c>
      <c r="AW1435" s="13" t="s">
        <v>26</v>
      </c>
      <c r="AX1435" s="13" t="s">
        <v>71</v>
      </c>
      <c r="AY1435" s="167" t="s">
        <v>157</v>
      </c>
    </row>
    <row r="1436" spans="2:51" s="14" customFormat="1" x14ac:dyDescent="0.2">
      <c r="B1436" s="172"/>
      <c r="D1436" s="166" t="s">
        <v>269</v>
      </c>
      <c r="E1436" s="173" t="s">
        <v>1</v>
      </c>
      <c r="F1436" s="174" t="s">
        <v>2031</v>
      </c>
      <c r="H1436" s="175">
        <v>60.68</v>
      </c>
      <c r="L1436" s="172"/>
      <c r="M1436" s="176"/>
      <c r="N1436" s="177"/>
      <c r="O1436" s="177"/>
      <c r="P1436" s="177"/>
      <c r="Q1436" s="177"/>
      <c r="R1436" s="177"/>
      <c r="S1436" s="177"/>
      <c r="T1436" s="178"/>
      <c r="AT1436" s="173" t="s">
        <v>269</v>
      </c>
      <c r="AU1436" s="173" t="s">
        <v>87</v>
      </c>
      <c r="AV1436" s="14" t="s">
        <v>87</v>
      </c>
      <c r="AW1436" s="14" t="s">
        <v>26</v>
      </c>
      <c r="AX1436" s="14" t="s">
        <v>71</v>
      </c>
      <c r="AY1436" s="173" t="s">
        <v>157</v>
      </c>
    </row>
    <row r="1437" spans="2:51" s="14" customFormat="1" x14ac:dyDescent="0.2">
      <c r="B1437" s="172"/>
      <c r="D1437" s="166" t="s">
        <v>269</v>
      </c>
      <c r="E1437" s="173" t="s">
        <v>1</v>
      </c>
      <c r="F1437" s="174" t="s">
        <v>2032</v>
      </c>
      <c r="H1437" s="175">
        <v>54.6</v>
      </c>
      <c r="L1437" s="172"/>
      <c r="M1437" s="176"/>
      <c r="N1437" s="177"/>
      <c r="O1437" s="177"/>
      <c r="P1437" s="177"/>
      <c r="Q1437" s="177"/>
      <c r="R1437" s="177"/>
      <c r="S1437" s="177"/>
      <c r="T1437" s="178"/>
      <c r="AT1437" s="173" t="s">
        <v>269</v>
      </c>
      <c r="AU1437" s="173" t="s">
        <v>87</v>
      </c>
      <c r="AV1437" s="14" t="s">
        <v>87</v>
      </c>
      <c r="AW1437" s="14" t="s">
        <v>26</v>
      </c>
      <c r="AX1437" s="14" t="s">
        <v>71</v>
      </c>
      <c r="AY1437" s="173" t="s">
        <v>157</v>
      </c>
    </row>
    <row r="1438" spans="2:51" s="14" customFormat="1" x14ac:dyDescent="0.2">
      <c r="B1438" s="172"/>
      <c r="D1438" s="166" t="s">
        <v>269</v>
      </c>
      <c r="E1438" s="173" t="s">
        <v>1</v>
      </c>
      <c r="F1438" s="174" t="s">
        <v>2033</v>
      </c>
      <c r="H1438" s="175">
        <v>17.024000000000001</v>
      </c>
      <c r="L1438" s="172"/>
      <c r="M1438" s="176"/>
      <c r="N1438" s="177"/>
      <c r="O1438" s="177"/>
      <c r="P1438" s="177"/>
      <c r="Q1438" s="177"/>
      <c r="R1438" s="177"/>
      <c r="S1438" s="177"/>
      <c r="T1438" s="178"/>
      <c r="AT1438" s="173" t="s">
        <v>269</v>
      </c>
      <c r="AU1438" s="173" t="s">
        <v>87</v>
      </c>
      <c r="AV1438" s="14" t="s">
        <v>87</v>
      </c>
      <c r="AW1438" s="14" t="s">
        <v>26</v>
      </c>
      <c r="AX1438" s="14" t="s">
        <v>71</v>
      </c>
      <c r="AY1438" s="173" t="s">
        <v>157</v>
      </c>
    </row>
    <row r="1439" spans="2:51" s="14" customFormat="1" x14ac:dyDescent="0.2">
      <c r="B1439" s="172"/>
      <c r="D1439" s="166" t="s">
        <v>269</v>
      </c>
      <c r="E1439" s="173" t="s">
        <v>1</v>
      </c>
      <c r="F1439" s="174" t="s">
        <v>2034</v>
      </c>
      <c r="H1439" s="175">
        <v>48.024000000000001</v>
      </c>
      <c r="L1439" s="172"/>
      <c r="M1439" s="176"/>
      <c r="N1439" s="177"/>
      <c r="O1439" s="177"/>
      <c r="P1439" s="177"/>
      <c r="Q1439" s="177"/>
      <c r="R1439" s="177"/>
      <c r="S1439" s="177"/>
      <c r="T1439" s="178"/>
      <c r="AT1439" s="173" t="s">
        <v>269</v>
      </c>
      <c r="AU1439" s="173" t="s">
        <v>87</v>
      </c>
      <c r="AV1439" s="14" t="s">
        <v>87</v>
      </c>
      <c r="AW1439" s="14" t="s">
        <v>26</v>
      </c>
      <c r="AX1439" s="14" t="s">
        <v>71</v>
      </c>
      <c r="AY1439" s="173" t="s">
        <v>157</v>
      </c>
    </row>
    <row r="1440" spans="2:51" s="14" customFormat="1" x14ac:dyDescent="0.2">
      <c r="B1440" s="172"/>
      <c r="D1440" s="166" t="s">
        <v>269</v>
      </c>
      <c r="E1440" s="173" t="s">
        <v>1</v>
      </c>
      <c r="F1440" s="174" t="s">
        <v>2035</v>
      </c>
      <c r="H1440" s="175">
        <v>105.328</v>
      </c>
      <c r="L1440" s="172"/>
      <c r="M1440" s="176"/>
      <c r="N1440" s="177"/>
      <c r="O1440" s="177"/>
      <c r="P1440" s="177"/>
      <c r="Q1440" s="177"/>
      <c r="R1440" s="177"/>
      <c r="S1440" s="177"/>
      <c r="T1440" s="178"/>
      <c r="AT1440" s="173" t="s">
        <v>269</v>
      </c>
      <c r="AU1440" s="173" t="s">
        <v>87</v>
      </c>
      <c r="AV1440" s="14" t="s">
        <v>87</v>
      </c>
      <c r="AW1440" s="14" t="s">
        <v>26</v>
      </c>
      <c r="AX1440" s="14" t="s">
        <v>71</v>
      </c>
      <c r="AY1440" s="173" t="s">
        <v>157</v>
      </c>
    </row>
    <row r="1441" spans="2:51" s="14" customFormat="1" x14ac:dyDescent="0.2">
      <c r="B1441" s="172"/>
      <c r="D1441" s="166" t="s">
        <v>269</v>
      </c>
      <c r="E1441" s="173" t="s">
        <v>1</v>
      </c>
      <c r="F1441" s="174" t="s">
        <v>2036</v>
      </c>
      <c r="H1441" s="175">
        <v>272.25299999999999</v>
      </c>
      <c r="L1441" s="172"/>
      <c r="M1441" s="176"/>
      <c r="N1441" s="177"/>
      <c r="O1441" s="177"/>
      <c r="P1441" s="177"/>
      <c r="Q1441" s="177"/>
      <c r="R1441" s="177"/>
      <c r="S1441" s="177"/>
      <c r="T1441" s="178"/>
      <c r="AT1441" s="173" t="s">
        <v>269</v>
      </c>
      <c r="AU1441" s="173" t="s">
        <v>87</v>
      </c>
      <c r="AV1441" s="14" t="s">
        <v>87</v>
      </c>
      <c r="AW1441" s="14" t="s">
        <v>26</v>
      </c>
      <c r="AX1441" s="14" t="s">
        <v>71</v>
      </c>
      <c r="AY1441" s="173" t="s">
        <v>157</v>
      </c>
    </row>
    <row r="1442" spans="2:51" s="14" customFormat="1" x14ac:dyDescent="0.2">
      <c r="B1442" s="172"/>
      <c r="D1442" s="166" t="s">
        <v>269</v>
      </c>
      <c r="E1442" s="173" t="s">
        <v>1</v>
      </c>
      <c r="F1442" s="174" t="s">
        <v>2037</v>
      </c>
      <c r="H1442" s="175">
        <v>131.78899999999999</v>
      </c>
      <c r="L1442" s="172"/>
      <c r="M1442" s="176"/>
      <c r="N1442" s="177"/>
      <c r="O1442" s="177"/>
      <c r="P1442" s="177"/>
      <c r="Q1442" s="177"/>
      <c r="R1442" s="177"/>
      <c r="S1442" s="177"/>
      <c r="T1442" s="178"/>
      <c r="AT1442" s="173" t="s">
        <v>269</v>
      </c>
      <c r="AU1442" s="173" t="s">
        <v>87</v>
      </c>
      <c r="AV1442" s="14" t="s">
        <v>87</v>
      </c>
      <c r="AW1442" s="14" t="s">
        <v>26</v>
      </c>
      <c r="AX1442" s="14" t="s">
        <v>71</v>
      </c>
      <c r="AY1442" s="173" t="s">
        <v>157</v>
      </c>
    </row>
    <row r="1443" spans="2:51" s="14" customFormat="1" x14ac:dyDescent="0.2">
      <c r="B1443" s="172"/>
      <c r="D1443" s="166" t="s">
        <v>269</v>
      </c>
      <c r="E1443" s="173" t="s">
        <v>1</v>
      </c>
      <c r="F1443" s="174" t="s">
        <v>2024</v>
      </c>
      <c r="H1443" s="175">
        <v>-2.0499999999999998</v>
      </c>
      <c r="L1443" s="172"/>
      <c r="M1443" s="176"/>
      <c r="N1443" s="177"/>
      <c r="O1443" s="177"/>
      <c r="P1443" s="177"/>
      <c r="Q1443" s="177"/>
      <c r="R1443" s="177"/>
      <c r="S1443" s="177"/>
      <c r="T1443" s="178"/>
      <c r="AT1443" s="173" t="s">
        <v>269</v>
      </c>
      <c r="AU1443" s="173" t="s">
        <v>87</v>
      </c>
      <c r="AV1443" s="14" t="s">
        <v>87</v>
      </c>
      <c r="AW1443" s="14" t="s">
        <v>26</v>
      </c>
      <c r="AX1443" s="14" t="s">
        <v>71</v>
      </c>
      <c r="AY1443" s="173" t="s">
        <v>157</v>
      </c>
    </row>
    <row r="1444" spans="2:51" s="14" customFormat="1" x14ac:dyDescent="0.2">
      <c r="B1444" s="172"/>
      <c r="D1444" s="166" t="s">
        <v>269</v>
      </c>
      <c r="E1444" s="173" t="s">
        <v>1</v>
      </c>
      <c r="F1444" s="174" t="s">
        <v>2038</v>
      </c>
      <c r="H1444" s="175">
        <v>-2.25</v>
      </c>
      <c r="L1444" s="172"/>
      <c r="M1444" s="176"/>
      <c r="N1444" s="177"/>
      <c r="O1444" s="177"/>
      <c r="P1444" s="177"/>
      <c r="Q1444" s="177"/>
      <c r="R1444" s="177"/>
      <c r="S1444" s="177"/>
      <c r="T1444" s="178"/>
      <c r="AT1444" s="173" t="s">
        <v>269</v>
      </c>
      <c r="AU1444" s="173" t="s">
        <v>87</v>
      </c>
      <c r="AV1444" s="14" t="s">
        <v>87</v>
      </c>
      <c r="AW1444" s="14" t="s">
        <v>26</v>
      </c>
      <c r="AX1444" s="14" t="s">
        <v>71</v>
      </c>
      <c r="AY1444" s="173" t="s">
        <v>157</v>
      </c>
    </row>
    <row r="1445" spans="2:51" s="14" customFormat="1" x14ac:dyDescent="0.2">
      <c r="B1445" s="172"/>
      <c r="D1445" s="166" t="s">
        <v>269</v>
      </c>
      <c r="E1445" s="173" t="s">
        <v>1</v>
      </c>
      <c r="F1445" s="174" t="s">
        <v>2039</v>
      </c>
      <c r="H1445" s="175">
        <v>-1</v>
      </c>
      <c r="L1445" s="172"/>
      <c r="M1445" s="176"/>
      <c r="N1445" s="177"/>
      <c r="O1445" s="177"/>
      <c r="P1445" s="177"/>
      <c r="Q1445" s="177"/>
      <c r="R1445" s="177"/>
      <c r="S1445" s="177"/>
      <c r="T1445" s="178"/>
      <c r="AT1445" s="173" t="s">
        <v>269</v>
      </c>
      <c r="AU1445" s="173" t="s">
        <v>87</v>
      </c>
      <c r="AV1445" s="14" t="s">
        <v>87</v>
      </c>
      <c r="AW1445" s="14" t="s">
        <v>26</v>
      </c>
      <c r="AX1445" s="14" t="s">
        <v>71</v>
      </c>
      <c r="AY1445" s="173" t="s">
        <v>157</v>
      </c>
    </row>
    <row r="1446" spans="2:51" s="14" customFormat="1" x14ac:dyDescent="0.2">
      <c r="B1446" s="172"/>
      <c r="D1446" s="166" t="s">
        <v>269</v>
      </c>
      <c r="E1446" s="173" t="s">
        <v>1</v>
      </c>
      <c r="F1446" s="174" t="s">
        <v>2040</v>
      </c>
      <c r="H1446" s="175">
        <v>-27.401</v>
      </c>
      <c r="L1446" s="172"/>
      <c r="M1446" s="176"/>
      <c r="N1446" s="177"/>
      <c r="O1446" s="177"/>
      <c r="P1446" s="177"/>
      <c r="Q1446" s="177"/>
      <c r="R1446" s="177"/>
      <c r="S1446" s="177"/>
      <c r="T1446" s="178"/>
      <c r="AT1446" s="173" t="s">
        <v>269</v>
      </c>
      <c r="AU1446" s="173" t="s">
        <v>87</v>
      </c>
      <c r="AV1446" s="14" t="s">
        <v>87</v>
      </c>
      <c r="AW1446" s="14" t="s">
        <v>26</v>
      </c>
      <c r="AX1446" s="14" t="s">
        <v>71</v>
      </c>
      <c r="AY1446" s="173" t="s">
        <v>157</v>
      </c>
    </row>
    <row r="1447" spans="2:51" s="14" customFormat="1" x14ac:dyDescent="0.2">
      <c r="B1447" s="172"/>
      <c r="D1447" s="166" t="s">
        <v>269</v>
      </c>
      <c r="E1447" s="173" t="s">
        <v>1</v>
      </c>
      <c r="F1447" s="174" t="s">
        <v>2041</v>
      </c>
      <c r="H1447" s="175">
        <v>-14.476000000000001</v>
      </c>
      <c r="L1447" s="172"/>
      <c r="M1447" s="176"/>
      <c r="N1447" s="177"/>
      <c r="O1447" s="177"/>
      <c r="P1447" s="177"/>
      <c r="Q1447" s="177"/>
      <c r="R1447" s="177"/>
      <c r="S1447" s="177"/>
      <c r="T1447" s="178"/>
      <c r="AT1447" s="173" t="s">
        <v>269</v>
      </c>
      <c r="AU1447" s="173" t="s">
        <v>87</v>
      </c>
      <c r="AV1447" s="14" t="s">
        <v>87</v>
      </c>
      <c r="AW1447" s="14" t="s">
        <v>26</v>
      </c>
      <c r="AX1447" s="14" t="s">
        <v>71</v>
      </c>
      <c r="AY1447" s="173" t="s">
        <v>157</v>
      </c>
    </row>
    <row r="1448" spans="2:51" s="14" customFormat="1" x14ac:dyDescent="0.2">
      <c r="B1448" s="172"/>
      <c r="D1448" s="166" t="s">
        <v>269</v>
      </c>
      <c r="E1448" s="173" t="s">
        <v>1</v>
      </c>
      <c r="F1448" s="174" t="s">
        <v>2042</v>
      </c>
      <c r="H1448" s="175">
        <v>-5.6879999999999997</v>
      </c>
      <c r="L1448" s="172"/>
      <c r="M1448" s="176"/>
      <c r="N1448" s="177"/>
      <c r="O1448" s="177"/>
      <c r="P1448" s="177"/>
      <c r="Q1448" s="177"/>
      <c r="R1448" s="177"/>
      <c r="S1448" s="177"/>
      <c r="T1448" s="178"/>
      <c r="AT1448" s="173" t="s">
        <v>269</v>
      </c>
      <c r="AU1448" s="173" t="s">
        <v>87</v>
      </c>
      <c r="AV1448" s="14" t="s">
        <v>87</v>
      </c>
      <c r="AW1448" s="14" t="s">
        <v>26</v>
      </c>
      <c r="AX1448" s="14" t="s">
        <v>71</v>
      </c>
      <c r="AY1448" s="173" t="s">
        <v>157</v>
      </c>
    </row>
    <row r="1449" spans="2:51" s="14" customFormat="1" x14ac:dyDescent="0.2">
      <c r="B1449" s="172"/>
      <c r="D1449" s="166" t="s">
        <v>269</v>
      </c>
      <c r="E1449" s="173" t="s">
        <v>1</v>
      </c>
      <c r="F1449" s="174" t="s">
        <v>2043</v>
      </c>
      <c r="H1449" s="175">
        <v>-10.935</v>
      </c>
      <c r="L1449" s="172"/>
      <c r="M1449" s="176"/>
      <c r="N1449" s="177"/>
      <c r="O1449" s="177"/>
      <c r="P1449" s="177"/>
      <c r="Q1449" s="177"/>
      <c r="R1449" s="177"/>
      <c r="S1449" s="177"/>
      <c r="T1449" s="178"/>
      <c r="AT1449" s="173" t="s">
        <v>269</v>
      </c>
      <c r="AU1449" s="173" t="s">
        <v>87</v>
      </c>
      <c r="AV1449" s="14" t="s">
        <v>87</v>
      </c>
      <c r="AW1449" s="14" t="s">
        <v>26</v>
      </c>
      <c r="AX1449" s="14" t="s">
        <v>71</v>
      </c>
      <c r="AY1449" s="173" t="s">
        <v>157</v>
      </c>
    </row>
    <row r="1450" spans="2:51" s="14" customFormat="1" x14ac:dyDescent="0.2">
      <c r="B1450" s="172"/>
      <c r="D1450" s="166" t="s">
        <v>269</v>
      </c>
      <c r="E1450" s="173" t="s">
        <v>1</v>
      </c>
      <c r="F1450" s="174" t="s">
        <v>2044</v>
      </c>
      <c r="H1450" s="175">
        <v>-24.815999999999999</v>
      </c>
      <c r="L1450" s="172"/>
      <c r="M1450" s="176"/>
      <c r="N1450" s="177"/>
      <c r="O1450" s="177"/>
      <c r="P1450" s="177"/>
      <c r="Q1450" s="177"/>
      <c r="R1450" s="177"/>
      <c r="S1450" s="177"/>
      <c r="T1450" s="178"/>
      <c r="AT1450" s="173" t="s">
        <v>269</v>
      </c>
      <c r="AU1450" s="173" t="s">
        <v>87</v>
      </c>
      <c r="AV1450" s="14" t="s">
        <v>87</v>
      </c>
      <c r="AW1450" s="14" t="s">
        <v>26</v>
      </c>
      <c r="AX1450" s="14" t="s">
        <v>71</v>
      </c>
      <c r="AY1450" s="173" t="s">
        <v>157</v>
      </c>
    </row>
    <row r="1451" spans="2:51" s="14" customFormat="1" x14ac:dyDescent="0.2">
      <c r="B1451" s="172"/>
      <c r="D1451" s="166" t="s">
        <v>269</v>
      </c>
      <c r="E1451" s="173" t="s">
        <v>1</v>
      </c>
      <c r="F1451" s="174" t="s">
        <v>2045</v>
      </c>
      <c r="H1451" s="175">
        <v>-39.950000000000003</v>
      </c>
      <c r="L1451" s="172"/>
      <c r="M1451" s="176"/>
      <c r="N1451" s="177"/>
      <c r="O1451" s="177"/>
      <c r="P1451" s="177"/>
      <c r="Q1451" s="177"/>
      <c r="R1451" s="177"/>
      <c r="S1451" s="177"/>
      <c r="T1451" s="178"/>
      <c r="AT1451" s="173" t="s">
        <v>269</v>
      </c>
      <c r="AU1451" s="173" t="s">
        <v>87</v>
      </c>
      <c r="AV1451" s="14" t="s">
        <v>87</v>
      </c>
      <c r="AW1451" s="14" t="s">
        <v>26</v>
      </c>
      <c r="AX1451" s="14" t="s">
        <v>71</v>
      </c>
      <c r="AY1451" s="173" t="s">
        <v>157</v>
      </c>
    </row>
    <row r="1452" spans="2:51" s="14" customFormat="1" x14ac:dyDescent="0.2">
      <c r="B1452" s="172"/>
      <c r="D1452" s="166" t="s">
        <v>269</v>
      </c>
      <c r="E1452" s="173" t="s">
        <v>1</v>
      </c>
      <c r="F1452" s="174" t="s">
        <v>2046</v>
      </c>
      <c r="H1452" s="175">
        <v>-24.832000000000001</v>
      </c>
      <c r="L1452" s="172"/>
      <c r="M1452" s="176"/>
      <c r="N1452" s="177"/>
      <c r="O1452" s="177"/>
      <c r="P1452" s="177"/>
      <c r="Q1452" s="177"/>
      <c r="R1452" s="177"/>
      <c r="S1452" s="177"/>
      <c r="T1452" s="178"/>
      <c r="AT1452" s="173" t="s">
        <v>269</v>
      </c>
      <c r="AU1452" s="173" t="s">
        <v>87</v>
      </c>
      <c r="AV1452" s="14" t="s">
        <v>87</v>
      </c>
      <c r="AW1452" s="14" t="s">
        <v>26</v>
      </c>
      <c r="AX1452" s="14" t="s">
        <v>71</v>
      </c>
      <c r="AY1452" s="173" t="s">
        <v>157</v>
      </c>
    </row>
    <row r="1453" spans="2:51" s="14" customFormat="1" x14ac:dyDescent="0.2">
      <c r="B1453" s="172"/>
      <c r="D1453" s="166" t="s">
        <v>269</v>
      </c>
      <c r="E1453" s="173" t="s">
        <v>1</v>
      </c>
      <c r="F1453" s="174" t="s">
        <v>2047</v>
      </c>
      <c r="H1453" s="175">
        <v>-60.16</v>
      </c>
      <c r="L1453" s="172"/>
      <c r="M1453" s="176"/>
      <c r="N1453" s="177"/>
      <c r="O1453" s="177"/>
      <c r="P1453" s="177"/>
      <c r="Q1453" s="177"/>
      <c r="R1453" s="177"/>
      <c r="S1453" s="177"/>
      <c r="T1453" s="178"/>
      <c r="AT1453" s="173" t="s">
        <v>269</v>
      </c>
      <c r="AU1453" s="173" t="s">
        <v>87</v>
      </c>
      <c r="AV1453" s="14" t="s">
        <v>87</v>
      </c>
      <c r="AW1453" s="14" t="s">
        <v>26</v>
      </c>
      <c r="AX1453" s="14" t="s">
        <v>71</v>
      </c>
      <c r="AY1453" s="173" t="s">
        <v>157</v>
      </c>
    </row>
    <row r="1454" spans="2:51" s="14" customFormat="1" x14ac:dyDescent="0.2">
      <c r="B1454" s="172"/>
      <c r="D1454" s="166" t="s">
        <v>269</v>
      </c>
      <c r="E1454" s="173" t="s">
        <v>1</v>
      </c>
      <c r="F1454" s="174" t="s">
        <v>2048</v>
      </c>
      <c r="H1454" s="175">
        <v>-47</v>
      </c>
      <c r="L1454" s="172"/>
      <c r="M1454" s="176"/>
      <c r="N1454" s="177"/>
      <c r="O1454" s="177"/>
      <c r="P1454" s="177"/>
      <c r="Q1454" s="177"/>
      <c r="R1454" s="177"/>
      <c r="S1454" s="177"/>
      <c r="T1454" s="178"/>
      <c r="AT1454" s="173" t="s">
        <v>269</v>
      </c>
      <c r="AU1454" s="173" t="s">
        <v>87</v>
      </c>
      <c r="AV1454" s="14" t="s">
        <v>87</v>
      </c>
      <c r="AW1454" s="14" t="s">
        <v>26</v>
      </c>
      <c r="AX1454" s="14" t="s">
        <v>71</v>
      </c>
      <c r="AY1454" s="173" t="s">
        <v>157</v>
      </c>
    </row>
    <row r="1455" spans="2:51" s="14" customFormat="1" x14ac:dyDescent="0.2">
      <c r="B1455" s="172"/>
      <c r="D1455" s="166" t="s">
        <v>269</v>
      </c>
      <c r="E1455" s="173" t="s">
        <v>1</v>
      </c>
      <c r="F1455" s="174" t="s">
        <v>2049</v>
      </c>
      <c r="H1455" s="175">
        <v>-19.399999999999999</v>
      </c>
      <c r="L1455" s="172"/>
      <c r="M1455" s="176"/>
      <c r="N1455" s="177"/>
      <c r="O1455" s="177"/>
      <c r="P1455" s="177"/>
      <c r="Q1455" s="177"/>
      <c r="R1455" s="177"/>
      <c r="S1455" s="177"/>
      <c r="T1455" s="178"/>
      <c r="AT1455" s="173" t="s">
        <v>269</v>
      </c>
      <c r="AU1455" s="173" t="s">
        <v>87</v>
      </c>
      <c r="AV1455" s="14" t="s">
        <v>87</v>
      </c>
      <c r="AW1455" s="14" t="s">
        <v>26</v>
      </c>
      <c r="AX1455" s="14" t="s">
        <v>71</v>
      </c>
      <c r="AY1455" s="173" t="s">
        <v>157</v>
      </c>
    </row>
    <row r="1456" spans="2:51" s="14" customFormat="1" x14ac:dyDescent="0.2">
      <c r="B1456" s="172"/>
      <c r="D1456" s="166" t="s">
        <v>269</v>
      </c>
      <c r="E1456" s="173" t="s">
        <v>1</v>
      </c>
      <c r="F1456" s="174" t="s">
        <v>2027</v>
      </c>
      <c r="H1456" s="175">
        <v>1.173</v>
      </c>
      <c r="L1456" s="172"/>
      <c r="M1456" s="176"/>
      <c r="N1456" s="177"/>
      <c r="O1456" s="177"/>
      <c r="P1456" s="177"/>
      <c r="Q1456" s="177"/>
      <c r="R1456" s="177"/>
      <c r="S1456" s="177"/>
      <c r="T1456" s="178"/>
      <c r="AT1456" s="173" t="s">
        <v>269</v>
      </c>
      <c r="AU1456" s="173" t="s">
        <v>87</v>
      </c>
      <c r="AV1456" s="14" t="s">
        <v>87</v>
      </c>
      <c r="AW1456" s="14" t="s">
        <v>26</v>
      </c>
      <c r="AX1456" s="14" t="s">
        <v>71</v>
      </c>
      <c r="AY1456" s="173" t="s">
        <v>157</v>
      </c>
    </row>
    <row r="1457" spans="2:51" s="14" customFormat="1" x14ac:dyDescent="0.2">
      <c r="B1457" s="172"/>
      <c r="D1457" s="166" t="s">
        <v>269</v>
      </c>
      <c r="E1457" s="173" t="s">
        <v>1</v>
      </c>
      <c r="F1457" s="174" t="s">
        <v>2050</v>
      </c>
      <c r="H1457" s="175">
        <v>1.2649999999999999</v>
      </c>
      <c r="L1457" s="172"/>
      <c r="M1457" s="176"/>
      <c r="N1457" s="177"/>
      <c r="O1457" s="177"/>
      <c r="P1457" s="177"/>
      <c r="Q1457" s="177"/>
      <c r="R1457" s="177"/>
      <c r="S1457" s="177"/>
      <c r="T1457" s="178"/>
      <c r="AT1457" s="173" t="s">
        <v>269</v>
      </c>
      <c r="AU1457" s="173" t="s">
        <v>87</v>
      </c>
      <c r="AV1457" s="14" t="s">
        <v>87</v>
      </c>
      <c r="AW1457" s="14" t="s">
        <v>26</v>
      </c>
      <c r="AX1457" s="14" t="s">
        <v>71</v>
      </c>
      <c r="AY1457" s="173" t="s">
        <v>157</v>
      </c>
    </row>
    <row r="1458" spans="2:51" s="14" customFormat="1" x14ac:dyDescent="0.2">
      <c r="B1458" s="172"/>
      <c r="D1458" s="166" t="s">
        <v>269</v>
      </c>
      <c r="E1458" s="173" t="s">
        <v>1</v>
      </c>
      <c r="F1458" s="174" t="s">
        <v>2051</v>
      </c>
      <c r="H1458" s="175">
        <v>0.92</v>
      </c>
      <c r="L1458" s="172"/>
      <c r="M1458" s="176"/>
      <c r="N1458" s="177"/>
      <c r="O1458" s="177"/>
      <c r="P1458" s="177"/>
      <c r="Q1458" s="177"/>
      <c r="R1458" s="177"/>
      <c r="S1458" s="177"/>
      <c r="T1458" s="178"/>
      <c r="AT1458" s="173" t="s">
        <v>269</v>
      </c>
      <c r="AU1458" s="173" t="s">
        <v>87</v>
      </c>
      <c r="AV1458" s="14" t="s">
        <v>87</v>
      </c>
      <c r="AW1458" s="14" t="s">
        <v>26</v>
      </c>
      <c r="AX1458" s="14" t="s">
        <v>71</v>
      </c>
      <c r="AY1458" s="173" t="s">
        <v>157</v>
      </c>
    </row>
    <row r="1459" spans="2:51" s="14" customFormat="1" x14ac:dyDescent="0.2">
      <c r="B1459" s="172"/>
      <c r="D1459" s="166" t="s">
        <v>269</v>
      </c>
      <c r="E1459" s="173" t="s">
        <v>1</v>
      </c>
      <c r="F1459" s="174" t="s">
        <v>2052</v>
      </c>
      <c r="H1459" s="175">
        <v>3.6269999999999998</v>
      </c>
      <c r="L1459" s="172"/>
      <c r="M1459" s="176"/>
      <c r="N1459" s="177"/>
      <c r="O1459" s="177"/>
      <c r="P1459" s="177"/>
      <c r="Q1459" s="177"/>
      <c r="R1459" s="177"/>
      <c r="S1459" s="177"/>
      <c r="T1459" s="178"/>
      <c r="AT1459" s="173" t="s">
        <v>269</v>
      </c>
      <c r="AU1459" s="173" t="s">
        <v>87</v>
      </c>
      <c r="AV1459" s="14" t="s">
        <v>87</v>
      </c>
      <c r="AW1459" s="14" t="s">
        <v>26</v>
      </c>
      <c r="AX1459" s="14" t="s">
        <v>71</v>
      </c>
      <c r="AY1459" s="173" t="s">
        <v>157</v>
      </c>
    </row>
    <row r="1460" spans="2:51" s="14" customFormat="1" x14ac:dyDescent="0.2">
      <c r="B1460" s="172"/>
      <c r="D1460" s="166" t="s">
        <v>269</v>
      </c>
      <c r="E1460" s="173" t="s">
        <v>1</v>
      </c>
      <c r="F1460" s="174" t="s">
        <v>2053</v>
      </c>
      <c r="H1460" s="175">
        <v>2.4769999999999999</v>
      </c>
      <c r="L1460" s="172"/>
      <c r="M1460" s="176"/>
      <c r="N1460" s="177"/>
      <c r="O1460" s="177"/>
      <c r="P1460" s="177"/>
      <c r="Q1460" s="177"/>
      <c r="R1460" s="177"/>
      <c r="S1460" s="177"/>
      <c r="T1460" s="178"/>
      <c r="AT1460" s="173" t="s">
        <v>269</v>
      </c>
      <c r="AU1460" s="173" t="s">
        <v>87</v>
      </c>
      <c r="AV1460" s="14" t="s">
        <v>87</v>
      </c>
      <c r="AW1460" s="14" t="s">
        <v>26</v>
      </c>
      <c r="AX1460" s="14" t="s">
        <v>71</v>
      </c>
      <c r="AY1460" s="173" t="s">
        <v>157</v>
      </c>
    </row>
    <row r="1461" spans="2:51" s="14" customFormat="1" x14ac:dyDescent="0.2">
      <c r="B1461" s="172"/>
      <c r="D1461" s="166" t="s">
        <v>269</v>
      </c>
      <c r="E1461" s="173" t="s">
        <v>1</v>
      </c>
      <c r="F1461" s="174" t="s">
        <v>2054</v>
      </c>
      <c r="H1461" s="175">
        <v>1.5529999999999999</v>
      </c>
      <c r="L1461" s="172"/>
      <c r="M1461" s="176"/>
      <c r="N1461" s="177"/>
      <c r="O1461" s="177"/>
      <c r="P1461" s="177"/>
      <c r="Q1461" s="177"/>
      <c r="R1461" s="177"/>
      <c r="S1461" s="177"/>
      <c r="T1461" s="178"/>
      <c r="AT1461" s="173" t="s">
        <v>269</v>
      </c>
      <c r="AU1461" s="173" t="s">
        <v>87</v>
      </c>
      <c r="AV1461" s="14" t="s">
        <v>87</v>
      </c>
      <c r="AW1461" s="14" t="s">
        <v>26</v>
      </c>
      <c r="AX1461" s="14" t="s">
        <v>71</v>
      </c>
      <c r="AY1461" s="173" t="s">
        <v>157</v>
      </c>
    </row>
    <row r="1462" spans="2:51" s="14" customFormat="1" x14ac:dyDescent="0.2">
      <c r="B1462" s="172"/>
      <c r="D1462" s="166" t="s">
        <v>269</v>
      </c>
      <c r="E1462" s="173" t="s">
        <v>1</v>
      </c>
      <c r="F1462" s="174" t="s">
        <v>2055</v>
      </c>
      <c r="H1462" s="175">
        <v>5.03</v>
      </c>
      <c r="L1462" s="172"/>
      <c r="M1462" s="176"/>
      <c r="N1462" s="177"/>
      <c r="O1462" s="177"/>
      <c r="P1462" s="177"/>
      <c r="Q1462" s="177"/>
      <c r="R1462" s="177"/>
      <c r="S1462" s="177"/>
      <c r="T1462" s="178"/>
      <c r="AT1462" s="173" t="s">
        <v>269</v>
      </c>
      <c r="AU1462" s="173" t="s">
        <v>87</v>
      </c>
      <c r="AV1462" s="14" t="s">
        <v>87</v>
      </c>
      <c r="AW1462" s="14" t="s">
        <v>26</v>
      </c>
      <c r="AX1462" s="14" t="s">
        <v>71</v>
      </c>
      <c r="AY1462" s="173" t="s">
        <v>157</v>
      </c>
    </row>
    <row r="1463" spans="2:51" s="14" customFormat="1" x14ac:dyDescent="0.2">
      <c r="B1463" s="172"/>
      <c r="D1463" s="166" t="s">
        <v>269</v>
      </c>
      <c r="E1463" s="173" t="s">
        <v>1</v>
      </c>
      <c r="F1463" s="174" t="s">
        <v>2056</v>
      </c>
      <c r="H1463" s="175">
        <v>3.3969999999999998</v>
      </c>
      <c r="L1463" s="172"/>
      <c r="M1463" s="176"/>
      <c r="N1463" s="177"/>
      <c r="O1463" s="177"/>
      <c r="P1463" s="177"/>
      <c r="Q1463" s="177"/>
      <c r="R1463" s="177"/>
      <c r="S1463" s="177"/>
      <c r="T1463" s="178"/>
      <c r="AT1463" s="173" t="s">
        <v>269</v>
      </c>
      <c r="AU1463" s="173" t="s">
        <v>87</v>
      </c>
      <c r="AV1463" s="14" t="s">
        <v>87</v>
      </c>
      <c r="AW1463" s="14" t="s">
        <v>26</v>
      </c>
      <c r="AX1463" s="14" t="s">
        <v>71</v>
      </c>
      <c r="AY1463" s="173" t="s">
        <v>157</v>
      </c>
    </row>
    <row r="1464" spans="2:51" s="14" customFormat="1" x14ac:dyDescent="0.2">
      <c r="B1464" s="172"/>
      <c r="D1464" s="166" t="s">
        <v>269</v>
      </c>
      <c r="E1464" s="173" t="s">
        <v>1</v>
      </c>
      <c r="F1464" s="174" t="s">
        <v>2057</v>
      </c>
      <c r="H1464" s="175">
        <v>9.3149999999999995</v>
      </c>
      <c r="L1464" s="172"/>
      <c r="M1464" s="176"/>
      <c r="N1464" s="177"/>
      <c r="O1464" s="177"/>
      <c r="P1464" s="177"/>
      <c r="Q1464" s="177"/>
      <c r="R1464" s="177"/>
      <c r="S1464" s="177"/>
      <c r="T1464" s="178"/>
      <c r="AT1464" s="173" t="s">
        <v>269</v>
      </c>
      <c r="AU1464" s="173" t="s">
        <v>87</v>
      </c>
      <c r="AV1464" s="14" t="s">
        <v>87</v>
      </c>
      <c r="AW1464" s="14" t="s">
        <v>26</v>
      </c>
      <c r="AX1464" s="14" t="s">
        <v>71</v>
      </c>
      <c r="AY1464" s="173" t="s">
        <v>157</v>
      </c>
    </row>
    <row r="1465" spans="2:51" s="14" customFormat="1" x14ac:dyDescent="0.2">
      <c r="B1465" s="172"/>
      <c r="D1465" s="166" t="s">
        <v>269</v>
      </c>
      <c r="E1465" s="173" t="s">
        <v>1</v>
      </c>
      <c r="F1465" s="174" t="s">
        <v>2058</v>
      </c>
      <c r="H1465" s="175">
        <v>10.005000000000001</v>
      </c>
      <c r="L1465" s="172"/>
      <c r="M1465" s="176"/>
      <c r="N1465" s="177"/>
      <c r="O1465" s="177"/>
      <c r="P1465" s="177"/>
      <c r="Q1465" s="177"/>
      <c r="R1465" s="177"/>
      <c r="S1465" s="177"/>
      <c r="T1465" s="178"/>
      <c r="AT1465" s="173" t="s">
        <v>269</v>
      </c>
      <c r="AU1465" s="173" t="s">
        <v>87</v>
      </c>
      <c r="AV1465" s="14" t="s">
        <v>87</v>
      </c>
      <c r="AW1465" s="14" t="s">
        <v>26</v>
      </c>
      <c r="AX1465" s="14" t="s">
        <v>71</v>
      </c>
      <c r="AY1465" s="173" t="s">
        <v>157</v>
      </c>
    </row>
    <row r="1466" spans="2:51" s="14" customFormat="1" x14ac:dyDescent="0.2">
      <c r="B1466" s="172"/>
      <c r="D1466" s="166" t="s">
        <v>269</v>
      </c>
      <c r="E1466" s="173" t="s">
        <v>1</v>
      </c>
      <c r="F1466" s="174" t="s">
        <v>2059</v>
      </c>
      <c r="H1466" s="175">
        <v>4.0709999999999997</v>
      </c>
      <c r="L1466" s="172"/>
      <c r="M1466" s="176"/>
      <c r="N1466" s="177"/>
      <c r="O1466" s="177"/>
      <c r="P1466" s="177"/>
      <c r="Q1466" s="177"/>
      <c r="R1466" s="177"/>
      <c r="S1466" s="177"/>
      <c r="T1466" s="178"/>
      <c r="AT1466" s="173" t="s">
        <v>269</v>
      </c>
      <c r="AU1466" s="173" t="s">
        <v>87</v>
      </c>
      <c r="AV1466" s="14" t="s">
        <v>87</v>
      </c>
      <c r="AW1466" s="14" t="s">
        <v>26</v>
      </c>
      <c r="AX1466" s="14" t="s">
        <v>71</v>
      </c>
      <c r="AY1466" s="173" t="s">
        <v>157</v>
      </c>
    </row>
    <row r="1467" spans="2:51" s="14" customFormat="1" x14ac:dyDescent="0.2">
      <c r="B1467" s="172"/>
      <c r="D1467" s="166" t="s">
        <v>269</v>
      </c>
      <c r="E1467" s="173" t="s">
        <v>1</v>
      </c>
      <c r="F1467" s="174" t="s">
        <v>2060</v>
      </c>
      <c r="H1467" s="175">
        <v>4.5860000000000003</v>
      </c>
      <c r="L1467" s="172"/>
      <c r="M1467" s="176"/>
      <c r="N1467" s="177"/>
      <c r="O1467" s="177"/>
      <c r="P1467" s="177"/>
      <c r="Q1467" s="177"/>
      <c r="R1467" s="177"/>
      <c r="S1467" s="177"/>
      <c r="T1467" s="178"/>
      <c r="AT1467" s="173" t="s">
        <v>269</v>
      </c>
      <c r="AU1467" s="173" t="s">
        <v>87</v>
      </c>
      <c r="AV1467" s="14" t="s">
        <v>87</v>
      </c>
      <c r="AW1467" s="14" t="s">
        <v>26</v>
      </c>
      <c r="AX1467" s="14" t="s">
        <v>71</v>
      </c>
      <c r="AY1467" s="173" t="s">
        <v>157</v>
      </c>
    </row>
    <row r="1468" spans="2:51" s="14" customFormat="1" x14ac:dyDescent="0.2">
      <c r="B1468" s="172"/>
      <c r="D1468" s="166" t="s">
        <v>269</v>
      </c>
      <c r="E1468" s="173" t="s">
        <v>1</v>
      </c>
      <c r="F1468" s="174" t="s">
        <v>2061</v>
      </c>
      <c r="H1468" s="175">
        <v>11.292999999999999</v>
      </c>
      <c r="L1468" s="172"/>
      <c r="M1468" s="176"/>
      <c r="N1468" s="177"/>
      <c r="O1468" s="177"/>
      <c r="P1468" s="177"/>
      <c r="Q1468" s="177"/>
      <c r="R1468" s="177"/>
      <c r="S1468" s="177"/>
      <c r="T1468" s="178"/>
      <c r="AT1468" s="173" t="s">
        <v>269</v>
      </c>
      <c r="AU1468" s="173" t="s">
        <v>87</v>
      </c>
      <c r="AV1468" s="14" t="s">
        <v>87</v>
      </c>
      <c r="AW1468" s="14" t="s">
        <v>26</v>
      </c>
      <c r="AX1468" s="14" t="s">
        <v>71</v>
      </c>
      <c r="AY1468" s="173" t="s">
        <v>157</v>
      </c>
    </row>
    <row r="1469" spans="2:51" s="16" customFormat="1" x14ac:dyDescent="0.2">
      <c r="B1469" s="186"/>
      <c r="D1469" s="166" t="s">
        <v>269</v>
      </c>
      <c r="E1469" s="187" t="s">
        <v>1</v>
      </c>
      <c r="F1469" s="188" t="s">
        <v>319</v>
      </c>
      <c r="H1469" s="189">
        <v>468.452</v>
      </c>
      <c r="L1469" s="186"/>
      <c r="M1469" s="190"/>
      <c r="N1469" s="191"/>
      <c r="O1469" s="191"/>
      <c r="P1469" s="191"/>
      <c r="Q1469" s="191"/>
      <c r="R1469" s="191"/>
      <c r="S1469" s="191"/>
      <c r="T1469" s="192"/>
      <c r="AT1469" s="187" t="s">
        <v>269</v>
      </c>
      <c r="AU1469" s="187" t="s">
        <v>87</v>
      </c>
      <c r="AV1469" s="16" t="s">
        <v>92</v>
      </c>
      <c r="AW1469" s="16" t="s">
        <v>26</v>
      </c>
      <c r="AX1469" s="16" t="s">
        <v>71</v>
      </c>
      <c r="AY1469" s="187" t="s">
        <v>157</v>
      </c>
    </row>
    <row r="1470" spans="2:51" s="13" customFormat="1" x14ac:dyDescent="0.2">
      <c r="B1470" s="165"/>
      <c r="D1470" s="166" t="s">
        <v>269</v>
      </c>
      <c r="E1470" s="167" t="s">
        <v>1</v>
      </c>
      <c r="F1470" s="168" t="s">
        <v>1994</v>
      </c>
      <c r="H1470" s="167" t="s">
        <v>1</v>
      </c>
      <c r="L1470" s="165"/>
      <c r="M1470" s="169"/>
      <c r="N1470" s="170"/>
      <c r="O1470" s="170"/>
      <c r="P1470" s="170"/>
      <c r="Q1470" s="170"/>
      <c r="R1470" s="170"/>
      <c r="S1470" s="170"/>
      <c r="T1470" s="171"/>
      <c r="AT1470" s="167" t="s">
        <v>269</v>
      </c>
      <c r="AU1470" s="167" t="s">
        <v>87</v>
      </c>
      <c r="AV1470" s="13" t="s">
        <v>79</v>
      </c>
      <c r="AW1470" s="13" t="s">
        <v>26</v>
      </c>
      <c r="AX1470" s="13" t="s">
        <v>71</v>
      </c>
      <c r="AY1470" s="167" t="s">
        <v>157</v>
      </c>
    </row>
    <row r="1471" spans="2:51" s="13" customFormat="1" x14ac:dyDescent="0.2">
      <c r="B1471" s="165"/>
      <c r="D1471" s="166" t="s">
        <v>269</v>
      </c>
      <c r="E1471" s="167" t="s">
        <v>1</v>
      </c>
      <c r="F1471" s="168" t="s">
        <v>1995</v>
      </c>
      <c r="H1471" s="167" t="s">
        <v>1</v>
      </c>
      <c r="L1471" s="165"/>
      <c r="M1471" s="169"/>
      <c r="N1471" s="170"/>
      <c r="O1471" s="170"/>
      <c r="P1471" s="170"/>
      <c r="Q1471" s="170"/>
      <c r="R1471" s="170"/>
      <c r="S1471" s="170"/>
      <c r="T1471" s="171"/>
      <c r="AT1471" s="167" t="s">
        <v>269</v>
      </c>
      <c r="AU1471" s="167" t="s">
        <v>87</v>
      </c>
      <c r="AV1471" s="13" t="s">
        <v>79</v>
      </c>
      <c r="AW1471" s="13" t="s">
        <v>26</v>
      </c>
      <c r="AX1471" s="13" t="s">
        <v>71</v>
      </c>
      <c r="AY1471" s="167" t="s">
        <v>157</v>
      </c>
    </row>
    <row r="1472" spans="2:51" s="13" customFormat="1" x14ac:dyDescent="0.2">
      <c r="B1472" s="165"/>
      <c r="D1472" s="166" t="s">
        <v>269</v>
      </c>
      <c r="E1472" s="167" t="s">
        <v>1</v>
      </c>
      <c r="F1472" s="168" t="s">
        <v>1996</v>
      </c>
      <c r="H1472" s="167" t="s">
        <v>1</v>
      </c>
      <c r="L1472" s="165"/>
      <c r="M1472" s="169"/>
      <c r="N1472" s="170"/>
      <c r="O1472" s="170"/>
      <c r="P1472" s="170"/>
      <c r="Q1472" s="170"/>
      <c r="R1472" s="170"/>
      <c r="S1472" s="170"/>
      <c r="T1472" s="171"/>
      <c r="AT1472" s="167" t="s">
        <v>269</v>
      </c>
      <c r="AU1472" s="167" t="s">
        <v>87</v>
      </c>
      <c r="AV1472" s="13" t="s">
        <v>79</v>
      </c>
      <c r="AW1472" s="13" t="s">
        <v>26</v>
      </c>
      <c r="AX1472" s="13" t="s">
        <v>71</v>
      </c>
      <c r="AY1472" s="167" t="s">
        <v>157</v>
      </c>
    </row>
    <row r="1473" spans="1:65" s="13" customFormat="1" x14ac:dyDescent="0.2">
      <c r="B1473" s="165"/>
      <c r="D1473" s="166" t="s">
        <v>269</v>
      </c>
      <c r="E1473" s="167" t="s">
        <v>1</v>
      </c>
      <c r="F1473" s="168" t="s">
        <v>1997</v>
      </c>
      <c r="H1473" s="167" t="s">
        <v>1</v>
      </c>
      <c r="L1473" s="165"/>
      <c r="M1473" s="169"/>
      <c r="N1473" s="170"/>
      <c r="O1473" s="170"/>
      <c r="P1473" s="170"/>
      <c r="Q1473" s="170"/>
      <c r="R1473" s="170"/>
      <c r="S1473" s="170"/>
      <c r="T1473" s="171"/>
      <c r="AT1473" s="167" t="s">
        <v>269</v>
      </c>
      <c r="AU1473" s="167" t="s">
        <v>87</v>
      </c>
      <c r="AV1473" s="13" t="s">
        <v>79</v>
      </c>
      <c r="AW1473" s="13" t="s">
        <v>26</v>
      </c>
      <c r="AX1473" s="13" t="s">
        <v>71</v>
      </c>
      <c r="AY1473" s="167" t="s">
        <v>157</v>
      </c>
    </row>
    <row r="1474" spans="1:65" s="15" customFormat="1" x14ac:dyDescent="0.2">
      <c r="B1474" s="179"/>
      <c r="D1474" s="166" t="s">
        <v>269</v>
      </c>
      <c r="E1474" s="180" t="s">
        <v>1</v>
      </c>
      <c r="F1474" s="181" t="s">
        <v>272</v>
      </c>
      <c r="H1474" s="182">
        <v>848.60400000000004</v>
      </c>
      <c r="L1474" s="179"/>
      <c r="M1474" s="183"/>
      <c r="N1474" s="184"/>
      <c r="O1474" s="184"/>
      <c r="P1474" s="184"/>
      <c r="Q1474" s="184"/>
      <c r="R1474" s="184"/>
      <c r="S1474" s="184"/>
      <c r="T1474" s="185"/>
      <c r="AT1474" s="180" t="s">
        <v>269</v>
      </c>
      <c r="AU1474" s="180" t="s">
        <v>87</v>
      </c>
      <c r="AV1474" s="15" t="s">
        <v>162</v>
      </c>
      <c r="AW1474" s="15" t="s">
        <v>26</v>
      </c>
      <c r="AX1474" s="15" t="s">
        <v>79</v>
      </c>
      <c r="AY1474" s="180" t="s">
        <v>157</v>
      </c>
    </row>
    <row r="1475" spans="1:65" s="2" customFormat="1" ht="37.9" customHeight="1" x14ac:dyDescent="0.2">
      <c r="A1475" s="30"/>
      <c r="B1475" s="147"/>
      <c r="C1475" s="193" t="s">
        <v>2062</v>
      </c>
      <c r="D1475" s="193" t="s">
        <v>777</v>
      </c>
      <c r="E1475" s="194" t="s">
        <v>2063</v>
      </c>
      <c r="F1475" s="195" t="s">
        <v>8070</v>
      </c>
      <c r="G1475" s="196" t="s">
        <v>168</v>
      </c>
      <c r="H1475" s="197">
        <v>848.60400000000004</v>
      </c>
      <c r="I1475" s="197"/>
      <c r="J1475" s="197">
        <f>ROUND(I1475*H1475,3)</f>
        <v>0</v>
      </c>
      <c r="K1475" s="198"/>
      <c r="L1475" s="199"/>
      <c r="M1475" s="200" t="s">
        <v>1</v>
      </c>
      <c r="N1475" s="201" t="s">
        <v>37</v>
      </c>
      <c r="O1475" s="156">
        <v>0</v>
      </c>
      <c r="P1475" s="156">
        <f>O1475*H1475</f>
        <v>0</v>
      </c>
      <c r="Q1475" s="156">
        <v>1.3899999999999999E-2</v>
      </c>
      <c r="R1475" s="156">
        <f>Q1475*H1475</f>
        <v>11.7955956</v>
      </c>
      <c r="S1475" s="156">
        <v>0</v>
      </c>
      <c r="T1475" s="157">
        <f>S1475*H1475</f>
        <v>0</v>
      </c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R1475" s="158" t="s">
        <v>187</v>
      </c>
      <c r="AT1475" s="158" t="s">
        <v>777</v>
      </c>
      <c r="AU1475" s="158" t="s">
        <v>87</v>
      </c>
      <c r="AY1475" s="18" t="s">
        <v>157</v>
      </c>
      <c r="BE1475" s="159">
        <f>IF(N1475="základná",J1475,0)</f>
        <v>0</v>
      </c>
      <c r="BF1475" s="159">
        <f>IF(N1475="znížená",J1475,0)</f>
        <v>0</v>
      </c>
      <c r="BG1475" s="159">
        <f>IF(N1475="zákl. prenesená",J1475,0)</f>
        <v>0</v>
      </c>
      <c r="BH1475" s="159">
        <f>IF(N1475="zníž. prenesená",J1475,0)</f>
        <v>0</v>
      </c>
      <c r="BI1475" s="159">
        <f>IF(N1475="nulová",J1475,0)</f>
        <v>0</v>
      </c>
      <c r="BJ1475" s="18" t="s">
        <v>87</v>
      </c>
      <c r="BK1475" s="160">
        <f>ROUND(I1475*H1475,3)</f>
        <v>0</v>
      </c>
      <c r="BL1475" s="18" t="s">
        <v>162</v>
      </c>
      <c r="BM1475" s="158" t="s">
        <v>2064</v>
      </c>
    </row>
    <row r="1476" spans="1:65" s="14" customFormat="1" x14ac:dyDescent="0.2">
      <c r="B1476" s="172"/>
      <c r="D1476" s="166" t="s">
        <v>269</v>
      </c>
      <c r="E1476" s="173" t="s">
        <v>1</v>
      </c>
      <c r="F1476" s="174" t="s">
        <v>2065</v>
      </c>
      <c r="H1476" s="175">
        <v>848.60400000000004</v>
      </c>
      <c r="L1476" s="172"/>
      <c r="M1476" s="176"/>
      <c r="N1476" s="177"/>
      <c r="O1476" s="177"/>
      <c r="P1476" s="177"/>
      <c r="Q1476" s="177"/>
      <c r="R1476" s="177"/>
      <c r="S1476" s="177"/>
      <c r="T1476" s="178"/>
      <c r="AT1476" s="173" t="s">
        <v>269</v>
      </c>
      <c r="AU1476" s="173" t="s">
        <v>87</v>
      </c>
      <c r="AV1476" s="14" t="s">
        <v>87</v>
      </c>
      <c r="AW1476" s="14" t="s">
        <v>26</v>
      </c>
      <c r="AX1476" s="14" t="s">
        <v>71</v>
      </c>
      <c r="AY1476" s="173" t="s">
        <v>157</v>
      </c>
    </row>
    <row r="1477" spans="1:65" s="13" customFormat="1" x14ac:dyDescent="0.2">
      <c r="B1477" s="165"/>
      <c r="D1477" s="166" t="s">
        <v>269</v>
      </c>
      <c r="E1477" s="167" t="s">
        <v>1</v>
      </c>
      <c r="F1477" s="168" t="s">
        <v>2066</v>
      </c>
      <c r="H1477" s="167" t="s">
        <v>1</v>
      </c>
      <c r="L1477" s="165"/>
      <c r="M1477" s="169"/>
      <c r="N1477" s="170"/>
      <c r="O1477" s="170"/>
      <c r="P1477" s="170"/>
      <c r="Q1477" s="170"/>
      <c r="R1477" s="170"/>
      <c r="S1477" s="170"/>
      <c r="T1477" s="171"/>
      <c r="AT1477" s="167" t="s">
        <v>269</v>
      </c>
      <c r="AU1477" s="167" t="s">
        <v>87</v>
      </c>
      <c r="AV1477" s="13" t="s">
        <v>79</v>
      </c>
      <c r="AW1477" s="13" t="s">
        <v>26</v>
      </c>
      <c r="AX1477" s="13" t="s">
        <v>71</v>
      </c>
      <c r="AY1477" s="167" t="s">
        <v>157</v>
      </c>
    </row>
    <row r="1478" spans="1:65" s="13" customFormat="1" ht="22.5" x14ac:dyDescent="0.2">
      <c r="B1478" s="165"/>
      <c r="D1478" s="166" t="s">
        <v>269</v>
      </c>
      <c r="E1478" s="167" t="s">
        <v>1</v>
      </c>
      <c r="F1478" s="168" t="s">
        <v>2067</v>
      </c>
      <c r="H1478" s="167" t="s">
        <v>1</v>
      </c>
      <c r="L1478" s="165"/>
      <c r="M1478" s="169"/>
      <c r="N1478" s="170"/>
      <c r="O1478" s="170"/>
      <c r="P1478" s="170"/>
      <c r="Q1478" s="170"/>
      <c r="R1478" s="170"/>
      <c r="S1478" s="170"/>
      <c r="T1478" s="171"/>
      <c r="AT1478" s="167" t="s">
        <v>269</v>
      </c>
      <c r="AU1478" s="167" t="s">
        <v>87</v>
      </c>
      <c r="AV1478" s="13" t="s">
        <v>79</v>
      </c>
      <c r="AW1478" s="13" t="s">
        <v>26</v>
      </c>
      <c r="AX1478" s="13" t="s">
        <v>71</v>
      </c>
      <c r="AY1478" s="167" t="s">
        <v>157</v>
      </c>
    </row>
    <row r="1479" spans="1:65" s="13" customFormat="1" ht="22.5" x14ac:dyDescent="0.2">
      <c r="B1479" s="165"/>
      <c r="D1479" s="166" t="s">
        <v>269</v>
      </c>
      <c r="E1479" s="167" t="s">
        <v>1</v>
      </c>
      <c r="F1479" s="168" t="s">
        <v>2068</v>
      </c>
      <c r="H1479" s="167" t="s">
        <v>1</v>
      </c>
      <c r="L1479" s="165"/>
      <c r="M1479" s="169"/>
      <c r="N1479" s="170"/>
      <c r="O1479" s="170"/>
      <c r="P1479" s="170"/>
      <c r="Q1479" s="170"/>
      <c r="R1479" s="170"/>
      <c r="S1479" s="170"/>
      <c r="T1479" s="171"/>
      <c r="AT1479" s="167" t="s">
        <v>269</v>
      </c>
      <c r="AU1479" s="167" t="s">
        <v>87</v>
      </c>
      <c r="AV1479" s="13" t="s">
        <v>79</v>
      </c>
      <c r="AW1479" s="13" t="s">
        <v>26</v>
      </c>
      <c r="AX1479" s="13" t="s">
        <v>71</v>
      </c>
      <c r="AY1479" s="167" t="s">
        <v>157</v>
      </c>
    </row>
    <row r="1480" spans="1:65" s="13" customFormat="1" x14ac:dyDescent="0.2">
      <c r="B1480" s="165"/>
      <c r="D1480" s="166" t="s">
        <v>269</v>
      </c>
      <c r="E1480" s="167" t="s">
        <v>1</v>
      </c>
      <c r="F1480" s="168" t="s">
        <v>2069</v>
      </c>
      <c r="H1480" s="167" t="s">
        <v>1</v>
      </c>
      <c r="L1480" s="165"/>
      <c r="M1480" s="169"/>
      <c r="N1480" s="170"/>
      <c r="O1480" s="170"/>
      <c r="P1480" s="170"/>
      <c r="Q1480" s="170"/>
      <c r="R1480" s="170"/>
      <c r="S1480" s="170"/>
      <c r="T1480" s="171"/>
      <c r="AT1480" s="167" t="s">
        <v>269</v>
      </c>
      <c r="AU1480" s="167" t="s">
        <v>87</v>
      </c>
      <c r="AV1480" s="13" t="s">
        <v>79</v>
      </c>
      <c r="AW1480" s="13" t="s">
        <v>26</v>
      </c>
      <c r="AX1480" s="13" t="s">
        <v>71</v>
      </c>
      <c r="AY1480" s="167" t="s">
        <v>157</v>
      </c>
    </row>
    <row r="1481" spans="1:65" s="13" customFormat="1" x14ac:dyDescent="0.2">
      <c r="B1481" s="165"/>
      <c r="D1481" s="166" t="s">
        <v>269</v>
      </c>
      <c r="E1481" s="167" t="s">
        <v>1</v>
      </c>
      <c r="F1481" s="168" t="s">
        <v>2070</v>
      </c>
      <c r="H1481" s="167" t="s">
        <v>1</v>
      </c>
      <c r="L1481" s="165"/>
      <c r="M1481" s="169"/>
      <c r="N1481" s="170"/>
      <c r="O1481" s="170"/>
      <c r="P1481" s="170"/>
      <c r="Q1481" s="170"/>
      <c r="R1481" s="170"/>
      <c r="S1481" s="170"/>
      <c r="T1481" s="171"/>
      <c r="AT1481" s="167" t="s">
        <v>269</v>
      </c>
      <c r="AU1481" s="167" t="s">
        <v>87</v>
      </c>
      <c r="AV1481" s="13" t="s">
        <v>79</v>
      </c>
      <c r="AW1481" s="13" t="s">
        <v>26</v>
      </c>
      <c r="AX1481" s="13" t="s">
        <v>71</v>
      </c>
      <c r="AY1481" s="167" t="s">
        <v>157</v>
      </c>
    </row>
    <row r="1482" spans="1:65" s="13" customFormat="1" x14ac:dyDescent="0.2">
      <c r="B1482" s="165"/>
      <c r="D1482" s="166" t="s">
        <v>269</v>
      </c>
      <c r="E1482" s="167" t="s">
        <v>1</v>
      </c>
      <c r="F1482" s="168" t="s">
        <v>2071</v>
      </c>
      <c r="H1482" s="167" t="s">
        <v>1</v>
      </c>
      <c r="L1482" s="165"/>
      <c r="M1482" s="169"/>
      <c r="N1482" s="170"/>
      <c r="O1482" s="170"/>
      <c r="P1482" s="170"/>
      <c r="Q1482" s="170"/>
      <c r="R1482" s="170"/>
      <c r="S1482" s="170"/>
      <c r="T1482" s="171"/>
      <c r="AT1482" s="167" t="s">
        <v>269</v>
      </c>
      <c r="AU1482" s="167" t="s">
        <v>87</v>
      </c>
      <c r="AV1482" s="13" t="s">
        <v>79</v>
      </c>
      <c r="AW1482" s="13" t="s">
        <v>26</v>
      </c>
      <c r="AX1482" s="13" t="s">
        <v>71</v>
      </c>
      <c r="AY1482" s="167" t="s">
        <v>157</v>
      </c>
    </row>
    <row r="1483" spans="1:65" s="13" customFormat="1" ht="22.5" x14ac:dyDescent="0.2">
      <c r="B1483" s="165"/>
      <c r="D1483" s="166" t="s">
        <v>269</v>
      </c>
      <c r="E1483" s="167" t="s">
        <v>1</v>
      </c>
      <c r="F1483" s="168" t="s">
        <v>2072</v>
      </c>
      <c r="H1483" s="167" t="s">
        <v>1</v>
      </c>
      <c r="L1483" s="165"/>
      <c r="M1483" s="169"/>
      <c r="N1483" s="170"/>
      <c r="O1483" s="170"/>
      <c r="P1483" s="170"/>
      <c r="Q1483" s="170"/>
      <c r="R1483" s="170"/>
      <c r="S1483" s="170"/>
      <c r="T1483" s="171"/>
      <c r="AT1483" s="167" t="s">
        <v>269</v>
      </c>
      <c r="AU1483" s="167" t="s">
        <v>87</v>
      </c>
      <c r="AV1483" s="13" t="s">
        <v>79</v>
      </c>
      <c r="AW1483" s="13" t="s">
        <v>26</v>
      </c>
      <c r="AX1483" s="13" t="s">
        <v>71</v>
      </c>
      <c r="AY1483" s="167" t="s">
        <v>157</v>
      </c>
    </row>
    <row r="1484" spans="1:65" s="13" customFormat="1" x14ac:dyDescent="0.2">
      <c r="B1484" s="165"/>
      <c r="D1484" s="166" t="s">
        <v>269</v>
      </c>
      <c r="E1484" s="167" t="s">
        <v>1</v>
      </c>
      <c r="F1484" s="168" t="s">
        <v>2073</v>
      </c>
      <c r="H1484" s="167" t="s">
        <v>1</v>
      </c>
      <c r="L1484" s="165"/>
      <c r="M1484" s="169"/>
      <c r="N1484" s="170"/>
      <c r="O1484" s="170"/>
      <c r="P1484" s="170"/>
      <c r="Q1484" s="170"/>
      <c r="R1484" s="170"/>
      <c r="S1484" s="170"/>
      <c r="T1484" s="171"/>
      <c r="AT1484" s="167" t="s">
        <v>269</v>
      </c>
      <c r="AU1484" s="167" t="s">
        <v>87</v>
      </c>
      <c r="AV1484" s="13" t="s">
        <v>79</v>
      </c>
      <c r="AW1484" s="13" t="s">
        <v>26</v>
      </c>
      <c r="AX1484" s="13" t="s">
        <v>71</v>
      </c>
      <c r="AY1484" s="167" t="s">
        <v>157</v>
      </c>
    </row>
    <row r="1485" spans="1:65" s="13" customFormat="1" ht="22.5" x14ac:dyDescent="0.2">
      <c r="B1485" s="165"/>
      <c r="D1485" s="166" t="s">
        <v>269</v>
      </c>
      <c r="E1485" s="167" t="s">
        <v>1</v>
      </c>
      <c r="F1485" s="168" t="s">
        <v>2074</v>
      </c>
      <c r="H1485" s="167" t="s">
        <v>1</v>
      </c>
      <c r="L1485" s="165"/>
      <c r="M1485" s="169"/>
      <c r="N1485" s="170"/>
      <c r="O1485" s="170"/>
      <c r="P1485" s="170"/>
      <c r="Q1485" s="170"/>
      <c r="R1485" s="170"/>
      <c r="S1485" s="170"/>
      <c r="T1485" s="171"/>
      <c r="AT1485" s="167" t="s">
        <v>269</v>
      </c>
      <c r="AU1485" s="167" t="s">
        <v>87</v>
      </c>
      <c r="AV1485" s="13" t="s">
        <v>79</v>
      </c>
      <c r="AW1485" s="13" t="s">
        <v>26</v>
      </c>
      <c r="AX1485" s="13" t="s">
        <v>71</v>
      </c>
      <c r="AY1485" s="167" t="s">
        <v>157</v>
      </c>
    </row>
    <row r="1486" spans="1:65" s="13" customFormat="1" x14ac:dyDescent="0.2">
      <c r="B1486" s="165"/>
      <c r="D1486" s="166" t="s">
        <v>269</v>
      </c>
      <c r="E1486" s="167" t="s">
        <v>1</v>
      </c>
      <c r="F1486" s="168" t="s">
        <v>1997</v>
      </c>
      <c r="H1486" s="167" t="s">
        <v>1</v>
      </c>
      <c r="L1486" s="165"/>
      <c r="M1486" s="169"/>
      <c r="N1486" s="170"/>
      <c r="O1486" s="170"/>
      <c r="P1486" s="170"/>
      <c r="Q1486" s="170"/>
      <c r="R1486" s="170"/>
      <c r="S1486" s="170"/>
      <c r="T1486" s="171"/>
      <c r="AT1486" s="167" t="s">
        <v>269</v>
      </c>
      <c r="AU1486" s="167" t="s">
        <v>87</v>
      </c>
      <c r="AV1486" s="13" t="s">
        <v>79</v>
      </c>
      <c r="AW1486" s="13" t="s">
        <v>26</v>
      </c>
      <c r="AX1486" s="13" t="s">
        <v>71</v>
      </c>
      <c r="AY1486" s="167" t="s">
        <v>157</v>
      </c>
    </row>
    <row r="1487" spans="1:65" s="15" customFormat="1" x14ac:dyDescent="0.2">
      <c r="B1487" s="179"/>
      <c r="D1487" s="166" t="s">
        <v>269</v>
      </c>
      <c r="E1487" s="180" t="s">
        <v>1</v>
      </c>
      <c r="F1487" s="181" t="s">
        <v>272</v>
      </c>
      <c r="H1487" s="182">
        <v>848.60400000000004</v>
      </c>
      <c r="L1487" s="179"/>
      <c r="M1487" s="183"/>
      <c r="N1487" s="184"/>
      <c r="O1487" s="184"/>
      <c r="P1487" s="184"/>
      <c r="Q1487" s="184"/>
      <c r="R1487" s="184"/>
      <c r="S1487" s="184"/>
      <c r="T1487" s="185"/>
      <c r="AT1487" s="180" t="s">
        <v>269</v>
      </c>
      <c r="AU1487" s="180" t="s">
        <v>87</v>
      </c>
      <c r="AV1487" s="15" t="s">
        <v>162</v>
      </c>
      <c r="AW1487" s="15" t="s">
        <v>26</v>
      </c>
      <c r="AX1487" s="15" t="s">
        <v>79</v>
      </c>
      <c r="AY1487" s="180" t="s">
        <v>157</v>
      </c>
    </row>
    <row r="1488" spans="1:65" s="2" customFormat="1" ht="37.9" customHeight="1" x14ac:dyDescent="0.2">
      <c r="A1488" s="30"/>
      <c r="B1488" s="147"/>
      <c r="C1488" s="193" t="s">
        <v>2075</v>
      </c>
      <c r="D1488" s="193" t="s">
        <v>777</v>
      </c>
      <c r="E1488" s="194" t="s">
        <v>2076</v>
      </c>
      <c r="F1488" s="195" t="s">
        <v>8071</v>
      </c>
      <c r="G1488" s="196" t="s">
        <v>168</v>
      </c>
      <c r="H1488" s="197">
        <v>155.166</v>
      </c>
      <c r="I1488" s="197"/>
      <c r="J1488" s="197">
        <f>ROUND(I1488*H1488,3)</f>
        <v>0</v>
      </c>
      <c r="K1488" s="198"/>
      <c r="L1488" s="199"/>
      <c r="M1488" s="200" t="s">
        <v>1</v>
      </c>
      <c r="N1488" s="201" t="s">
        <v>37</v>
      </c>
      <c r="O1488" s="156">
        <v>0</v>
      </c>
      <c r="P1488" s="156">
        <f>O1488*H1488</f>
        <v>0</v>
      </c>
      <c r="Q1488" s="156">
        <v>1.3899999999999999E-2</v>
      </c>
      <c r="R1488" s="156">
        <f>Q1488*H1488</f>
        <v>2.1568073999999999</v>
      </c>
      <c r="S1488" s="156">
        <v>0</v>
      </c>
      <c r="T1488" s="157">
        <f>S1488*H1488</f>
        <v>0</v>
      </c>
      <c r="U1488" s="30"/>
      <c r="V1488" s="30"/>
      <c r="W1488" s="30"/>
      <c r="X1488" s="30"/>
      <c r="Y1488" s="30"/>
      <c r="Z1488" s="30"/>
      <c r="AA1488" s="30"/>
      <c r="AB1488" s="30"/>
      <c r="AC1488" s="30"/>
      <c r="AD1488" s="30"/>
      <c r="AE1488" s="30"/>
      <c r="AR1488" s="158" t="s">
        <v>187</v>
      </c>
      <c r="AT1488" s="158" t="s">
        <v>777</v>
      </c>
      <c r="AU1488" s="158" t="s">
        <v>87</v>
      </c>
      <c r="AY1488" s="18" t="s">
        <v>157</v>
      </c>
      <c r="BE1488" s="159">
        <f>IF(N1488="základná",J1488,0)</f>
        <v>0</v>
      </c>
      <c r="BF1488" s="159">
        <f>IF(N1488="znížená",J1488,0)</f>
        <v>0</v>
      </c>
      <c r="BG1488" s="159">
        <f>IF(N1488="zákl. prenesená",J1488,0)</f>
        <v>0</v>
      </c>
      <c r="BH1488" s="159">
        <f>IF(N1488="zníž. prenesená",J1488,0)</f>
        <v>0</v>
      </c>
      <c r="BI1488" s="159">
        <f>IF(N1488="nulová",J1488,0)</f>
        <v>0</v>
      </c>
      <c r="BJ1488" s="18" t="s">
        <v>87</v>
      </c>
      <c r="BK1488" s="160">
        <f>ROUND(I1488*H1488,3)</f>
        <v>0</v>
      </c>
      <c r="BL1488" s="18" t="s">
        <v>162</v>
      </c>
      <c r="BM1488" s="158" t="s">
        <v>2077</v>
      </c>
    </row>
    <row r="1489" spans="1:65" s="14" customFormat="1" x14ac:dyDescent="0.2">
      <c r="B1489" s="172"/>
      <c r="D1489" s="166" t="s">
        <v>269</v>
      </c>
      <c r="E1489" s="173" t="s">
        <v>1</v>
      </c>
      <c r="F1489" s="174" t="s">
        <v>2078</v>
      </c>
      <c r="H1489" s="175">
        <v>155.166</v>
      </c>
      <c r="L1489" s="172"/>
      <c r="M1489" s="176"/>
      <c r="N1489" s="177"/>
      <c r="O1489" s="177"/>
      <c r="P1489" s="177"/>
      <c r="Q1489" s="177"/>
      <c r="R1489" s="177"/>
      <c r="S1489" s="177"/>
      <c r="T1489" s="178"/>
      <c r="AT1489" s="173" t="s">
        <v>269</v>
      </c>
      <c r="AU1489" s="173" t="s">
        <v>87</v>
      </c>
      <c r="AV1489" s="14" t="s">
        <v>87</v>
      </c>
      <c r="AW1489" s="14" t="s">
        <v>26</v>
      </c>
      <c r="AX1489" s="14" t="s">
        <v>71</v>
      </c>
      <c r="AY1489" s="173" t="s">
        <v>157</v>
      </c>
    </row>
    <row r="1490" spans="1:65" s="13" customFormat="1" x14ac:dyDescent="0.2">
      <c r="B1490" s="165"/>
      <c r="D1490" s="166" t="s">
        <v>269</v>
      </c>
      <c r="E1490" s="167" t="s">
        <v>1</v>
      </c>
      <c r="F1490" s="168" t="s">
        <v>2066</v>
      </c>
      <c r="H1490" s="167" t="s">
        <v>1</v>
      </c>
      <c r="L1490" s="165"/>
      <c r="M1490" s="169"/>
      <c r="N1490" s="170"/>
      <c r="O1490" s="170"/>
      <c r="P1490" s="170"/>
      <c r="Q1490" s="170"/>
      <c r="R1490" s="170"/>
      <c r="S1490" s="170"/>
      <c r="T1490" s="171"/>
      <c r="AT1490" s="167" t="s">
        <v>269</v>
      </c>
      <c r="AU1490" s="167" t="s">
        <v>87</v>
      </c>
      <c r="AV1490" s="13" t="s">
        <v>79</v>
      </c>
      <c r="AW1490" s="13" t="s">
        <v>26</v>
      </c>
      <c r="AX1490" s="13" t="s">
        <v>71</v>
      </c>
      <c r="AY1490" s="167" t="s">
        <v>157</v>
      </c>
    </row>
    <row r="1491" spans="1:65" s="13" customFormat="1" ht="22.5" x14ac:dyDescent="0.2">
      <c r="B1491" s="165"/>
      <c r="D1491" s="166" t="s">
        <v>269</v>
      </c>
      <c r="E1491" s="167" t="s">
        <v>1</v>
      </c>
      <c r="F1491" s="168" t="s">
        <v>2067</v>
      </c>
      <c r="H1491" s="167" t="s">
        <v>1</v>
      </c>
      <c r="L1491" s="165"/>
      <c r="M1491" s="169"/>
      <c r="N1491" s="170"/>
      <c r="O1491" s="170"/>
      <c r="P1491" s="170"/>
      <c r="Q1491" s="170"/>
      <c r="R1491" s="170"/>
      <c r="S1491" s="170"/>
      <c r="T1491" s="171"/>
      <c r="AT1491" s="167" t="s">
        <v>269</v>
      </c>
      <c r="AU1491" s="167" t="s">
        <v>87</v>
      </c>
      <c r="AV1491" s="13" t="s">
        <v>79</v>
      </c>
      <c r="AW1491" s="13" t="s">
        <v>26</v>
      </c>
      <c r="AX1491" s="13" t="s">
        <v>71</v>
      </c>
      <c r="AY1491" s="167" t="s">
        <v>157</v>
      </c>
    </row>
    <row r="1492" spans="1:65" s="13" customFormat="1" ht="22.5" x14ac:dyDescent="0.2">
      <c r="B1492" s="165"/>
      <c r="D1492" s="166" t="s">
        <v>269</v>
      </c>
      <c r="E1492" s="167" t="s">
        <v>1</v>
      </c>
      <c r="F1492" s="168" t="s">
        <v>2079</v>
      </c>
      <c r="H1492" s="167" t="s">
        <v>1</v>
      </c>
      <c r="L1492" s="165"/>
      <c r="M1492" s="169"/>
      <c r="N1492" s="170"/>
      <c r="O1492" s="170"/>
      <c r="P1492" s="170"/>
      <c r="Q1492" s="170"/>
      <c r="R1492" s="170"/>
      <c r="S1492" s="170"/>
      <c r="T1492" s="171"/>
      <c r="AT1492" s="167" t="s">
        <v>269</v>
      </c>
      <c r="AU1492" s="167" t="s">
        <v>87</v>
      </c>
      <c r="AV1492" s="13" t="s">
        <v>79</v>
      </c>
      <c r="AW1492" s="13" t="s">
        <v>26</v>
      </c>
      <c r="AX1492" s="13" t="s">
        <v>71</v>
      </c>
      <c r="AY1492" s="167" t="s">
        <v>157</v>
      </c>
    </row>
    <row r="1493" spans="1:65" s="13" customFormat="1" x14ac:dyDescent="0.2">
      <c r="B1493" s="165"/>
      <c r="D1493" s="166" t="s">
        <v>269</v>
      </c>
      <c r="E1493" s="167" t="s">
        <v>1</v>
      </c>
      <c r="F1493" s="168" t="s">
        <v>2069</v>
      </c>
      <c r="H1493" s="167" t="s">
        <v>1</v>
      </c>
      <c r="L1493" s="165"/>
      <c r="M1493" s="169"/>
      <c r="N1493" s="170"/>
      <c r="O1493" s="170"/>
      <c r="P1493" s="170"/>
      <c r="Q1493" s="170"/>
      <c r="R1493" s="170"/>
      <c r="S1493" s="170"/>
      <c r="T1493" s="171"/>
      <c r="AT1493" s="167" t="s">
        <v>269</v>
      </c>
      <c r="AU1493" s="167" t="s">
        <v>87</v>
      </c>
      <c r="AV1493" s="13" t="s">
        <v>79</v>
      </c>
      <c r="AW1493" s="13" t="s">
        <v>26</v>
      </c>
      <c r="AX1493" s="13" t="s">
        <v>71</v>
      </c>
      <c r="AY1493" s="167" t="s">
        <v>157</v>
      </c>
    </row>
    <row r="1494" spans="1:65" s="13" customFormat="1" x14ac:dyDescent="0.2">
      <c r="B1494" s="165"/>
      <c r="D1494" s="166" t="s">
        <v>269</v>
      </c>
      <c r="E1494" s="167" t="s">
        <v>1</v>
      </c>
      <c r="F1494" s="168" t="s">
        <v>2070</v>
      </c>
      <c r="H1494" s="167" t="s">
        <v>1</v>
      </c>
      <c r="L1494" s="165"/>
      <c r="M1494" s="169"/>
      <c r="N1494" s="170"/>
      <c r="O1494" s="170"/>
      <c r="P1494" s="170"/>
      <c r="Q1494" s="170"/>
      <c r="R1494" s="170"/>
      <c r="S1494" s="170"/>
      <c r="T1494" s="171"/>
      <c r="AT1494" s="167" t="s">
        <v>269</v>
      </c>
      <c r="AU1494" s="167" t="s">
        <v>87</v>
      </c>
      <c r="AV1494" s="13" t="s">
        <v>79</v>
      </c>
      <c r="AW1494" s="13" t="s">
        <v>26</v>
      </c>
      <c r="AX1494" s="13" t="s">
        <v>71</v>
      </c>
      <c r="AY1494" s="167" t="s">
        <v>157</v>
      </c>
    </row>
    <row r="1495" spans="1:65" s="13" customFormat="1" x14ac:dyDescent="0.2">
      <c r="B1495" s="165"/>
      <c r="D1495" s="166" t="s">
        <v>269</v>
      </c>
      <c r="E1495" s="167" t="s">
        <v>1</v>
      </c>
      <c r="F1495" s="168" t="s">
        <v>2071</v>
      </c>
      <c r="H1495" s="167" t="s">
        <v>1</v>
      </c>
      <c r="L1495" s="165"/>
      <c r="M1495" s="169"/>
      <c r="N1495" s="170"/>
      <c r="O1495" s="170"/>
      <c r="P1495" s="170"/>
      <c r="Q1495" s="170"/>
      <c r="R1495" s="170"/>
      <c r="S1495" s="170"/>
      <c r="T1495" s="171"/>
      <c r="AT1495" s="167" t="s">
        <v>269</v>
      </c>
      <c r="AU1495" s="167" t="s">
        <v>87</v>
      </c>
      <c r="AV1495" s="13" t="s">
        <v>79</v>
      </c>
      <c r="AW1495" s="13" t="s">
        <v>26</v>
      </c>
      <c r="AX1495" s="13" t="s">
        <v>71</v>
      </c>
      <c r="AY1495" s="167" t="s">
        <v>157</v>
      </c>
    </row>
    <row r="1496" spans="1:65" s="13" customFormat="1" x14ac:dyDescent="0.2">
      <c r="B1496" s="165"/>
      <c r="D1496" s="166" t="s">
        <v>269</v>
      </c>
      <c r="E1496" s="167" t="s">
        <v>1</v>
      </c>
      <c r="F1496" s="168" t="s">
        <v>2073</v>
      </c>
      <c r="H1496" s="167" t="s">
        <v>1</v>
      </c>
      <c r="L1496" s="165"/>
      <c r="M1496" s="169"/>
      <c r="N1496" s="170"/>
      <c r="O1496" s="170"/>
      <c r="P1496" s="170"/>
      <c r="Q1496" s="170"/>
      <c r="R1496" s="170"/>
      <c r="S1496" s="170"/>
      <c r="T1496" s="171"/>
      <c r="AT1496" s="167" t="s">
        <v>269</v>
      </c>
      <c r="AU1496" s="167" t="s">
        <v>87</v>
      </c>
      <c r="AV1496" s="13" t="s">
        <v>79</v>
      </c>
      <c r="AW1496" s="13" t="s">
        <v>26</v>
      </c>
      <c r="AX1496" s="13" t="s">
        <v>71</v>
      </c>
      <c r="AY1496" s="167" t="s">
        <v>157</v>
      </c>
    </row>
    <row r="1497" spans="1:65" s="13" customFormat="1" ht="22.5" x14ac:dyDescent="0.2">
      <c r="B1497" s="165"/>
      <c r="D1497" s="166" t="s">
        <v>269</v>
      </c>
      <c r="E1497" s="167" t="s">
        <v>1</v>
      </c>
      <c r="F1497" s="168" t="s">
        <v>2074</v>
      </c>
      <c r="H1497" s="167" t="s">
        <v>1</v>
      </c>
      <c r="L1497" s="165"/>
      <c r="M1497" s="169"/>
      <c r="N1497" s="170"/>
      <c r="O1497" s="170"/>
      <c r="P1497" s="170"/>
      <c r="Q1497" s="170"/>
      <c r="R1497" s="170"/>
      <c r="S1497" s="170"/>
      <c r="T1497" s="171"/>
      <c r="AT1497" s="167" t="s">
        <v>269</v>
      </c>
      <c r="AU1497" s="167" t="s">
        <v>87</v>
      </c>
      <c r="AV1497" s="13" t="s">
        <v>79</v>
      </c>
      <c r="AW1497" s="13" t="s">
        <v>26</v>
      </c>
      <c r="AX1497" s="13" t="s">
        <v>71</v>
      </c>
      <c r="AY1497" s="167" t="s">
        <v>157</v>
      </c>
    </row>
    <row r="1498" spans="1:65" s="13" customFormat="1" x14ac:dyDescent="0.2">
      <c r="B1498" s="165"/>
      <c r="D1498" s="166" t="s">
        <v>269</v>
      </c>
      <c r="E1498" s="167" t="s">
        <v>1</v>
      </c>
      <c r="F1498" s="168" t="s">
        <v>1997</v>
      </c>
      <c r="H1498" s="167" t="s">
        <v>1</v>
      </c>
      <c r="L1498" s="165"/>
      <c r="M1498" s="169"/>
      <c r="N1498" s="170"/>
      <c r="O1498" s="170"/>
      <c r="P1498" s="170"/>
      <c r="Q1498" s="170"/>
      <c r="R1498" s="170"/>
      <c r="S1498" s="170"/>
      <c r="T1498" s="171"/>
      <c r="AT1498" s="167" t="s">
        <v>269</v>
      </c>
      <c r="AU1498" s="167" t="s">
        <v>87</v>
      </c>
      <c r="AV1498" s="13" t="s">
        <v>79</v>
      </c>
      <c r="AW1498" s="13" t="s">
        <v>26</v>
      </c>
      <c r="AX1498" s="13" t="s">
        <v>71</v>
      </c>
      <c r="AY1498" s="167" t="s">
        <v>157</v>
      </c>
    </row>
    <row r="1499" spans="1:65" s="15" customFormat="1" x14ac:dyDescent="0.2">
      <c r="B1499" s="179"/>
      <c r="D1499" s="166" t="s">
        <v>269</v>
      </c>
      <c r="E1499" s="180" t="s">
        <v>1</v>
      </c>
      <c r="F1499" s="181" t="s">
        <v>272</v>
      </c>
      <c r="H1499" s="182">
        <v>155.166</v>
      </c>
      <c r="L1499" s="179"/>
      <c r="M1499" s="183"/>
      <c r="N1499" s="184"/>
      <c r="O1499" s="184"/>
      <c r="P1499" s="184"/>
      <c r="Q1499" s="184"/>
      <c r="R1499" s="184"/>
      <c r="S1499" s="184"/>
      <c r="T1499" s="185"/>
      <c r="AT1499" s="180" t="s">
        <v>269</v>
      </c>
      <c r="AU1499" s="180" t="s">
        <v>87</v>
      </c>
      <c r="AV1499" s="15" t="s">
        <v>162</v>
      </c>
      <c r="AW1499" s="15" t="s">
        <v>26</v>
      </c>
      <c r="AX1499" s="15" t="s">
        <v>79</v>
      </c>
      <c r="AY1499" s="180" t="s">
        <v>157</v>
      </c>
    </row>
    <row r="1500" spans="1:65" s="2" customFormat="1" ht="37.9" customHeight="1" x14ac:dyDescent="0.2">
      <c r="A1500" s="30"/>
      <c r="B1500" s="147"/>
      <c r="C1500" s="148" t="s">
        <v>2080</v>
      </c>
      <c r="D1500" s="148" t="s">
        <v>159</v>
      </c>
      <c r="E1500" s="149" t="s">
        <v>2081</v>
      </c>
      <c r="F1500" s="150" t="s">
        <v>8072</v>
      </c>
      <c r="G1500" s="151" t="s">
        <v>168</v>
      </c>
      <c r="H1500" s="152">
        <v>82.8</v>
      </c>
      <c r="I1500" s="152"/>
      <c r="J1500" s="152">
        <f>ROUND(I1500*H1500,3)</f>
        <v>0</v>
      </c>
      <c r="K1500" s="153"/>
      <c r="L1500" s="31"/>
      <c r="M1500" s="154" t="s">
        <v>1</v>
      </c>
      <c r="N1500" s="155" t="s">
        <v>37</v>
      </c>
      <c r="O1500" s="156">
        <v>3.5059999999999998</v>
      </c>
      <c r="P1500" s="156">
        <f>O1500*H1500</f>
        <v>290.29679999999996</v>
      </c>
      <c r="Q1500" s="156">
        <v>2.5300000000000001E-3</v>
      </c>
      <c r="R1500" s="156">
        <f>Q1500*H1500</f>
        <v>0.209484</v>
      </c>
      <c r="S1500" s="156">
        <v>0</v>
      </c>
      <c r="T1500" s="157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58" t="s">
        <v>162</v>
      </c>
      <c r="AT1500" s="158" t="s">
        <v>159</v>
      </c>
      <c r="AU1500" s="158" t="s">
        <v>87</v>
      </c>
      <c r="AY1500" s="18" t="s">
        <v>157</v>
      </c>
      <c r="BE1500" s="159">
        <f>IF(N1500="základná",J1500,0)</f>
        <v>0</v>
      </c>
      <c r="BF1500" s="159">
        <f>IF(N1500="znížená",J1500,0)</f>
        <v>0</v>
      </c>
      <c r="BG1500" s="159">
        <f>IF(N1500="zákl. prenesená",J1500,0)</f>
        <v>0</v>
      </c>
      <c r="BH1500" s="159">
        <f>IF(N1500="zníž. prenesená",J1500,0)</f>
        <v>0</v>
      </c>
      <c r="BI1500" s="159">
        <f>IF(N1500="nulová",J1500,0)</f>
        <v>0</v>
      </c>
      <c r="BJ1500" s="18" t="s">
        <v>87</v>
      </c>
      <c r="BK1500" s="160">
        <f>ROUND(I1500*H1500,3)</f>
        <v>0</v>
      </c>
      <c r="BL1500" s="18" t="s">
        <v>162</v>
      </c>
      <c r="BM1500" s="158" t="s">
        <v>2082</v>
      </c>
    </row>
    <row r="1501" spans="1:65" s="13" customFormat="1" x14ac:dyDescent="0.2">
      <c r="B1501" s="165"/>
      <c r="D1501" s="166" t="s">
        <v>269</v>
      </c>
      <c r="E1501" s="167" t="s">
        <v>1</v>
      </c>
      <c r="F1501" s="168" t="s">
        <v>2083</v>
      </c>
      <c r="H1501" s="167" t="s">
        <v>1</v>
      </c>
      <c r="L1501" s="165"/>
      <c r="M1501" s="169"/>
      <c r="N1501" s="170"/>
      <c r="O1501" s="170"/>
      <c r="P1501" s="170"/>
      <c r="Q1501" s="170"/>
      <c r="R1501" s="170"/>
      <c r="S1501" s="170"/>
      <c r="T1501" s="171"/>
      <c r="AT1501" s="167" t="s">
        <v>269</v>
      </c>
      <c r="AU1501" s="167" t="s">
        <v>87</v>
      </c>
      <c r="AV1501" s="13" t="s">
        <v>79</v>
      </c>
      <c r="AW1501" s="13" t="s">
        <v>26</v>
      </c>
      <c r="AX1501" s="13" t="s">
        <v>71</v>
      </c>
      <c r="AY1501" s="167" t="s">
        <v>157</v>
      </c>
    </row>
    <row r="1502" spans="1:65" s="14" customFormat="1" x14ac:dyDescent="0.2">
      <c r="B1502" s="172"/>
      <c r="D1502" s="166" t="s">
        <v>269</v>
      </c>
      <c r="E1502" s="173" t="s">
        <v>1</v>
      </c>
      <c r="F1502" s="174" t="s">
        <v>2084</v>
      </c>
      <c r="H1502" s="175">
        <v>82.8</v>
      </c>
      <c r="L1502" s="172"/>
      <c r="M1502" s="176"/>
      <c r="N1502" s="177"/>
      <c r="O1502" s="177"/>
      <c r="P1502" s="177"/>
      <c r="Q1502" s="177"/>
      <c r="R1502" s="177"/>
      <c r="S1502" s="177"/>
      <c r="T1502" s="178"/>
      <c r="AT1502" s="173" t="s">
        <v>269</v>
      </c>
      <c r="AU1502" s="173" t="s">
        <v>87</v>
      </c>
      <c r="AV1502" s="14" t="s">
        <v>87</v>
      </c>
      <c r="AW1502" s="14" t="s">
        <v>26</v>
      </c>
      <c r="AX1502" s="14" t="s">
        <v>71</v>
      </c>
      <c r="AY1502" s="173" t="s">
        <v>157</v>
      </c>
    </row>
    <row r="1503" spans="1:65" s="15" customFormat="1" x14ac:dyDescent="0.2">
      <c r="B1503" s="179"/>
      <c r="D1503" s="166" t="s">
        <v>269</v>
      </c>
      <c r="E1503" s="180" t="s">
        <v>1</v>
      </c>
      <c r="F1503" s="181" t="s">
        <v>272</v>
      </c>
      <c r="H1503" s="182">
        <v>82.8</v>
      </c>
      <c r="L1503" s="179"/>
      <c r="M1503" s="183"/>
      <c r="N1503" s="184"/>
      <c r="O1503" s="184"/>
      <c r="P1503" s="184"/>
      <c r="Q1503" s="184"/>
      <c r="R1503" s="184"/>
      <c r="S1503" s="184"/>
      <c r="T1503" s="185"/>
      <c r="AT1503" s="180" t="s">
        <v>269</v>
      </c>
      <c r="AU1503" s="180" t="s">
        <v>87</v>
      </c>
      <c r="AV1503" s="15" t="s">
        <v>162</v>
      </c>
      <c r="AW1503" s="15" t="s">
        <v>26</v>
      </c>
      <c r="AX1503" s="15" t="s">
        <v>79</v>
      </c>
      <c r="AY1503" s="180" t="s">
        <v>157</v>
      </c>
    </row>
    <row r="1504" spans="1:65" s="2" customFormat="1" ht="37.9" customHeight="1" x14ac:dyDescent="0.2">
      <c r="A1504" s="30"/>
      <c r="B1504" s="147"/>
      <c r="C1504" s="193" t="s">
        <v>2085</v>
      </c>
      <c r="D1504" s="193" t="s">
        <v>777</v>
      </c>
      <c r="E1504" s="194" t="s">
        <v>2086</v>
      </c>
      <c r="F1504" s="195" t="s">
        <v>8073</v>
      </c>
      <c r="G1504" s="196" t="s">
        <v>168</v>
      </c>
      <c r="H1504" s="197">
        <v>115.92</v>
      </c>
      <c r="I1504" s="197"/>
      <c r="J1504" s="197">
        <f>ROUND(I1504*H1504,3)</f>
        <v>0</v>
      </c>
      <c r="K1504" s="198"/>
      <c r="L1504" s="199"/>
      <c r="M1504" s="200" t="s">
        <v>1</v>
      </c>
      <c r="N1504" s="201" t="s">
        <v>37</v>
      </c>
      <c r="O1504" s="156">
        <v>0</v>
      </c>
      <c r="P1504" s="156">
        <f>O1504*H1504</f>
        <v>0</v>
      </c>
      <c r="Q1504" s="156">
        <v>1.4200000000000001E-2</v>
      </c>
      <c r="R1504" s="156">
        <f>Q1504*H1504</f>
        <v>1.6460640000000002</v>
      </c>
      <c r="S1504" s="156">
        <v>0</v>
      </c>
      <c r="T1504" s="157">
        <f>S1504*H1504</f>
        <v>0</v>
      </c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R1504" s="158" t="s">
        <v>187</v>
      </c>
      <c r="AT1504" s="158" t="s">
        <v>777</v>
      </c>
      <c r="AU1504" s="158" t="s">
        <v>87</v>
      </c>
      <c r="AY1504" s="18" t="s">
        <v>157</v>
      </c>
      <c r="BE1504" s="159">
        <f>IF(N1504="základná",J1504,0)</f>
        <v>0</v>
      </c>
      <c r="BF1504" s="159">
        <f>IF(N1504="znížená",J1504,0)</f>
        <v>0</v>
      </c>
      <c r="BG1504" s="159">
        <f>IF(N1504="zákl. prenesená",J1504,0)</f>
        <v>0</v>
      </c>
      <c r="BH1504" s="159">
        <f>IF(N1504="zníž. prenesená",J1504,0)</f>
        <v>0</v>
      </c>
      <c r="BI1504" s="159">
        <f>IF(N1504="nulová",J1504,0)</f>
        <v>0</v>
      </c>
      <c r="BJ1504" s="18" t="s">
        <v>87</v>
      </c>
      <c r="BK1504" s="160">
        <f>ROUND(I1504*H1504,3)</f>
        <v>0</v>
      </c>
      <c r="BL1504" s="18" t="s">
        <v>162</v>
      </c>
      <c r="BM1504" s="158" t="s">
        <v>2087</v>
      </c>
    </row>
    <row r="1505" spans="1:65" s="14" customFormat="1" x14ac:dyDescent="0.2">
      <c r="B1505" s="172"/>
      <c r="D1505" s="166" t="s">
        <v>269</v>
      </c>
      <c r="E1505" s="173" t="s">
        <v>1</v>
      </c>
      <c r="F1505" s="174" t="s">
        <v>2088</v>
      </c>
      <c r="H1505" s="175">
        <v>82.8</v>
      </c>
      <c r="L1505" s="172"/>
      <c r="M1505" s="176"/>
      <c r="N1505" s="177"/>
      <c r="O1505" s="177"/>
      <c r="P1505" s="177"/>
      <c r="Q1505" s="177"/>
      <c r="R1505" s="177"/>
      <c r="S1505" s="177"/>
      <c r="T1505" s="178"/>
      <c r="AT1505" s="173" t="s">
        <v>269</v>
      </c>
      <c r="AU1505" s="173" t="s">
        <v>87</v>
      </c>
      <c r="AV1505" s="14" t="s">
        <v>87</v>
      </c>
      <c r="AW1505" s="14" t="s">
        <v>26</v>
      </c>
      <c r="AX1505" s="14" t="s">
        <v>71</v>
      </c>
      <c r="AY1505" s="173" t="s">
        <v>157</v>
      </c>
    </row>
    <row r="1506" spans="1:65" s="16" customFormat="1" x14ac:dyDescent="0.2">
      <c r="B1506" s="186"/>
      <c r="D1506" s="166" t="s">
        <v>269</v>
      </c>
      <c r="E1506" s="187" t="s">
        <v>1</v>
      </c>
      <c r="F1506" s="188" t="s">
        <v>319</v>
      </c>
      <c r="H1506" s="189">
        <v>82.8</v>
      </c>
      <c r="L1506" s="186"/>
      <c r="M1506" s="190"/>
      <c r="N1506" s="191"/>
      <c r="O1506" s="191"/>
      <c r="P1506" s="191"/>
      <c r="Q1506" s="191"/>
      <c r="R1506" s="191"/>
      <c r="S1506" s="191"/>
      <c r="T1506" s="192"/>
      <c r="AT1506" s="187" t="s">
        <v>269</v>
      </c>
      <c r="AU1506" s="187" t="s">
        <v>87</v>
      </c>
      <c r="AV1506" s="16" t="s">
        <v>92</v>
      </c>
      <c r="AW1506" s="16" t="s">
        <v>26</v>
      </c>
      <c r="AX1506" s="16" t="s">
        <v>71</v>
      </c>
      <c r="AY1506" s="187" t="s">
        <v>157</v>
      </c>
    </row>
    <row r="1507" spans="1:65" s="14" customFormat="1" x14ac:dyDescent="0.2">
      <c r="B1507" s="172"/>
      <c r="D1507" s="166" t="s">
        <v>269</v>
      </c>
      <c r="E1507" s="173" t="s">
        <v>1</v>
      </c>
      <c r="F1507" s="174" t="s">
        <v>2089</v>
      </c>
      <c r="H1507" s="175">
        <v>33.119999999999997</v>
      </c>
      <c r="L1507" s="172"/>
      <c r="M1507" s="176"/>
      <c r="N1507" s="177"/>
      <c r="O1507" s="177"/>
      <c r="P1507" s="177"/>
      <c r="Q1507" s="177"/>
      <c r="R1507" s="177"/>
      <c r="S1507" s="177"/>
      <c r="T1507" s="178"/>
      <c r="AT1507" s="173" t="s">
        <v>269</v>
      </c>
      <c r="AU1507" s="173" t="s">
        <v>87</v>
      </c>
      <c r="AV1507" s="14" t="s">
        <v>87</v>
      </c>
      <c r="AW1507" s="14" t="s">
        <v>26</v>
      </c>
      <c r="AX1507" s="14" t="s">
        <v>71</v>
      </c>
      <c r="AY1507" s="173" t="s">
        <v>157</v>
      </c>
    </row>
    <row r="1508" spans="1:65" s="16" customFormat="1" x14ac:dyDescent="0.2">
      <c r="B1508" s="186"/>
      <c r="D1508" s="166" t="s">
        <v>269</v>
      </c>
      <c r="E1508" s="187" t="s">
        <v>1</v>
      </c>
      <c r="F1508" s="188" t="s">
        <v>319</v>
      </c>
      <c r="H1508" s="189">
        <v>33.119999999999997</v>
      </c>
      <c r="L1508" s="186"/>
      <c r="M1508" s="190"/>
      <c r="N1508" s="191"/>
      <c r="O1508" s="191"/>
      <c r="P1508" s="191"/>
      <c r="Q1508" s="191"/>
      <c r="R1508" s="191"/>
      <c r="S1508" s="191"/>
      <c r="T1508" s="192"/>
      <c r="AT1508" s="187" t="s">
        <v>269</v>
      </c>
      <c r="AU1508" s="187" t="s">
        <v>87</v>
      </c>
      <c r="AV1508" s="16" t="s">
        <v>92</v>
      </c>
      <c r="AW1508" s="16" t="s">
        <v>26</v>
      </c>
      <c r="AX1508" s="16" t="s">
        <v>71</v>
      </c>
      <c r="AY1508" s="187" t="s">
        <v>157</v>
      </c>
    </row>
    <row r="1509" spans="1:65" s="15" customFormat="1" x14ac:dyDescent="0.2">
      <c r="B1509" s="179"/>
      <c r="D1509" s="166" t="s">
        <v>269</v>
      </c>
      <c r="E1509" s="180" t="s">
        <v>1</v>
      </c>
      <c r="F1509" s="181" t="s">
        <v>272</v>
      </c>
      <c r="H1509" s="182">
        <v>115.92</v>
      </c>
      <c r="L1509" s="179"/>
      <c r="M1509" s="183"/>
      <c r="N1509" s="184"/>
      <c r="O1509" s="184"/>
      <c r="P1509" s="184"/>
      <c r="Q1509" s="184"/>
      <c r="R1509" s="184"/>
      <c r="S1509" s="184"/>
      <c r="T1509" s="185"/>
      <c r="AT1509" s="180" t="s">
        <v>269</v>
      </c>
      <c r="AU1509" s="180" t="s">
        <v>87</v>
      </c>
      <c r="AV1509" s="15" t="s">
        <v>162</v>
      </c>
      <c r="AW1509" s="15" t="s">
        <v>26</v>
      </c>
      <c r="AX1509" s="15" t="s">
        <v>79</v>
      </c>
      <c r="AY1509" s="180" t="s">
        <v>157</v>
      </c>
    </row>
    <row r="1510" spans="1:65" s="2" customFormat="1" ht="24.2" customHeight="1" x14ac:dyDescent="0.2">
      <c r="A1510" s="30"/>
      <c r="B1510" s="147"/>
      <c r="C1510" s="148" t="s">
        <v>2090</v>
      </c>
      <c r="D1510" s="148" t="s">
        <v>159</v>
      </c>
      <c r="E1510" s="149" t="s">
        <v>2091</v>
      </c>
      <c r="F1510" s="150" t="s">
        <v>2092</v>
      </c>
      <c r="G1510" s="151" t="s">
        <v>161</v>
      </c>
      <c r="H1510" s="152">
        <v>27.9</v>
      </c>
      <c r="I1510" s="152"/>
      <c r="J1510" s="152">
        <f>ROUND(I1510*H1510,3)</f>
        <v>0</v>
      </c>
      <c r="K1510" s="153"/>
      <c r="L1510" s="31"/>
      <c r="M1510" s="154" t="s">
        <v>1</v>
      </c>
      <c r="N1510" s="155" t="s">
        <v>37</v>
      </c>
      <c r="O1510" s="156">
        <v>3.1801400000000002</v>
      </c>
      <c r="P1510" s="156">
        <f>O1510*H1510</f>
        <v>88.725905999999995</v>
      </c>
      <c r="Q1510" s="156">
        <v>2.4157199999999999</v>
      </c>
      <c r="R1510" s="156">
        <f>Q1510*H1510</f>
        <v>67.39858799999999</v>
      </c>
      <c r="S1510" s="156">
        <v>0</v>
      </c>
      <c r="T1510" s="157">
        <f>S1510*H1510</f>
        <v>0</v>
      </c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R1510" s="158" t="s">
        <v>162</v>
      </c>
      <c r="AT1510" s="158" t="s">
        <v>159</v>
      </c>
      <c r="AU1510" s="158" t="s">
        <v>87</v>
      </c>
      <c r="AY1510" s="18" t="s">
        <v>157</v>
      </c>
      <c r="BE1510" s="159">
        <f>IF(N1510="základná",J1510,0)</f>
        <v>0</v>
      </c>
      <c r="BF1510" s="159">
        <f>IF(N1510="znížená",J1510,0)</f>
        <v>0</v>
      </c>
      <c r="BG1510" s="159">
        <f>IF(N1510="zákl. prenesená",J1510,0)</f>
        <v>0</v>
      </c>
      <c r="BH1510" s="159">
        <f>IF(N1510="zníž. prenesená",J1510,0)</f>
        <v>0</v>
      </c>
      <c r="BI1510" s="159">
        <f>IF(N1510="nulová",J1510,0)</f>
        <v>0</v>
      </c>
      <c r="BJ1510" s="18" t="s">
        <v>87</v>
      </c>
      <c r="BK1510" s="160">
        <f>ROUND(I1510*H1510,3)</f>
        <v>0</v>
      </c>
      <c r="BL1510" s="18" t="s">
        <v>162</v>
      </c>
      <c r="BM1510" s="158" t="s">
        <v>2093</v>
      </c>
    </row>
    <row r="1511" spans="1:65" s="13" customFormat="1" ht="22.5" x14ac:dyDescent="0.2">
      <c r="B1511" s="165"/>
      <c r="D1511" s="166" t="s">
        <v>269</v>
      </c>
      <c r="E1511" s="167" t="s">
        <v>1</v>
      </c>
      <c r="F1511" s="168" t="s">
        <v>2094</v>
      </c>
      <c r="H1511" s="167" t="s">
        <v>1</v>
      </c>
      <c r="L1511" s="165"/>
      <c r="M1511" s="169"/>
      <c r="N1511" s="170"/>
      <c r="O1511" s="170"/>
      <c r="P1511" s="170"/>
      <c r="Q1511" s="170"/>
      <c r="R1511" s="170"/>
      <c r="S1511" s="170"/>
      <c r="T1511" s="171"/>
      <c r="AT1511" s="167" t="s">
        <v>269</v>
      </c>
      <c r="AU1511" s="167" t="s">
        <v>87</v>
      </c>
      <c r="AV1511" s="13" t="s">
        <v>79</v>
      </c>
      <c r="AW1511" s="13" t="s">
        <v>26</v>
      </c>
      <c r="AX1511" s="13" t="s">
        <v>71</v>
      </c>
      <c r="AY1511" s="167" t="s">
        <v>157</v>
      </c>
    </row>
    <row r="1512" spans="1:65" s="14" customFormat="1" x14ac:dyDescent="0.2">
      <c r="B1512" s="172"/>
      <c r="D1512" s="166" t="s">
        <v>269</v>
      </c>
      <c r="E1512" s="173" t="s">
        <v>1</v>
      </c>
      <c r="F1512" s="174" t="s">
        <v>2095</v>
      </c>
      <c r="H1512" s="175">
        <v>12.6</v>
      </c>
      <c r="L1512" s="172"/>
      <c r="M1512" s="176"/>
      <c r="N1512" s="177"/>
      <c r="O1512" s="177"/>
      <c r="P1512" s="177"/>
      <c r="Q1512" s="177"/>
      <c r="R1512" s="177"/>
      <c r="S1512" s="177"/>
      <c r="T1512" s="178"/>
      <c r="AT1512" s="173" t="s">
        <v>269</v>
      </c>
      <c r="AU1512" s="173" t="s">
        <v>87</v>
      </c>
      <c r="AV1512" s="14" t="s">
        <v>87</v>
      </c>
      <c r="AW1512" s="14" t="s">
        <v>26</v>
      </c>
      <c r="AX1512" s="14" t="s">
        <v>71</v>
      </c>
      <c r="AY1512" s="173" t="s">
        <v>157</v>
      </c>
    </row>
    <row r="1513" spans="1:65" s="14" customFormat="1" x14ac:dyDescent="0.2">
      <c r="B1513" s="172"/>
      <c r="D1513" s="166" t="s">
        <v>269</v>
      </c>
      <c r="E1513" s="173" t="s">
        <v>1</v>
      </c>
      <c r="F1513" s="174" t="s">
        <v>2096</v>
      </c>
      <c r="H1513" s="175">
        <v>15.3</v>
      </c>
      <c r="L1513" s="172"/>
      <c r="M1513" s="176"/>
      <c r="N1513" s="177"/>
      <c r="O1513" s="177"/>
      <c r="P1513" s="177"/>
      <c r="Q1513" s="177"/>
      <c r="R1513" s="177"/>
      <c r="S1513" s="177"/>
      <c r="T1513" s="178"/>
      <c r="AT1513" s="173" t="s">
        <v>269</v>
      </c>
      <c r="AU1513" s="173" t="s">
        <v>87</v>
      </c>
      <c r="AV1513" s="14" t="s">
        <v>87</v>
      </c>
      <c r="AW1513" s="14" t="s">
        <v>26</v>
      </c>
      <c r="AX1513" s="14" t="s">
        <v>71</v>
      </c>
      <c r="AY1513" s="173" t="s">
        <v>157</v>
      </c>
    </row>
    <row r="1514" spans="1:65" s="15" customFormat="1" x14ac:dyDescent="0.2">
      <c r="B1514" s="179"/>
      <c r="D1514" s="166" t="s">
        <v>269</v>
      </c>
      <c r="E1514" s="180" t="s">
        <v>1</v>
      </c>
      <c r="F1514" s="181" t="s">
        <v>272</v>
      </c>
      <c r="H1514" s="182">
        <v>27.9</v>
      </c>
      <c r="L1514" s="179"/>
      <c r="M1514" s="183"/>
      <c r="N1514" s="184"/>
      <c r="O1514" s="184"/>
      <c r="P1514" s="184"/>
      <c r="Q1514" s="184"/>
      <c r="R1514" s="184"/>
      <c r="S1514" s="184"/>
      <c r="T1514" s="185"/>
      <c r="AT1514" s="180" t="s">
        <v>269</v>
      </c>
      <c r="AU1514" s="180" t="s">
        <v>87</v>
      </c>
      <c r="AV1514" s="15" t="s">
        <v>162</v>
      </c>
      <c r="AW1514" s="15" t="s">
        <v>26</v>
      </c>
      <c r="AX1514" s="15" t="s">
        <v>79</v>
      </c>
      <c r="AY1514" s="180" t="s">
        <v>157</v>
      </c>
    </row>
    <row r="1515" spans="1:65" s="2" customFormat="1" ht="24.2" customHeight="1" x14ac:dyDescent="0.2">
      <c r="A1515" s="30"/>
      <c r="B1515" s="147"/>
      <c r="C1515" s="148" t="s">
        <v>2097</v>
      </c>
      <c r="D1515" s="148" t="s">
        <v>159</v>
      </c>
      <c r="E1515" s="149" t="s">
        <v>2098</v>
      </c>
      <c r="F1515" s="150" t="s">
        <v>2099</v>
      </c>
      <c r="G1515" s="151" t="s">
        <v>161</v>
      </c>
      <c r="H1515" s="152">
        <v>198.702</v>
      </c>
      <c r="I1515" s="152"/>
      <c r="J1515" s="152">
        <f>ROUND(I1515*H1515,3)</f>
        <v>0</v>
      </c>
      <c r="K1515" s="153"/>
      <c r="L1515" s="31"/>
      <c r="M1515" s="154" t="s">
        <v>1</v>
      </c>
      <c r="N1515" s="155" t="s">
        <v>37</v>
      </c>
      <c r="O1515" s="156">
        <v>2.3330000000000002</v>
      </c>
      <c r="P1515" s="156">
        <f>O1515*H1515</f>
        <v>463.57176600000003</v>
      </c>
      <c r="Q1515" s="156">
        <v>2.4157199999999999</v>
      </c>
      <c r="R1515" s="156">
        <f>Q1515*H1515</f>
        <v>480.00839543999996</v>
      </c>
      <c r="S1515" s="156">
        <v>0</v>
      </c>
      <c r="T1515" s="157">
        <f>S1515*H1515</f>
        <v>0</v>
      </c>
      <c r="U1515" s="30"/>
      <c r="V1515" s="30"/>
      <c r="W1515" s="30"/>
      <c r="X1515" s="30"/>
      <c r="Y1515" s="30"/>
      <c r="Z1515" s="30"/>
      <c r="AA1515" s="30"/>
      <c r="AB1515" s="30"/>
      <c r="AC1515" s="30"/>
      <c r="AD1515" s="30"/>
      <c r="AE1515" s="30"/>
      <c r="AR1515" s="158" t="s">
        <v>162</v>
      </c>
      <c r="AT1515" s="158" t="s">
        <v>159</v>
      </c>
      <c r="AU1515" s="158" t="s">
        <v>87</v>
      </c>
      <c r="AY1515" s="18" t="s">
        <v>157</v>
      </c>
      <c r="BE1515" s="159">
        <f>IF(N1515="základná",J1515,0)</f>
        <v>0</v>
      </c>
      <c r="BF1515" s="159">
        <f>IF(N1515="znížená",J1515,0)</f>
        <v>0</v>
      </c>
      <c r="BG1515" s="159">
        <f>IF(N1515="zákl. prenesená",J1515,0)</f>
        <v>0</v>
      </c>
      <c r="BH1515" s="159">
        <f>IF(N1515="zníž. prenesená",J1515,0)</f>
        <v>0</v>
      </c>
      <c r="BI1515" s="159">
        <f>IF(N1515="nulová",J1515,0)</f>
        <v>0</v>
      </c>
      <c r="BJ1515" s="18" t="s">
        <v>87</v>
      </c>
      <c r="BK1515" s="160">
        <f>ROUND(I1515*H1515,3)</f>
        <v>0</v>
      </c>
      <c r="BL1515" s="18" t="s">
        <v>162</v>
      </c>
      <c r="BM1515" s="158" t="s">
        <v>2100</v>
      </c>
    </row>
    <row r="1516" spans="1:65" s="14" customFormat="1" ht="22.5" x14ac:dyDescent="0.2">
      <c r="B1516" s="172"/>
      <c r="D1516" s="166" t="s">
        <v>269</v>
      </c>
      <c r="E1516" s="173" t="s">
        <v>1</v>
      </c>
      <c r="F1516" s="174" t="s">
        <v>2101</v>
      </c>
      <c r="H1516" s="175">
        <v>198.702</v>
      </c>
      <c r="L1516" s="172"/>
      <c r="M1516" s="176"/>
      <c r="N1516" s="177"/>
      <c r="O1516" s="177"/>
      <c r="P1516" s="177"/>
      <c r="Q1516" s="177"/>
      <c r="R1516" s="177"/>
      <c r="S1516" s="177"/>
      <c r="T1516" s="178"/>
      <c r="AT1516" s="173" t="s">
        <v>269</v>
      </c>
      <c r="AU1516" s="173" t="s">
        <v>87</v>
      </c>
      <c r="AV1516" s="14" t="s">
        <v>87</v>
      </c>
      <c r="AW1516" s="14" t="s">
        <v>26</v>
      </c>
      <c r="AX1516" s="14" t="s">
        <v>71</v>
      </c>
      <c r="AY1516" s="173" t="s">
        <v>157</v>
      </c>
    </row>
    <row r="1517" spans="1:65" s="15" customFormat="1" x14ac:dyDescent="0.2">
      <c r="B1517" s="179"/>
      <c r="D1517" s="166" t="s">
        <v>269</v>
      </c>
      <c r="E1517" s="180" t="s">
        <v>1</v>
      </c>
      <c r="F1517" s="181" t="s">
        <v>272</v>
      </c>
      <c r="H1517" s="182">
        <v>198.702</v>
      </c>
      <c r="L1517" s="179"/>
      <c r="M1517" s="183"/>
      <c r="N1517" s="184"/>
      <c r="O1517" s="184"/>
      <c r="P1517" s="184"/>
      <c r="Q1517" s="184"/>
      <c r="R1517" s="184"/>
      <c r="S1517" s="184"/>
      <c r="T1517" s="185"/>
      <c r="AT1517" s="180" t="s">
        <v>269</v>
      </c>
      <c r="AU1517" s="180" t="s">
        <v>87</v>
      </c>
      <c r="AV1517" s="15" t="s">
        <v>162</v>
      </c>
      <c r="AW1517" s="15" t="s">
        <v>26</v>
      </c>
      <c r="AX1517" s="15" t="s">
        <v>79</v>
      </c>
      <c r="AY1517" s="180" t="s">
        <v>157</v>
      </c>
    </row>
    <row r="1518" spans="1:65" s="2" customFormat="1" ht="24.2" customHeight="1" x14ac:dyDescent="0.2">
      <c r="A1518" s="30"/>
      <c r="B1518" s="147"/>
      <c r="C1518" s="148" t="s">
        <v>2102</v>
      </c>
      <c r="D1518" s="148" t="s">
        <v>159</v>
      </c>
      <c r="E1518" s="149" t="s">
        <v>2103</v>
      </c>
      <c r="F1518" s="150" t="s">
        <v>2104</v>
      </c>
      <c r="G1518" s="151" t="s">
        <v>161</v>
      </c>
      <c r="H1518" s="152">
        <v>59.207999999999998</v>
      </c>
      <c r="I1518" s="152"/>
      <c r="J1518" s="152">
        <f>ROUND(I1518*H1518,3)</f>
        <v>0</v>
      </c>
      <c r="K1518" s="153"/>
      <c r="L1518" s="31"/>
      <c r="M1518" s="154" t="s">
        <v>1</v>
      </c>
      <c r="N1518" s="155" t="s">
        <v>37</v>
      </c>
      <c r="O1518" s="156">
        <v>2.6040000000000001</v>
      </c>
      <c r="P1518" s="156">
        <f>O1518*H1518</f>
        <v>154.17763199999999</v>
      </c>
      <c r="Q1518" s="156">
        <v>0.52393999999999996</v>
      </c>
      <c r="R1518" s="156">
        <f>Q1518*H1518</f>
        <v>31.021439519999998</v>
      </c>
      <c r="S1518" s="156">
        <v>0</v>
      </c>
      <c r="T1518" s="157">
        <f>S1518*H1518</f>
        <v>0</v>
      </c>
      <c r="U1518" s="30"/>
      <c r="V1518" s="30"/>
      <c r="W1518" s="30"/>
      <c r="X1518" s="30"/>
      <c r="Y1518" s="30"/>
      <c r="Z1518" s="30"/>
      <c r="AA1518" s="30"/>
      <c r="AB1518" s="30"/>
      <c r="AC1518" s="30"/>
      <c r="AD1518" s="30"/>
      <c r="AE1518" s="30"/>
      <c r="AR1518" s="158" t="s">
        <v>162</v>
      </c>
      <c r="AT1518" s="158" t="s">
        <v>159</v>
      </c>
      <c r="AU1518" s="158" t="s">
        <v>87</v>
      </c>
      <c r="AY1518" s="18" t="s">
        <v>157</v>
      </c>
      <c r="BE1518" s="159">
        <f>IF(N1518="základná",J1518,0)</f>
        <v>0</v>
      </c>
      <c r="BF1518" s="159">
        <f>IF(N1518="znížená",J1518,0)</f>
        <v>0</v>
      </c>
      <c r="BG1518" s="159">
        <f>IF(N1518="zákl. prenesená",J1518,0)</f>
        <v>0</v>
      </c>
      <c r="BH1518" s="159">
        <f>IF(N1518="zníž. prenesená",J1518,0)</f>
        <v>0</v>
      </c>
      <c r="BI1518" s="159">
        <f>IF(N1518="nulová",J1518,0)</f>
        <v>0</v>
      </c>
      <c r="BJ1518" s="18" t="s">
        <v>87</v>
      </c>
      <c r="BK1518" s="160">
        <f>ROUND(I1518*H1518,3)</f>
        <v>0</v>
      </c>
      <c r="BL1518" s="18" t="s">
        <v>162</v>
      </c>
      <c r="BM1518" s="158" t="s">
        <v>2105</v>
      </c>
    </row>
    <row r="1519" spans="1:65" s="13" customFormat="1" ht="22.5" x14ac:dyDescent="0.2">
      <c r="B1519" s="165"/>
      <c r="D1519" s="166" t="s">
        <v>269</v>
      </c>
      <c r="E1519" s="167" t="s">
        <v>1</v>
      </c>
      <c r="F1519" s="168" t="s">
        <v>2106</v>
      </c>
      <c r="H1519" s="167" t="s">
        <v>1</v>
      </c>
      <c r="L1519" s="165"/>
      <c r="M1519" s="169"/>
      <c r="N1519" s="170"/>
      <c r="O1519" s="170"/>
      <c r="P1519" s="170"/>
      <c r="Q1519" s="170"/>
      <c r="R1519" s="170"/>
      <c r="S1519" s="170"/>
      <c r="T1519" s="171"/>
      <c r="AT1519" s="167" t="s">
        <v>269</v>
      </c>
      <c r="AU1519" s="167" t="s">
        <v>87</v>
      </c>
      <c r="AV1519" s="13" t="s">
        <v>79</v>
      </c>
      <c r="AW1519" s="13" t="s">
        <v>26</v>
      </c>
      <c r="AX1519" s="13" t="s">
        <v>71</v>
      </c>
      <c r="AY1519" s="167" t="s">
        <v>157</v>
      </c>
    </row>
    <row r="1520" spans="1:65" s="14" customFormat="1" x14ac:dyDescent="0.2">
      <c r="B1520" s="172"/>
      <c r="D1520" s="166" t="s">
        <v>269</v>
      </c>
      <c r="E1520" s="173" t="s">
        <v>1</v>
      </c>
      <c r="F1520" s="174" t="s">
        <v>2107</v>
      </c>
      <c r="H1520" s="175">
        <v>50.798000000000002</v>
      </c>
      <c r="L1520" s="172"/>
      <c r="M1520" s="176"/>
      <c r="N1520" s="177"/>
      <c r="O1520" s="177"/>
      <c r="P1520" s="177"/>
      <c r="Q1520" s="177"/>
      <c r="R1520" s="177"/>
      <c r="S1520" s="177"/>
      <c r="T1520" s="178"/>
      <c r="AT1520" s="173" t="s">
        <v>269</v>
      </c>
      <c r="AU1520" s="173" t="s">
        <v>87</v>
      </c>
      <c r="AV1520" s="14" t="s">
        <v>87</v>
      </c>
      <c r="AW1520" s="14" t="s">
        <v>26</v>
      </c>
      <c r="AX1520" s="14" t="s">
        <v>71</v>
      </c>
      <c r="AY1520" s="173" t="s">
        <v>157</v>
      </c>
    </row>
    <row r="1521" spans="1:65" s="14" customFormat="1" x14ac:dyDescent="0.2">
      <c r="B1521" s="172"/>
      <c r="D1521" s="166" t="s">
        <v>269</v>
      </c>
      <c r="E1521" s="173" t="s">
        <v>1</v>
      </c>
      <c r="F1521" s="174" t="s">
        <v>2108</v>
      </c>
      <c r="H1521" s="175">
        <v>5</v>
      </c>
      <c r="L1521" s="172"/>
      <c r="M1521" s="176"/>
      <c r="N1521" s="177"/>
      <c r="O1521" s="177"/>
      <c r="P1521" s="177"/>
      <c r="Q1521" s="177"/>
      <c r="R1521" s="177"/>
      <c r="S1521" s="177"/>
      <c r="T1521" s="178"/>
      <c r="AT1521" s="173" t="s">
        <v>269</v>
      </c>
      <c r="AU1521" s="173" t="s">
        <v>87</v>
      </c>
      <c r="AV1521" s="14" t="s">
        <v>87</v>
      </c>
      <c r="AW1521" s="14" t="s">
        <v>26</v>
      </c>
      <c r="AX1521" s="14" t="s">
        <v>71</v>
      </c>
      <c r="AY1521" s="173" t="s">
        <v>157</v>
      </c>
    </row>
    <row r="1522" spans="1:65" s="16" customFormat="1" x14ac:dyDescent="0.2">
      <c r="B1522" s="186"/>
      <c r="D1522" s="166" t="s">
        <v>269</v>
      </c>
      <c r="E1522" s="187" t="s">
        <v>1</v>
      </c>
      <c r="F1522" s="188" t="s">
        <v>319</v>
      </c>
      <c r="H1522" s="189">
        <v>55.798000000000002</v>
      </c>
      <c r="L1522" s="186"/>
      <c r="M1522" s="190"/>
      <c r="N1522" s="191"/>
      <c r="O1522" s="191"/>
      <c r="P1522" s="191"/>
      <c r="Q1522" s="191"/>
      <c r="R1522" s="191"/>
      <c r="S1522" s="191"/>
      <c r="T1522" s="192"/>
      <c r="AT1522" s="187" t="s">
        <v>269</v>
      </c>
      <c r="AU1522" s="187" t="s">
        <v>87</v>
      </c>
      <c r="AV1522" s="16" t="s">
        <v>92</v>
      </c>
      <c r="AW1522" s="16" t="s">
        <v>26</v>
      </c>
      <c r="AX1522" s="16" t="s">
        <v>71</v>
      </c>
      <c r="AY1522" s="187" t="s">
        <v>157</v>
      </c>
    </row>
    <row r="1523" spans="1:65" s="13" customFormat="1" ht="22.5" x14ac:dyDescent="0.2">
      <c r="B1523" s="165"/>
      <c r="D1523" s="166" t="s">
        <v>269</v>
      </c>
      <c r="E1523" s="167" t="s">
        <v>1</v>
      </c>
      <c r="F1523" s="168" t="s">
        <v>2109</v>
      </c>
      <c r="H1523" s="167" t="s">
        <v>1</v>
      </c>
      <c r="L1523" s="165"/>
      <c r="M1523" s="169"/>
      <c r="N1523" s="170"/>
      <c r="O1523" s="170"/>
      <c r="P1523" s="170"/>
      <c r="Q1523" s="170"/>
      <c r="R1523" s="170"/>
      <c r="S1523" s="170"/>
      <c r="T1523" s="171"/>
      <c r="AT1523" s="167" t="s">
        <v>269</v>
      </c>
      <c r="AU1523" s="167" t="s">
        <v>87</v>
      </c>
      <c r="AV1523" s="13" t="s">
        <v>79</v>
      </c>
      <c r="AW1523" s="13" t="s">
        <v>26</v>
      </c>
      <c r="AX1523" s="13" t="s">
        <v>71</v>
      </c>
      <c r="AY1523" s="167" t="s">
        <v>157</v>
      </c>
    </row>
    <row r="1524" spans="1:65" s="14" customFormat="1" x14ac:dyDescent="0.2">
      <c r="B1524" s="172"/>
      <c r="D1524" s="166" t="s">
        <v>269</v>
      </c>
      <c r="E1524" s="173" t="s">
        <v>1</v>
      </c>
      <c r="F1524" s="174" t="s">
        <v>2110</v>
      </c>
      <c r="H1524" s="175">
        <v>3.41</v>
      </c>
      <c r="L1524" s="172"/>
      <c r="M1524" s="176"/>
      <c r="N1524" s="177"/>
      <c r="O1524" s="177"/>
      <c r="P1524" s="177"/>
      <c r="Q1524" s="177"/>
      <c r="R1524" s="177"/>
      <c r="S1524" s="177"/>
      <c r="T1524" s="178"/>
      <c r="AT1524" s="173" t="s">
        <v>269</v>
      </c>
      <c r="AU1524" s="173" t="s">
        <v>87</v>
      </c>
      <c r="AV1524" s="14" t="s">
        <v>87</v>
      </c>
      <c r="AW1524" s="14" t="s">
        <v>26</v>
      </c>
      <c r="AX1524" s="14" t="s">
        <v>71</v>
      </c>
      <c r="AY1524" s="173" t="s">
        <v>157</v>
      </c>
    </row>
    <row r="1525" spans="1:65" s="16" customFormat="1" x14ac:dyDescent="0.2">
      <c r="B1525" s="186"/>
      <c r="D1525" s="166" t="s">
        <v>269</v>
      </c>
      <c r="E1525" s="187" t="s">
        <v>1</v>
      </c>
      <c r="F1525" s="188" t="s">
        <v>319</v>
      </c>
      <c r="H1525" s="189">
        <v>3.41</v>
      </c>
      <c r="L1525" s="186"/>
      <c r="M1525" s="190"/>
      <c r="N1525" s="191"/>
      <c r="O1525" s="191"/>
      <c r="P1525" s="191"/>
      <c r="Q1525" s="191"/>
      <c r="R1525" s="191"/>
      <c r="S1525" s="191"/>
      <c r="T1525" s="192"/>
      <c r="AT1525" s="187" t="s">
        <v>269</v>
      </c>
      <c r="AU1525" s="187" t="s">
        <v>87</v>
      </c>
      <c r="AV1525" s="16" t="s">
        <v>92</v>
      </c>
      <c r="AW1525" s="16" t="s">
        <v>26</v>
      </c>
      <c r="AX1525" s="16" t="s">
        <v>71</v>
      </c>
      <c r="AY1525" s="187" t="s">
        <v>157</v>
      </c>
    </row>
    <row r="1526" spans="1:65" s="15" customFormat="1" x14ac:dyDescent="0.2">
      <c r="B1526" s="179"/>
      <c r="D1526" s="166" t="s">
        <v>269</v>
      </c>
      <c r="E1526" s="180" t="s">
        <v>1</v>
      </c>
      <c r="F1526" s="181" t="s">
        <v>272</v>
      </c>
      <c r="H1526" s="182">
        <v>59.207999999999998</v>
      </c>
      <c r="L1526" s="179"/>
      <c r="M1526" s="183"/>
      <c r="N1526" s="184"/>
      <c r="O1526" s="184"/>
      <c r="P1526" s="184"/>
      <c r="Q1526" s="184"/>
      <c r="R1526" s="184"/>
      <c r="S1526" s="184"/>
      <c r="T1526" s="185"/>
      <c r="AT1526" s="180" t="s">
        <v>269</v>
      </c>
      <c r="AU1526" s="180" t="s">
        <v>87</v>
      </c>
      <c r="AV1526" s="15" t="s">
        <v>162</v>
      </c>
      <c r="AW1526" s="15" t="s">
        <v>26</v>
      </c>
      <c r="AX1526" s="15" t="s">
        <v>79</v>
      </c>
      <c r="AY1526" s="180" t="s">
        <v>157</v>
      </c>
    </row>
    <row r="1527" spans="1:65" s="2" customFormat="1" ht="14.45" customHeight="1" x14ac:dyDescent="0.2">
      <c r="A1527" s="30"/>
      <c r="B1527" s="147"/>
      <c r="C1527" s="148" t="s">
        <v>2111</v>
      </c>
      <c r="D1527" s="148" t="s">
        <v>159</v>
      </c>
      <c r="E1527" s="149" t="s">
        <v>2112</v>
      </c>
      <c r="F1527" s="150" t="s">
        <v>2113</v>
      </c>
      <c r="G1527" s="151" t="s">
        <v>168</v>
      </c>
      <c r="H1527" s="152">
        <v>46.328000000000003</v>
      </c>
      <c r="I1527" s="152"/>
      <c r="J1527" s="152">
        <f>ROUND(I1527*H1527,3)</f>
        <v>0</v>
      </c>
      <c r="K1527" s="153"/>
      <c r="L1527" s="31"/>
      <c r="M1527" s="154" t="s">
        <v>1</v>
      </c>
      <c r="N1527" s="155" t="s">
        <v>37</v>
      </c>
      <c r="O1527" s="156">
        <v>0.40899999999999997</v>
      </c>
      <c r="P1527" s="156">
        <f>O1527*H1527</f>
        <v>18.948152</v>
      </c>
      <c r="Q1527" s="156">
        <v>8.6099999999999996E-3</v>
      </c>
      <c r="R1527" s="156">
        <f>Q1527*H1527</f>
        <v>0.39888408000000003</v>
      </c>
      <c r="S1527" s="156">
        <v>0</v>
      </c>
      <c r="T1527" s="157">
        <f>S1527*H1527</f>
        <v>0</v>
      </c>
      <c r="U1527" s="30"/>
      <c r="V1527" s="30"/>
      <c r="W1527" s="30"/>
      <c r="X1527" s="30"/>
      <c r="Y1527" s="30"/>
      <c r="Z1527" s="30"/>
      <c r="AA1527" s="30"/>
      <c r="AB1527" s="30"/>
      <c r="AC1527" s="30"/>
      <c r="AD1527" s="30"/>
      <c r="AE1527" s="30"/>
      <c r="AR1527" s="158" t="s">
        <v>162</v>
      </c>
      <c r="AT1527" s="158" t="s">
        <v>159</v>
      </c>
      <c r="AU1527" s="158" t="s">
        <v>87</v>
      </c>
      <c r="AY1527" s="18" t="s">
        <v>157</v>
      </c>
      <c r="BE1527" s="159">
        <f>IF(N1527="základná",J1527,0)</f>
        <v>0</v>
      </c>
      <c r="BF1527" s="159">
        <f>IF(N1527="znížená",J1527,0)</f>
        <v>0</v>
      </c>
      <c r="BG1527" s="159">
        <f>IF(N1527="zákl. prenesená",J1527,0)</f>
        <v>0</v>
      </c>
      <c r="BH1527" s="159">
        <f>IF(N1527="zníž. prenesená",J1527,0)</f>
        <v>0</v>
      </c>
      <c r="BI1527" s="159">
        <f>IF(N1527="nulová",J1527,0)</f>
        <v>0</v>
      </c>
      <c r="BJ1527" s="18" t="s">
        <v>87</v>
      </c>
      <c r="BK1527" s="160">
        <f>ROUND(I1527*H1527,3)</f>
        <v>0</v>
      </c>
      <c r="BL1527" s="18" t="s">
        <v>162</v>
      </c>
      <c r="BM1527" s="158" t="s">
        <v>2114</v>
      </c>
    </row>
    <row r="1528" spans="1:65" s="13" customFormat="1" x14ac:dyDescent="0.2">
      <c r="B1528" s="165"/>
      <c r="D1528" s="166" t="s">
        <v>269</v>
      </c>
      <c r="E1528" s="167" t="s">
        <v>1</v>
      </c>
      <c r="F1528" s="168" t="s">
        <v>2115</v>
      </c>
      <c r="H1528" s="167" t="s">
        <v>1</v>
      </c>
      <c r="L1528" s="165"/>
      <c r="M1528" s="169"/>
      <c r="N1528" s="170"/>
      <c r="O1528" s="170"/>
      <c r="P1528" s="170"/>
      <c r="Q1528" s="170"/>
      <c r="R1528" s="170"/>
      <c r="S1528" s="170"/>
      <c r="T1528" s="171"/>
      <c r="AT1528" s="167" t="s">
        <v>269</v>
      </c>
      <c r="AU1528" s="167" t="s">
        <v>87</v>
      </c>
      <c r="AV1528" s="13" t="s">
        <v>79</v>
      </c>
      <c r="AW1528" s="13" t="s">
        <v>26</v>
      </c>
      <c r="AX1528" s="13" t="s">
        <v>71</v>
      </c>
      <c r="AY1528" s="167" t="s">
        <v>157</v>
      </c>
    </row>
    <row r="1529" spans="1:65" s="14" customFormat="1" ht="22.5" x14ac:dyDescent="0.2">
      <c r="B1529" s="172"/>
      <c r="D1529" s="166" t="s">
        <v>269</v>
      </c>
      <c r="E1529" s="173" t="s">
        <v>1</v>
      </c>
      <c r="F1529" s="174" t="s">
        <v>2116</v>
      </c>
      <c r="H1529" s="175">
        <v>44.48</v>
      </c>
      <c r="L1529" s="172"/>
      <c r="M1529" s="176"/>
      <c r="N1529" s="177"/>
      <c r="O1529" s="177"/>
      <c r="P1529" s="177"/>
      <c r="Q1529" s="177"/>
      <c r="R1529" s="177"/>
      <c r="S1529" s="177"/>
      <c r="T1529" s="178"/>
      <c r="AT1529" s="173" t="s">
        <v>269</v>
      </c>
      <c r="AU1529" s="173" t="s">
        <v>87</v>
      </c>
      <c r="AV1529" s="14" t="s">
        <v>87</v>
      </c>
      <c r="AW1529" s="14" t="s">
        <v>26</v>
      </c>
      <c r="AX1529" s="14" t="s">
        <v>71</v>
      </c>
      <c r="AY1529" s="173" t="s">
        <v>157</v>
      </c>
    </row>
    <row r="1530" spans="1:65" s="14" customFormat="1" x14ac:dyDescent="0.2">
      <c r="B1530" s="172"/>
      <c r="D1530" s="166" t="s">
        <v>269</v>
      </c>
      <c r="E1530" s="173" t="s">
        <v>1</v>
      </c>
      <c r="F1530" s="174" t="s">
        <v>2117</v>
      </c>
      <c r="H1530" s="175">
        <v>1.8480000000000001</v>
      </c>
      <c r="L1530" s="172"/>
      <c r="M1530" s="176"/>
      <c r="N1530" s="177"/>
      <c r="O1530" s="177"/>
      <c r="P1530" s="177"/>
      <c r="Q1530" s="177"/>
      <c r="R1530" s="177"/>
      <c r="S1530" s="177"/>
      <c r="T1530" s="178"/>
      <c r="AT1530" s="173" t="s">
        <v>269</v>
      </c>
      <c r="AU1530" s="173" t="s">
        <v>87</v>
      </c>
      <c r="AV1530" s="14" t="s">
        <v>87</v>
      </c>
      <c r="AW1530" s="14" t="s">
        <v>26</v>
      </c>
      <c r="AX1530" s="14" t="s">
        <v>71</v>
      </c>
      <c r="AY1530" s="173" t="s">
        <v>157</v>
      </c>
    </row>
    <row r="1531" spans="1:65" s="15" customFormat="1" x14ac:dyDescent="0.2">
      <c r="B1531" s="179"/>
      <c r="D1531" s="166" t="s">
        <v>269</v>
      </c>
      <c r="E1531" s="180" t="s">
        <v>1</v>
      </c>
      <c r="F1531" s="181" t="s">
        <v>272</v>
      </c>
      <c r="H1531" s="182">
        <v>46.328000000000003</v>
      </c>
      <c r="L1531" s="179"/>
      <c r="M1531" s="183"/>
      <c r="N1531" s="184"/>
      <c r="O1531" s="184"/>
      <c r="P1531" s="184"/>
      <c r="Q1531" s="184"/>
      <c r="R1531" s="184"/>
      <c r="S1531" s="184"/>
      <c r="T1531" s="185"/>
      <c r="AT1531" s="180" t="s">
        <v>269</v>
      </c>
      <c r="AU1531" s="180" t="s">
        <v>87</v>
      </c>
      <c r="AV1531" s="15" t="s">
        <v>162</v>
      </c>
      <c r="AW1531" s="15" t="s">
        <v>26</v>
      </c>
      <c r="AX1531" s="15" t="s">
        <v>79</v>
      </c>
      <c r="AY1531" s="180" t="s">
        <v>157</v>
      </c>
    </row>
    <row r="1532" spans="1:65" s="2" customFormat="1" ht="14.45" customHeight="1" x14ac:dyDescent="0.2">
      <c r="A1532" s="30"/>
      <c r="B1532" s="147"/>
      <c r="C1532" s="148" t="s">
        <v>2118</v>
      </c>
      <c r="D1532" s="148" t="s">
        <v>159</v>
      </c>
      <c r="E1532" s="149" t="s">
        <v>2119</v>
      </c>
      <c r="F1532" s="150" t="s">
        <v>2120</v>
      </c>
      <c r="G1532" s="151" t="s">
        <v>168</v>
      </c>
      <c r="H1532" s="152">
        <v>46.328000000000003</v>
      </c>
      <c r="I1532" s="152"/>
      <c r="J1532" s="152">
        <f>ROUND(I1532*H1532,3)</f>
        <v>0</v>
      </c>
      <c r="K1532" s="153"/>
      <c r="L1532" s="31"/>
      <c r="M1532" s="154" t="s">
        <v>1</v>
      </c>
      <c r="N1532" s="155" t="s">
        <v>37</v>
      </c>
      <c r="O1532" s="156">
        <v>0.248</v>
      </c>
      <c r="P1532" s="156">
        <f>O1532*H1532</f>
        <v>11.489344000000001</v>
      </c>
      <c r="Q1532" s="156">
        <v>0</v>
      </c>
      <c r="R1532" s="156">
        <f>Q1532*H1532</f>
        <v>0</v>
      </c>
      <c r="S1532" s="156">
        <v>0</v>
      </c>
      <c r="T1532" s="157">
        <f>S1532*H1532</f>
        <v>0</v>
      </c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R1532" s="158" t="s">
        <v>162</v>
      </c>
      <c r="AT1532" s="158" t="s">
        <v>159</v>
      </c>
      <c r="AU1532" s="158" t="s">
        <v>87</v>
      </c>
      <c r="AY1532" s="18" t="s">
        <v>157</v>
      </c>
      <c r="BE1532" s="159">
        <f>IF(N1532="základná",J1532,0)</f>
        <v>0</v>
      </c>
      <c r="BF1532" s="159">
        <f>IF(N1532="znížená",J1532,0)</f>
        <v>0</v>
      </c>
      <c r="BG1532" s="159">
        <f>IF(N1532="zákl. prenesená",J1532,0)</f>
        <v>0</v>
      </c>
      <c r="BH1532" s="159">
        <f>IF(N1532="zníž. prenesená",J1532,0)</f>
        <v>0</v>
      </c>
      <c r="BI1532" s="159">
        <f>IF(N1532="nulová",J1532,0)</f>
        <v>0</v>
      </c>
      <c r="BJ1532" s="18" t="s">
        <v>87</v>
      </c>
      <c r="BK1532" s="160">
        <f>ROUND(I1532*H1532,3)</f>
        <v>0</v>
      </c>
      <c r="BL1532" s="18" t="s">
        <v>162</v>
      </c>
      <c r="BM1532" s="158" t="s">
        <v>2121</v>
      </c>
    </row>
    <row r="1533" spans="1:65" s="2" customFormat="1" ht="24.2" customHeight="1" x14ac:dyDescent="0.2">
      <c r="A1533" s="30"/>
      <c r="B1533" s="147"/>
      <c r="C1533" s="148" t="s">
        <v>2122</v>
      </c>
      <c r="D1533" s="148" t="s">
        <v>159</v>
      </c>
      <c r="E1533" s="149" t="s">
        <v>2123</v>
      </c>
      <c r="F1533" s="150" t="s">
        <v>2124</v>
      </c>
      <c r="G1533" s="151" t="s">
        <v>218</v>
      </c>
      <c r="H1533" s="152">
        <v>7.1999999999999995E-2</v>
      </c>
      <c r="I1533" s="152"/>
      <c r="J1533" s="152">
        <f>ROUND(I1533*H1533,3)</f>
        <v>0</v>
      </c>
      <c r="K1533" s="153"/>
      <c r="L1533" s="31"/>
      <c r="M1533" s="154" t="s">
        <v>1</v>
      </c>
      <c r="N1533" s="155" t="s">
        <v>37</v>
      </c>
      <c r="O1533" s="156">
        <v>15.823359999999999</v>
      </c>
      <c r="P1533" s="156">
        <f>O1533*H1533</f>
        <v>1.1392819199999999</v>
      </c>
      <c r="Q1533" s="156">
        <v>1.00864</v>
      </c>
      <c r="R1533" s="156">
        <f>Q1533*H1533</f>
        <v>7.2622079999999992E-2</v>
      </c>
      <c r="S1533" s="156">
        <v>0</v>
      </c>
      <c r="T1533" s="157">
        <f>S1533*H1533</f>
        <v>0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58" t="s">
        <v>162</v>
      </c>
      <c r="AT1533" s="158" t="s">
        <v>159</v>
      </c>
      <c r="AU1533" s="158" t="s">
        <v>87</v>
      </c>
      <c r="AY1533" s="18" t="s">
        <v>157</v>
      </c>
      <c r="BE1533" s="159">
        <f>IF(N1533="základná",J1533,0)</f>
        <v>0</v>
      </c>
      <c r="BF1533" s="159">
        <f>IF(N1533="znížená",J1533,0)</f>
        <v>0</v>
      </c>
      <c r="BG1533" s="159">
        <f>IF(N1533="zákl. prenesená",J1533,0)</f>
        <v>0</v>
      </c>
      <c r="BH1533" s="159">
        <f>IF(N1533="zníž. prenesená",J1533,0)</f>
        <v>0</v>
      </c>
      <c r="BI1533" s="159">
        <f>IF(N1533="nulová",J1533,0)</f>
        <v>0</v>
      </c>
      <c r="BJ1533" s="18" t="s">
        <v>87</v>
      </c>
      <c r="BK1533" s="160">
        <f>ROUND(I1533*H1533,3)</f>
        <v>0</v>
      </c>
      <c r="BL1533" s="18" t="s">
        <v>162</v>
      </c>
      <c r="BM1533" s="158" t="s">
        <v>2125</v>
      </c>
    </row>
    <row r="1534" spans="1:65" s="13" customFormat="1" ht="22.5" x14ac:dyDescent="0.2">
      <c r="B1534" s="165"/>
      <c r="D1534" s="166" t="s">
        <v>269</v>
      </c>
      <c r="E1534" s="167" t="s">
        <v>1</v>
      </c>
      <c r="F1534" s="168" t="s">
        <v>2126</v>
      </c>
      <c r="H1534" s="167" t="s">
        <v>1</v>
      </c>
      <c r="L1534" s="165"/>
      <c r="M1534" s="169"/>
      <c r="N1534" s="170"/>
      <c r="O1534" s="170"/>
      <c r="P1534" s="170"/>
      <c r="Q1534" s="170"/>
      <c r="R1534" s="170"/>
      <c r="S1534" s="170"/>
      <c r="T1534" s="171"/>
      <c r="AT1534" s="167" t="s">
        <v>269</v>
      </c>
      <c r="AU1534" s="167" t="s">
        <v>87</v>
      </c>
      <c r="AV1534" s="13" t="s">
        <v>79</v>
      </c>
      <c r="AW1534" s="13" t="s">
        <v>26</v>
      </c>
      <c r="AX1534" s="13" t="s">
        <v>71</v>
      </c>
      <c r="AY1534" s="167" t="s">
        <v>157</v>
      </c>
    </row>
    <row r="1535" spans="1:65" s="14" customFormat="1" x14ac:dyDescent="0.2">
      <c r="B1535" s="172"/>
      <c r="D1535" s="166" t="s">
        <v>269</v>
      </c>
      <c r="E1535" s="173" t="s">
        <v>1</v>
      </c>
      <c r="F1535" s="174" t="s">
        <v>2127</v>
      </c>
      <c r="H1535" s="175">
        <v>65.52</v>
      </c>
      <c r="L1535" s="172"/>
      <c r="M1535" s="176"/>
      <c r="N1535" s="177"/>
      <c r="O1535" s="177"/>
      <c r="P1535" s="177"/>
      <c r="Q1535" s="177"/>
      <c r="R1535" s="177"/>
      <c r="S1535" s="177"/>
      <c r="T1535" s="178"/>
      <c r="AT1535" s="173" t="s">
        <v>269</v>
      </c>
      <c r="AU1535" s="173" t="s">
        <v>87</v>
      </c>
      <c r="AV1535" s="14" t="s">
        <v>87</v>
      </c>
      <c r="AW1535" s="14" t="s">
        <v>26</v>
      </c>
      <c r="AX1535" s="14" t="s">
        <v>71</v>
      </c>
      <c r="AY1535" s="173" t="s">
        <v>157</v>
      </c>
    </row>
    <row r="1536" spans="1:65" s="16" customFormat="1" x14ac:dyDescent="0.2">
      <c r="B1536" s="186"/>
      <c r="D1536" s="166" t="s">
        <v>269</v>
      </c>
      <c r="E1536" s="187" t="s">
        <v>1</v>
      </c>
      <c r="F1536" s="188" t="s">
        <v>319</v>
      </c>
      <c r="H1536" s="189">
        <v>65.52</v>
      </c>
      <c r="L1536" s="186"/>
      <c r="M1536" s="190"/>
      <c r="N1536" s="191"/>
      <c r="O1536" s="191"/>
      <c r="P1536" s="191"/>
      <c r="Q1536" s="191"/>
      <c r="R1536" s="191"/>
      <c r="S1536" s="191"/>
      <c r="T1536" s="192"/>
      <c r="AT1536" s="187" t="s">
        <v>269</v>
      </c>
      <c r="AU1536" s="187" t="s">
        <v>87</v>
      </c>
      <c r="AV1536" s="16" t="s">
        <v>92</v>
      </c>
      <c r="AW1536" s="16" t="s">
        <v>26</v>
      </c>
      <c r="AX1536" s="16" t="s">
        <v>71</v>
      </c>
      <c r="AY1536" s="187" t="s">
        <v>157</v>
      </c>
    </row>
    <row r="1537" spans="1:65" s="14" customFormat="1" x14ac:dyDescent="0.2">
      <c r="B1537" s="172"/>
      <c r="D1537" s="166" t="s">
        <v>269</v>
      </c>
      <c r="E1537" s="173" t="s">
        <v>1</v>
      </c>
      <c r="F1537" s="174" t="s">
        <v>2128</v>
      </c>
      <c r="H1537" s="175">
        <v>6.5519999999999996</v>
      </c>
      <c r="L1537" s="172"/>
      <c r="M1537" s="176"/>
      <c r="N1537" s="177"/>
      <c r="O1537" s="177"/>
      <c r="P1537" s="177"/>
      <c r="Q1537" s="177"/>
      <c r="R1537" s="177"/>
      <c r="S1537" s="177"/>
      <c r="T1537" s="178"/>
      <c r="AT1537" s="173" t="s">
        <v>269</v>
      </c>
      <c r="AU1537" s="173" t="s">
        <v>87</v>
      </c>
      <c r="AV1537" s="14" t="s">
        <v>87</v>
      </c>
      <c r="AW1537" s="14" t="s">
        <v>26</v>
      </c>
      <c r="AX1537" s="14" t="s">
        <v>71</v>
      </c>
      <c r="AY1537" s="173" t="s">
        <v>157</v>
      </c>
    </row>
    <row r="1538" spans="1:65" s="16" customFormat="1" x14ac:dyDescent="0.2">
      <c r="B1538" s="186"/>
      <c r="D1538" s="166" t="s">
        <v>269</v>
      </c>
      <c r="E1538" s="187" t="s">
        <v>1</v>
      </c>
      <c r="F1538" s="188" t="s">
        <v>319</v>
      </c>
      <c r="H1538" s="189">
        <v>6.5519999999999996</v>
      </c>
      <c r="L1538" s="186"/>
      <c r="M1538" s="190"/>
      <c r="N1538" s="191"/>
      <c r="O1538" s="191"/>
      <c r="P1538" s="191"/>
      <c r="Q1538" s="191"/>
      <c r="R1538" s="191"/>
      <c r="S1538" s="191"/>
      <c r="T1538" s="192"/>
      <c r="AT1538" s="187" t="s">
        <v>269</v>
      </c>
      <c r="AU1538" s="187" t="s">
        <v>87</v>
      </c>
      <c r="AV1538" s="16" t="s">
        <v>92</v>
      </c>
      <c r="AW1538" s="16" t="s">
        <v>26</v>
      </c>
      <c r="AX1538" s="16" t="s">
        <v>71</v>
      </c>
      <c r="AY1538" s="187" t="s">
        <v>157</v>
      </c>
    </row>
    <row r="1539" spans="1:65" s="14" customFormat="1" x14ac:dyDescent="0.2">
      <c r="B1539" s="172"/>
      <c r="D1539" s="166" t="s">
        <v>269</v>
      </c>
      <c r="E1539" s="173" t="s">
        <v>1</v>
      </c>
      <c r="F1539" s="174" t="s">
        <v>2129</v>
      </c>
      <c r="H1539" s="175">
        <v>7.1999999999999995E-2</v>
      </c>
      <c r="L1539" s="172"/>
      <c r="M1539" s="176"/>
      <c r="N1539" s="177"/>
      <c r="O1539" s="177"/>
      <c r="P1539" s="177"/>
      <c r="Q1539" s="177"/>
      <c r="R1539" s="177"/>
      <c r="S1539" s="177"/>
      <c r="T1539" s="178"/>
      <c r="AT1539" s="173" t="s">
        <v>269</v>
      </c>
      <c r="AU1539" s="173" t="s">
        <v>87</v>
      </c>
      <c r="AV1539" s="14" t="s">
        <v>87</v>
      </c>
      <c r="AW1539" s="14" t="s">
        <v>26</v>
      </c>
      <c r="AX1539" s="14" t="s">
        <v>71</v>
      </c>
      <c r="AY1539" s="173" t="s">
        <v>157</v>
      </c>
    </row>
    <row r="1540" spans="1:65" s="16" customFormat="1" x14ac:dyDescent="0.2">
      <c r="B1540" s="186"/>
      <c r="D1540" s="166" t="s">
        <v>269</v>
      </c>
      <c r="E1540" s="187" t="s">
        <v>1</v>
      </c>
      <c r="F1540" s="188" t="s">
        <v>319</v>
      </c>
      <c r="H1540" s="189">
        <v>7.1999999999999995E-2</v>
      </c>
      <c r="L1540" s="186"/>
      <c r="M1540" s="190"/>
      <c r="N1540" s="191"/>
      <c r="O1540" s="191"/>
      <c r="P1540" s="191"/>
      <c r="Q1540" s="191"/>
      <c r="R1540" s="191"/>
      <c r="S1540" s="191"/>
      <c r="T1540" s="192"/>
      <c r="AT1540" s="187" t="s">
        <v>269</v>
      </c>
      <c r="AU1540" s="187" t="s">
        <v>87</v>
      </c>
      <c r="AV1540" s="16" t="s">
        <v>92</v>
      </c>
      <c r="AW1540" s="16" t="s">
        <v>26</v>
      </c>
      <c r="AX1540" s="16" t="s">
        <v>79</v>
      </c>
      <c r="AY1540" s="187" t="s">
        <v>157</v>
      </c>
    </row>
    <row r="1541" spans="1:65" s="2" customFormat="1" ht="37.9" customHeight="1" x14ac:dyDescent="0.2">
      <c r="A1541" s="30"/>
      <c r="B1541" s="147"/>
      <c r="C1541" s="148" t="s">
        <v>2130</v>
      </c>
      <c r="D1541" s="148" t="s">
        <v>159</v>
      </c>
      <c r="E1541" s="149" t="s">
        <v>2131</v>
      </c>
      <c r="F1541" s="150" t="s">
        <v>2132</v>
      </c>
      <c r="G1541" s="151" t="s">
        <v>168</v>
      </c>
      <c r="H1541" s="152">
        <v>414</v>
      </c>
      <c r="I1541" s="152"/>
      <c r="J1541" s="152">
        <f>ROUND(I1541*H1541,3)</f>
        <v>0</v>
      </c>
      <c r="K1541" s="153"/>
      <c r="L1541" s="31"/>
      <c r="M1541" s="154" t="s">
        <v>1</v>
      </c>
      <c r="N1541" s="155" t="s">
        <v>37</v>
      </c>
      <c r="O1541" s="156">
        <v>4.0529999999999997E-2</v>
      </c>
      <c r="P1541" s="156">
        <f>O1541*H1541</f>
        <v>16.779419999999998</v>
      </c>
      <c r="Q1541" s="156">
        <v>3.4299999999999999E-3</v>
      </c>
      <c r="R1541" s="156">
        <f>Q1541*H1541</f>
        <v>1.4200200000000001</v>
      </c>
      <c r="S1541" s="156">
        <v>0</v>
      </c>
      <c r="T1541" s="157">
        <f>S1541*H1541</f>
        <v>0</v>
      </c>
      <c r="U1541" s="30"/>
      <c r="V1541" s="30"/>
      <c r="W1541" s="30"/>
      <c r="X1541" s="30"/>
      <c r="Y1541" s="30"/>
      <c r="Z1541" s="30"/>
      <c r="AA1541" s="30"/>
      <c r="AB1541" s="30"/>
      <c r="AC1541" s="30"/>
      <c r="AD1541" s="30"/>
      <c r="AE1541" s="30"/>
      <c r="AR1541" s="158" t="s">
        <v>162</v>
      </c>
      <c r="AT1541" s="158" t="s">
        <v>159</v>
      </c>
      <c r="AU1541" s="158" t="s">
        <v>87</v>
      </c>
      <c r="AY1541" s="18" t="s">
        <v>157</v>
      </c>
      <c r="BE1541" s="159">
        <f>IF(N1541="základná",J1541,0)</f>
        <v>0</v>
      </c>
      <c r="BF1541" s="159">
        <f>IF(N1541="znížená",J1541,0)</f>
        <v>0</v>
      </c>
      <c r="BG1541" s="159">
        <f>IF(N1541="zákl. prenesená",J1541,0)</f>
        <v>0</v>
      </c>
      <c r="BH1541" s="159">
        <f>IF(N1541="zníž. prenesená",J1541,0)</f>
        <v>0</v>
      </c>
      <c r="BI1541" s="159">
        <f>IF(N1541="nulová",J1541,0)</f>
        <v>0</v>
      </c>
      <c r="BJ1541" s="18" t="s">
        <v>87</v>
      </c>
      <c r="BK1541" s="160">
        <f>ROUND(I1541*H1541,3)</f>
        <v>0</v>
      </c>
      <c r="BL1541" s="18" t="s">
        <v>162</v>
      </c>
      <c r="BM1541" s="158" t="s">
        <v>2133</v>
      </c>
    </row>
    <row r="1542" spans="1:65" s="13" customFormat="1" ht="22.5" x14ac:dyDescent="0.2">
      <c r="B1542" s="165"/>
      <c r="D1542" s="166" t="s">
        <v>269</v>
      </c>
      <c r="E1542" s="167" t="s">
        <v>1</v>
      </c>
      <c r="F1542" s="168" t="s">
        <v>2126</v>
      </c>
      <c r="H1542" s="167" t="s">
        <v>1</v>
      </c>
      <c r="L1542" s="165"/>
      <c r="M1542" s="169"/>
      <c r="N1542" s="170"/>
      <c r="O1542" s="170"/>
      <c r="P1542" s="170"/>
      <c r="Q1542" s="170"/>
      <c r="R1542" s="170"/>
      <c r="S1542" s="170"/>
      <c r="T1542" s="171"/>
      <c r="AT1542" s="167" t="s">
        <v>269</v>
      </c>
      <c r="AU1542" s="167" t="s">
        <v>87</v>
      </c>
      <c r="AV1542" s="13" t="s">
        <v>79</v>
      </c>
      <c r="AW1542" s="13" t="s">
        <v>26</v>
      </c>
      <c r="AX1542" s="13" t="s">
        <v>71</v>
      </c>
      <c r="AY1542" s="167" t="s">
        <v>157</v>
      </c>
    </row>
    <row r="1543" spans="1:65" s="14" customFormat="1" x14ac:dyDescent="0.2">
      <c r="B1543" s="172"/>
      <c r="D1543" s="166" t="s">
        <v>269</v>
      </c>
      <c r="E1543" s="173" t="s">
        <v>1</v>
      </c>
      <c r="F1543" s="174" t="s">
        <v>2134</v>
      </c>
      <c r="H1543" s="175">
        <v>360</v>
      </c>
      <c r="L1543" s="172"/>
      <c r="M1543" s="176"/>
      <c r="N1543" s="177"/>
      <c r="O1543" s="177"/>
      <c r="P1543" s="177"/>
      <c r="Q1543" s="177"/>
      <c r="R1543" s="177"/>
      <c r="S1543" s="177"/>
      <c r="T1543" s="178"/>
      <c r="AT1543" s="173" t="s">
        <v>269</v>
      </c>
      <c r="AU1543" s="173" t="s">
        <v>87</v>
      </c>
      <c r="AV1543" s="14" t="s">
        <v>87</v>
      </c>
      <c r="AW1543" s="14" t="s">
        <v>26</v>
      </c>
      <c r="AX1543" s="14" t="s">
        <v>71</v>
      </c>
      <c r="AY1543" s="173" t="s">
        <v>157</v>
      </c>
    </row>
    <row r="1544" spans="1:65" s="14" customFormat="1" x14ac:dyDescent="0.2">
      <c r="B1544" s="172"/>
      <c r="D1544" s="166" t="s">
        <v>269</v>
      </c>
      <c r="E1544" s="173" t="s">
        <v>1</v>
      </c>
      <c r="F1544" s="174" t="s">
        <v>2135</v>
      </c>
      <c r="H1544" s="175">
        <v>54</v>
      </c>
      <c r="L1544" s="172"/>
      <c r="M1544" s="176"/>
      <c r="N1544" s="177"/>
      <c r="O1544" s="177"/>
      <c r="P1544" s="177"/>
      <c r="Q1544" s="177"/>
      <c r="R1544" s="177"/>
      <c r="S1544" s="177"/>
      <c r="T1544" s="178"/>
      <c r="AT1544" s="173" t="s">
        <v>269</v>
      </c>
      <c r="AU1544" s="173" t="s">
        <v>87</v>
      </c>
      <c r="AV1544" s="14" t="s">
        <v>87</v>
      </c>
      <c r="AW1544" s="14" t="s">
        <v>26</v>
      </c>
      <c r="AX1544" s="14" t="s">
        <v>71</v>
      </c>
      <c r="AY1544" s="173" t="s">
        <v>157</v>
      </c>
    </row>
    <row r="1545" spans="1:65" s="15" customFormat="1" x14ac:dyDescent="0.2">
      <c r="B1545" s="179"/>
      <c r="D1545" s="166" t="s">
        <v>269</v>
      </c>
      <c r="E1545" s="180" t="s">
        <v>1</v>
      </c>
      <c r="F1545" s="181" t="s">
        <v>272</v>
      </c>
      <c r="H1545" s="182">
        <v>414</v>
      </c>
      <c r="L1545" s="179"/>
      <c r="M1545" s="183"/>
      <c r="N1545" s="184"/>
      <c r="O1545" s="184"/>
      <c r="P1545" s="184"/>
      <c r="Q1545" s="184"/>
      <c r="R1545" s="184"/>
      <c r="S1545" s="184"/>
      <c r="T1545" s="185"/>
      <c r="AT1545" s="180" t="s">
        <v>269</v>
      </c>
      <c r="AU1545" s="180" t="s">
        <v>87</v>
      </c>
      <c r="AV1545" s="15" t="s">
        <v>162</v>
      </c>
      <c r="AW1545" s="15" t="s">
        <v>26</v>
      </c>
      <c r="AX1545" s="15" t="s">
        <v>79</v>
      </c>
      <c r="AY1545" s="180" t="s">
        <v>157</v>
      </c>
    </row>
    <row r="1546" spans="1:65" s="2" customFormat="1" ht="37.9" customHeight="1" x14ac:dyDescent="0.2">
      <c r="A1546" s="30"/>
      <c r="B1546" s="147"/>
      <c r="C1546" s="148" t="s">
        <v>2136</v>
      </c>
      <c r="D1546" s="148" t="s">
        <v>159</v>
      </c>
      <c r="E1546" s="149" t="s">
        <v>2137</v>
      </c>
      <c r="F1546" s="150" t="s">
        <v>2138</v>
      </c>
      <c r="G1546" s="151" t="s">
        <v>168</v>
      </c>
      <c r="H1546" s="152">
        <v>2944</v>
      </c>
      <c r="I1546" s="152"/>
      <c r="J1546" s="152">
        <f>ROUND(I1546*H1546,3)</f>
        <v>0</v>
      </c>
      <c r="K1546" s="153"/>
      <c r="L1546" s="31"/>
      <c r="M1546" s="154" t="s">
        <v>1</v>
      </c>
      <c r="N1546" s="155" t="s">
        <v>37</v>
      </c>
      <c r="O1546" s="156">
        <v>4.054E-2</v>
      </c>
      <c r="P1546" s="156">
        <f>O1546*H1546</f>
        <v>119.34976</v>
      </c>
      <c r="Q1546" s="156">
        <v>3.5200000000000001E-3</v>
      </c>
      <c r="R1546" s="156">
        <f>Q1546*H1546</f>
        <v>10.362880000000001</v>
      </c>
      <c r="S1546" s="156">
        <v>0</v>
      </c>
      <c r="T1546" s="157">
        <f>S1546*H1546</f>
        <v>0</v>
      </c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R1546" s="158" t="s">
        <v>162</v>
      </c>
      <c r="AT1546" s="158" t="s">
        <v>159</v>
      </c>
      <c r="AU1546" s="158" t="s">
        <v>87</v>
      </c>
      <c r="AY1546" s="18" t="s">
        <v>157</v>
      </c>
      <c r="BE1546" s="159">
        <f>IF(N1546="základná",J1546,0)</f>
        <v>0</v>
      </c>
      <c r="BF1546" s="159">
        <f>IF(N1546="znížená",J1546,0)</f>
        <v>0</v>
      </c>
      <c r="BG1546" s="159">
        <f>IF(N1546="zákl. prenesená",J1546,0)</f>
        <v>0</v>
      </c>
      <c r="BH1546" s="159">
        <f>IF(N1546="zníž. prenesená",J1546,0)</f>
        <v>0</v>
      </c>
      <c r="BI1546" s="159">
        <f>IF(N1546="nulová",J1546,0)</f>
        <v>0</v>
      </c>
      <c r="BJ1546" s="18" t="s">
        <v>87</v>
      </c>
      <c r="BK1546" s="160">
        <f>ROUND(I1546*H1546,3)</f>
        <v>0</v>
      </c>
      <c r="BL1546" s="18" t="s">
        <v>162</v>
      </c>
      <c r="BM1546" s="158" t="s">
        <v>2139</v>
      </c>
    </row>
    <row r="1547" spans="1:65" s="13" customFormat="1" ht="22.5" x14ac:dyDescent="0.2">
      <c r="B1547" s="165"/>
      <c r="D1547" s="166" t="s">
        <v>269</v>
      </c>
      <c r="E1547" s="167" t="s">
        <v>1</v>
      </c>
      <c r="F1547" s="168" t="s">
        <v>2140</v>
      </c>
      <c r="H1547" s="167" t="s">
        <v>1</v>
      </c>
      <c r="L1547" s="165"/>
      <c r="M1547" s="169"/>
      <c r="N1547" s="170"/>
      <c r="O1547" s="170"/>
      <c r="P1547" s="170"/>
      <c r="Q1547" s="170"/>
      <c r="R1547" s="170"/>
      <c r="S1547" s="170"/>
      <c r="T1547" s="171"/>
      <c r="AT1547" s="167" t="s">
        <v>269</v>
      </c>
      <c r="AU1547" s="167" t="s">
        <v>87</v>
      </c>
      <c r="AV1547" s="13" t="s">
        <v>79</v>
      </c>
      <c r="AW1547" s="13" t="s">
        <v>26</v>
      </c>
      <c r="AX1547" s="13" t="s">
        <v>71</v>
      </c>
      <c r="AY1547" s="167" t="s">
        <v>157</v>
      </c>
    </row>
    <row r="1548" spans="1:65" s="14" customFormat="1" x14ac:dyDescent="0.2">
      <c r="B1548" s="172"/>
      <c r="D1548" s="166" t="s">
        <v>269</v>
      </c>
      <c r="E1548" s="173" t="s">
        <v>1</v>
      </c>
      <c r="F1548" s="174" t="s">
        <v>2141</v>
      </c>
      <c r="H1548" s="175">
        <v>2944</v>
      </c>
      <c r="L1548" s="172"/>
      <c r="M1548" s="176"/>
      <c r="N1548" s="177"/>
      <c r="O1548" s="177"/>
      <c r="P1548" s="177"/>
      <c r="Q1548" s="177"/>
      <c r="R1548" s="177"/>
      <c r="S1548" s="177"/>
      <c r="T1548" s="178"/>
      <c r="AT1548" s="173" t="s">
        <v>269</v>
      </c>
      <c r="AU1548" s="173" t="s">
        <v>87</v>
      </c>
      <c r="AV1548" s="14" t="s">
        <v>87</v>
      </c>
      <c r="AW1548" s="14" t="s">
        <v>26</v>
      </c>
      <c r="AX1548" s="14" t="s">
        <v>71</v>
      </c>
      <c r="AY1548" s="173" t="s">
        <v>157</v>
      </c>
    </row>
    <row r="1549" spans="1:65" s="15" customFormat="1" x14ac:dyDescent="0.2">
      <c r="B1549" s="179"/>
      <c r="D1549" s="166" t="s">
        <v>269</v>
      </c>
      <c r="E1549" s="180" t="s">
        <v>1</v>
      </c>
      <c r="F1549" s="181" t="s">
        <v>272</v>
      </c>
      <c r="H1549" s="182">
        <v>2944</v>
      </c>
      <c r="L1549" s="179"/>
      <c r="M1549" s="183"/>
      <c r="N1549" s="184"/>
      <c r="O1549" s="184"/>
      <c r="P1549" s="184"/>
      <c r="Q1549" s="184"/>
      <c r="R1549" s="184"/>
      <c r="S1549" s="184"/>
      <c r="T1549" s="185"/>
      <c r="AT1549" s="180" t="s">
        <v>269</v>
      </c>
      <c r="AU1549" s="180" t="s">
        <v>87</v>
      </c>
      <c r="AV1549" s="15" t="s">
        <v>162</v>
      </c>
      <c r="AW1549" s="15" t="s">
        <v>26</v>
      </c>
      <c r="AX1549" s="15" t="s">
        <v>79</v>
      </c>
      <c r="AY1549" s="180" t="s">
        <v>157</v>
      </c>
    </row>
    <row r="1550" spans="1:65" s="2" customFormat="1" ht="27" customHeight="1" x14ac:dyDescent="0.2">
      <c r="A1550" s="30"/>
      <c r="B1550" s="147"/>
      <c r="C1550" s="148" t="s">
        <v>2142</v>
      </c>
      <c r="D1550" s="148" t="s">
        <v>159</v>
      </c>
      <c r="E1550" s="149" t="s">
        <v>2143</v>
      </c>
      <c r="F1550" s="150" t="s">
        <v>8074</v>
      </c>
      <c r="G1550" s="151" t="s">
        <v>218</v>
      </c>
      <c r="H1550" s="152">
        <v>0.74</v>
      </c>
      <c r="I1550" s="152"/>
      <c r="J1550" s="152">
        <f>ROUND(I1550*H1550,3)</f>
        <v>0</v>
      </c>
      <c r="K1550" s="153"/>
      <c r="L1550" s="31"/>
      <c r="M1550" s="154" t="s">
        <v>1</v>
      </c>
      <c r="N1550" s="155" t="s">
        <v>37</v>
      </c>
      <c r="O1550" s="156">
        <v>15.305</v>
      </c>
      <c r="P1550" s="156">
        <f>O1550*H1550</f>
        <v>11.325699999999999</v>
      </c>
      <c r="Q1550" s="156">
        <v>1.20296</v>
      </c>
      <c r="R1550" s="156">
        <f>Q1550*H1550</f>
        <v>0.89019040000000005</v>
      </c>
      <c r="S1550" s="156">
        <v>0</v>
      </c>
      <c r="T1550" s="157">
        <f>S1550*H1550</f>
        <v>0</v>
      </c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R1550" s="158" t="s">
        <v>162</v>
      </c>
      <c r="AT1550" s="158" t="s">
        <v>159</v>
      </c>
      <c r="AU1550" s="158" t="s">
        <v>87</v>
      </c>
      <c r="AY1550" s="18" t="s">
        <v>157</v>
      </c>
      <c r="BE1550" s="159">
        <f>IF(N1550="základná",J1550,0)</f>
        <v>0</v>
      </c>
      <c r="BF1550" s="159">
        <f>IF(N1550="znížená",J1550,0)</f>
        <v>0</v>
      </c>
      <c r="BG1550" s="159">
        <f>IF(N1550="zákl. prenesená",J1550,0)</f>
        <v>0</v>
      </c>
      <c r="BH1550" s="159">
        <f>IF(N1550="zníž. prenesená",J1550,0)</f>
        <v>0</v>
      </c>
      <c r="BI1550" s="159">
        <f>IF(N1550="nulová",J1550,0)</f>
        <v>0</v>
      </c>
      <c r="BJ1550" s="18" t="s">
        <v>87</v>
      </c>
      <c r="BK1550" s="160">
        <f>ROUND(I1550*H1550,3)</f>
        <v>0</v>
      </c>
      <c r="BL1550" s="18" t="s">
        <v>162</v>
      </c>
      <c r="BM1550" s="158" t="s">
        <v>2144</v>
      </c>
    </row>
    <row r="1551" spans="1:65" s="14" customFormat="1" x14ac:dyDescent="0.2">
      <c r="B1551" s="172"/>
      <c r="D1551" s="166" t="s">
        <v>269</v>
      </c>
      <c r="E1551" s="173" t="s">
        <v>1</v>
      </c>
      <c r="F1551" s="174" t="s">
        <v>2145</v>
      </c>
      <c r="H1551" s="175">
        <v>740</v>
      </c>
      <c r="L1551" s="172"/>
      <c r="M1551" s="176"/>
      <c r="N1551" s="177"/>
      <c r="O1551" s="177"/>
      <c r="P1551" s="177"/>
      <c r="Q1551" s="177"/>
      <c r="R1551" s="177"/>
      <c r="S1551" s="177"/>
      <c r="T1551" s="178"/>
      <c r="AT1551" s="173" t="s">
        <v>269</v>
      </c>
      <c r="AU1551" s="173" t="s">
        <v>87</v>
      </c>
      <c r="AV1551" s="14" t="s">
        <v>87</v>
      </c>
      <c r="AW1551" s="14" t="s">
        <v>26</v>
      </c>
      <c r="AX1551" s="14" t="s">
        <v>71</v>
      </c>
      <c r="AY1551" s="173" t="s">
        <v>157</v>
      </c>
    </row>
    <row r="1552" spans="1:65" s="16" customFormat="1" x14ac:dyDescent="0.2">
      <c r="B1552" s="186"/>
      <c r="D1552" s="166" t="s">
        <v>269</v>
      </c>
      <c r="E1552" s="187" t="s">
        <v>1</v>
      </c>
      <c r="F1552" s="188" t="s">
        <v>319</v>
      </c>
      <c r="H1552" s="189">
        <v>740</v>
      </c>
      <c r="L1552" s="186"/>
      <c r="M1552" s="190"/>
      <c r="N1552" s="191"/>
      <c r="O1552" s="191"/>
      <c r="P1552" s="191"/>
      <c r="Q1552" s="191"/>
      <c r="R1552" s="191"/>
      <c r="S1552" s="191"/>
      <c r="T1552" s="192"/>
      <c r="AT1552" s="187" t="s">
        <v>269</v>
      </c>
      <c r="AU1552" s="187" t="s">
        <v>87</v>
      </c>
      <c r="AV1552" s="16" t="s">
        <v>92</v>
      </c>
      <c r="AW1552" s="16" t="s">
        <v>26</v>
      </c>
      <c r="AX1552" s="16" t="s">
        <v>71</v>
      </c>
      <c r="AY1552" s="187" t="s">
        <v>157</v>
      </c>
    </row>
    <row r="1553" spans="1:65" s="14" customFormat="1" x14ac:dyDescent="0.2">
      <c r="B1553" s="172"/>
      <c r="D1553" s="166" t="s">
        <v>269</v>
      </c>
      <c r="E1553" s="173" t="s">
        <v>1</v>
      </c>
      <c r="F1553" s="174" t="s">
        <v>2146</v>
      </c>
      <c r="H1553" s="175">
        <v>0.74</v>
      </c>
      <c r="L1553" s="172"/>
      <c r="M1553" s="176"/>
      <c r="N1553" s="177"/>
      <c r="O1553" s="177"/>
      <c r="P1553" s="177"/>
      <c r="Q1553" s="177"/>
      <c r="R1553" s="177"/>
      <c r="S1553" s="177"/>
      <c r="T1553" s="178"/>
      <c r="AT1553" s="173" t="s">
        <v>269</v>
      </c>
      <c r="AU1553" s="173" t="s">
        <v>87</v>
      </c>
      <c r="AV1553" s="14" t="s">
        <v>87</v>
      </c>
      <c r="AW1553" s="14" t="s">
        <v>26</v>
      </c>
      <c r="AX1553" s="14" t="s">
        <v>71</v>
      </c>
      <c r="AY1553" s="173" t="s">
        <v>157</v>
      </c>
    </row>
    <row r="1554" spans="1:65" s="16" customFormat="1" x14ac:dyDescent="0.2">
      <c r="B1554" s="186"/>
      <c r="D1554" s="166" t="s">
        <v>269</v>
      </c>
      <c r="E1554" s="187" t="s">
        <v>1</v>
      </c>
      <c r="F1554" s="188" t="s">
        <v>319</v>
      </c>
      <c r="H1554" s="189">
        <v>0.74</v>
      </c>
      <c r="L1554" s="186"/>
      <c r="M1554" s="190"/>
      <c r="N1554" s="191"/>
      <c r="O1554" s="191"/>
      <c r="P1554" s="191"/>
      <c r="Q1554" s="191"/>
      <c r="R1554" s="191"/>
      <c r="S1554" s="191"/>
      <c r="T1554" s="192"/>
      <c r="AT1554" s="187" t="s">
        <v>269</v>
      </c>
      <c r="AU1554" s="187" t="s">
        <v>87</v>
      </c>
      <c r="AV1554" s="16" t="s">
        <v>92</v>
      </c>
      <c r="AW1554" s="16" t="s">
        <v>26</v>
      </c>
      <c r="AX1554" s="16" t="s">
        <v>79</v>
      </c>
      <c r="AY1554" s="187" t="s">
        <v>157</v>
      </c>
    </row>
    <row r="1555" spans="1:65" s="2" customFormat="1" ht="24.2" customHeight="1" x14ac:dyDescent="0.2">
      <c r="A1555" s="30"/>
      <c r="B1555" s="147"/>
      <c r="C1555" s="148" t="s">
        <v>2147</v>
      </c>
      <c r="D1555" s="148" t="s">
        <v>159</v>
      </c>
      <c r="E1555" s="149" t="s">
        <v>2148</v>
      </c>
      <c r="F1555" s="150" t="s">
        <v>2149</v>
      </c>
      <c r="G1555" s="151" t="s">
        <v>168</v>
      </c>
      <c r="H1555" s="152">
        <v>2017.806</v>
      </c>
      <c r="I1555" s="152"/>
      <c r="J1555" s="152">
        <f>ROUND(I1555*H1555,3)</f>
        <v>0</v>
      </c>
      <c r="K1555" s="153"/>
      <c r="L1555" s="31"/>
      <c r="M1555" s="154" t="s">
        <v>1</v>
      </c>
      <c r="N1555" s="155" t="s">
        <v>37</v>
      </c>
      <c r="O1555" s="156">
        <v>0.01</v>
      </c>
      <c r="P1555" s="156">
        <f>O1555*H1555</f>
        <v>20.178060000000002</v>
      </c>
      <c r="Q1555" s="156">
        <v>0</v>
      </c>
      <c r="R1555" s="156">
        <f>Q1555*H1555</f>
        <v>0</v>
      </c>
      <c r="S1555" s="156">
        <v>0</v>
      </c>
      <c r="T1555" s="157">
        <f>S1555*H1555</f>
        <v>0</v>
      </c>
      <c r="U1555" s="30"/>
      <c r="V1555" s="30"/>
      <c r="W1555" s="30"/>
      <c r="X1555" s="30"/>
      <c r="Y1555" s="30"/>
      <c r="Z1555" s="30"/>
      <c r="AA1555" s="30"/>
      <c r="AB1555" s="30"/>
      <c r="AC1555" s="30"/>
      <c r="AD1555" s="30"/>
      <c r="AE1555" s="30"/>
      <c r="AR1555" s="158" t="s">
        <v>162</v>
      </c>
      <c r="AT1555" s="158" t="s">
        <v>159</v>
      </c>
      <c r="AU1555" s="158" t="s">
        <v>87</v>
      </c>
      <c r="AY1555" s="18" t="s">
        <v>157</v>
      </c>
      <c r="BE1555" s="159">
        <f>IF(N1555="základná",J1555,0)</f>
        <v>0</v>
      </c>
      <c r="BF1555" s="159">
        <f>IF(N1555="znížená",J1555,0)</f>
        <v>0</v>
      </c>
      <c r="BG1555" s="159">
        <f>IF(N1555="zákl. prenesená",J1555,0)</f>
        <v>0</v>
      </c>
      <c r="BH1555" s="159">
        <f>IF(N1555="zníž. prenesená",J1555,0)</f>
        <v>0</v>
      </c>
      <c r="BI1555" s="159">
        <f>IF(N1555="nulová",J1555,0)</f>
        <v>0</v>
      </c>
      <c r="BJ1555" s="18" t="s">
        <v>87</v>
      </c>
      <c r="BK1555" s="160">
        <f>ROUND(I1555*H1555,3)</f>
        <v>0</v>
      </c>
      <c r="BL1555" s="18" t="s">
        <v>162</v>
      </c>
      <c r="BM1555" s="158" t="s">
        <v>2150</v>
      </c>
    </row>
    <row r="1556" spans="1:65" s="13" customFormat="1" x14ac:dyDescent="0.2">
      <c r="B1556" s="165"/>
      <c r="D1556" s="166" t="s">
        <v>269</v>
      </c>
      <c r="E1556" s="167" t="s">
        <v>1</v>
      </c>
      <c r="F1556" s="168" t="s">
        <v>2151</v>
      </c>
      <c r="H1556" s="167" t="s">
        <v>1</v>
      </c>
      <c r="L1556" s="165"/>
      <c r="M1556" s="169"/>
      <c r="N1556" s="170"/>
      <c r="O1556" s="170"/>
      <c r="P1556" s="170"/>
      <c r="Q1556" s="170"/>
      <c r="R1556" s="170"/>
      <c r="S1556" s="170"/>
      <c r="T1556" s="171"/>
      <c r="AT1556" s="167" t="s">
        <v>269</v>
      </c>
      <c r="AU1556" s="167" t="s">
        <v>87</v>
      </c>
      <c r="AV1556" s="13" t="s">
        <v>79</v>
      </c>
      <c r="AW1556" s="13" t="s">
        <v>26</v>
      </c>
      <c r="AX1556" s="13" t="s">
        <v>71</v>
      </c>
      <c r="AY1556" s="167" t="s">
        <v>157</v>
      </c>
    </row>
    <row r="1557" spans="1:65" s="14" customFormat="1" x14ac:dyDescent="0.2">
      <c r="B1557" s="172"/>
      <c r="D1557" s="166" t="s">
        <v>269</v>
      </c>
      <c r="E1557" s="173" t="s">
        <v>1</v>
      </c>
      <c r="F1557" s="174" t="s">
        <v>2152</v>
      </c>
      <c r="H1557" s="175">
        <v>112.04</v>
      </c>
      <c r="L1557" s="172"/>
      <c r="M1557" s="176"/>
      <c r="N1557" s="177"/>
      <c r="O1557" s="177"/>
      <c r="P1557" s="177"/>
      <c r="Q1557" s="177"/>
      <c r="R1557" s="177"/>
      <c r="S1557" s="177"/>
      <c r="T1557" s="178"/>
      <c r="AT1557" s="173" t="s">
        <v>269</v>
      </c>
      <c r="AU1557" s="173" t="s">
        <v>87</v>
      </c>
      <c r="AV1557" s="14" t="s">
        <v>87</v>
      </c>
      <c r="AW1557" s="14" t="s">
        <v>26</v>
      </c>
      <c r="AX1557" s="14" t="s">
        <v>71</v>
      </c>
      <c r="AY1557" s="173" t="s">
        <v>157</v>
      </c>
    </row>
    <row r="1558" spans="1:65" s="14" customFormat="1" x14ac:dyDescent="0.2">
      <c r="B1558" s="172"/>
      <c r="D1558" s="166" t="s">
        <v>269</v>
      </c>
      <c r="E1558" s="173" t="s">
        <v>1</v>
      </c>
      <c r="F1558" s="174" t="s">
        <v>2153</v>
      </c>
      <c r="H1558" s="175">
        <v>539.37</v>
      </c>
      <c r="L1558" s="172"/>
      <c r="M1558" s="176"/>
      <c r="N1558" s="177"/>
      <c r="O1558" s="177"/>
      <c r="P1558" s="177"/>
      <c r="Q1558" s="177"/>
      <c r="R1558" s="177"/>
      <c r="S1558" s="177"/>
      <c r="T1558" s="178"/>
      <c r="AT1558" s="173" t="s">
        <v>269</v>
      </c>
      <c r="AU1558" s="173" t="s">
        <v>87</v>
      </c>
      <c r="AV1558" s="14" t="s">
        <v>87</v>
      </c>
      <c r="AW1558" s="14" t="s">
        <v>26</v>
      </c>
      <c r="AX1558" s="14" t="s">
        <v>71</v>
      </c>
      <c r="AY1558" s="173" t="s">
        <v>157</v>
      </c>
    </row>
    <row r="1559" spans="1:65" s="14" customFormat="1" x14ac:dyDescent="0.2">
      <c r="B1559" s="172"/>
      <c r="D1559" s="166" t="s">
        <v>269</v>
      </c>
      <c r="E1559" s="173" t="s">
        <v>1</v>
      </c>
      <c r="F1559" s="174" t="s">
        <v>2154</v>
      </c>
      <c r="H1559" s="175">
        <v>391.11</v>
      </c>
      <c r="L1559" s="172"/>
      <c r="M1559" s="176"/>
      <c r="N1559" s="177"/>
      <c r="O1559" s="177"/>
      <c r="P1559" s="177"/>
      <c r="Q1559" s="177"/>
      <c r="R1559" s="177"/>
      <c r="S1559" s="177"/>
      <c r="T1559" s="178"/>
      <c r="AT1559" s="173" t="s">
        <v>269</v>
      </c>
      <c r="AU1559" s="173" t="s">
        <v>87</v>
      </c>
      <c r="AV1559" s="14" t="s">
        <v>87</v>
      </c>
      <c r="AW1559" s="14" t="s">
        <v>26</v>
      </c>
      <c r="AX1559" s="14" t="s">
        <v>71</v>
      </c>
      <c r="AY1559" s="173" t="s">
        <v>157</v>
      </c>
    </row>
    <row r="1560" spans="1:65" s="14" customFormat="1" x14ac:dyDescent="0.2">
      <c r="B1560" s="172"/>
      <c r="D1560" s="166" t="s">
        <v>269</v>
      </c>
      <c r="E1560" s="173" t="s">
        <v>1</v>
      </c>
      <c r="F1560" s="174" t="s">
        <v>2155</v>
      </c>
      <c r="H1560" s="175">
        <v>164.21</v>
      </c>
      <c r="L1560" s="172"/>
      <c r="M1560" s="176"/>
      <c r="N1560" s="177"/>
      <c r="O1560" s="177"/>
      <c r="P1560" s="177"/>
      <c r="Q1560" s="177"/>
      <c r="R1560" s="177"/>
      <c r="S1560" s="177"/>
      <c r="T1560" s="178"/>
      <c r="AT1560" s="173" t="s">
        <v>269</v>
      </c>
      <c r="AU1560" s="173" t="s">
        <v>87</v>
      </c>
      <c r="AV1560" s="14" t="s">
        <v>87</v>
      </c>
      <c r="AW1560" s="14" t="s">
        <v>26</v>
      </c>
      <c r="AX1560" s="14" t="s">
        <v>71</v>
      </c>
      <c r="AY1560" s="173" t="s">
        <v>157</v>
      </c>
    </row>
    <row r="1561" spans="1:65" s="14" customFormat="1" x14ac:dyDescent="0.2">
      <c r="B1561" s="172"/>
      <c r="D1561" s="166" t="s">
        <v>269</v>
      </c>
      <c r="E1561" s="173" t="s">
        <v>1</v>
      </c>
      <c r="F1561" s="174" t="s">
        <v>2156</v>
      </c>
      <c r="H1561" s="175">
        <v>94.75</v>
      </c>
      <c r="L1561" s="172"/>
      <c r="M1561" s="176"/>
      <c r="N1561" s="177"/>
      <c r="O1561" s="177"/>
      <c r="P1561" s="177"/>
      <c r="Q1561" s="177"/>
      <c r="R1561" s="177"/>
      <c r="S1561" s="177"/>
      <c r="T1561" s="178"/>
      <c r="AT1561" s="173" t="s">
        <v>269</v>
      </c>
      <c r="AU1561" s="173" t="s">
        <v>87</v>
      </c>
      <c r="AV1561" s="14" t="s">
        <v>87</v>
      </c>
      <c r="AW1561" s="14" t="s">
        <v>26</v>
      </c>
      <c r="AX1561" s="14" t="s">
        <v>71</v>
      </c>
      <c r="AY1561" s="173" t="s">
        <v>157</v>
      </c>
    </row>
    <row r="1562" spans="1:65" s="14" customFormat="1" x14ac:dyDescent="0.2">
      <c r="B1562" s="172"/>
      <c r="D1562" s="166" t="s">
        <v>269</v>
      </c>
      <c r="E1562" s="173" t="s">
        <v>1</v>
      </c>
      <c r="F1562" s="174" t="s">
        <v>2157</v>
      </c>
      <c r="H1562" s="175">
        <v>310.16000000000003</v>
      </c>
      <c r="L1562" s="172"/>
      <c r="M1562" s="176"/>
      <c r="N1562" s="177"/>
      <c r="O1562" s="177"/>
      <c r="P1562" s="177"/>
      <c r="Q1562" s="177"/>
      <c r="R1562" s="177"/>
      <c r="S1562" s="177"/>
      <c r="T1562" s="178"/>
      <c r="AT1562" s="173" t="s">
        <v>269</v>
      </c>
      <c r="AU1562" s="173" t="s">
        <v>87</v>
      </c>
      <c r="AV1562" s="14" t="s">
        <v>87</v>
      </c>
      <c r="AW1562" s="14" t="s">
        <v>26</v>
      </c>
      <c r="AX1562" s="14" t="s">
        <v>71</v>
      </c>
      <c r="AY1562" s="173" t="s">
        <v>157</v>
      </c>
    </row>
    <row r="1563" spans="1:65" s="14" customFormat="1" x14ac:dyDescent="0.2">
      <c r="B1563" s="172"/>
      <c r="D1563" s="166" t="s">
        <v>269</v>
      </c>
      <c r="E1563" s="173" t="s">
        <v>1</v>
      </c>
      <c r="F1563" s="174" t="s">
        <v>2158</v>
      </c>
      <c r="H1563" s="175">
        <v>38.183</v>
      </c>
      <c r="L1563" s="172"/>
      <c r="M1563" s="176"/>
      <c r="N1563" s="177"/>
      <c r="O1563" s="177"/>
      <c r="P1563" s="177"/>
      <c r="Q1563" s="177"/>
      <c r="R1563" s="177"/>
      <c r="S1563" s="177"/>
      <c r="T1563" s="178"/>
      <c r="AT1563" s="173" t="s">
        <v>269</v>
      </c>
      <c r="AU1563" s="173" t="s">
        <v>87</v>
      </c>
      <c r="AV1563" s="14" t="s">
        <v>87</v>
      </c>
      <c r="AW1563" s="14" t="s">
        <v>26</v>
      </c>
      <c r="AX1563" s="14" t="s">
        <v>71</v>
      </c>
      <c r="AY1563" s="173" t="s">
        <v>157</v>
      </c>
    </row>
    <row r="1564" spans="1:65" s="14" customFormat="1" x14ac:dyDescent="0.2">
      <c r="B1564" s="172"/>
      <c r="D1564" s="166" t="s">
        <v>269</v>
      </c>
      <c r="E1564" s="173" t="s">
        <v>1</v>
      </c>
      <c r="F1564" s="174" t="s">
        <v>2159</v>
      </c>
      <c r="H1564" s="175">
        <v>8.1129999999999995</v>
      </c>
      <c r="L1564" s="172"/>
      <c r="M1564" s="176"/>
      <c r="N1564" s="177"/>
      <c r="O1564" s="177"/>
      <c r="P1564" s="177"/>
      <c r="Q1564" s="177"/>
      <c r="R1564" s="177"/>
      <c r="S1564" s="177"/>
      <c r="T1564" s="178"/>
      <c r="AT1564" s="173" t="s">
        <v>269</v>
      </c>
      <c r="AU1564" s="173" t="s">
        <v>87</v>
      </c>
      <c r="AV1564" s="14" t="s">
        <v>87</v>
      </c>
      <c r="AW1564" s="14" t="s">
        <v>26</v>
      </c>
      <c r="AX1564" s="14" t="s">
        <v>71</v>
      </c>
      <c r="AY1564" s="173" t="s">
        <v>157</v>
      </c>
    </row>
    <row r="1565" spans="1:65" s="14" customFormat="1" x14ac:dyDescent="0.2">
      <c r="B1565" s="172"/>
      <c r="D1565" s="166" t="s">
        <v>269</v>
      </c>
      <c r="E1565" s="173" t="s">
        <v>1</v>
      </c>
      <c r="F1565" s="174" t="s">
        <v>2160</v>
      </c>
      <c r="H1565" s="175">
        <v>183.55</v>
      </c>
      <c r="L1565" s="172"/>
      <c r="M1565" s="176"/>
      <c r="N1565" s="177"/>
      <c r="O1565" s="177"/>
      <c r="P1565" s="177"/>
      <c r="Q1565" s="177"/>
      <c r="R1565" s="177"/>
      <c r="S1565" s="177"/>
      <c r="T1565" s="178"/>
      <c r="AT1565" s="173" t="s">
        <v>269</v>
      </c>
      <c r="AU1565" s="173" t="s">
        <v>87</v>
      </c>
      <c r="AV1565" s="14" t="s">
        <v>87</v>
      </c>
      <c r="AW1565" s="14" t="s">
        <v>26</v>
      </c>
      <c r="AX1565" s="14" t="s">
        <v>71</v>
      </c>
      <c r="AY1565" s="173" t="s">
        <v>157</v>
      </c>
    </row>
    <row r="1566" spans="1:65" s="14" customFormat="1" x14ac:dyDescent="0.2">
      <c r="B1566" s="172"/>
      <c r="D1566" s="166" t="s">
        <v>269</v>
      </c>
      <c r="E1566" s="173" t="s">
        <v>1</v>
      </c>
      <c r="F1566" s="174" t="s">
        <v>2161</v>
      </c>
      <c r="H1566" s="175">
        <v>176.32</v>
      </c>
      <c r="L1566" s="172"/>
      <c r="M1566" s="176"/>
      <c r="N1566" s="177"/>
      <c r="O1566" s="177"/>
      <c r="P1566" s="177"/>
      <c r="Q1566" s="177"/>
      <c r="R1566" s="177"/>
      <c r="S1566" s="177"/>
      <c r="T1566" s="178"/>
      <c r="AT1566" s="173" t="s">
        <v>269</v>
      </c>
      <c r="AU1566" s="173" t="s">
        <v>87</v>
      </c>
      <c r="AV1566" s="14" t="s">
        <v>87</v>
      </c>
      <c r="AW1566" s="14" t="s">
        <v>26</v>
      </c>
      <c r="AX1566" s="14" t="s">
        <v>71</v>
      </c>
      <c r="AY1566" s="173" t="s">
        <v>157</v>
      </c>
    </row>
    <row r="1567" spans="1:65" s="15" customFormat="1" x14ac:dyDescent="0.2">
      <c r="B1567" s="179"/>
      <c r="D1567" s="166" t="s">
        <v>269</v>
      </c>
      <c r="E1567" s="180" t="s">
        <v>1</v>
      </c>
      <c r="F1567" s="181" t="s">
        <v>272</v>
      </c>
      <c r="H1567" s="182">
        <v>2017.806</v>
      </c>
      <c r="L1567" s="179"/>
      <c r="M1567" s="183"/>
      <c r="N1567" s="184"/>
      <c r="O1567" s="184"/>
      <c r="P1567" s="184"/>
      <c r="Q1567" s="184"/>
      <c r="R1567" s="184"/>
      <c r="S1567" s="184"/>
      <c r="T1567" s="185"/>
      <c r="AT1567" s="180" t="s">
        <v>269</v>
      </c>
      <c r="AU1567" s="180" t="s">
        <v>87</v>
      </c>
      <c r="AV1567" s="15" t="s">
        <v>162</v>
      </c>
      <c r="AW1567" s="15" t="s">
        <v>26</v>
      </c>
      <c r="AX1567" s="15" t="s">
        <v>79</v>
      </c>
      <c r="AY1567" s="180" t="s">
        <v>157</v>
      </c>
    </row>
    <row r="1568" spans="1:65" s="2" customFormat="1" ht="24.2" customHeight="1" x14ac:dyDescent="0.2">
      <c r="A1568" s="30"/>
      <c r="B1568" s="147"/>
      <c r="C1568" s="193" t="s">
        <v>2162</v>
      </c>
      <c r="D1568" s="193" t="s">
        <v>777</v>
      </c>
      <c r="E1568" s="194" t="s">
        <v>2163</v>
      </c>
      <c r="F1568" s="195" t="s">
        <v>8075</v>
      </c>
      <c r="G1568" s="196" t="s">
        <v>168</v>
      </c>
      <c r="H1568" s="197">
        <v>2320.4769999999999</v>
      </c>
      <c r="I1568" s="197"/>
      <c r="J1568" s="197">
        <f>ROUND(I1568*H1568,3)</f>
        <v>0</v>
      </c>
      <c r="K1568" s="198"/>
      <c r="L1568" s="199"/>
      <c r="M1568" s="200" t="s">
        <v>1</v>
      </c>
      <c r="N1568" s="201" t="s">
        <v>37</v>
      </c>
      <c r="O1568" s="156">
        <v>0</v>
      </c>
      <c r="P1568" s="156">
        <f>O1568*H1568</f>
        <v>0</v>
      </c>
      <c r="Q1568" s="156">
        <v>1E-4</v>
      </c>
      <c r="R1568" s="156">
        <f>Q1568*H1568</f>
        <v>0.2320477</v>
      </c>
      <c r="S1568" s="156">
        <v>0</v>
      </c>
      <c r="T1568" s="157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58" t="s">
        <v>187</v>
      </c>
      <c r="AT1568" s="158" t="s">
        <v>777</v>
      </c>
      <c r="AU1568" s="158" t="s">
        <v>87</v>
      </c>
      <c r="AY1568" s="18" t="s">
        <v>157</v>
      </c>
      <c r="BE1568" s="159">
        <f>IF(N1568="základná",J1568,0)</f>
        <v>0</v>
      </c>
      <c r="BF1568" s="159">
        <f>IF(N1568="znížená",J1568,0)</f>
        <v>0</v>
      </c>
      <c r="BG1568" s="159">
        <f>IF(N1568="zákl. prenesená",J1568,0)</f>
        <v>0</v>
      </c>
      <c r="BH1568" s="159">
        <f>IF(N1568="zníž. prenesená",J1568,0)</f>
        <v>0</v>
      </c>
      <c r="BI1568" s="159">
        <f>IF(N1568="nulová",J1568,0)</f>
        <v>0</v>
      </c>
      <c r="BJ1568" s="18" t="s">
        <v>87</v>
      </c>
      <c r="BK1568" s="160">
        <f>ROUND(I1568*H1568,3)</f>
        <v>0</v>
      </c>
      <c r="BL1568" s="18" t="s">
        <v>162</v>
      </c>
      <c r="BM1568" s="158" t="s">
        <v>2164</v>
      </c>
    </row>
    <row r="1569" spans="1:65" s="14" customFormat="1" x14ac:dyDescent="0.2">
      <c r="B1569" s="172"/>
      <c r="D1569" s="166" t="s">
        <v>269</v>
      </c>
      <c r="E1569" s="173" t="s">
        <v>1</v>
      </c>
      <c r="F1569" s="174" t="s">
        <v>2165</v>
      </c>
      <c r="H1569" s="175">
        <v>2320.4769999999999</v>
      </c>
      <c r="L1569" s="172"/>
      <c r="M1569" s="176"/>
      <c r="N1569" s="177"/>
      <c r="O1569" s="177"/>
      <c r="P1569" s="177"/>
      <c r="Q1569" s="177"/>
      <c r="R1569" s="177"/>
      <c r="S1569" s="177"/>
      <c r="T1569" s="178"/>
      <c r="AT1569" s="173" t="s">
        <v>269</v>
      </c>
      <c r="AU1569" s="173" t="s">
        <v>87</v>
      </c>
      <c r="AV1569" s="14" t="s">
        <v>87</v>
      </c>
      <c r="AW1569" s="14" t="s">
        <v>26</v>
      </c>
      <c r="AX1569" s="14" t="s">
        <v>71</v>
      </c>
      <c r="AY1569" s="173" t="s">
        <v>157</v>
      </c>
    </row>
    <row r="1570" spans="1:65" s="15" customFormat="1" x14ac:dyDescent="0.2">
      <c r="B1570" s="179"/>
      <c r="D1570" s="166" t="s">
        <v>269</v>
      </c>
      <c r="E1570" s="180" t="s">
        <v>1</v>
      </c>
      <c r="F1570" s="181" t="s">
        <v>272</v>
      </c>
      <c r="H1570" s="182">
        <v>2320.4769999999999</v>
      </c>
      <c r="L1570" s="179"/>
      <c r="M1570" s="183"/>
      <c r="N1570" s="184"/>
      <c r="O1570" s="184"/>
      <c r="P1570" s="184"/>
      <c r="Q1570" s="184"/>
      <c r="R1570" s="184"/>
      <c r="S1570" s="184"/>
      <c r="T1570" s="185"/>
      <c r="AT1570" s="180" t="s">
        <v>269</v>
      </c>
      <c r="AU1570" s="180" t="s">
        <v>87</v>
      </c>
      <c r="AV1570" s="15" t="s">
        <v>162</v>
      </c>
      <c r="AW1570" s="15" t="s">
        <v>26</v>
      </c>
      <c r="AX1570" s="15" t="s">
        <v>79</v>
      </c>
      <c r="AY1570" s="180" t="s">
        <v>157</v>
      </c>
    </row>
    <row r="1571" spans="1:65" s="2" customFormat="1" ht="24.2" customHeight="1" x14ac:dyDescent="0.2">
      <c r="A1571" s="30"/>
      <c r="B1571" s="147"/>
      <c r="C1571" s="148" t="s">
        <v>2166</v>
      </c>
      <c r="D1571" s="148" t="s">
        <v>159</v>
      </c>
      <c r="E1571" s="149" t="s">
        <v>2167</v>
      </c>
      <c r="F1571" s="150" t="s">
        <v>2168</v>
      </c>
      <c r="G1571" s="151" t="s">
        <v>168</v>
      </c>
      <c r="H1571" s="152">
        <v>1662.3989999999999</v>
      </c>
      <c r="I1571" s="152"/>
      <c r="J1571" s="152">
        <f>ROUND(I1571*H1571,3)</f>
        <v>0</v>
      </c>
      <c r="K1571" s="153"/>
      <c r="L1571" s="31"/>
      <c r="M1571" s="154" t="s">
        <v>1</v>
      </c>
      <c r="N1571" s="155" t="s">
        <v>37</v>
      </c>
      <c r="O1571" s="156">
        <v>0.13300000000000001</v>
      </c>
      <c r="P1571" s="156">
        <f>O1571*H1571</f>
        <v>221.09906699999999</v>
      </c>
      <c r="Q1571" s="156">
        <v>0</v>
      </c>
      <c r="R1571" s="156">
        <f>Q1571*H1571</f>
        <v>0</v>
      </c>
      <c r="S1571" s="156">
        <v>0</v>
      </c>
      <c r="T1571" s="157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58" t="s">
        <v>162</v>
      </c>
      <c r="AT1571" s="158" t="s">
        <v>159</v>
      </c>
      <c r="AU1571" s="158" t="s">
        <v>87</v>
      </c>
      <c r="AY1571" s="18" t="s">
        <v>157</v>
      </c>
      <c r="BE1571" s="159">
        <f>IF(N1571="základná",J1571,0)</f>
        <v>0</v>
      </c>
      <c r="BF1571" s="159">
        <f>IF(N1571="znížená",J1571,0)</f>
        <v>0</v>
      </c>
      <c r="BG1571" s="159">
        <f>IF(N1571="zákl. prenesená",J1571,0)</f>
        <v>0</v>
      </c>
      <c r="BH1571" s="159">
        <f>IF(N1571="zníž. prenesená",J1571,0)</f>
        <v>0</v>
      </c>
      <c r="BI1571" s="159">
        <f>IF(N1571="nulová",J1571,0)</f>
        <v>0</v>
      </c>
      <c r="BJ1571" s="18" t="s">
        <v>87</v>
      </c>
      <c r="BK1571" s="160">
        <f>ROUND(I1571*H1571,3)</f>
        <v>0</v>
      </c>
      <c r="BL1571" s="18" t="s">
        <v>162</v>
      </c>
      <c r="BM1571" s="158" t="s">
        <v>2169</v>
      </c>
    </row>
    <row r="1572" spans="1:65" s="13" customFormat="1" x14ac:dyDescent="0.2">
      <c r="B1572" s="165"/>
      <c r="D1572" s="166" t="s">
        <v>269</v>
      </c>
      <c r="E1572" s="167" t="s">
        <v>1</v>
      </c>
      <c r="F1572" s="168" t="s">
        <v>2170</v>
      </c>
      <c r="H1572" s="167" t="s">
        <v>1</v>
      </c>
      <c r="L1572" s="165"/>
      <c r="M1572" s="169"/>
      <c r="N1572" s="170"/>
      <c r="O1572" s="170"/>
      <c r="P1572" s="170"/>
      <c r="Q1572" s="170"/>
      <c r="R1572" s="170"/>
      <c r="S1572" s="170"/>
      <c r="T1572" s="171"/>
      <c r="AT1572" s="167" t="s">
        <v>269</v>
      </c>
      <c r="AU1572" s="167" t="s">
        <v>87</v>
      </c>
      <c r="AV1572" s="13" t="s">
        <v>79</v>
      </c>
      <c r="AW1572" s="13" t="s">
        <v>26</v>
      </c>
      <c r="AX1572" s="13" t="s">
        <v>71</v>
      </c>
      <c r="AY1572" s="167" t="s">
        <v>157</v>
      </c>
    </row>
    <row r="1573" spans="1:65" s="14" customFormat="1" x14ac:dyDescent="0.2">
      <c r="B1573" s="172"/>
      <c r="D1573" s="166" t="s">
        <v>269</v>
      </c>
      <c r="E1573" s="173" t="s">
        <v>1</v>
      </c>
      <c r="F1573" s="174" t="s">
        <v>2171</v>
      </c>
      <c r="H1573" s="175">
        <v>333.41</v>
      </c>
      <c r="L1573" s="172"/>
      <c r="M1573" s="176"/>
      <c r="N1573" s="177"/>
      <c r="O1573" s="177"/>
      <c r="P1573" s="177"/>
      <c r="Q1573" s="177"/>
      <c r="R1573" s="177"/>
      <c r="S1573" s="177"/>
      <c r="T1573" s="178"/>
      <c r="AT1573" s="173" t="s">
        <v>269</v>
      </c>
      <c r="AU1573" s="173" t="s">
        <v>87</v>
      </c>
      <c r="AV1573" s="14" t="s">
        <v>87</v>
      </c>
      <c r="AW1573" s="14" t="s">
        <v>26</v>
      </c>
      <c r="AX1573" s="14" t="s">
        <v>71</v>
      </c>
      <c r="AY1573" s="173" t="s">
        <v>157</v>
      </c>
    </row>
    <row r="1574" spans="1:65" s="14" customFormat="1" x14ac:dyDescent="0.2">
      <c r="B1574" s="172"/>
      <c r="D1574" s="166" t="s">
        <v>269</v>
      </c>
      <c r="E1574" s="173" t="s">
        <v>1</v>
      </c>
      <c r="F1574" s="174" t="s">
        <v>2172</v>
      </c>
      <c r="H1574" s="175">
        <v>448.93</v>
      </c>
      <c r="L1574" s="172"/>
      <c r="M1574" s="176"/>
      <c r="N1574" s="177"/>
      <c r="O1574" s="177"/>
      <c r="P1574" s="177"/>
      <c r="Q1574" s="177"/>
      <c r="R1574" s="177"/>
      <c r="S1574" s="177"/>
      <c r="T1574" s="178"/>
      <c r="AT1574" s="173" t="s">
        <v>269</v>
      </c>
      <c r="AU1574" s="173" t="s">
        <v>87</v>
      </c>
      <c r="AV1574" s="14" t="s">
        <v>87</v>
      </c>
      <c r="AW1574" s="14" t="s">
        <v>26</v>
      </c>
      <c r="AX1574" s="14" t="s">
        <v>71</v>
      </c>
      <c r="AY1574" s="173" t="s">
        <v>157</v>
      </c>
    </row>
    <row r="1575" spans="1:65" s="14" customFormat="1" x14ac:dyDescent="0.2">
      <c r="B1575" s="172"/>
      <c r="D1575" s="166" t="s">
        <v>269</v>
      </c>
      <c r="E1575" s="173" t="s">
        <v>1</v>
      </c>
      <c r="F1575" s="174" t="s">
        <v>2173</v>
      </c>
      <c r="H1575" s="175">
        <v>566.44000000000005</v>
      </c>
      <c r="L1575" s="172"/>
      <c r="M1575" s="176"/>
      <c r="N1575" s="177"/>
      <c r="O1575" s="177"/>
      <c r="P1575" s="177"/>
      <c r="Q1575" s="177"/>
      <c r="R1575" s="177"/>
      <c r="S1575" s="177"/>
      <c r="T1575" s="178"/>
      <c r="AT1575" s="173" t="s">
        <v>269</v>
      </c>
      <c r="AU1575" s="173" t="s">
        <v>87</v>
      </c>
      <c r="AV1575" s="14" t="s">
        <v>87</v>
      </c>
      <c r="AW1575" s="14" t="s">
        <v>26</v>
      </c>
      <c r="AX1575" s="14" t="s">
        <v>71</v>
      </c>
      <c r="AY1575" s="173" t="s">
        <v>157</v>
      </c>
    </row>
    <row r="1576" spans="1:65" s="14" customFormat="1" x14ac:dyDescent="0.2">
      <c r="B1576" s="172"/>
      <c r="D1576" s="166" t="s">
        <v>269</v>
      </c>
      <c r="E1576" s="173" t="s">
        <v>1</v>
      </c>
      <c r="F1576" s="174" t="s">
        <v>2155</v>
      </c>
      <c r="H1576" s="175">
        <v>164.21</v>
      </c>
      <c r="L1576" s="172"/>
      <c r="M1576" s="176"/>
      <c r="N1576" s="177"/>
      <c r="O1576" s="177"/>
      <c r="P1576" s="177"/>
      <c r="Q1576" s="177"/>
      <c r="R1576" s="177"/>
      <c r="S1576" s="177"/>
      <c r="T1576" s="178"/>
      <c r="AT1576" s="173" t="s">
        <v>269</v>
      </c>
      <c r="AU1576" s="173" t="s">
        <v>87</v>
      </c>
      <c r="AV1576" s="14" t="s">
        <v>87</v>
      </c>
      <c r="AW1576" s="14" t="s">
        <v>26</v>
      </c>
      <c r="AX1576" s="14" t="s">
        <v>71</v>
      </c>
      <c r="AY1576" s="173" t="s">
        <v>157</v>
      </c>
    </row>
    <row r="1577" spans="1:65" s="14" customFormat="1" x14ac:dyDescent="0.2">
      <c r="B1577" s="172"/>
      <c r="D1577" s="166" t="s">
        <v>269</v>
      </c>
      <c r="E1577" s="173" t="s">
        <v>1</v>
      </c>
      <c r="F1577" s="174" t="s">
        <v>2156</v>
      </c>
      <c r="H1577" s="175">
        <v>94.75</v>
      </c>
      <c r="L1577" s="172"/>
      <c r="M1577" s="176"/>
      <c r="N1577" s="177"/>
      <c r="O1577" s="177"/>
      <c r="P1577" s="177"/>
      <c r="Q1577" s="177"/>
      <c r="R1577" s="177"/>
      <c r="S1577" s="177"/>
      <c r="T1577" s="178"/>
      <c r="AT1577" s="173" t="s">
        <v>269</v>
      </c>
      <c r="AU1577" s="173" t="s">
        <v>87</v>
      </c>
      <c r="AV1577" s="14" t="s">
        <v>87</v>
      </c>
      <c r="AW1577" s="14" t="s">
        <v>26</v>
      </c>
      <c r="AX1577" s="14" t="s">
        <v>71</v>
      </c>
      <c r="AY1577" s="173" t="s">
        <v>157</v>
      </c>
    </row>
    <row r="1578" spans="1:65" s="16" customFormat="1" x14ac:dyDescent="0.2">
      <c r="B1578" s="186"/>
      <c r="D1578" s="166" t="s">
        <v>269</v>
      </c>
      <c r="E1578" s="187" t="s">
        <v>1</v>
      </c>
      <c r="F1578" s="188" t="s">
        <v>319</v>
      </c>
      <c r="H1578" s="189">
        <v>1607.74</v>
      </c>
      <c r="L1578" s="186"/>
      <c r="M1578" s="190"/>
      <c r="N1578" s="191"/>
      <c r="O1578" s="191"/>
      <c r="P1578" s="191"/>
      <c r="Q1578" s="191"/>
      <c r="R1578" s="191"/>
      <c r="S1578" s="191"/>
      <c r="T1578" s="192"/>
      <c r="AT1578" s="187" t="s">
        <v>269</v>
      </c>
      <c r="AU1578" s="187" t="s">
        <v>87</v>
      </c>
      <c r="AV1578" s="16" t="s">
        <v>92</v>
      </c>
      <c r="AW1578" s="16" t="s">
        <v>26</v>
      </c>
      <c r="AX1578" s="16" t="s">
        <v>71</v>
      </c>
      <c r="AY1578" s="187" t="s">
        <v>157</v>
      </c>
    </row>
    <row r="1579" spans="1:65" s="13" customFormat="1" ht="22.5" x14ac:dyDescent="0.2">
      <c r="B1579" s="165"/>
      <c r="D1579" s="166" t="s">
        <v>269</v>
      </c>
      <c r="E1579" s="167" t="s">
        <v>1</v>
      </c>
      <c r="F1579" s="168" t="s">
        <v>2174</v>
      </c>
      <c r="H1579" s="167" t="s">
        <v>1</v>
      </c>
      <c r="L1579" s="165"/>
      <c r="M1579" s="169"/>
      <c r="N1579" s="170"/>
      <c r="O1579" s="170"/>
      <c r="P1579" s="170"/>
      <c r="Q1579" s="170"/>
      <c r="R1579" s="170"/>
      <c r="S1579" s="170"/>
      <c r="T1579" s="171"/>
      <c r="AT1579" s="167" t="s">
        <v>269</v>
      </c>
      <c r="AU1579" s="167" t="s">
        <v>87</v>
      </c>
      <c r="AV1579" s="13" t="s">
        <v>79</v>
      </c>
      <c r="AW1579" s="13" t="s">
        <v>26</v>
      </c>
      <c r="AX1579" s="13" t="s">
        <v>71</v>
      </c>
      <c r="AY1579" s="167" t="s">
        <v>157</v>
      </c>
    </row>
    <row r="1580" spans="1:65" s="13" customFormat="1" x14ac:dyDescent="0.2">
      <c r="B1580" s="165"/>
      <c r="D1580" s="166" t="s">
        <v>269</v>
      </c>
      <c r="E1580" s="167" t="s">
        <v>1</v>
      </c>
      <c r="F1580" s="168" t="s">
        <v>2175</v>
      </c>
      <c r="H1580" s="167" t="s">
        <v>1</v>
      </c>
      <c r="L1580" s="165"/>
      <c r="M1580" s="169"/>
      <c r="N1580" s="170"/>
      <c r="O1580" s="170"/>
      <c r="P1580" s="170"/>
      <c r="Q1580" s="170"/>
      <c r="R1580" s="170"/>
      <c r="S1580" s="170"/>
      <c r="T1580" s="171"/>
      <c r="AT1580" s="167" t="s">
        <v>269</v>
      </c>
      <c r="AU1580" s="167" t="s">
        <v>87</v>
      </c>
      <c r="AV1580" s="13" t="s">
        <v>79</v>
      </c>
      <c r="AW1580" s="13" t="s">
        <v>26</v>
      </c>
      <c r="AX1580" s="13" t="s">
        <v>71</v>
      </c>
      <c r="AY1580" s="167" t="s">
        <v>157</v>
      </c>
    </row>
    <row r="1581" spans="1:65" s="14" customFormat="1" ht="45" x14ac:dyDescent="0.2">
      <c r="B1581" s="172"/>
      <c r="D1581" s="166" t="s">
        <v>269</v>
      </c>
      <c r="E1581" s="173" t="s">
        <v>1</v>
      </c>
      <c r="F1581" s="174" t="s">
        <v>2176</v>
      </c>
      <c r="H1581" s="175">
        <v>25.79</v>
      </c>
      <c r="L1581" s="172"/>
      <c r="M1581" s="176"/>
      <c r="N1581" s="177"/>
      <c r="O1581" s="177"/>
      <c r="P1581" s="177"/>
      <c r="Q1581" s="177"/>
      <c r="R1581" s="177"/>
      <c r="S1581" s="177"/>
      <c r="T1581" s="178"/>
      <c r="AT1581" s="173" t="s">
        <v>269</v>
      </c>
      <c r="AU1581" s="173" t="s">
        <v>87</v>
      </c>
      <c r="AV1581" s="14" t="s">
        <v>87</v>
      </c>
      <c r="AW1581" s="14" t="s">
        <v>26</v>
      </c>
      <c r="AX1581" s="14" t="s">
        <v>71</v>
      </c>
      <c r="AY1581" s="173" t="s">
        <v>157</v>
      </c>
    </row>
    <row r="1582" spans="1:65" s="14" customFormat="1" x14ac:dyDescent="0.2">
      <c r="B1582" s="172"/>
      <c r="D1582" s="166" t="s">
        <v>269</v>
      </c>
      <c r="E1582" s="173" t="s">
        <v>1</v>
      </c>
      <c r="F1582" s="174" t="s">
        <v>2177</v>
      </c>
      <c r="H1582" s="175">
        <v>7.65</v>
      </c>
      <c r="L1582" s="172"/>
      <c r="M1582" s="176"/>
      <c r="N1582" s="177"/>
      <c r="O1582" s="177"/>
      <c r="P1582" s="177"/>
      <c r="Q1582" s="177"/>
      <c r="R1582" s="177"/>
      <c r="S1582" s="177"/>
      <c r="T1582" s="178"/>
      <c r="AT1582" s="173" t="s">
        <v>269</v>
      </c>
      <c r="AU1582" s="173" t="s">
        <v>87</v>
      </c>
      <c r="AV1582" s="14" t="s">
        <v>87</v>
      </c>
      <c r="AW1582" s="14" t="s">
        <v>26</v>
      </c>
      <c r="AX1582" s="14" t="s">
        <v>71</v>
      </c>
      <c r="AY1582" s="173" t="s">
        <v>157</v>
      </c>
    </row>
    <row r="1583" spans="1:65" s="14" customFormat="1" ht="22.5" x14ac:dyDescent="0.2">
      <c r="B1583" s="172"/>
      <c r="D1583" s="166" t="s">
        <v>269</v>
      </c>
      <c r="E1583" s="173" t="s">
        <v>1</v>
      </c>
      <c r="F1583" s="174" t="s">
        <v>2178</v>
      </c>
      <c r="H1583" s="175">
        <v>1.68</v>
      </c>
      <c r="L1583" s="172"/>
      <c r="M1583" s="176"/>
      <c r="N1583" s="177"/>
      <c r="O1583" s="177"/>
      <c r="P1583" s="177"/>
      <c r="Q1583" s="177"/>
      <c r="R1583" s="177"/>
      <c r="S1583" s="177"/>
      <c r="T1583" s="178"/>
      <c r="AT1583" s="173" t="s">
        <v>269</v>
      </c>
      <c r="AU1583" s="173" t="s">
        <v>87</v>
      </c>
      <c r="AV1583" s="14" t="s">
        <v>87</v>
      </c>
      <c r="AW1583" s="14" t="s">
        <v>26</v>
      </c>
      <c r="AX1583" s="14" t="s">
        <v>71</v>
      </c>
      <c r="AY1583" s="173" t="s">
        <v>157</v>
      </c>
    </row>
    <row r="1584" spans="1:65" s="16" customFormat="1" x14ac:dyDescent="0.2">
      <c r="B1584" s="186"/>
      <c r="D1584" s="166" t="s">
        <v>269</v>
      </c>
      <c r="E1584" s="187" t="s">
        <v>1</v>
      </c>
      <c r="F1584" s="188" t="s">
        <v>319</v>
      </c>
      <c r="H1584" s="189">
        <v>35.119999999999997</v>
      </c>
      <c r="L1584" s="186"/>
      <c r="M1584" s="190"/>
      <c r="N1584" s="191"/>
      <c r="O1584" s="191"/>
      <c r="P1584" s="191"/>
      <c r="Q1584" s="191"/>
      <c r="R1584" s="191"/>
      <c r="S1584" s="191"/>
      <c r="T1584" s="192"/>
      <c r="AT1584" s="187" t="s">
        <v>269</v>
      </c>
      <c r="AU1584" s="187" t="s">
        <v>87</v>
      </c>
      <c r="AV1584" s="16" t="s">
        <v>92</v>
      </c>
      <c r="AW1584" s="16" t="s">
        <v>26</v>
      </c>
      <c r="AX1584" s="16" t="s">
        <v>71</v>
      </c>
      <c r="AY1584" s="187" t="s">
        <v>157</v>
      </c>
    </row>
    <row r="1585" spans="1:65" s="13" customFormat="1" x14ac:dyDescent="0.2">
      <c r="B1585" s="165"/>
      <c r="D1585" s="166" t="s">
        <v>269</v>
      </c>
      <c r="E1585" s="167" t="s">
        <v>1</v>
      </c>
      <c r="F1585" s="168" t="s">
        <v>2179</v>
      </c>
      <c r="H1585" s="167" t="s">
        <v>1</v>
      </c>
      <c r="L1585" s="165"/>
      <c r="M1585" s="169"/>
      <c r="N1585" s="170"/>
      <c r="O1585" s="170"/>
      <c r="P1585" s="170"/>
      <c r="Q1585" s="170"/>
      <c r="R1585" s="170"/>
      <c r="S1585" s="170"/>
      <c r="T1585" s="171"/>
      <c r="AT1585" s="167" t="s">
        <v>269</v>
      </c>
      <c r="AU1585" s="167" t="s">
        <v>87</v>
      </c>
      <c r="AV1585" s="13" t="s">
        <v>79</v>
      </c>
      <c r="AW1585" s="13" t="s">
        <v>26</v>
      </c>
      <c r="AX1585" s="13" t="s">
        <v>71</v>
      </c>
      <c r="AY1585" s="167" t="s">
        <v>157</v>
      </c>
    </row>
    <row r="1586" spans="1:65" s="13" customFormat="1" x14ac:dyDescent="0.2">
      <c r="B1586" s="165"/>
      <c r="D1586" s="166" t="s">
        <v>269</v>
      </c>
      <c r="E1586" s="167" t="s">
        <v>1</v>
      </c>
      <c r="F1586" s="168" t="s">
        <v>2180</v>
      </c>
      <c r="H1586" s="167" t="s">
        <v>1</v>
      </c>
      <c r="L1586" s="165"/>
      <c r="M1586" s="169"/>
      <c r="N1586" s="170"/>
      <c r="O1586" s="170"/>
      <c r="P1586" s="170"/>
      <c r="Q1586" s="170"/>
      <c r="R1586" s="170"/>
      <c r="S1586" s="170"/>
      <c r="T1586" s="171"/>
      <c r="AT1586" s="167" t="s">
        <v>269</v>
      </c>
      <c r="AU1586" s="167" t="s">
        <v>87</v>
      </c>
      <c r="AV1586" s="13" t="s">
        <v>79</v>
      </c>
      <c r="AW1586" s="13" t="s">
        <v>26</v>
      </c>
      <c r="AX1586" s="13" t="s">
        <v>71</v>
      </c>
      <c r="AY1586" s="167" t="s">
        <v>157</v>
      </c>
    </row>
    <row r="1587" spans="1:65" s="14" customFormat="1" x14ac:dyDescent="0.2">
      <c r="B1587" s="172"/>
      <c r="D1587" s="166" t="s">
        <v>269</v>
      </c>
      <c r="E1587" s="173" t="s">
        <v>1</v>
      </c>
      <c r="F1587" s="174" t="s">
        <v>2181</v>
      </c>
      <c r="H1587" s="175">
        <v>3.61</v>
      </c>
      <c r="L1587" s="172"/>
      <c r="M1587" s="176"/>
      <c r="N1587" s="177"/>
      <c r="O1587" s="177"/>
      <c r="P1587" s="177"/>
      <c r="Q1587" s="177"/>
      <c r="R1587" s="177"/>
      <c r="S1587" s="177"/>
      <c r="T1587" s="178"/>
      <c r="AT1587" s="173" t="s">
        <v>269</v>
      </c>
      <c r="AU1587" s="173" t="s">
        <v>87</v>
      </c>
      <c r="AV1587" s="14" t="s">
        <v>87</v>
      </c>
      <c r="AW1587" s="14" t="s">
        <v>26</v>
      </c>
      <c r="AX1587" s="14" t="s">
        <v>71</v>
      </c>
      <c r="AY1587" s="173" t="s">
        <v>157</v>
      </c>
    </row>
    <row r="1588" spans="1:65" s="14" customFormat="1" x14ac:dyDescent="0.2">
      <c r="B1588" s="172"/>
      <c r="D1588" s="166" t="s">
        <v>269</v>
      </c>
      <c r="E1588" s="173" t="s">
        <v>1</v>
      </c>
      <c r="F1588" s="174" t="s">
        <v>2182</v>
      </c>
      <c r="H1588" s="175">
        <v>10.199999999999999</v>
      </c>
      <c r="L1588" s="172"/>
      <c r="M1588" s="176"/>
      <c r="N1588" s="177"/>
      <c r="O1588" s="177"/>
      <c r="P1588" s="177"/>
      <c r="Q1588" s="177"/>
      <c r="R1588" s="177"/>
      <c r="S1588" s="177"/>
      <c r="T1588" s="178"/>
      <c r="AT1588" s="173" t="s">
        <v>269</v>
      </c>
      <c r="AU1588" s="173" t="s">
        <v>87</v>
      </c>
      <c r="AV1588" s="14" t="s">
        <v>87</v>
      </c>
      <c r="AW1588" s="14" t="s">
        <v>26</v>
      </c>
      <c r="AX1588" s="14" t="s">
        <v>71</v>
      </c>
      <c r="AY1588" s="173" t="s">
        <v>157</v>
      </c>
    </row>
    <row r="1589" spans="1:65" s="13" customFormat="1" x14ac:dyDescent="0.2">
      <c r="B1589" s="165"/>
      <c r="D1589" s="166" t="s">
        <v>269</v>
      </c>
      <c r="E1589" s="167" t="s">
        <v>1</v>
      </c>
      <c r="F1589" s="168" t="s">
        <v>2183</v>
      </c>
      <c r="H1589" s="167" t="s">
        <v>1</v>
      </c>
      <c r="L1589" s="165"/>
      <c r="M1589" s="169"/>
      <c r="N1589" s="170"/>
      <c r="O1589" s="170"/>
      <c r="P1589" s="170"/>
      <c r="Q1589" s="170"/>
      <c r="R1589" s="170"/>
      <c r="S1589" s="170"/>
      <c r="T1589" s="171"/>
      <c r="AT1589" s="167" t="s">
        <v>269</v>
      </c>
      <c r="AU1589" s="167" t="s">
        <v>87</v>
      </c>
      <c r="AV1589" s="13" t="s">
        <v>79</v>
      </c>
      <c r="AW1589" s="13" t="s">
        <v>26</v>
      </c>
      <c r="AX1589" s="13" t="s">
        <v>71</v>
      </c>
      <c r="AY1589" s="167" t="s">
        <v>157</v>
      </c>
    </row>
    <row r="1590" spans="1:65" s="14" customFormat="1" x14ac:dyDescent="0.2">
      <c r="B1590" s="172"/>
      <c r="D1590" s="166" t="s">
        <v>269</v>
      </c>
      <c r="E1590" s="173" t="s">
        <v>1</v>
      </c>
      <c r="F1590" s="174" t="s">
        <v>2184</v>
      </c>
      <c r="H1590" s="175">
        <v>5.2489999999999997</v>
      </c>
      <c r="L1590" s="172"/>
      <c r="M1590" s="176"/>
      <c r="N1590" s="177"/>
      <c r="O1590" s="177"/>
      <c r="P1590" s="177"/>
      <c r="Q1590" s="177"/>
      <c r="R1590" s="177"/>
      <c r="S1590" s="177"/>
      <c r="T1590" s="178"/>
      <c r="AT1590" s="173" t="s">
        <v>269</v>
      </c>
      <c r="AU1590" s="173" t="s">
        <v>87</v>
      </c>
      <c r="AV1590" s="14" t="s">
        <v>87</v>
      </c>
      <c r="AW1590" s="14" t="s">
        <v>26</v>
      </c>
      <c r="AX1590" s="14" t="s">
        <v>71</v>
      </c>
      <c r="AY1590" s="173" t="s">
        <v>157</v>
      </c>
    </row>
    <row r="1591" spans="1:65" s="14" customFormat="1" x14ac:dyDescent="0.2">
      <c r="B1591" s="172"/>
      <c r="D1591" s="166" t="s">
        <v>269</v>
      </c>
      <c r="E1591" s="173" t="s">
        <v>1</v>
      </c>
      <c r="F1591" s="174" t="s">
        <v>2185</v>
      </c>
      <c r="H1591" s="175">
        <v>0.48</v>
      </c>
      <c r="L1591" s="172"/>
      <c r="M1591" s="176"/>
      <c r="N1591" s="177"/>
      <c r="O1591" s="177"/>
      <c r="P1591" s="177"/>
      <c r="Q1591" s="177"/>
      <c r="R1591" s="177"/>
      <c r="S1591" s="177"/>
      <c r="T1591" s="178"/>
      <c r="AT1591" s="173" t="s">
        <v>269</v>
      </c>
      <c r="AU1591" s="173" t="s">
        <v>87</v>
      </c>
      <c r="AV1591" s="14" t="s">
        <v>87</v>
      </c>
      <c r="AW1591" s="14" t="s">
        <v>26</v>
      </c>
      <c r="AX1591" s="14" t="s">
        <v>71</v>
      </c>
      <c r="AY1591" s="173" t="s">
        <v>157</v>
      </c>
    </row>
    <row r="1592" spans="1:65" s="16" customFormat="1" x14ac:dyDescent="0.2">
      <c r="B1592" s="186"/>
      <c r="D1592" s="166" t="s">
        <v>269</v>
      </c>
      <c r="E1592" s="187" t="s">
        <v>1</v>
      </c>
      <c r="F1592" s="188" t="s">
        <v>319</v>
      </c>
      <c r="H1592" s="189">
        <v>19.539000000000001</v>
      </c>
      <c r="L1592" s="186"/>
      <c r="M1592" s="190"/>
      <c r="N1592" s="191"/>
      <c r="O1592" s="191"/>
      <c r="P1592" s="191"/>
      <c r="Q1592" s="191"/>
      <c r="R1592" s="191"/>
      <c r="S1592" s="191"/>
      <c r="T1592" s="192"/>
      <c r="AT1592" s="187" t="s">
        <v>269</v>
      </c>
      <c r="AU1592" s="187" t="s">
        <v>87</v>
      </c>
      <c r="AV1592" s="16" t="s">
        <v>92</v>
      </c>
      <c r="AW1592" s="16" t="s">
        <v>26</v>
      </c>
      <c r="AX1592" s="16" t="s">
        <v>71</v>
      </c>
      <c r="AY1592" s="187" t="s">
        <v>157</v>
      </c>
    </row>
    <row r="1593" spans="1:65" s="15" customFormat="1" x14ac:dyDescent="0.2">
      <c r="B1593" s="179"/>
      <c r="D1593" s="166" t="s">
        <v>269</v>
      </c>
      <c r="E1593" s="180" t="s">
        <v>1</v>
      </c>
      <c r="F1593" s="181" t="s">
        <v>272</v>
      </c>
      <c r="H1593" s="182">
        <v>1662.3989999999999</v>
      </c>
      <c r="L1593" s="179"/>
      <c r="M1593" s="183"/>
      <c r="N1593" s="184"/>
      <c r="O1593" s="184"/>
      <c r="P1593" s="184"/>
      <c r="Q1593" s="184"/>
      <c r="R1593" s="184"/>
      <c r="S1593" s="184"/>
      <c r="T1593" s="185"/>
      <c r="AT1593" s="180" t="s">
        <v>269</v>
      </c>
      <c r="AU1593" s="180" t="s">
        <v>87</v>
      </c>
      <c r="AV1593" s="15" t="s">
        <v>162</v>
      </c>
      <c r="AW1593" s="15" t="s">
        <v>26</v>
      </c>
      <c r="AX1593" s="15" t="s">
        <v>79</v>
      </c>
      <c r="AY1593" s="180" t="s">
        <v>157</v>
      </c>
    </row>
    <row r="1594" spans="1:65" s="2" customFormat="1" ht="44.25" customHeight="1" x14ac:dyDescent="0.2">
      <c r="A1594" s="30"/>
      <c r="B1594" s="147"/>
      <c r="C1594" s="148" t="s">
        <v>2186</v>
      </c>
      <c r="D1594" s="148" t="s">
        <v>159</v>
      </c>
      <c r="E1594" s="149" t="s">
        <v>2187</v>
      </c>
      <c r="F1594" s="150" t="s">
        <v>8076</v>
      </c>
      <c r="G1594" s="151" t="s">
        <v>168</v>
      </c>
      <c r="H1594" s="152">
        <v>577.553</v>
      </c>
      <c r="I1594" s="152"/>
      <c r="J1594" s="152">
        <f>ROUND(I1594*H1594,3)</f>
        <v>0</v>
      </c>
      <c r="K1594" s="153"/>
      <c r="L1594" s="31"/>
      <c r="M1594" s="154" t="s">
        <v>1</v>
      </c>
      <c r="N1594" s="155" t="s">
        <v>37</v>
      </c>
      <c r="O1594" s="156">
        <v>0.36399999999999999</v>
      </c>
      <c r="P1594" s="156">
        <f>O1594*H1594</f>
        <v>210.22929199999999</v>
      </c>
      <c r="Q1594" s="156">
        <v>7.85E-2</v>
      </c>
      <c r="R1594" s="156">
        <f>Q1594*H1594</f>
        <v>45.3379105</v>
      </c>
      <c r="S1594" s="156">
        <v>0</v>
      </c>
      <c r="T1594" s="157">
        <f>S1594*H1594</f>
        <v>0</v>
      </c>
      <c r="U1594" s="30"/>
      <c r="V1594" s="30"/>
      <c r="W1594" s="30"/>
      <c r="X1594" s="30"/>
      <c r="Y1594" s="30"/>
      <c r="Z1594" s="30"/>
      <c r="AA1594" s="30"/>
      <c r="AB1594" s="30"/>
      <c r="AC1594" s="30"/>
      <c r="AD1594" s="30"/>
      <c r="AE1594" s="30"/>
      <c r="AR1594" s="158" t="s">
        <v>162</v>
      </c>
      <c r="AT1594" s="158" t="s">
        <v>159</v>
      </c>
      <c r="AU1594" s="158" t="s">
        <v>87</v>
      </c>
      <c r="AY1594" s="18" t="s">
        <v>157</v>
      </c>
      <c r="BE1594" s="159">
        <f>IF(N1594="základná",J1594,0)</f>
        <v>0</v>
      </c>
      <c r="BF1594" s="159">
        <f>IF(N1594="znížená",J1594,0)</f>
        <v>0</v>
      </c>
      <c r="BG1594" s="159">
        <f>IF(N1594="zákl. prenesená",J1594,0)</f>
        <v>0</v>
      </c>
      <c r="BH1594" s="159">
        <f>IF(N1594="zníž. prenesená",J1594,0)</f>
        <v>0</v>
      </c>
      <c r="BI1594" s="159">
        <f>IF(N1594="nulová",J1594,0)</f>
        <v>0</v>
      </c>
      <c r="BJ1594" s="18" t="s">
        <v>87</v>
      </c>
      <c r="BK1594" s="160">
        <f>ROUND(I1594*H1594,3)</f>
        <v>0</v>
      </c>
      <c r="BL1594" s="18" t="s">
        <v>162</v>
      </c>
      <c r="BM1594" s="158" t="s">
        <v>2188</v>
      </c>
    </row>
    <row r="1595" spans="1:65" s="13" customFormat="1" x14ac:dyDescent="0.2">
      <c r="B1595" s="165"/>
      <c r="D1595" s="166" t="s">
        <v>269</v>
      </c>
      <c r="E1595" s="167" t="s">
        <v>1</v>
      </c>
      <c r="F1595" s="168" t="s">
        <v>2189</v>
      </c>
      <c r="H1595" s="167" t="s">
        <v>1</v>
      </c>
      <c r="L1595" s="165"/>
      <c r="M1595" s="169"/>
      <c r="N1595" s="170"/>
      <c r="O1595" s="170"/>
      <c r="P1595" s="170"/>
      <c r="Q1595" s="170"/>
      <c r="R1595" s="170"/>
      <c r="S1595" s="170"/>
      <c r="T1595" s="171"/>
      <c r="AT1595" s="167" t="s">
        <v>269</v>
      </c>
      <c r="AU1595" s="167" t="s">
        <v>87</v>
      </c>
      <c r="AV1595" s="13" t="s">
        <v>79</v>
      </c>
      <c r="AW1595" s="13" t="s">
        <v>26</v>
      </c>
      <c r="AX1595" s="13" t="s">
        <v>71</v>
      </c>
      <c r="AY1595" s="167" t="s">
        <v>157</v>
      </c>
    </row>
    <row r="1596" spans="1:65" s="14" customFormat="1" x14ac:dyDescent="0.2">
      <c r="B1596" s="172"/>
      <c r="D1596" s="166" t="s">
        <v>269</v>
      </c>
      <c r="E1596" s="173" t="s">
        <v>1</v>
      </c>
      <c r="F1596" s="174" t="s">
        <v>2153</v>
      </c>
      <c r="H1596" s="175">
        <v>539.37</v>
      </c>
      <c r="L1596" s="172"/>
      <c r="M1596" s="176"/>
      <c r="N1596" s="177"/>
      <c r="O1596" s="177"/>
      <c r="P1596" s="177"/>
      <c r="Q1596" s="177"/>
      <c r="R1596" s="177"/>
      <c r="S1596" s="177"/>
      <c r="T1596" s="178"/>
      <c r="AT1596" s="173" t="s">
        <v>269</v>
      </c>
      <c r="AU1596" s="173" t="s">
        <v>87</v>
      </c>
      <c r="AV1596" s="14" t="s">
        <v>87</v>
      </c>
      <c r="AW1596" s="14" t="s">
        <v>26</v>
      </c>
      <c r="AX1596" s="14" t="s">
        <v>71</v>
      </c>
      <c r="AY1596" s="173" t="s">
        <v>157</v>
      </c>
    </row>
    <row r="1597" spans="1:65" s="14" customFormat="1" x14ac:dyDescent="0.2">
      <c r="B1597" s="172"/>
      <c r="D1597" s="166" t="s">
        <v>269</v>
      </c>
      <c r="E1597" s="173" t="s">
        <v>1</v>
      </c>
      <c r="F1597" s="174" t="s">
        <v>2158</v>
      </c>
      <c r="H1597" s="175">
        <v>38.183</v>
      </c>
      <c r="L1597" s="172"/>
      <c r="M1597" s="176"/>
      <c r="N1597" s="177"/>
      <c r="O1597" s="177"/>
      <c r="P1597" s="177"/>
      <c r="Q1597" s="177"/>
      <c r="R1597" s="177"/>
      <c r="S1597" s="177"/>
      <c r="T1597" s="178"/>
      <c r="AT1597" s="173" t="s">
        <v>269</v>
      </c>
      <c r="AU1597" s="173" t="s">
        <v>87</v>
      </c>
      <c r="AV1597" s="14" t="s">
        <v>87</v>
      </c>
      <c r="AW1597" s="14" t="s">
        <v>26</v>
      </c>
      <c r="AX1597" s="14" t="s">
        <v>71</v>
      </c>
      <c r="AY1597" s="173" t="s">
        <v>157</v>
      </c>
    </row>
    <row r="1598" spans="1:65" s="15" customFormat="1" x14ac:dyDescent="0.2">
      <c r="B1598" s="179"/>
      <c r="D1598" s="166" t="s">
        <v>269</v>
      </c>
      <c r="E1598" s="180" t="s">
        <v>1</v>
      </c>
      <c r="F1598" s="181" t="s">
        <v>272</v>
      </c>
      <c r="H1598" s="182">
        <v>577.553</v>
      </c>
      <c r="L1598" s="179"/>
      <c r="M1598" s="183"/>
      <c r="N1598" s="184"/>
      <c r="O1598" s="184"/>
      <c r="P1598" s="184"/>
      <c r="Q1598" s="184"/>
      <c r="R1598" s="184"/>
      <c r="S1598" s="184"/>
      <c r="T1598" s="185"/>
      <c r="AT1598" s="180" t="s">
        <v>269</v>
      </c>
      <c r="AU1598" s="180" t="s">
        <v>87</v>
      </c>
      <c r="AV1598" s="15" t="s">
        <v>162</v>
      </c>
      <c r="AW1598" s="15" t="s">
        <v>26</v>
      </c>
      <c r="AX1598" s="15" t="s">
        <v>79</v>
      </c>
      <c r="AY1598" s="180" t="s">
        <v>157</v>
      </c>
    </row>
    <row r="1599" spans="1:65" s="2" customFormat="1" ht="36" customHeight="1" x14ac:dyDescent="0.2">
      <c r="A1599" s="30"/>
      <c r="B1599" s="147"/>
      <c r="C1599" s="148" t="s">
        <v>2190</v>
      </c>
      <c r="D1599" s="148" t="s">
        <v>159</v>
      </c>
      <c r="E1599" s="149" t="s">
        <v>2191</v>
      </c>
      <c r="F1599" s="150" t="s">
        <v>8077</v>
      </c>
      <c r="G1599" s="151" t="s">
        <v>168</v>
      </c>
      <c r="H1599" s="152">
        <v>318.27300000000002</v>
      </c>
      <c r="I1599" s="152"/>
      <c r="J1599" s="152">
        <f>ROUND(I1599*H1599,3)</f>
        <v>0</v>
      </c>
      <c r="K1599" s="153"/>
      <c r="L1599" s="31"/>
      <c r="M1599" s="154" t="s">
        <v>1</v>
      </c>
      <c r="N1599" s="155" t="s">
        <v>37</v>
      </c>
      <c r="O1599" s="156">
        <v>0.36399999999999999</v>
      </c>
      <c r="P1599" s="156">
        <f>O1599*H1599</f>
        <v>115.85137200000001</v>
      </c>
      <c r="Q1599" s="156">
        <v>7.85E-2</v>
      </c>
      <c r="R1599" s="156">
        <f>Q1599*H1599</f>
        <v>24.984430500000002</v>
      </c>
      <c r="S1599" s="156">
        <v>0</v>
      </c>
      <c r="T1599" s="157">
        <f>S1599*H1599</f>
        <v>0</v>
      </c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R1599" s="158" t="s">
        <v>162</v>
      </c>
      <c r="AT1599" s="158" t="s">
        <v>159</v>
      </c>
      <c r="AU1599" s="158" t="s">
        <v>87</v>
      </c>
      <c r="AY1599" s="18" t="s">
        <v>157</v>
      </c>
      <c r="BE1599" s="159">
        <f>IF(N1599="základná",J1599,0)</f>
        <v>0</v>
      </c>
      <c r="BF1599" s="159">
        <f>IF(N1599="znížená",J1599,0)</f>
        <v>0</v>
      </c>
      <c r="BG1599" s="159">
        <f>IF(N1599="zákl. prenesená",J1599,0)</f>
        <v>0</v>
      </c>
      <c r="BH1599" s="159">
        <f>IF(N1599="zníž. prenesená",J1599,0)</f>
        <v>0</v>
      </c>
      <c r="BI1599" s="159">
        <f>IF(N1599="nulová",J1599,0)</f>
        <v>0</v>
      </c>
      <c r="BJ1599" s="18" t="s">
        <v>87</v>
      </c>
      <c r="BK1599" s="160">
        <f>ROUND(I1599*H1599,3)</f>
        <v>0</v>
      </c>
      <c r="BL1599" s="18" t="s">
        <v>162</v>
      </c>
      <c r="BM1599" s="158" t="s">
        <v>2192</v>
      </c>
    </row>
    <row r="1600" spans="1:65" s="13" customFormat="1" x14ac:dyDescent="0.2">
      <c r="B1600" s="165"/>
      <c r="D1600" s="166" t="s">
        <v>269</v>
      </c>
      <c r="E1600" s="167" t="s">
        <v>1</v>
      </c>
      <c r="F1600" s="168" t="s">
        <v>2189</v>
      </c>
      <c r="H1600" s="167" t="s">
        <v>1</v>
      </c>
      <c r="L1600" s="165"/>
      <c r="M1600" s="169"/>
      <c r="N1600" s="170"/>
      <c r="O1600" s="170"/>
      <c r="P1600" s="170"/>
      <c r="Q1600" s="170"/>
      <c r="R1600" s="170"/>
      <c r="S1600" s="170"/>
      <c r="T1600" s="171"/>
      <c r="AT1600" s="167" t="s">
        <v>269</v>
      </c>
      <c r="AU1600" s="167" t="s">
        <v>87</v>
      </c>
      <c r="AV1600" s="13" t="s">
        <v>79</v>
      </c>
      <c r="AW1600" s="13" t="s">
        <v>26</v>
      </c>
      <c r="AX1600" s="13" t="s">
        <v>71</v>
      </c>
      <c r="AY1600" s="167" t="s">
        <v>157</v>
      </c>
    </row>
    <row r="1601" spans="1:65" s="14" customFormat="1" x14ac:dyDescent="0.2">
      <c r="B1601" s="172"/>
      <c r="D1601" s="166" t="s">
        <v>269</v>
      </c>
      <c r="E1601" s="173" t="s">
        <v>1</v>
      </c>
      <c r="F1601" s="174" t="s">
        <v>2157</v>
      </c>
      <c r="H1601" s="175">
        <v>310.16000000000003</v>
      </c>
      <c r="L1601" s="172"/>
      <c r="M1601" s="176"/>
      <c r="N1601" s="177"/>
      <c r="O1601" s="177"/>
      <c r="P1601" s="177"/>
      <c r="Q1601" s="177"/>
      <c r="R1601" s="177"/>
      <c r="S1601" s="177"/>
      <c r="T1601" s="178"/>
      <c r="AT1601" s="173" t="s">
        <v>269</v>
      </c>
      <c r="AU1601" s="173" t="s">
        <v>87</v>
      </c>
      <c r="AV1601" s="14" t="s">
        <v>87</v>
      </c>
      <c r="AW1601" s="14" t="s">
        <v>26</v>
      </c>
      <c r="AX1601" s="14" t="s">
        <v>71</v>
      </c>
      <c r="AY1601" s="173" t="s">
        <v>157</v>
      </c>
    </row>
    <row r="1602" spans="1:65" s="14" customFormat="1" x14ac:dyDescent="0.2">
      <c r="B1602" s="172"/>
      <c r="D1602" s="166" t="s">
        <v>269</v>
      </c>
      <c r="E1602" s="173" t="s">
        <v>1</v>
      </c>
      <c r="F1602" s="174" t="s">
        <v>2159</v>
      </c>
      <c r="H1602" s="175">
        <v>8.1129999999999995</v>
      </c>
      <c r="L1602" s="172"/>
      <c r="M1602" s="176"/>
      <c r="N1602" s="177"/>
      <c r="O1602" s="177"/>
      <c r="P1602" s="177"/>
      <c r="Q1602" s="177"/>
      <c r="R1602" s="177"/>
      <c r="S1602" s="177"/>
      <c r="T1602" s="178"/>
      <c r="AT1602" s="173" t="s">
        <v>269</v>
      </c>
      <c r="AU1602" s="173" t="s">
        <v>87</v>
      </c>
      <c r="AV1602" s="14" t="s">
        <v>87</v>
      </c>
      <c r="AW1602" s="14" t="s">
        <v>26</v>
      </c>
      <c r="AX1602" s="14" t="s">
        <v>71</v>
      </c>
      <c r="AY1602" s="173" t="s">
        <v>157</v>
      </c>
    </row>
    <row r="1603" spans="1:65" s="15" customFormat="1" x14ac:dyDescent="0.2">
      <c r="B1603" s="179"/>
      <c r="D1603" s="166" t="s">
        <v>269</v>
      </c>
      <c r="E1603" s="180" t="s">
        <v>1</v>
      </c>
      <c r="F1603" s="181" t="s">
        <v>272</v>
      </c>
      <c r="H1603" s="182">
        <v>318.27300000000002</v>
      </c>
      <c r="L1603" s="179"/>
      <c r="M1603" s="183"/>
      <c r="N1603" s="184"/>
      <c r="O1603" s="184"/>
      <c r="P1603" s="184"/>
      <c r="Q1603" s="184"/>
      <c r="R1603" s="184"/>
      <c r="S1603" s="184"/>
      <c r="T1603" s="185"/>
      <c r="AT1603" s="180" t="s">
        <v>269</v>
      </c>
      <c r="AU1603" s="180" t="s">
        <v>87</v>
      </c>
      <c r="AV1603" s="15" t="s">
        <v>162</v>
      </c>
      <c r="AW1603" s="15" t="s">
        <v>26</v>
      </c>
      <c r="AX1603" s="15" t="s">
        <v>79</v>
      </c>
      <c r="AY1603" s="180" t="s">
        <v>157</v>
      </c>
    </row>
    <row r="1604" spans="1:65" s="2" customFormat="1" ht="33" customHeight="1" x14ac:dyDescent="0.2">
      <c r="A1604" s="30"/>
      <c r="B1604" s="147"/>
      <c r="C1604" s="148" t="s">
        <v>2193</v>
      </c>
      <c r="D1604" s="148" t="s">
        <v>159</v>
      </c>
      <c r="E1604" s="149" t="s">
        <v>2194</v>
      </c>
      <c r="F1604" s="150" t="s">
        <v>8078</v>
      </c>
      <c r="G1604" s="151" t="s">
        <v>168</v>
      </c>
      <c r="H1604" s="152">
        <v>112.04</v>
      </c>
      <c r="I1604" s="152"/>
      <c r="J1604" s="152">
        <f>ROUND(I1604*H1604,3)</f>
        <v>0</v>
      </c>
      <c r="K1604" s="153"/>
      <c r="L1604" s="31"/>
      <c r="M1604" s="154" t="s">
        <v>1</v>
      </c>
      <c r="N1604" s="155" t="s">
        <v>37</v>
      </c>
      <c r="O1604" s="156">
        <v>0.36399999999999999</v>
      </c>
      <c r="P1604" s="156">
        <f>O1604*H1604</f>
        <v>40.782560000000004</v>
      </c>
      <c r="Q1604" s="156">
        <v>7.85E-2</v>
      </c>
      <c r="R1604" s="156">
        <f>Q1604*H1604</f>
        <v>8.79514</v>
      </c>
      <c r="S1604" s="156">
        <v>0</v>
      </c>
      <c r="T1604" s="157">
        <f>S1604*H1604</f>
        <v>0</v>
      </c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R1604" s="158" t="s">
        <v>162</v>
      </c>
      <c r="AT1604" s="158" t="s">
        <v>159</v>
      </c>
      <c r="AU1604" s="158" t="s">
        <v>87</v>
      </c>
      <c r="AY1604" s="18" t="s">
        <v>157</v>
      </c>
      <c r="BE1604" s="159">
        <f>IF(N1604="základná",J1604,0)</f>
        <v>0</v>
      </c>
      <c r="BF1604" s="159">
        <f>IF(N1604="znížená",J1604,0)</f>
        <v>0</v>
      </c>
      <c r="BG1604" s="159">
        <f>IF(N1604="zákl. prenesená",J1604,0)</f>
        <v>0</v>
      </c>
      <c r="BH1604" s="159">
        <f>IF(N1604="zníž. prenesená",J1604,0)</f>
        <v>0</v>
      </c>
      <c r="BI1604" s="159">
        <f>IF(N1604="nulová",J1604,0)</f>
        <v>0</v>
      </c>
      <c r="BJ1604" s="18" t="s">
        <v>87</v>
      </c>
      <c r="BK1604" s="160">
        <f>ROUND(I1604*H1604,3)</f>
        <v>0</v>
      </c>
      <c r="BL1604" s="18" t="s">
        <v>162</v>
      </c>
      <c r="BM1604" s="158" t="s">
        <v>2195</v>
      </c>
    </row>
    <row r="1605" spans="1:65" s="13" customFormat="1" x14ac:dyDescent="0.2">
      <c r="B1605" s="165"/>
      <c r="D1605" s="166" t="s">
        <v>269</v>
      </c>
      <c r="E1605" s="167" t="s">
        <v>1</v>
      </c>
      <c r="F1605" s="168" t="s">
        <v>2189</v>
      </c>
      <c r="H1605" s="167" t="s">
        <v>1</v>
      </c>
      <c r="L1605" s="165"/>
      <c r="M1605" s="169"/>
      <c r="N1605" s="170"/>
      <c r="O1605" s="170"/>
      <c r="P1605" s="170"/>
      <c r="Q1605" s="170"/>
      <c r="R1605" s="170"/>
      <c r="S1605" s="170"/>
      <c r="T1605" s="171"/>
      <c r="AT1605" s="167" t="s">
        <v>269</v>
      </c>
      <c r="AU1605" s="167" t="s">
        <v>87</v>
      </c>
      <c r="AV1605" s="13" t="s">
        <v>79</v>
      </c>
      <c r="AW1605" s="13" t="s">
        <v>26</v>
      </c>
      <c r="AX1605" s="13" t="s">
        <v>71</v>
      </c>
      <c r="AY1605" s="167" t="s">
        <v>157</v>
      </c>
    </row>
    <row r="1606" spans="1:65" s="14" customFormat="1" x14ac:dyDescent="0.2">
      <c r="B1606" s="172"/>
      <c r="D1606" s="166" t="s">
        <v>269</v>
      </c>
      <c r="E1606" s="173" t="s">
        <v>1</v>
      </c>
      <c r="F1606" s="174" t="s">
        <v>2152</v>
      </c>
      <c r="H1606" s="175">
        <v>112.04</v>
      </c>
      <c r="L1606" s="172"/>
      <c r="M1606" s="176"/>
      <c r="N1606" s="177"/>
      <c r="O1606" s="177"/>
      <c r="P1606" s="177"/>
      <c r="Q1606" s="177"/>
      <c r="R1606" s="177"/>
      <c r="S1606" s="177"/>
      <c r="T1606" s="178"/>
      <c r="AT1606" s="173" t="s">
        <v>269</v>
      </c>
      <c r="AU1606" s="173" t="s">
        <v>87</v>
      </c>
      <c r="AV1606" s="14" t="s">
        <v>87</v>
      </c>
      <c r="AW1606" s="14" t="s">
        <v>26</v>
      </c>
      <c r="AX1606" s="14" t="s">
        <v>71</v>
      </c>
      <c r="AY1606" s="173" t="s">
        <v>157</v>
      </c>
    </row>
    <row r="1607" spans="1:65" s="15" customFormat="1" x14ac:dyDescent="0.2">
      <c r="B1607" s="179"/>
      <c r="D1607" s="166" t="s">
        <v>269</v>
      </c>
      <c r="E1607" s="180" t="s">
        <v>1</v>
      </c>
      <c r="F1607" s="181" t="s">
        <v>272</v>
      </c>
      <c r="H1607" s="182">
        <v>112.04</v>
      </c>
      <c r="L1607" s="179"/>
      <c r="M1607" s="183"/>
      <c r="N1607" s="184"/>
      <c r="O1607" s="184"/>
      <c r="P1607" s="184"/>
      <c r="Q1607" s="184"/>
      <c r="R1607" s="184"/>
      <c r="S1607" s="184"/>
      <c r="T1607" s="185"/>
      <c r="AT1607" s="180" t="s">
        <v>269</v>
      </c>
      <c r="AU1607" s="180" t="s">
        <v>87</v>
      </c>
      <c r="AV1607" s="15" t="s">
        <v>162</v>
      </c>
      <c r="AW1607" s="15" t="s">
        <v>26</v>
      </c>
      <c r="AX1607" s="15" t="s">
        <v>79</v>
      </c>
      <c r="AY1607" s="180" t="s">
        <v>157</v>
      </c>
    </row>
    <row r="1608" spans="1:65" s="2" customFormat="1" ht="41.25" customHeight="1" x14ac:dyDescent="0.2">
      <c r="A1608" s="30"/>
      <c r="B1608" s="147"/>
      <c r="C1608" s="148" t="s">
        <v>2196</v>
      </c>
      <c r="D1608" s="148" t="s">
        <v>159</v>
      </c>
      <c r="E1608" s="149" t="s">
        <v>2197</v>
      </c>
      <c r="F1608" s="150" t="s">
        <v>8079</v>
      </c>
      <c r="G1608" s="151" t="s">
        <v>168</v>
      </c>
      <c r="H1608" s="152">
        <v>1009.94</v>
      </c>
      <c r="I1608" s="152"/>
      <c r="J1608" s="152">
        <f>ROUND(I1608*H1608,3)</f>
        <v>0</v>
      </c>
      <c r="K1608" s="153"/>
      <c r="L1608" s="31"/>
      <c r="M1608" s="154" t="s">
        <v>1</v>
      </c>
      <c r="N1608" s="155" t="s">
        <v>37</v>
      </c>
      <c r="O1608" s="156">
        <v>0.36399999999999999</v>
      </c>
      <c r="P1608" s="156">
        <f>O1608*H1608</f>
        <v>367.61815999999999</v>
      </c>
      <c r="Q1608" s="156">
        <v>7.85E-2</v>
      </c>
      <c r="R1608" s="156">
        <f>Q1608*H1608</f>
        <v>79.280290000000008</v>
      </c>
      <c r="S1608" s="156">
        <v>0</v>
      </c>
      <c r="T1608" s="157">
        <f>S1608*H1608</f>
        <v>0</v>
      </c>
      <c r="U1608" s="30"/>
      <c r="V1608" s="30"/>
      <c r="W1608" s="30"/>
      <c r="X1608" s="30"/>
      <c r="Y1608" s="30"/>
      <c r="Z1608" s="30"/>
      <c r="AA1608" s="30"/>
      <c r="AB1608" s="30"/>
      <c r="AC1608" s="30"/>
      <c r="AD1608" s="30"/>
      <c r="AE1608" s="30"/>
      <c r="AR1608" s="158" t="s">
        <v>162</v>
      </c>
      <c r="AT1608" s="158" t="s">
        <v>159</v>
      </c>
      <c r="AU1608" s="158" t="s">
        <v>87</v>
      </c>
      <c r="AY1608" s="18" t="s">
        <v>157</v>
      </c>
      <c r="BE1608" s="159">
        <f>IF(N1608="základná",J1608,0)</f>
        <v>0</v>
      </c>
      <c r="BF1608" s="159">
        <f>IF(N1608="znížená",J1608,0)</f>
        <v>0</v>
      </c>
      <c r="BG1608" s="159">
        <f>IF(N1608="zákl. prenesená",J1608,0)</f>
        <v>0</v>
      </c>
      <c r="BH1608" s="159">
        <f>IF(N1608="zníž. prenesená",J1608,0)</f>
        <v>0</v>
      </c>
      <c r="BI1608" s="159">
        <f>IF(N1608="nulová",J1608,0)</f>
        <v>0</v>
      </c>
      <c r="BJ1608" s="18" t="s">
        <v>87</v>
      </c>
      <c r="BK1608" s="160">
        <f>ROUND(I1608*H1608,3)</f>
        <v>0</v>
      </c>
      <c r="BL1608" s="18" t="s">
        <v>162</v>
      </c>
      <c r="BM1608" s="158" t="s">
        <v>2198</v>
      </c>
    </row>
    <row r="1609" spans="1:65" s="13" customFormat="1" x14ac:dyDescent="0.2">
      <c r="B1609" s="165"/>
      <c r="D1609" s="166" t="s">
        <v>269</v>
      </c>
      <c r="E1609" s="167" t="s">
        <v>1</v>
      </c>
      <c r="F1609" s="168" t="s">
        <v>2189</v>
      </c>
      <c r="H1609" s="167" t="s">
        <v>1</v>
      </c>
      <c r="L1609" s="165"/>
      <c r="M1609" s="169"/>
      <c r="N1609" s="170"/>
      <c r="O1609" s="170"/>
      <c r="P1609" s="170"/>
      <c r="Q1609" s="170"/>
      <c r="R1609" s="170"/>
      <c r="S1609" s="170"/>
      <c r="T1609" s="171"/>
      <c r="AT1609" s="167" t="s">
        <v>269</v>
      </c>
      <c r="AU1609" s="167" t="s">
        <v>87</v>
      </c>
      <c r="AV1609" s="13" t="s">
        <v>79</v>
      </c>
      <c r="AW1609" s="13" t="s">
        <v>26</v>
      </c>
      <c r="AX1609" s="13" t="s">
        <v>71</v>
      </c>
      <c r="AY1609" s="167" t="s">
        <v>157</v>
      </c>
    </row>
    <row r="1610" spans="1:65" s="14" customFormat="1" x14ac:dyDescent="0.2">
      <c r="B1610" s="172"/>
      <c r="D1610" s="166" t="s">
        <v>269</v>
      </c>
      <c r="E1610" s="173" t="s">
        <v>1</v>
      </c>
      <c r="F1610" s="174" t="s">
        <v>2154</v>
      </c>
      <c r="H1610" s="175">
        <v>391.11</v>
      </c>
      <c r="L1610" s="172"/>
      <c r="M1610" s="176"/>
      <c r="N1610" s="177"/>
      <c r="O1610" s="177"/>
      <c r="P1610" s="177"/>
      <c r="Q1610" s="177"/>
      <c r="R1610" s="177"/>
      <c r="S1610" s="177"/>
      <c r="T1610" s="178"/>
      <c r="AT1610" s="173" t="s">
        <v>269</v>
      </c>
      <c r="AU1610" s="173" t="s">
        <v>87</v>
      </c>
      <c r="AV1610" s="14" t="s">
        <v>87</v>
      </c>
      <c r="AW1610" s="14" t="s">
        <v>26</v>
      </c>
      <c r="AX1610" s="14" t="s">
        <v>71</v>
      </c>
      <c r="AY1610" s="173" t="s">
        <v>157</v>
      </c>
    </row>
    <row r="1611" spans="1:65" s="14" customFormat="1" x14ac:dyDescent="0.2">
      <c r="B1611" s="172"/>
      <c r="D1611" s="166" t="s">
        <v>269</v>
      </c>
      <c r="E1611" s="173" t="s">
        <v>1</v>
      </c>
      <c r="F1611" s="174" t="s">
        <v>2155</v>
      </c>
      <c r="H1611" s="175">
        <v>164.21</v>
      </c>
      <c r="L1611" s="172"/>
      <c r="M1611" s="176"/>
      <c r="N1611" s="177"/>
      <c r="O1611" s="177"/>
      <c r="P1611" s="177"/>
      <c r="Q1611" s="177"/>
      <c r="R1611" s="177"/>
      <c r="S1611" s="177"/>
      <c r="T1611" s="178"/>
      <c r="AT1611" s="173" t="s">
        <v>269</v>
      </c>
      <c r="AU1611" s="173" t="s">
        <v>87</v>
      </c>
      <c r="AV1611" s="14" t="s">
        <v>87</v>
      </c>
      <c r="AW1611" s="14" t="s">
        <v>26</v>
      </c>
      <c r="AX1611" s="14" t="s">
        <v>71</v>
      </c>
      <c r="AY1611" s="173" t="s">
        <v>157</v>
      </c>
    </row>
    <row r="1612" spans="1:65" s="14" customFormat="1" x14ac:dyDescent="0.2">
      <c r="B1612" s="172"/>
      <c r="D1612" s="166" t="s">
        <v>269</v>
      </c>
      <c r="E1612" s="173" t="s">
        <v>1</v>
      </c>
      <c r="F1612" s="174" t="s">
        <v>2156</v>
      </c>
      <c r="H1612" s="175">
        <v>94.75</v>
      </c>
      <c r="L1612" s="172"/>
      <c r="M1612" s="176"/>
      <c r="N1612" s="177"/>
      <c r="O1612" s="177"/>
      <c r="P1612" s="177"/>
      <c r="Q1612" s="177"/>
      <c r="R1612" s="177"/>
      <c r="S1612" s="177"/>
      <c r="T1612" s="178"/>
      <c r="AT1612" s="173" t="s">
        <v>269</v>
      </c>
      <c r="AU1612" s="173" t="s">
        <v>87</v>
      </c>
      <c r="AV1612" s="14" t="s">
        <v>87</v>
      </c>
      <c r="AW1612" s="14" t="s">
        <v>26</v>
      </c>
      <c r="AX1612" s="14" t="s">
        <v>71</v>
      </c>
      <c r="AY1612" s="173" t="s">
        <v>157</v>
      </c>
    </row>
    <row r="1613" spans="1:65" s="14" customFormat="1" x14ac:dyDescent="0.2">
      <c r="B1613" s="172"/>
      <c r="D1613" s="166" t="s">
        <v>269</v>
      </c>
      <c r="E1613" s="173" t="s">
        <v>1</v>
      </c>
      <c r="F1613" s="174" t="s">
        <v>2160</v>
      </c>
      <c r="H1613" s="175">
        <v>183.55</v>
      </c>
      <c r="L1613" s="172"/>
      <c r="M1613" s="176"/>
      <c r="N1613" s="177"/>
      <c r="O1613" s="177"/>
      <c r="P1613" s="177"/>
      <c r="Q1613" s="177"/>
      <c r="R1613" s="177"/>
      <c r="S1613" s="177"/>
      <c r="T1613" s="178"/>
      <c r="AT1613" s="173" t="s">
        <v>269</v>
      </c>
      <c r="AU1613" s="173" t="s">
        <v>87</v>
      </c>
      <c r="AV1613" s="14" t="s">
        <v>87</v>
      </c>
      <c r="AW1613" s="14" t="s">
        <v>26</v>
      </c>
      <c r="AX1613" s="14" t="s">
        <v>71</v>
      </c>
      <c r="AY1613" s="173" t="s">
        <v>157</v>
      </c>
    </row>
    <row r="1614" spans="1:65" s="14" customFormat="1" x14ac:dyDescent="0.2">
      <c r="B1614" s="172"/>
      <c r="D1614" s="166" t="s">
        <v>269</v>
      </c>
      <c r="E1614" s="173" t="s">
        <v>1</v>
      </c>
      <c r="F1614" s="174" t="s">
        <v>2161</v>
      </c>
      <c r="H1614" s="175">
        <v>176.32</v>
      </c>
      <c r="L1614" s="172"/>
      <c r="M1614" s="176"/>
      <c r="N1614" s="177"/>
      <c r="O1614" s="177"/>
      <c r="P1614" s="177"/>
      <c r="Q1614" s="177"/>
      <c r="R1614" s="177"/>
      <c r="S1614" s="177"/>
      <c r="T1614" s="178"/>
      <c r="AT1614" s="173" t="s">
        <v>269</v>
      </c>
      <c r="AU1614" s="173" t="s">
        <v>87</v>
      </c>
      <c r="AV1614" s="14" t="s">
        <v>87</v>
      </c>
      <c r="AW1614" s="14" t="s">
        <v>26</v>
      </c>
      <c r="AX1614" s="14" t="s">
        <v>71</v>
      </c>
      <c r="AY1614" s="173" t="s">
        <v>157</v>
      </c>
    </row>
    <row r="1615" spans="1:65" s="15" customFormat="1" x14ac:dyDescent="0.2">
      <c r="B1615" s="179"/>
      <c r="D1615" s="166" t="s">
        <v>269</v>
      </c>
      <c r="E1615" s="180" t="s">
        <v>1</v>
      </c>
      <c r="F1615" s="181" t="s">
        <v>272</v>
      </c>
      <c r="H1615" s="182">
        <v>1009.94</v>
      </c>
      <c r="L1615" s="179"/>
      <c r="M1615" s="183"/>
      <c r="N1615" s="184"/>
      <c r="O1615" s="184"/>
      <c r="P1615" s="184"/>
      <c r="Q1615" s="184"/>
      <c r="R1615" s="184"/>
      <c r="S1615" s="184"/>
      <c r="T1615" s="185"/>
      <c r="AT1615" s="180" t="s">
        <v>269</v>
      </c>
      <c r="AU1615" s="180" t="s">
        <v>87</v>
      </c>
      <c r="AV1615" s="15" t="s">
        <v>162</v>
      </c>
      <c r="AW1615" s="15" t="s">
        <v>26</v>
      </c>
      <c r="AX1615" s="15" t="s">
        <v>79</v>
      </c>
      <c r="AY1615" s="180" t="s">
        <v>157</v>
      </c>
    </row>
    <row r="1616" spans="1:65" s="2" customFormat="1" ht="24.2" customHeight="1" x14ac:dyDescent="0.2">
      <c r="A1616" s="30"/>
      <c r="B1616" s="147"/>
      <c r="C1616" s="148" t="s">
        <v>2199</v>
      </c>
      <c r="D1616" s="148" t="s">
        <v>159</v>
      </c>
      <c r="E1616" s="149" t="s">
        <v>2200</v>
      </c>
      <c r="F1616" s="150" t="s">
        <v>2201</v>
      </c>
      <c r="G1616" s="151" t="s">
        <v>205</v>
      </c>
      <c r="H1616" s="152">
        <v>47</v>
      </c>
      <c r="I1616" s="152"/>
      <c r="J1616" s="152">
        <f>ROUND(I1616*H1616,3)</f>
        <v>0</v>
      </c>
      <c r="K1616" s="153"/>
      <c r="L1616" s="31"/>
      <c r="M1616" s="154" t="s">
        <v>1</v>
      </c>
      <c r="N1616" s="155" t="s">
        <v>37</v>
      </c>
      <c r="O1616" s="156">
        <v>3.0472899999999998</v>
      </c>
      <c r="P1616" s="156">
        <f>O1616*H1616</f>
        <v>143.22262999999998</v>
      </c>
      <c r="Q1616" s="156">
        <v>1.7500000000000002E-2</v>
      </c>
      <c r="R1616" s="156">
        <f>Q1616*H1616</f>
        <v>0.82250000000000012</v>
      </c>
      <c r="S1616" s="156">
        <v>0</v>
      </c>
      <c r="T1616" s="157">
        <f>S1616*H1616</f>
        <v>0</v>
      </c>
      <c r="U1616" s="30"/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R1616" s="158" t="s">
        <v>162</v>
      </c>
      <c r="AT1616" s="158" t="s">
        <v>159</v>
      </c>
      <c r="AU1616" s="158" t="s">
        <v>87</v>
      </c>
      <c r="AY1616" s="18" t="s">
        <v>157</v>
      </c>
      <c r="BE1616" s="159">
        <f>IF(N1616="základná",J1616,0)</f>
        <v>0</v>
      </c>
      <c r="BF1616" s="159">
        <f>IF(N1616="znížená",J1616,0)</f>
        <v>0</v>
      </c>
      <c r="BG1616" s="159">
        <f>IF(N1616="zákl. prenesená",J1616,0)</f>
        <v>0</v>
      </c>
      <c r="BH1616" s="159">
        <f>IF(N1616="zníž. prenesená",J1616,0)</f>
        <v>0</v>
      </c>
      <c r="BI1616" s="159">
        <f>IF(N1616="nulová",J1616,0)</f>
        <v>0</v>
      </c>
      <c r="BJ1616" s="18" t="s">
        <v>87</v>
      </c>
      <c r="BK1616" s="160">
        <f>ROUND(I1616*H1616,3)</f>
        <v>0</v>
      </c>
      <c r="BL1616" s="18" t="s">
        <v>162</v>
      </c>
      <c r="BM1616" s="158" t="s">
        <v>2202</v>
      </c>
    </row>
    <row r="1617" spans="1:65" s="14" customFormat="1" x14ac:dyDescent="0.2">
      <c r="B1617" s="172"/>
      <c r="D1617" s="166" t="s">
        <v>269</v>
      </c>
      <c r="E1617" s="173" t="s">
        <v>1</v>
      </c>
      <c r="F1617" s="174" t="s">
        <v>2203</v>
      </c>
      <c r="H1617" s="175">
        <v>22</v>
      </c>
      <c r="L1617" s="172"/>
      <c r="M1617" s="176"/>
      <c r="N1617" s="177"/>
      <c r="O1617" s="177"/>
      <c r="P1617" s="177"/>
      <c r="Q1617" s="177"/>
      <c r="R1617" s="177"/>
      <c r="S1617" s="177"/>
      <c r="T1617" s="178"/>
      <c r="AT1617" s="173" t="s">
        <v>269</v>
      </c>
      <c r="AU1617" s="173" t="s">
        <v>87</v>
      </c>
      <c r="AV1617" s="14" t="s">
        <v>87</v>
      </c>
      <c r="AW1617" s="14" t="s">
        <v>26</v>
      </c>
      <c r="AX1617" s="14" t="s">
        <v>71</v>
      </c>
      <c r="AY1617" s="173" t="s">
        <v>157</v>
      </c>
    </row>
    <row r="1618" spans="1:65" s="14" customFormat="1" x14ac:dyDescent="0.2">
      <c r="B1618" s="172"/>
      <c r="D1618" s="166" t="s">
        <v>269</v>
      </c>
      <c r="E1618" s="173" t="s">
        <v>1</v>
      </c>
      <c r="F1618" s="174" t="s">
        <v>2204</v>
      </c>
      <c r="H1618" s="175">
        <v>11</v>
      </c>
      <c r="L1618" s="172"/>
      <c r="M1618" s="176"/>
      <c r="N1618" s="177"/>
      <c r="O1618" s="177"/>
      <c r="P1618" s="177"/>
      <c r="Q1618" s="177"/>
      <c r="R1618" s="177"/>
      <c r="S1618" s="177"/>
      <c r="T1618" s="178"/>
      <c r="AT1618" s="173" t="s">
        <v>269</v>
      </c>
      <c r="AU1618" s="173" t="s">
        <v>87</v>
      </c>
      <c r="AV1618" s="14" t="s">
        <v>87</v>
      </c>
      <c r="AW1618" s="14" t="s">
        <v>26</v>
      </c>
      <c r="AX1618" s="14" t="s">
        <v>71</v>
      </c>
      <c r="AY1618" s="173" t="s">
        <v>157</v>
      </c>
    </row>
    <row r="1619" spans="1:65" s="14" customFormat="1" x14ac:dyDescent="0.2">
      <c r="B1619" s="172"/>
      <c r="D1619" s="166" t="s">
        <v>269</v>
      </c>
      <c r="E1619" s="173" t="s">
        <v>1</v>
      </c>
      <c r="F1619" s="174" t="s">
        <v>2205</v>
      </c>
      <c r="H1619" s="175">
        <v>1</v>
      </c>
      <c r="L1619" s="172"/>
      <c r="M1619" s="176"/>
      <c r="N1619" s="177"/>
      <c r="O1619" s="177"/>
      <c r="P1619" s="177"/>
      <c r="Q1619" s="177"/>
      <c r="R1619" s="177"/>
      <c r="S1619" s="177"/>
      <c r="T1619" s="178"/>
      <c r="AT1619" s="173" t="s">
        <v>269</v>
      </c>
      <c r="AU1619" s="173" t="s">
        <v>87</v>
      </c>
      <c r="AV1619" s="14" t="s">
        <v>87</v>
      </c>
      <c r="AW1619" s="14" t="s">
        <v>26</v>
      </c>
      <c r="AX1619" s="14" t="s">
        <v>71</v>
      </c>
      <c r="AY1619" s="173" t="s">
        <v>157</v>
      </c>
    </row>
    <row r="1620" spans="1:65" s="14" customFormat="1" x14ac:dyDescent="0.2">
      <c r="B1620" s="172"/>
      <c r="D1620" s="166" t="s">
        <v>269</v>
      </c>
      <c r="E1620" s="173" t="s">
        <v>1</v>
      </c>
      <c r="F1620" s="174" t="s">
        <v>2206</v>
      </c>
      <c r="H1620" s="175">
        <v>6</v>
      </c>
      <c r="L1620" s="172"/>
      <c r="M1620" s="176"/>
      <c r="N1620" s="177"/>
      <c r="O1620" s="177"/>
      <c r="P1620" s="177"/>
      <c r="Q1620" s="177"/>
      <c r="R1620" s="177"/>
      <c r="S1620" s="177"/>
      <c r="T1620" s="178"/>
      <c r="AT1620" s="173" t="s">
        <v>269</v>
      </c>
      <c r="AU1620" s="173" t="s">
        <v>87</v>
      </c>
      <c r="AV1620" s="14" t="s">
        <v>87</v>
      </c>
      <c r="AW1620" s="14" t="s">
        <v>26</v>
      </c>
      <c r="AX1620" s="14" t="s">
        <v>71</v>
      </c>
      <c r="AY1620" s="173" t="s">
        <v>157</v>
      </c>
    </row>
    <row r="1621" spans="1:65" s="14" customFormat="1" x14ac:dyDescent="0.2">
      <c r="B1621" s="172"/>
      <c r="D1621" s="166" t="s">
        <v>269</v>
      </c>
      <c r="E1621" s="173" t="s">
        <v>1</v>
      </c>
      <c r="F1621" s="174" t="s">
        <v>2207</v>
      </c>
      <c r="H1621" s="175">
        <v>3</v>
      </c>
      <c r="L1621" s="172"/>
      <c r="M1621" s="176"/>
      <c r="N1621" s="177"/>
      <c r="O1621" s="177"/>
      <c r="P1621" s="177"/>
      <c r="Q1621" s="177"/>
      <c r="R1621" s="177"/>
      <c r="S1621" s="177"/>
      <c r="T1621" s="178"/>
      <c r="AT1621" s="173" t="s">
        <v>269</v>
      </c>
      <c r="AU1621" s="173" t="s">
        <v>87</v>
      </c>
      <c r="AV1621" s="14" t="s">
        <v>87</v>
      </c>
      <c r="AW1621" s="14" t="s">
        <v>26</v>
      </c>
      <c r="AX1621" s="14" t="s">
        <v>71</v>
      </c>
      <c r="AY1621" s="173" t="s">
        <v>157</v>
      </c>
    </row>
    <row r="1622" spans="1:65" s="14" customFormat="1" x14ac:dyDescent="0.2">
      <c r="B1622" s="172"/>
      <c r="D1622" s="166" t="s">
        <v>269</v>
      </c>
      <c r="E1622" s="173" t="s">
        <v>1</v>
      </c>
      <c r="F1622" s="174" t="s">
        <v>2208</v>
      </c>
      <c r="H1622" s="175">
        <v>2</v>
      </c>
      <c r="L1622" s="172"/>
      <c r="M1622" s="176"/>
      <c r="N1622" s="177"/>
      <c r="O1622" s="177"/>
      <c r="P1622" s="177"/>
      <c r="Q1622" s="177"/>
      <c r="R1622" s="177"/>
      <c r="S1622" s="177"/>
      <c r="T1622" s="178"/>
      <c r="AT1622" s="173" t="s">
        <v>269</v>
      </c>
      <c r="AU1622" s="173" t="s">
        <v>87</v>
      </c>
      <c r="AV1622" s="14" t="s">
        <v>87</v>
      </c>
      <c r="AW1622" s="14" t="s">
        <v>26</v>
      </c>
      <c r="AX1622" s="14" t="s">
        <v>71</v>
      </c>
      <c r="AY1622" s="173" t="s">
        <v>157</v>
      </c>
    </row>
    <row r="1623" spans="1:65" s="14" customFormat="1" x14ac:dyDescent="0.2">
      <c r="B1623" s="172"/>
      <c r="D1623" s="166" t="s">
        <v>269</v>
      </c>
      <c r="E1623" s="173" t="s">
        <v>1</v>
      </c>
      <c r="F1623" s="174" t="s">
        <v>2209</v>
      </c>
      <c r="H1623" s="175">
        <v>1</v>
      </c>
      <c r="L1623" s="172"/>
      <c r="M1623" s="176"/>
      <c r="N1623" s="177"/>
      <c r="O1623" s="177"/>
      <c r="P1623" s="177"/>
      <c r="Q1623" s="177"/>
      <c r="R1623" s="177"/>
      <c r="S1623" s="177"/>
      <c r="T1623" s="178"/>
      <c r="AT1623" s="173" t="s">
        <v>269</v>
      </c>
      <c r="AU1623" s="173" t="s">
        <v>87</v>
      </c>
      <c r="AV1623" s="14" t="s">
        <v>87</v>
      </c>
      <c r="AW1623" s="14" t="s">
        <v>26</v>
      </c>
      <c r="AX1623" s="14" t="s">
        <v>71</v>
      </c>
      <c r="AY1623" s="173" t="s">
        <v>157</v>
      </c>
    </row>
    <row r="1624" spans="1:65" s="14" customFormat="1" x14ac:dyDescent="0.2">
      <c r="B1624" s="172"/>
      <c r="D1624" s="166" t="s">
        <v>269</v>
      </c>
      <c r="E1624" s="173" t="s">
        <v>1</v>
      </c>
      <c r="F1624" s="174" t="s">
        <v>2210</v>
      </c>
      <c r="H1624" s="175">
        <v>1</v>
      </c>
      <c r="L1624" s="172"/>
      <c r="M1624" s="176"/>
      <c r="N1624" s="177"/>
      <c r="O1624" s="177"/>
      <c r="P1624" s="177"/>
      <c r="Q1624" s="177"/>
      <c r="R1624" s="177"/>
      <c r="S1624" s="177"/>
      <c r="T1624" s="178"/>
      <c r="AT1624" s="173" t="s">
        <v>269</v>
      </c>
      <c r="AU1624" s="173" t="s">
        <v>87</v>
      </c>
      <c r="AV1624" s="14" t="s">
        <v>87</v>
      </c>
      <c r="AW1624" s="14" t="s">
        <v>26</v>
      </c>
      <c r="AX1624" s="14" t="s">
        <v>71</v>
      </c>
      <c r="AY1624" s="173" t="s">
        <v>157</v>
      </c>
    </row>
    <row r="1625" spans="1:65" s="15" customFormat="1" x14ac:dyDescent="0.2">
      <c r="B1625" s="179"/>
      <c r="D1625" s="166" t="s">
        <v>269</v>
      </c>
      <c r="E1625" s="180" t="s">
        <v>1</v>
      </c>
      <c r="F1625" s="181" t="s">
        <v>272</v>
      </c>
      <c r="H1625" s="182">
        <v>47</v>
      </c>
      <c r="L1625" s="179"/>
      <c r="M1625" s="183"/>
      <c r="N1625" s="184"/>
      <c r="O1625" s="184"/>
      <c r="P1625" s="184"/>
      <c r="Q1625" s="184"/>
      <c r="R1625" s="184"/>
      <c r="S1625" s="184"/>
      <c r="T1625" s="185"/>
      <c r="AT1625" s="180" t="s">
        <v>269</v>
      </c>
      <c r="AU1625" s="180" t="s">
        <v>87</v>
      </c>
      <c r="AV1625" s="15" t="s">
        <v>162</v>
      </c>
      <c r="AW1625" s="15" t="s">
        <v>26</v>
      </c>
      <c r="AX1625" s="15" t="s">
        <v>79</v>
      </c>
      <c r="AY1625" s="180" t="s">
        <v>157</v>
      </c>
    </row>
    <row r="1626" spans="1:65" s="2" customFormat="1" ht="24.2" customHeight="1" x14ac:dyDescent="0.2">
      <c r="A1626" s="30"/>
      <c r="B1626" s="147"/>
      <c r="C1626" s="148" t="s">
        <v>2211</v>
      </c>
      <c r="D1626" s="148" t="s">
        <v>159</v>
      </c>
      <c r="E1626" s="149" t="s">
        <v>2212</v>
      </c>
      <c r="F1626" s="150" t="s">
        <v>2213</v>
      </c>
      <c r="G1626" s="151" t="s">
        <v>205</v>
      </c>
      <c r="H1626" s="152">
        <v>4</v>
      </c>
      <c r="I1626" s="152"/>
      <c r="J1626" s="152">
        <f>ROUND(I1626*H1626,3)</f>
        <v>0</v>
      </c>
      <c r="K1626" s="153"/>
      <c r="L1626" s="31"/>
      <c r="M1626" s="154" t="s">
        <v>1</v>
      </c>
      <c r="N1626" s="155" t="s">
        <v>37</v>
      </c>
      <c r="O1626" s="156">
        <v>3.8545199999999999</v>
      </c>
      <c r="P1626" s="156">
        <f>O1626*H1626</f>
        <v>15.41808</v>
      </c>
      <c r="Q1626" s="156">
        <v>3.4770000000000002E-2</v>
      </c>
      <c r="R1626" s="156">
        <f>Q1626*H1626</f>
        <v>0.13908000000000001</v>
      </c>
      <c r="S1626" s="156">
        <v>0</v>
      </c>
      <c r="T1626" s="157">
        <f>S1626*H1626</f>
        <v>0</v>
      </c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R1626" s="158" t="s">
        <v>162</v>
      </c>
      <c r="AT1626" s="158" t="s">
        <v>159</v>
      </c>
      <c r="AU1626" s="158" t="s">
        <v>87</v>
      </c>
      <c r="AY1626" s="18" t="s">
        <v>157</v>
      </c>
      <c r="BE1626" s="159">
        <f>IF(N1626="základná",J1626,0)</f>
        <v>0</v>
      </c>
      <c r="BF1626" s="159">
        <f>IF(N1626="znížená",J1626,0)</f>
        <v>0</v>
      </c>
      <c r="BG1626" s="159">
        <f>IF(N1626="zákl. prenesená",J1626,0)</f>
        <v>0</v>
      </c>
      <c r="BH1626" s="159">
        <f>IF(N1626="zníž. prenesená",J1626,0)</f>
        <v>0</v>
      </c>
      <c r="BI1626" s="159">
        <f>IF(N1626="nulová",J1626,0)</f>
        <v>0</v>
      </c>
      <c r="BJ1626" s="18" t="s">
        <v>87</v>
      </c>
      <c r="BK1626" s="160">
        <f>ROUND(I1626*H1626,3)</f>
        <v>0</v>
      </c>
      <c r="BL1626" s="18" t="s">
        <v>162</v>
      </c>
      <c r="BM1626" s="158" t="s">
        <v>2214</v>
      </c>
    </row>
    <row r="1627" spans="1:65" s="14" customFormat="1" x14ac:dyDescent="0.2">
      <c r="B1627" s="172"/>
      <c r="D1627" s="166" t="s">
        <v>269</v>
      </c>
      <c r="E1627" s="173" t="s">
        <v>1</v>
      </c>
      <c r="F1627" s="174" t="s">
        <v>2215</v>
      </c>
      <c r="H1627" s="175">
        <v>3</v>
      </c>
      <c r="L1627" s="172"/>
      <c r="M1627" s="176"/>
      <c r="N1627" s="177"/>
      <c r="O1627" s="177"/>
      <c r="P1627" s="177"/>
      <c r="Q1627" s="177"/>
      <c r="R1627" s="177"/>
      <c r="S1627" s="177"/>
      <c r="T1627" s="178"/>
      <c r="AT1627" s="173" t="s">
        <v>269</v>
      </c>
      <c r="AU1627" s="173" t="s">
        <v>87</v>
      </c>
      <c r="AV1627" s="14" t="s">
        <v>87</v>
      </c>
      <c r="AW1627" s="14" t="s">
        <v>26</v>
      </c>
      <c r="AX1627" s="14" t="s">
        <v>71</v>
      </c>
      <c r="AY1627" s="173" t="s">
        <v>157</v>
      </c>
    </row>
    <row r="1628" spans="1:65" s="14" customFormat="1" x14ac:dyDescent="0.2">
      <c r="B1628" s="172"/>
      <c r="D1628" s="166" t="s">
        <v>269</v>
      </c>
      <c r="E1628" s="173" t="s">
        <v>1</v>
      </c>
      <c r="F1628" s="174" t="s">
        <v>2216</v>
      </c>
      <c r="H1628" s="175">
        <v>1</v>
      </c>
      <c r="L1628" s="172"/>
      <c r="M1628" s="176"/>
      <c r="N1628" s="177"/>
      <c r="O1628" s="177"/>
      <c r="P1628" s="177"/>
      <c r="Q1628" s="177"/>
      <c r="R1628" s="177"/>
      <c r="S1628" s="177"/>
      <c r="T1628" s="178"/>
      <c r="AT1628" s="173" t="s">
        <v>269</v>
      </c>
      <c r="AU1628" s="173" t="s">
        <v>87</v>
      </c>
      <c r="AV1628" s="14" t="s">
        <v>87</v>
      </c>
      <c r="AW1628" s="14" t="s">
        <v>26</v>
      </c>
      <c r="AX1628" s="14" t="s">
        <v>71</v>
      </c>
      <c r="AY1628" s="173" t="s">
        <v>157</v>
      </c>
    </row>
    <row r="1629" spans="1:65" s="15" customFormat="1" x14ac:dyDescent="0.2">
      <c r="B1629" s="179"/>
      <c r="D1629" s="166" t="s">
        <v>269</v>
      </c>
      <c r="E1629" s="180" t="s">
        <v>1</v>
      </c>
      <c r="F1629" s="181" t="s">
        <v>272</v>
      </c>
      <c r="H1629" s="182">
        <v>4</v>
      </c>
      <c r="L1629" s="179"/>
      <c r="M1629" s="183"/>
      <c r="N1629" s="184"/>
      <c r="O1629" s="184"/>
      <c r="P1629" s="184"/>
      <c r="Q1629" s="184"/>
      <c r="R1629" s="184"/>
      <c r="S1629" s="184"/>
      <c r="T1629" s="185"/>
      <c r="AT1629" s="180" t="s">
        <v>269</v>
      </c>
      <c r="AU1629" s="180" t="s">
        <v>87</v>
      </c>
      <c r="AV1629" s="15" t="s">
        <v>162</v>
      </c>
      <c r="AW1629" s="15" t="s">
        <v>26</v>
      </c>
      <c r="AX1629" s="15" t="s">
        <v>79</v>
      </c>
      <c r="AY1629" s="180" t="s">
        <v>157</v>
      </c>
    </row>
    <row r="1630" spans="1:65" s="2" customFormat="1" ht="24.2" customHeight="1" x14ac:dyDescent="0.2">
      <c r="A1630" s="30"/>
      <c r="B1630" s="147"/>
      <c r="C1630" s="193" t="s">
        <v>2217</v>
      </c>
      <c r="D1630" s="193" t="s">
        <v>777</v>
      </c>
      <c r="E1630" s="194" t="s">
        <v>2218</v>
      </c>
      <c r="F1630" s="195" t="s">
        <v>2219</v>
      </c>
      <c r="G1630" s="196" t="s">
        <v>205</v>
      </c>
      <c r="H1630" s="197">
        <v>6</v>
      </c>
      <c r="I1630" s="197"/>
      <c r="J1630" s="197">
        <f t="shared" ref="J1630:J1638" si="0">ROUND(I1630*H1630,3)</f>
        <v>0</v>
      </c>
      <c r="K1630" s="198"/>
      <c r="L1630" s="199"/>
      <c r="M1630" s="200" t="s">
        <v>1</v>
      </c>
      <c r="N1630" s="201" t="s">
        <v>37</v>
      </c>
      <c r="O1630" s="156">
        <v>0</v>
      </c>
      <c r="P1630" s="156">
        <f t="shared" ref="P1630:P1638" si="1">O1630*H1630</f>
        <v>0</v>
      </c>
      <c r="Q1630" s="156">
        <v>1.6799999999999999E-2</v>
      </c>
      <c r="R1630" s="156">
        <f t="shared" ref="R1630:R1638" si="2">Q1630*H1630</f>
        <v>0.1008</v>
      </c>
      <c r="S1630" s="156">
        <v>0</v>
      </c>
      <c r="T1630" s="157">
        <f t="shared" ref="T1630:T1638" si="3">S1630*H1630</f>
        <v>0</v>
      </c>
      <c r="U1630" s="30"/>
      <c r="V1630" s="30"/>
      <c r="W1630" s="30"/>
      <c r="X1630" s="30"/>
      <c r="Y1630" s="30"/>
      <c r="Z1630" s="30"/>
      <c r="AA1630" s="30"/>
      <c r="AB1630" s="30"/>
      <c r="AC1630" s="30"/>
      <c r="AD1630" s="30"/>
      <c r="AE1630" s="30"/>
      <c r="AR1630" s="158" t="s">
        <v>187</v>
      </c>
      <c r="AT1630" s="158" t="s">
        <v>777</v>
      </c>
      <c r="AU1630" s="158" t="s">
        <v>87</v>
      </c>
      <c r="AY1630" s="18" t="s">
        <v>157</v>
      </c>
      <c r="BE1630" s="159">
        <f t="shared" ref="BE1630:BE1638" si="4">IF(N1630="základná",J1630,0)</f>
        <v>0</v>
      </c>
      <c r="BF1630" s="159">
        <f t="shared" ref="BF1630:BF1638" si="5">IF(N1630="znížená",J1630,0)</f>
        <v>0</v>
      </c>
      <c r="BG1630" s="159">
        <f t="shared" ref="BG1630:BG1638" si="6">IF(N1630="zákl. prenesená",J1630,0)</f>
        <v>0</v>
      </c>
      <c r="BH1630" s="159">
        <f t="shared" ref="BH1630:BH1638" si="7">IF(N1630="zníž. prenesená",J1630,0)</f>
        <v>0</v>
      </c>
      <c r="BI1630" s="159">
        <f t="shared" ref="BI1630:BI1638" si="8">IF(N1630="nulová",J1630,0)</f>
        <v>0</v>
      </c>
      <c r="BJ1630" s="18" t="s">
        <v>87</v>
      </c>
      <c r="BK1630" s="160">
        <f t="shared" ref="BK1630:BK1638" si="9">ROUND(I1630*H1630,3)</f>
        <v>0</v>
      </c>
      <c r="BL1630" s="18" t="s">
        <v>162</v>
      </c>
      <c r="BM1630" s="158" t="s">
        <v>2220</v>
      </c>
    </row>
    <row r="1631" spans="1:65" s="2" customFormat="1" ht="24.2" customHeight="1" x14ac:dyDescent="0.2">
      <c r="A1631" s="30"/>
      <c r="B1631" s="147"/>
      <c r="C1631" s="193" t="s">
        <v>2221</v>
      </c>
      <c r="D1631" s="193" t="s">
        <v>777</v>
      </c>
      <c r="E1631" s="194" t="s">
        <v>2222</v>
      </c>
      <c r="F1631" s="195" t="s">
        <v>2223</v>
      </c>
      <c r="G1631" s="196" t="s">
        <v>205</v>
      </c>
      <c r="H1631" s="197">
        <v>2</v>
      </c>
      <c r="I1631" s="197"/>
      <c r="J1631" s="197">
        <f t="shared" si="0"/>
        <v>0</v>
      </c>
      <c r="K1631" s="198"/>
      <c r="L1631" s="199"/>
      <c r="M1631" s="200" t="s">
        <v>1</v>
      </c>
      <c r="N1631" s="201" t="s">
        <v>37</v>
      </c>
      <c r="O1631" s="156">
        <v>0</v>
      </c>
      <c r="P1631" s="156">
        <f t="shared" si="1"/>
        <v>0</v>
      </c>
      <c r="Q1631" s="156">
        <v>1.6799999999999999E-2</v>
      </c>
      <c r="R1631" s="156">
        <f t="shared" si="2"/>
        <v>3.3599999999999998E-2</v>
      </c>
      <c r="S1631" s="156">
        <v>0</v>
      </c>
      <c r="T1631" s="157">
        <f t="shared" si="3"/>
        <v>0</v>
      </c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0"/>
      <c r="AR1631" s="158" t="s">
        <v>187</v>
      </c>
      <c r="AT1631" s="158" t="s">
        <v>777</v>
      </c>
      <c r="AU1631" s="158" t="s">
        <v>87</v>
      </c>
      <c r="AY1631" s="18" t="s">
        <v>157</v>
      </c>
      <c r="BE1631" s="159">
        <f t="shared" si="4"/>
        <v>0</v>
      </c>
      <c r="BF1631" s="159">
        <f t="shared" si="5"/>
        <v>0</v>
      </c>
      <c r="BG1631" s="159">
        <f t="shared" si="6"/>
        <v>0</v>
      </c>
      <c r="BH1631" s="159">
        <f t="shared" si="7"/>
        <v>0</v>
      </c>
      <c r="BI1631" s="159">
        <f t="shared" si="8"/>
        <v>0</v>
      </c>
      <c r="BJ1631" s="18" t="s">
        <v>87</v>
      </c>
      <c r="BK1631" s="160">
        <f t="shared" si="9"/>
        <v>0</v>
      </c>
      <c r="BL1631" s="18" t="s">
        <v>162</v>
      </c>
      <c r="BM1631" s="158" t="s">
        <v>2224</v>
      </c>
    </row>
    <row r="1632" spans="1:65" s="2" customFormat="1" ht="24.2" customHeight="1" x14ac:dyDescent="0.2">
      <c r="A1632" s="30"/>
      <c r="B1632" s="147"/>
      <c r="C1632" s="193" t="s">
        <v>2225</v>
      </c>
      <c r="D1632" s="193" t="s">
        <v>777</v>
      </c>
      <c r="E1632" s="194" t="s">
        <v>2226</v>
      </c>
      <c r="F1632" s="195" t="s">
        <v>2227</v>
      </c>
      <c r="G1632" s="196" t="s">
        <v>205</v>
      </c>
      <c r="H1632" s="197">
        <v>3</v>
      </c>
      <c r="I1632" s="197"/>
      <c r="J1632" s="197">
        <f t="shared" si="0"/>
        <v>0</v>
      </c>
      <c r="K1632" s="198"/>
      <c r="L1632" s="199"/>
      <c r="M1632" s="200" t="s">
        <v>1</v>
      </c>
      <c r="N1632" s="201" t="s">
        <v>37</v>
      </c>
      <c r="O1632" s="156">
        <v>0</v>
      </c>
      <c r="P1632" s="156">
        <f t="shared" si="1"/>
        <v>0</v>
      </c>
      <c r="Q1632" s="156">
        <v>1.6799999999999999E-2</v>
      </c>
      <c r="R1632" s="156">
        <f t="shared" si="2"/>
        <v>5.04E-2</v>
      </c>
      <c r="S1632" s="156">
        <v>0</v>
      </c>
      <c r="T1632" s="157">
        <f t="shared" si="3"/>
        <v>0</v>
      </c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R1632" s="158" t="s">
        <v>187</v>
      </c>
      <c r="AT1632" s="158" t="s">
        <v>777</v>
      </c>
      <c r="AU1632" s="158" t="s">
        <v>87</v>
      </c>
      <c r="AY1632" s="18" t="s">
        <v>157</v>
      </c>
      <c r="BE1632" s="159">
        <f t="shared" si="4"/>
        <v>0</v>
      </c>
      <c r="BF1632" s="159">
        <f t="shared" si="5"/>
        <v>0</v>
      </c>
      <c r="BG1632" s="159">
        <f t="shared" si="6"/>
        <v>0</v>
      </c>
      <c r="BH1632" s="159">
        <f t="shared" si="7"/>
        <v>0</v>
      </c>
      <c r="BI1632" s="159">
        <f t="shared" si="8"/>
        <v>0</v>
      </c>
      <c r="BJ1632" s="18" t="s">
        <v>87</v>
      </c>
      <c r="BK1632" s="160">
        <f t="shared" si="9"/>
        <v>0</v>
      </c>
      <c r="BL1632" s="18" t="s">
        <v>162</v>
      </c>
      <c r="BM1632" s="158" t="s">
        <v>2228</v>
      </c>
    </row>
    <row r="1633" spans="1:65" s="2" customFormat="1" ht="24.2" customHeight="1" x14ac:dyDescent="0.2">
      <c r="A1633" s="30"/>
      <c r="B1633" s="147"/>
      <c r="C1633" s="193" t="s">
        <v>2229</v>
      </c>
      <c r="D1633" s="193" t="s">
        <v>777</v>
      </c>
      <c r="E1633" s="194" t="s">
        <v>2230</v>
      </c>
      <c r="F1633" s="195" t="s">
        <v>2231</v>
      </c>
      <c r="G1633" s="196" t="s">
        <v>205</v>
      </c>
      <c r="H1633" s="197">
        <v>23</v>
      </c>
      <c r="I1633" s="197"/>
      <c r="J1633" s="197">
        <f t="shared" si="0"/>
        <v>0</v>
      </c>
      <c r="K1633" s="198"/>
      <c r="L1633" s="199"/>
      <c r="M1633" s="200" t="s">
        <v>1</v>
      </c>
      <c r="N1633" s="201" t="s">
        <v>37</v>
      </c>
      <c r="O1633" s="156">
        <v>0</v>
      </c>
      <c r="P1633" s="156">
        <f t="shared" si="1"/>
        <v>0</v>
      </c>
      <c r="Q1633" s="156">
        <v>1.6799999999999999E-2</v>
      </c>
      <c r="R1633" s="156">
        <f t="shared" si="2"/>
        <v>0.38639999999999997</v>
      </c>
      <c r="S1633" s="156">
        <v>0</v>
      </c>
      <c r="T1633" s="157">
        <f t="shared" si="3"/>
        <v>0</v>
      </c>
      <c r="U1633" s="30"/>
      <c r="V1633" s="30"/>
      <c r="W1633" s="30"/>
      <c r="X1633" s="30"/>
      <c r="Y1633" s="30"/>
      <c r="Z1633" s="30"/>
      <c r="AA1633" s="30"/>
      <c r="AB1633" s="30"/>
      <c r="AC1633" s="30"/>
      <c r="AD1633" s="30"/>
      <c r="AE1633" s="30"/>
      <c r="AR1633" s="158" t="s">
        <v>187</v>
      </c>
      <c r="AT1633" s="158" t="s">
        <v>777</v>
      </c>
      <c r="AU1633" s="158" t="s">
        <v>87</v>
      </c>
      <c r="AY1633" s="18" t="s">
        <v>157</v>
      </c>
      <c r="BE1633" s="159">
        <f t="shared" si="4"/>
        <v>0</v>
      </c>
      <c r="BF1633" s="159">
        <f t="shared" si="5"/>
        <v>0</v>
      </c>
      <c r="BG1633" s="159">
        <f t="shared" si="6"/>
        <v>0</v>
      </c>
      <c r="BH1633" s="159">
        <f t="shared" si="7"/>
        <v>0</v>
      </c>
      <c r="BI1633" s="159">
        <f t="shared" si="8"/>
        <v>0</v>
      </c>
      <c r="BJ1633" s="18" t="s">
        <v>87</v>
      </c>
      <c r="BK1633" s="160">
        <f t="shared" si="9"/>
        <v>0</v>
      </c>
      <c r="BL1633" s="18" t="s">
        <v>162</v>
      </c>
      <c r="BM1633" s="158" t="s">
        <v>2232</v>
      </c>
    </row>
    <row r="1634" spans="1:65" s="2" customFormat="1" ht="24.2" customHeight="1" x14ac:dyDescent="0.2">
      <c r="A1634" s="30"/>
      <c r="B1634" s="147"/>
      <c r="C1634" s="193" t="s">
        <v>2233</v>
      </c>
      <c r="D1634" s="193" t="s">
        <v>777</v>
      </c>
      <c r="E1634" s="194" t="s">
        <v>2234</v>
      </c>
      <c r="F1634" s="195" t="s">
        <v>2235</v>
      </c>
      <c r="G1634" s="196" t="s">
        <v>205</v>
      </c>
      <c r="H1634" s="197">
        <v>1</v>
      </c>
      <c r="I1634" s="197"/>
      <c r="J1634" s="197">
        <f t="shared" si="0"/>
        <v>0</v>
      </c>
      <c r="K1634" s="198"/>
      <c r="L1634" s="199"/>
      <c r="M1634" s="200" t="s">
        <v>1</v>
      </c>
      <c r="N1634" s="201" t="s">
        <v>37</v>
      </c>
      <c r="O1634" s="156">
        <v>0</v>
      </c>
      <c r="P1634" s="156">
        <f t="shared" si="1"/>
        <v>0</v>
      </c>
      <c r="Q1634" s="156">
        <v>1.6799999999999999E-2</v>
      </c>
      <c r="R1634" s="156">
        <f t="shared" si="2"/>
        <v>1.6799999999999999E-2</v>
      </c>
      <c r="S1634" s="156">
        <v>0</v>
      </c>
      <c r="T1634" s="157">
        <f t="shared" si="3"/>
        <v>0</v>
      </c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R1634" s="158" t="s">
        <v>187</v>
      </c>
      <c r="AT1634" s="158" t="s">
        <v>777</v>
      </c>
      <c r="AU1634" s="158" t="s">
        <v>87</v>
      </c>
      <c r="AY1634" s="18" t="s">
        <v>157</v>
      </c>
      <c r="BE1634" s="159">
        <f t="shared" si="4"/>
        <v>0</v>
      </c>
      <c r="BF1634" s="159">
        <f t="shared" si="5"/>
        <v>0</v>
      </c>
      <c r="BG1634" s="159">
        <f t="shared" si="6"/>
        <v>0</v>
      </c>
      <c r="BH1634" s="159">
        <f t="shared" si="7"/>
        <v>0</v>
      </c>
      <c r="BI1634" s="159">
        <f t="shared" si="8"/>
        <v>0</v>
      </c>
      <c r="BJ1634" s="18" t="s">
        <v>87</v>
      </c>
      <c r="BK1634" s="160">
        <f t="shared" si="9"/>
        <v>0</v>
      </c>
      <c r="BL1634" s="18" t="s">
        <v>162</v>
      </c>
      <c r="BM1634" s="158" t="s">
        <v>2236</v>
      </c>
    </row>
    <row r="1635" spans="1:65" s="2" customFormat="1" ht="24.2" customHeight="1" x14ac:dyDescent="0.2">
      <c r="A1635" s="30"/>
      <c r="B1635" s="147"/>
      <c r="C1635" s="193" t="s">
        <v>2237</v>
      </c>
      <c r="D1635" s="193" t="s">
        <v>777</v>
      </c>
      <c r="E1635" s="194" t="s">
        <v>2238</v>
      </c>
      <c r="F1635" s="195" t="s">
        <v>2239</v>
      </c>
      <c r="G1635" s="196" t="s">
        <v>205</v>
      </c>
      <c r="H1635" s="197">
        <v>12</v>
      </c>
      <c r="I1635" s="197"/>
      <c r="J1635" s="197">
        <f t="shared" si="0"/>
        <v>0</v>
      </c>
      <c r="K1635" s="198"/>
      <c r="L1635" s="199"/>
      <c r="M1635" s="200" t="s">
        <v>1</v>
      </c>
      <c r="N1635" s="201" t="s">
        <v>37</v>
      </c>
      <c r="O1635" s="156">
        <v>0</v>
      </c>
      <c r="P1635" s="156">
        <f t="shared" si="1"/>
        <v>0</v>
      </c>
      <c r="Q1635" s="156">
        <v>1.6799999999999999E-2</v>
      </c>
      <c r="R1635" s="156">
        <f t="shared" si="2"/>
        <v>0.2016</v>
      </c>
      <c r="S1635" s="156">
        <v>0</v>
      </c>
      <c r="T1635" s="157">
        <f t="shared" si="3"/>
        <v>0</v>
      </c>
      <c r="U1635" s="30"/>
      <c r="V1635" s="30"/>
      <c r="W1635" s="30"/>
      <c r="X1635" s="30"/>
      <c r="Y1635" s="30"/>
      <c r="Z1635" s="30"/>
      <c r="AA1635" s="30"/>
      <c r="AB1635" s="30"/>
      <c r="AC1635" s="30"/>
      <c r="AD1635" s="30"/>
      <c r="AE1635" s="30"/>
      <c r="AR1635" s="158" t="s">
        <v>187</v>
      </c>
      <c r="AT1635" s="158" t="s">
        <v>777</v>
      </c>
      <c r="AU1635" s="158" t="s">
        <v>87</v>
      </c>
      <c r="AY1635" s="18" t="s">
        <v>157</v>
      </c>
      <c r="BE1635" s="159">
        <f t="shared" si="4"/>
        <v>0</v>
      </c>
      <c r="BF1635" s="159">
        <f t="shared" si="5"/>
        <v>0</v>
      </c>
      <c r="BG1635" s="159">
        <f t="shared" si="6"/>
        <v>0</v>
      </c>
      <c r="BH1635" s="159">
        <f t="shared" si="7"/>
        <v>0</v>
      </c>
      <c r="BI1635" s="159">
        <f t="shared" si="8"/>
        <v>0</v>
      </c>
      <c r="BJ1635" s="18" t="s">
        <v>87</v>
      </c>
      <c r="BK1635" s="160">
        <f t="shared" si="9"/>
        <v>0</v>
      </c>
      <c r="BL1635" s="18" t="s">
        <v>162</v>
      </c>
      <c r="BM1635" s="158" t="s">
        <v>2240</v>
      </c>
    </row>
    <row r="1636" spans="1:65" s="2" customFormat="1" ht="24.2" customHeight="1" x14ac:dyDescent="0.2">
      <c r="A1636" s="30"/>
      <c r="B1636" s="147"/>
      <c r="C1636" s="193" t="s">
        <v>2241</v>
      </c>
      <c r="D1636" s="193" t="s">
        <v>777</v>
      </c>
      <c r="E1636" s="194" t="s">
        <v>2242</v>
      </c>
      <c r="F1636" s="195" t="s">
        <v>2243</v>
      </c>
      <c r="G1636" s="196" t="s">
        <v>205</v>
      </c>
      <c r="H1636" s="197">
        <v>1</v>
      </c>
      <c r="I1636" s="197"/>
      <c r="J1636" s="197">
        <f t="shared" si="0"/>
        <v>0</v>
      </c>
      <c r="K1636" s="198"/>
      <c r="L1636" s="199"/>
      <c r="M1636" s="200" t="s">
        <v>1</v>
      </c>
      <c r="N1636" s="201" t="s">
        <v>37</v>
      </c>
      <c r="O1636" s="156">
        <v>0</v>
      </c>
      <c r="P1636" s="156">
        <f t="shared" si="1"/>
        <v>0</v>
      </c>
      <c r="Q1636" s="156">
        <v>1.6799999999999999E-2</v>
      </c>
      <c r="R1636" s="156">
        <f t="shared" si="2"/>
        <v>1.6799999999999999E-2</v>
      </c>
      <c r="S1636" s="156">
        <v>0</v>
      </c>
      <c r="T1636" s="157">
        <f t="shared" si="3"/>
        <v>0</v>
      </c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0"/>
      <c r="AR1636" s="158" t="s">
        <v>187</v>
      </c>
      <c r="AT1636" s="158" t="s">
        <v>777</v>
      </c>
      <c r="AU1636" s="158" t="s">
        <v>87</v>
      </c>
      <c r="AY1636" s="18" t="s">
        <v>157</v>
      </c>
      <c r="BE1636" s="159">
        <f t="shared" si="4"/>
        <v>0</v>
      </c>
      <c r="BF1636" s="159">
        <f t="shared" si="5"/>
        <v>0</v>
      </c>
      <c r="BG1636" s="159">
        <f t="shared" si="6"/>
        <v>0</v>
      </c>
      <c r="BH1636" s="159">
        <f t="shared" si="7"/>
        <v>0</v>
      </c>
      <c r="BI1636" s="159">
        <f t="shared" si="8"/>
        <v>0</v>
      </c>
      <c r="BJ1636" s="18" t="s">
        <v>87</v>
      </c>
      <c r="BK1636" s="160">
        <f t="shared" si="9"/>
        <v>0</v>
      </c>
      <c r="BL1636" s="18" t="s">
        <v>162</v>
      </c>
      <c r="BM1636" s="158" t="s">
        <v>2244</v>
      </c>
    </row>
    <row r="1637" spans="1:65" s="2" customFormat="1" ht="24.2" customHeight="1" x14ac:dyDescent="0.2">
      <c r="A1637" s="30"/>
      <c r="B1637" s="147"/>
      <c r="C1637" s="193" t="s">
        <v>2245</v>
      </c>
      <c r="D1637" s="193" t="s">
        <v>777</v>
      </c>
      <c r="E1637" s="194" t="s">
        <v>2246</v>
      </c>
      <c r="F1637" s="195" t="s">
        <v>2247</v>
      </c>
      <c r="G1637" s="196" t="s">
        <v>205</v>
      </c>
      <c r="H1637" s="197">
        <v>3</v>
      </c>
      <c r="I1637" s="197"/>
      <c r="J1637" s="197">
        <f t="shared" si="0"/>
        <v>0</v>
      </c>
      <c r="K1637" s="198"/>
      <c r="L1637" s="199"/>
      <c r="M1637" s="200" t="s">
        <v>1</v>
      </c>
      <c r="N1637" s="201" t="s">
        <v>37</v>
      </c>
      <c r="O1637" s="156">
        <v>0</v>
      </c>
      <c r="P1637" s="156">
        <f t="shared" si="1"/>
        <v>0</v>
      </c>
      <c r="Q1637" s="156">
        <v>1.6799999999999999E-2</v>
      </c>
      <c r="R1637" s="156">
        <f t="shared" si="2"/>
        <v>5.04E-2</v>
      </c>
      <c r="S1637" s="156">
        <v>0</v>
      </c>
      <c r="T1637" s="157">
        <f t="shared" si="3"/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58" t="s">
        <v>187</v>
      </c>
      <c r="AT1637" s="158" t="s">
        <v>777</v>
      </c>
      <c r="AU1637" s="158" t="s">
        <v>87</v>
      </c>
      <c r="AY1637" s="18" t="s">
        <v>157</v>
      </c>
      <c r="BE1637" s="159">
        <f t="shared" si="4"/>
        <v>0</v>
      </c>
      <c r="BF1637" s="159">
        <f t="shared" si="5"/>
        <v>0</v>
      </c>
      <c r="BG1637" s="159">
        <f t="shared" si="6"/>
        <v>0</v>
      </c>
      <c r="BH1637" s="159">
        <f t="shared" si="7"/>
        <v>0</v>
      </c>
      <c r="BI1637" s="159">
        <f t="shared" si="8"/>
        <v>0</v>
      </c>
      <c r="BJ1637" s="18" t="s">
        <v>87</v>
      </c>
      <c r="BK1637" s="160">
        <f t="shared" si="9"/>
        <v>0</v>
      </c>
      <c r="BL1637" s="18" t="s">
        <v>162</v>
      </c>
      <c r="BM1637" s="158" t="s">
        <v>2248</v>
      </c>
    </row>
    <row r="1638" spans="1:65" s="2" customFormat="1" ht="24.2" customHeight="1" x14ac:dyDescent="0.2">
      <c r="A1638" s="30"/>
      <c r="B1638" s="147"/>
      <c r="C1638" s="193" t="s">
        <v>2249</v>
      </c>
      <c r="D1638" s="193" t="s">
        <v>777</v>
      </c>
      <c r="E1638" s="194" t="s">
        <v>2250</v>
      </c>
      <c r="F1638" s="195" t="s">
        <v>2251</v>
      </c>
      <c r="G1638" s="196" t="s">
        <v>205</v>
      </c>
      <c r="H1638" s="197">
        <v>1</v>
      </c>
      <c r="I1638" s="197"/>
      <c r="J1638" s="197">
        <f t="shared" si="0"/>
        <v>0</v>
      </c>
      <c r="K1638" s="198"/>
      <c r="L1638" s="199"/>
      <c r="M1638" s="200" t="s">
        <v>1</v>
      </c>
      <c r="N1638" s="201" t="s">
        <v>37</v>
      </c>
      <c r="O1638" s="156">
        <v>0</v>
      </c>
      <c r="P1638" s="156">
        <f t="shared" si="1"/>
        <v>0</v>
      </c>
      <c r="Q1638" s="156">
        <v>1.6799999999999999E-2</v>
      </c>
      <c r="R1638" s="156">
        <f t="shared" si="2"/>
        <v>1.6799999999999999E-2</v>
      </c>
      <c r="S1638" s="156">
        <v>0</v>
      </c>
      <c r="T1638" s="157">
        <f t="shared" si="3"/>
        <v>0</v>
      </c>
      <c r="U1638" s="30"/>
      <c r="V1638" s="30"/>
      <c r="W1638" s="30"/>
      <c r="X1638" s="30"/>
      <c r="Y1638" s="30"/>
      <c r="Z1638" s="30"/>
      <c r="AA1638" s="30"/>
      <c r="AB1638" s="30"/>
      <c r="AC1638" s="30"/>
      <c r="AD1638" s="30"/>
      <c r="AE1638" s="30"/>
      <c r="AR1638" s="158" t="s">
        <v>187</v>
      </c>
      <c r="AT1638" s="158" t="s">
        <v>777</v>
      </c>
      <c r="AU1638" s="158" t="s">
        <v>87</v>
      </c>
      <c r="AY1638" s="18" t="s">
        <v>157</v>
      </c>
      <c r="BE1638" s="159">
        <f t="shared" si="4"/>
        <v>0</v>
      </c>
      <c r="BF1638" s="159">
        <f t="shared" si="5"/>
        <v>0</v>
      </c>
      <c r="BG1638" s="159">
        <f t="shared" si="6"/>
        <v>0</v>
      </c>
      <c r="BH1638" s="159">
        <f t="shared" si="7"/>
        <v>0</v>
      </c>
      <c r="BI1638" s="159">
        <f t="shared" si="8"/>
        <v>0</v>
      </c>
      <c r="BJ1638" s="18" t="s">
        <v>87</v>
      </c>
      <c r="BK1638" s="160">
        <f t="shared" si="9"/>
        <v>0</v>
      </c>
      <c r="BL1638" s="18" t="s">
        <v>162</v>
      </c>
      <c r="BM1638" s="158" t="s">
        <v>2252</v>
      </c>
    </row>
    <row r="1639" spans="1:65" s="12" customFormat="1" ht="22.9" customHeight="1" x14ac:dyDescent="0.2">
      <c r="B1639" s="135"/>
      <c r="D1639" s="136" t="s">
        <v>70</v>
      </c>
      <c r="E1639" s="145" t="s">
        <v>178</v>
      </c>
      <c r="F1639" s="145" t="s">
        <v>276</v>
      </c>
      <c r="J1639" s="146">
        <f>BK1639</f>
        <v>0</v>
      </c>
      <c r="L1639" s="135"/>
      <c r="M1639" s="139"/>
      <c r="N1639" s="140"/>
      <c r="O1639" s="140"/>
      <c r="P1639" s="141">
        <f>SUM(P1640:P1748)</f>
        <v>3040.2442060000003</v>
      </c>
      <c r="Q1639" s="140"/>
      <c r="R1639" s="141">
        <f>SUM(R1640:R1748)</f>
        <v>33.816430899999993</v>
      </c>
      <c r="S1639" s="140"/>
      <c r="T1639" s="142">
        <f>SUM(T1640:T1748)</f>
        <v>257.8612</v>
      </c>
      <c r="AR1639" s="136" t="s">
        <v>79</v>
      </c>
      <c r="AT1639" s="143" t="s">
        <v>70</v>
      </c>
      <c r="AU1639" s="143" t="s">
        <v>79</v>
      </c>
      <c r="AY1639" s="136" t="s">
        <v>157</v>
      </c>
      <c r="BK1639" s="144">
        <f>SUM(BK1640:BK1748)</f>
        <v>0</v>
      </c>
    </row>
    <row r="1640" spans="1:65" s="2" customFormat="1" ht="24.2" customHeight="1" x14ac:dyDescent="0.2">
      <c r="A1640" s="30"/>
      <c r="B1640" s="147"/>
      <c r="C1640" s="148" t="s">
        <v>2253</v>
      </c>
      <c r="D1640" s="148" t="s">
        <v>159</v>
      </c>
      <c r="E1640" s="149" t="s">
        <v>2254</v>
      </c>
      <c r="F1640" s="150" t="s">
        <v>2255</v>
      </c>
      <c r="G1640" s="151" t="s">
        <v>196</v>
      </c>
      <c r="H1640" s="152">
        <v>52</v>
      </c>
      <c r="I1640" s="152"/>
      <c r="J1640" s="152">
        <f>ROUND(I1640*H1640,3)</f>
        <v>0</v>
      </c>
      <c r="K1640" s="153"/>
      <c r="L1640" s="31"/>
      <c r="M1640" s="154" t="s">
        <v>1</v>
      </c>
      <c r="N1640" s="155" t="s">
        <v>37</v>
      </c>
      <c r="O1640" s="156">
        <v>0.47899999999999998</v>
      </c>
      <c r="P1640" s="156">
        <f>O1640*H1640</f>
        <v>24.907999999999998</v>
      </c>
      <c r="Q1640" s="156">
        <v>8.0000000000000007E-5</v>
      </c>
      <c r="R1640" s="156">
        <f>Q1640*H1640</f>
        <v>4.1600000000000005E-3</v>
      </c>
      <c r="S1640" s="156">
        <v>0</v>
      </c>
      <c r="T1640" s="157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58" t="s">
        <v>162</v>
      </c>
      <c r="AT1640" s="158" t="s">
        <v>159</v>
      </c>
      <c r="AU1640" s="158" t="s">
        <v>87</v>
      </c>
      <c r="AY1640" s="18" t="s">
        <v>157</v>
      </c>
      <c r="BE1640" s="159">
        <f>IF(N1640="základná",J1640,0)</f>
        <v>0</v>
      </c>
      <c r="BF1640" s="159">
        <f>IF(N1640="znížená",J1640,0)</f>
        <v>0</v>
      </c>
      <c r="BG1640" s="159">
        <f>IF(N1640="zákl. prenesená",J1640,0)</f>
        <v>0</v>
      </c>
      <c r="BH1640" s="159">
        <f>IF(N1640="zníž. prenesená",J1640,0)</f>
        <v>0</v>
      </c>
      <c r="BI1640" s="159">
        <f>IF(N1640="nulová",J1640,0)</f>
        <v>0</v>
      </c>
      <c r="BJ1640" s="18" t="s">
        <v>87</v>
      </c>
      <c r="BK1640" s="160">
        <f>ROUND(I1640*H1640,3)</f>
        <v>0</v>
      </c>
      <c r="BL1640" s="18" t="s">
        <v>162</v>
      </c>
      <c r="BM1640" s="158" t="s">
        <v>2256</v>
      </c>
    </row>
    <row r="1641" spans="1:65" s="13" customFormat="1" x14ac:dyDescent="0.2">
      <c r="B1641" s="165"/>
      <c r="D1641" s="166" t="s">
        <v>269</v>
      </c>
      <c r="E1641" s="167" t="s">
        <v>1</v>
      </c>
      <c r="F1641" s="168" t="s">
        <v>2257</v>
      </c>
      <c r="H1641" s="167" t="s">
        <v>1</v>
      </c>
      <c r="L1641" s="165"/>
      <c r="M1641" s="169"/>
      <c r="N1641" s="170"/>
      <c r="O1641" s="170"/>
      <c r="P1641" s="170"/>
      <c r="Q1641" s="170"/>
      <c r="R1641" s="170"/>
      <c r="S1641" s="170"/>
      <c r="T1641" s="171"/>
      <c r="AT1641" s="167" t="s">
        <v>269</v>
      </c>
      <c r="AU1641" s="167" t="s">
        <v>87</v>
      </c>
      <c r="AV1641" s="13" t="s">
        <v>79</v>
      </c>
      <c r="AW1641" s="13" t="s">
        <v>26</v>
      </c>
      <c r="AX1641" s="13" t="s">
        <v>71</v>
      </c>
      <c r="AY1641" s="167" t="s">
        <v>157</v>
      </c>
    </row>
    <row r="1642" spans="1:65" s="14" customFormat="1" x14ac:dyDescent="0.2">
      <c r="B1642" s="172"/>
      <c r="D1642" s="166" t="s">
        <v>269</v>
      </c>
      <c r="E1642" s="173" t="s">
        <v>1</v>
      </c>
      <c r="F1642" s="174" t="s">
        <v>2258</v>
      </c>
      <c r="H1642" s="175">
        <v>52</v>
      </c>
      <c r="L1642" s="172"/>
      <c r="M1642" s="176"/>
      <c r="N1642" s="177"/>
      <c r="O1642" s="177"/>
      <c r="P1642" s="177"/>
      <c r="Q1642" s="177"/>
      <c r="R1642" s="177"/>
      <c r="S1642" s="177"/>
      <c r="T1642" s="178"/>
      <c r="AT1642" s="173" t="s">
        <v>269</v>
      </c>
      <c r="AU1642" s="173" t="s">
        <v>87</v>
      </c>
      <c r="AV1642" s="14" t="s">
        <v>87</v>
      </c>
      <c r="AW1642" s="14" t="s">
        <v>26</v>
      </c>
      <c r="AX1642" s="14" t="s">
        <v>71</v>
      </c>
      <c r="AY1642" s="173" t="s">
        <v>157</v>
      </c>
    </row>
    <row r="1643" spans="1:65" s="15" customFormat="1" x14ac:dyDescent="0.2">
      <c r="B1643" s="179"/>
      <c r="D1643" s="166" t="s">
        <v>269</v>
      </c>
      <c r="E1643" s="180" t="s">
        <v>1</v>
      </c>
      <c r="F1643" s="181" t="s">
        <v>272</v>
      </c>
      <c r="H1643" s="182">
        <v>52</v>
      </c>
      <c r="L1643" s="179"/>
      <c r="M1643" s="183"/>
      <c r="N1643" s="184"/>
      <c r="O1643" s="184"/>
      <c r="P1643" s="184"/>
      <c r="Q1643" s="184"/>
      <c r="R1643" s="184"/>
      <c r="S1643" s="184"/>
      <c r="T1643" s="185"/>
      <c r="AT1643" s="180" t="s">
        <v>269</v>
      </c>
      <c r="AU1643" s="180" t="s">
        <v>87</v>
      </c>
      <c r="AV1643" s="15" t="s">
        <v>162</v>
      </c>
      <c r="AW1643" s="15" t="s">
        <v>26</v>
      </c>
      <c r="AX1643" s="15" t="s">
        <v>79</v>
      </c>
      <c r="AY1643" s="180" t="s">
        <v>157</v>
      </c>
    </row>
    <row r="1644" spans="1:65" s="2" customFormat="1" ht="24.2" customHeight="1" x14ac:dyDescent="0.2">
      <c r="A1644" s="30"/>
      <c r="B1644" s="147"/>
      <c r="C1644" s="148" t="s">
        <v>2259</v>
      </c>
      <c r="D1644" s="148" t="s">
        <v>159</v>
      </c>
      <c r="E1644" s="149" t="s">
        <v>2260</v>
      </c>
      <c r="F1644" s="150" t="s">
        <v>2261</v>
      </c>
      <c r="G1644" s="151" t="s">
        <v>168</v>
      </c>
      <c r="H1644" s="152">
        <v>125</v>
      </c>
      <c r="I1644" s="152"/>
      <c r="J1644" s="152">
        <f>ROUND(I1644*H1644,3)</f>
        <v>0</v>
      </c>
      <c r="K1644" s="153"/>
      <c r="L1644" s="31"/>
      <c r="M1644" s="154" t="s">
        <v>1</v>
      </c>
      <c r="N1644" s="155" t="s">
        <v>37</v>
      </c>
      <c r="O1644" s="156">
        <v>0.21007999999999999</v>
      </c>
      <c r="P1644" s="156">
        <f>O1644*H1644</f>
        <v>26.259999999999998</v>
      </c>
      <c r="Q1644" s="156">
        <v>4.6000000000000001E-4</v>
      </c>
      <c r="R1644" s="156">
        <f>Q1644*H1644</f>
        <v>5.7500000000000002E-2</v>
      </c>
      <c r="S1644" s="156">
        <v>0</v>
      </c>
      <c r="T1644" s="157">
        <f>S1644*H1644</f>
        <v>0</v>
      </c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R1644" s="158" t="s">
        <v>162</v>
      </c>
      <c r="AT1644" s="158" t="s">
        <v>159</v>
      </c>
      <c r="AU1644" s="158" t="s">
        <v>87</v>
      </c>
      <c r="AY1644" s="18" t="s">
        <v>157</v>
      </c>
      <c r="BE1644" s="159">
        <f>IF(N1644="základná",J1644,0)</f>
        <v>0</v>
      </c>
      <c r="BF1644" s="159">
        <f>IF(N1644="znížená",J1644,0)</f>
        <v>0</v>
      </c>
      <c r="BG1644" s="159">
        <f>IF(N1644="zákl. prenesená",J1644,0)</f>
        <v>0</v>
      </c>
      <c r="BH1644" s="159">
        <f>IF(N1644="zníž. prenesená",J1644,0)</f>
        <v>0</v>
      </c>
      <c r="BI1644" s="159">
        <f>IF(N1644="nulová",J1644,0)</f>
        <v>0</v>
      </c>
      <c r="BJ1644" s="18" t="s">
        <v>87</v>
      </c>
      <c r="BK1644" s="160">
        <f>ROUND(I1644*H1644,3)</f>
        <v>0</v>
      </c>
      <c r="BL1644" s="18" t="s">
        <v>162</v>
      </c>
      <c r="BM1644" s="158" t="s">
        <v>2262</v>
      </c>
    </row>
    <row r="1645" spans="1:65" s="14" customFormat="1" x14ac:dyDescent="0.2">
      <c r="B1645" s="172"/>
      <c r="D1645" s="166" t="s">
        <v>269</v>
      </c>
      <c r="E1645" s="173" t="s">
        <v>1</v>
      </c>
      <c r="F1645" s="174" t="s">
        <v>2263</v>
      </c>
      <c r="H1645" s="175">
        <v>125</v>
      </c>
      <c r="L1645" s="172"/>
      <c r="M1645" s="176"/>
      <c r="N1645" s="177"/>
      <c r="O1645" s="177"/>
      <c r="P1645" s="177"/>
      <c r="Q1645" s="177"/>
      <c r="R1645" s="177"/>
      <c r="S1645" s="177"/>
      <c r="T1645" s="178"/>
      <c r="AT1645" s="173" t="s">
        <v>269</v>
      </c>
      <c r="AU1645" s="173" t="s">
        <v>87</v>
      </c>
      <c r="AV1645" s="14" t="s">
        <v>87</v>
      </c>
      <c r="AW1645" s="14" t="s">
        <v>26</v>
      </c>
      <c r="AX1645" s="14" t="s">
        <v>71</v>
      </c>
      <c r="AY1645" s="173" t="s">
        <v>157</v>
      </c>
    </row>
    <row r="1646" spans="1:65" s="15" customFormat="1" x14ac:dyDescent="0.2">
      <c r="B1646" s="179"/>
      <c r="D1646" s="166" t="s">
        <v>269</v>
      </c>
      <c r="E1646" s="180" t="s">
        <v>1</v>
      </c>
      <c r="F1646" s="181" t="s">
        <v>272</v>
      </c>
      <c r="H1646" s="182">
        <v>125</v>
      </c>
      <c r="L1646" s="179"/>
      <c r="M1646" s="183"/>
      <c r="N1646" s="184"/>
      <c r="O1646" s="184"/>
      <c r="P1646" s="184"/>
      <c r="Q1646" s="184"/>
      <c r="R1646" s="184"/>
      <c r="S1646" s="184"/>
      <c r="T1646" s="185"/>
      <c r="AT1646" s="180" t="s">
        <v>269</v>
      </c>
      <c r="AU1646" s="180" t="s">
        <v>87</v>
      </c>
      <c r="AV1646" s="15" t="s">
        <v>162</v>
      </c>
      <c r="AW1646" s="15" t="s">
        <v>26</v>
      </c>
      <c r="AX1646" s="15" t="s">
        <v>79</v>
      </c>
      <c r="AY1646" s="180" t="s">
        <v>157</v>
      </c>
    </row>
    <row r="1647" spans="1:65" s="2" customFormat="1" ht="24.2" customHeight="1" x14ac:dyDescent="0.2">
      <c r="A1647" s="30"/>
      <c r="B1647" s="147"/>
      <c r="C1647" s="148" t="s">
        <v>2264</v>
      </c>
      <c r="D1647" s="148" t="s">
        <v>159</v>
      </c>
      <c r="E1647" s="149" t="s">
        <v>2265</v>
      </c>
      <c r="F1647" s="150" t="s">
        <v>2266</v>
      </c>
      <c r="G1647" s="151" t="s">
        <v>168</v>
      </c>
      <c r="H1647" s="152">
        <v>936.53</v>
      </c>
      <c r="I1647" s="152"/>
      <c r="J1647" s="152">
        <f>ROUND(I1647*H1647,3)</f>
        <v>0</v>
      </c>
      <c r="K1647" s="153"/>
      <c r="L1647" s="31"/>
      <c r="M1647" s="154" t="s">
        <v>1</v>
      </c>
      <c r="N1647" s="155" t="s">
        <v>37</v>
      </c>
      <c r="O1647" s="156">
        <v>7.6999999999999999E-2</v>
      </c>
      <c r="P1647" s="156">
        <f>O1647*H1647</f>
        <v>72.112809999999996</v>
      </c>
      <c r="Q1647" s="156">
        <v>1.653E-2</v>
      </c>
      <c r="R1647" s="156">
        <f>Q1647*H1647</f>
        <v>15.480840899999999</v>
      </c>
      <c r="S1647" s="156">
        <v>0</v>
      </c>
      <c r="T1647" s="157">
        <f>S1647*H1647</f>
        <v>0</v>
      </c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R1647" s="158" t="s">
        <v>162</v>
      </c>
      <c r="AT1647" s="158" t="s">
        <v>159</v>
      </c>
      <c r="AU1647" s="158" t="s">
        <v>87</v>
      </c>
      <c r="AY1647" s="18" t="s">
        <v>157</v>
      </c>
      <c r="BE1647" s="159">
        <f>IF(N1647="základná",J1647,0)</f>
        <v>0</v>
      </c>
      <c r="BF1647" s="159">
        <f>IF(N1647="znížená",J1647,0)</f>
        <v>0</v>
      </c>
      <c r="BG1647" s="159">
        <f>IF(N1647="zákl. prenesená",J1647,0)</f>
        <v>0</v>
      </c>
      <c r="BH1647" s="159">
        <f>IF(N1647="zníž. prenesená",J1647,0)</f>
        <v>0</v>
      </c>
      <c r="BI1647" s="159">
        <f>IF(N1647="nulová",J1647,0)</f>
        <v>0</v>
      </c>
      <c r="BJ1647" s="18" t="s">
        <v>87</v>
      </c>
      <c r="BK1647" s="160">
        <f>ROUND(I1647*H1647,3)</f>
        <v>0</v>
      </c>
      <c r="BL1647" s="18" t="s">
        <v>162</v>
      </c>
      <c r="BM1647" s="158" t="s">
        <v>2267</v>
      </c>
    </row>
    <row r="1648" spans="1:65" s="13" customFormat="1" x14ac:dyDescent="0.2">
      <c r="B1648" s="165"/>
      <c r="D1648" s="166" t="s">
        <v>269</v>
      </c>
      <c r="E1648" s="167" t="s">
        <v>1</v>
      </c>
      <c r="F1648" s="168" t="s">
        <v>2019</v>
      </c>
      <c r="H1648" s="167" t="s">
        <v>1</v>
      </c>
      <c r="L1648" s="165"/>
      <c r="M1648" s="169"/>
      <c r="N1648" s="170"/>
      <c r="O1648" s="170"/>
      <c r="P1648" s="170"/>
      <c r="Q1648" s="170"/>
      <c r="R1648" s="170"/>
      <c r="S1648" s="170"/>
      <c r="T1648" s="171"/>
      <c r="AT1648" s="167" t="s">
        <v>269</v>
      </c>
      <c r="AU1648" s="167" t="s">
        <v>87</v>
      </c>
      <c r="AV1648" s="13" t="s">
        <v>79</v>
      </c>
      <c r="AW1648" s="13" t="s">
        <v>26</v>
      </c>
      <c r="AX1648" s="13" t="s">
        <v>71</v>
      </c>
      <c r="AY1648" s="167" t="s">
        <v>157</v>
      </c>
    </row>
    <row r="1649" spans="2:51" s="14" customFormat="1" x14ac:dyDescent="0.2">
      <c r="B1649" s="172"/>
      <c r="D1649" s="166" t="s">
        <v>269</v>
      </c>
      <c r="E1649" s="173" t="s">
        <v>1</v>
      </c>
      <c r="F1649" s="174" t="s">
        <v>2268</v>
      </c>
      <c r="H1649" s="175">
        <v>26.8</v>
      </c>
      <c r="L1649" s="172"/>
      <c r="M1649" s="176"/>
      <c r="N1649" s="177"/>
      <c r="O1649" s="177"/>
      <c r="P1649" s="177"/>
      <c r="Q1649" s="177"/>
      <c r="R1649" s="177"/>
      <c r="S1649" s="177"/>
      <c r="T1649" s="178"/>
      <c r="AT1649" s="173" t="s">
        <v>269</v>
      </c>
      <c r="AU1649" s="173" t="s">
        <v>87</v>
      </c>
      <c r="AV1649" s="14" t="s">
        <v>87</v>
      </c>
      <c r="AW1649" s="14" t="s">
        <v>26</v>
      </c>
      <c r="AX1649" s="14" t="s">
        <v>71</v>
      </c>
      <c r="AY1649" s="173" t="s">
        <v>157</v>
      </c>
    </row>
    <row r="1650" spans="2:51" s="14" customFormat="1" x14ac:dyDescent="0.2">
      <c r="B1650" s="172"/>
      <c r="D1650" s="166" t="s">
        <v>269</v>
      </c>
      <c r="E1650" s="173" t="s">
        <v>1</v>
      </c>
      <c r="F1650" s="174" t="s">
        <v>2269</v>
      </c>
      <c r="H1650" s="175">
        <v>56.16</v>
      </c>
      <c r="L1650" s="172"/>
      <c r="M1650" s="176"/>
      <c r="N1650" s="177"/>
      <c r="O1650" s="177"/>
      <c r="P1650" s="177"/>
      <c r="Q1650" s="177"/>
      <c r="R1650" s="177"/>
      <c r="S1650" s="177"/>
      <c r="T1650" s="178"/>
      <c r="AT1650" s="173" t="s">
        <v>269</v>
      </c>
      <c r="AU1650" s="173" t="s">
        <v>87</v>
      </c>
      <c r="AV1650" s="14" t="s">
        <v>87</v>
      </c>
      <c r="AW1650" s="14" t="s">
        <v>26</v>
      </c>
      <c r="AX1650" s="14" t="s">
        <v>71</v>
      </c>
      <c r="AY1650" s="173" t="s">
        <v>157</v>
      </c>
    </row>
    <row r="1651" spans="2:51" s="14" customFormat="1" x14ac:dyDescent="0.2">
      <c r="B1651" s="172"/>
      <c r="D1651" s="166" t="s">
        <v>269</v>
      </c>
      <c r="E1651" s="173" t="s">
        <v>1</v>
      </c>
      <c r="F1651" s="174" t="s">
        <v>2270</v>
      </c>
      <c r="H1651" s="175">
        <v>78.28</v>
      </c>
      <c r="L1651" s="172"/>
      <c r="M1651" s="176"/>
      <c r="N1651" s="177"/>
      <c r="O1651" s="177"/>
      <c r="P1651" s="177"/>
      <c r="Q1651" s="177"/>
      <c r="R1651" s="177"/>
      <c r="S1651" s="177"/>
      <c r="T1651" s="178"/>
      <c r="AT1651" s="173" t="s">
        <v>269</v>
      </c>
      <c r="AU1651" s="173" t="s">
        <v>87</v>
      </c>
      <c r="AV1651" s="14" t="s">
        <v>87</v>
      </c>
      <c r="AW1651" s="14" t="s">
        <v>26</v>
      </c>
      <c r="AX1651" s="14" t="s">
        <v>71</v>
      </c>
      <c r="AY1651" s="173" t="s">
        <v>157</v>
      </c>
    </row>
    <row r="1652" spans="2:51" s="16" customFormat="1" x14ac:dyDescent="0.2">
      <c r="B1652" s="186"/>
      <c r="D1652" s="166" t="s">
        <v>269</v>
      </c>
      <c r="E1652" s="187" t="s">
        <v>1</v>
      </c>
      <c r="F1652" s="188" t="s">
        <v>319</v>
      </c>
      <c r="H1652" s="189">
        <v>161.24</v>
      </c>
      <c r="L1652" s="186"/>
      <c r="M1652" s="190"/>
      <c r="N1652" s="191"/>
      <c r="O1652" s="191"/>
      <c r="P1652" s="191"/>
      <c r="Q1652" s="191"/>
      <c r="R1652" s="191"/>
      <c r="S1652" s="191"/>
      <c r="T1652" s="192"/>
      <c r="AT1652" s="187" t="s">
        <v>269</v>
      </c>
      <c r="AU1652" s="187" t="s">
        <v>87</v>
      </c>
      <c r="AV1652" s="16" t="s">
        <v>92</v>
      </c>
      <c r="AW1652" s="16" t="s">
        <v>26</v>
      </c>
      <c r="AX1652" s="16" t="s">
        <v>71</v>
      </c>
      <c r="AY1652" s="187" t="s">
        <v>157</v>
      </c>
    </row>
    <row r="1653" spans="2:51" s="13" customFormat="1" x14ac:dyDescent="0.2">
      <c r="B1653" s="165"/>
      <c r="D1653" s="166" t="s">
        <v>269</v>
      </c>
      <c r="E1653" s="167" t="s">
        <v>1</v>
      </c>
      <c r="F1653" s="168" t="s">
        <v>1980</v>
      </c>
      <c r="H1653" s="167" t="s">
        <v>1</v>
      </c>
      <c r="L1653" s="165"/>
      <c r="M1653" s="169"/>
      <c r="N1653" s="170"/>
      <c r="O1653" s="170"/>
      <c r="P1653" s="170"/>
      <c r="Q1653" s="170"/>
      <c r="R1653" s="170"/>
      <c r="S1653" s="170"/>
      <c r="T1653" s="171"/>
      <c r="AT1653" s="167" t="s">
        <v>269</v>
      </c>
      <c r="AU1653" s="167" t="s">
        <v>87</v>
      </c>
      <c r="AV1653" s="13" t="s">
        <v>79</v>
      </c>
      <c r="AW1653" s="13" t="s">
        <v>26</v>
      </c>
      <c r="AX1653" s="13" t="s">
        <v>71</v>
      </c>
      <c r="AY1653" s="167" t="s">
        <v>157</v>
      </c>
    </row>
    <row r="1654" spans="2:51" s="14" customFormat="1" x14ac:dyDescent="0.2">
      <c r="B1654" s="172"/>
      <c r="D1654" s="166" t="s">
        <v>269</v>
      </c>
      <c r="E1654" s="173" t="s">
        <v>1</v>
      </c>
      <c r="F1654" s="174" t="s">
        <v>2271</v>
      </c>
      <c r="H1654" s="175">
        <v>218.08</v>
      </c>
      <c r="L1654" s="172"/>
      <c r="M1654" s="176"/>
      <c r="N1654" s="177"/>
      <c r="O1654" s="177"/>
      <c r="P1654" s="177"/>
      <c r="Q1654" s="177"/>
      <c r="R1654" s="177"/>
      <c r="S1654" s="177"/>
      <c r="T1654" s="178"/>
      <c r="AT1654" s="173" t="s">
        <v>269</v>
      </c>
      <c r="AU1654" s="173" t="s">
        <v>87</v>
      </c>
      <c r="AV1654" s="14" t="s">
        <v>87</v>
      </c>
      <c r="AW1654" s="14" t="s">
        <v>26</v>
      </c>
      <c r="AX1654" s="14" t="s">
        <v>71</v>
      </c>
      <c r="AY1654" s="173" t="s">
        <v>157</v>
      </c>
    </row>
    <row r="1655" spans="2:51" s="14" customFormat="1" x14ac:dyDescent="0.2">
      <c r="B1655" s="172"/>
      <c r="D1655" s="166" t="s">
        <v>269</v>
      </c>
      <c r="E1655" s="173" t="s">
        <v>1</v>
      </c>
      <c r="F1655" s="174" t="s">
        <v>2272</v>
      </c>
      <c r="H1655" s="175">
        <v>79.2</v>
      </c>
      <c r="L1655" s="172"/>
      <c r="M1655" s="176"/>
      <c r="N1655" s="177"/>
      <c r="O1655" s="177"/>
      <c r="P1655" s="177"/>
      <c r="Q1655" s="177"/>
      <c r="R1655" s="177"/>
      <c r="S1655" s="177"/>
      <c r="T1655" s="178"/>
      <c r="AT1655" s="173" t="s">
        <v>269</v>
      </c>
      <c r="AU1655" s="173" t="s">
        <v>87</v>
      </c>
      <c r="AV1655" s="14" t="s">
        <v>87</v>
      </c>
      <c r="AW1655" s="14" t="s">
        <v>26</v>
      </c>
      <c r="AX1655" s="14" t="s">
        <v>71</v>
      </c>
      <c r="AY1655" s="173" t="s">
        <v>157</v>
      </c>
    </row>
    <row r="1656" spans="2:51" s="14" customFormat="1" x14ac:dyDescent="0.2">
      <c r="B1656" s="172"/>
      <c r="D1656" s="166" t="s">
        <v>269</v>
      </c>
      <c r="E1656" s="173" t="s">
        <v>1</v>
      </c>
      <c r="F1656" s="174" t="s">
        <v>2273</v>
      </c>
      <c r="H1656" s="175">
        <v>67.98</v>
      </c>
      <c r="L1656" s="172"/>
      <c r="M1656" s="176"/>
      <c r="N1656" s="177"/>
      <c r="O1656" s="177"/>
      <c r="P1656" s="177"/>
      <c r="Q1656" s="177"/>
      <c r="R1656" s="177"/>
      <c r="S1656" s="177"/>
      <c r="T1656" s="178"/>
      <c r="AT1656" s="173" t="s">
        <v>269</v>
      </c>
      <c r="AU1656" s="173" t="s">
        <v>87</v>
      </c>
      <c r="AV1656" s="14" t="s">
        <v>87</v>
      </c>
      <c r="AW1656" s="14" t="s">
        <v>26</v>
      </c>
      <c r="AX1656" s="14" t="s">
        <v>71</v>
      </c>
      <c r="AY1656" s="173" t="s">
        <v>157</v>
      </c>
    </row>
    <row r="1657" spans="2:51" s="16" customFormat="1" x14ac:dyDescent="0.2">
      <c r="B1657" s="186"/>
      <c r="D1657" s="166" t="s">
        <v>269</v>
      </c>
      <c r="E1657" s="187" t="s">
        <v>1</v>
      </c>
      <c r="F1657" s="188" t="s">
        <v>319</v>
      </c>
      <c r="H1657" s="189">
        <v>365.26</v>
      </c>
      <c r="L1657" s="186"/>
      <c r="M1657" s="190"/>
      <c r="N1657" s="191"/>
      <c r="O1657" s="191"/>
      <c r="P1657" s="191"/>
      <c r="Q1657" s="191"/>
      <c r="R1657" s="191"/>
      <c r="S1657" s="191"/>
      <c r="T1657" s="192"/>
      <c r="AT1657" s="187" t="s">
        <v>269</v>
      </c>
      <c r="AU1657" s="187" t="s">
        <v>87</v>
      </c>
      <c r="AV1657" s="16" t="s">
        <v>92</v>
      </c>
      <c r="AW1657" s="16" t="s">
        <v>26</v>
      </c>
      <c r="AX1657" s="16" t="s">
        <v>71</v>
      </c>
      <c r="AY1657" s="187" t="s">
        <v>157</v>
      </c>
    </row>
    <row r="1658" spans="2:51" s="13" customFormat="1" x14ac:dyDescent="0.2">
      <c r="B1658" s="165"/>
      <c r="D1658" s="166" t="s">
        <v>269</v>
      </c>
      <c r="E1658" s="167" t="s">
        <v>1</v>
      </c>
      <c r="F1658" s="168" t="s">
        <v>2030</v>
      </c>
      <c r="H1658" s="167" t="s">
        <v>1</v>
      </c>
      <c r="L1658" s="165"/>
      <c r="M1658" s="169"/>
      <c r="N1658" s="170"/>
      <c r="O1658" s="170"/>
      <c r="P1658" s="170"/>
      <c r="Q1658" s="170"/>
      <c r="R1658" s="170"/>
      <c r="S1658" s="170"/>
      <c r="T1658" s="171"/>
      <c r="AT1658" s="167" t="s">
        <v>269</v>
      </c>
      <c r="AU1658" s="167" t="s">
        <v>87</v>
      </c>
      <c r="AV1658" s="13" t="s">
        <v>79</v>
      </c>
      <c r="AW1658" s="13" t="s">
        <v>26</v>
      </c>
      <c r="AX1658" s="13" t="s">
        <v>71</v>
      </c>
      <c r="AY1658" s="167" t="s">
        <v>157</v>
      </c>
    </row>
    <row r="1659" spans="2:51" s="14" customFormat="1" x14ac:dyDescent="0.2">
      <c r="B1659" s="172"/>
      <c r="D1659" s="166" t="s">
        <v>269</v>
      </c>
      <c r="E1659" s="173" t="s">
        <v>1</v>
      </c>
      <c r="F1659" s="174" t="s">
        <v>2274</v>
      </c>
      <c r="H1659" s="175">
        <v>59.35</v>
      </c>
      <c r="L1659" s="172"/>
      <c r="M1659" s="176"/>
      <c r="N1659" s="177"/>
      <c r="O1659" s="177"/>
      <c r="P1659" s="177"/>
      <c r="Q1659" s="177"/>
      <c r="R1659" s="177"/>
      <c r="S1659" s="177"/>
      <c r="T1659" s="178"/>
      <c r="AT1659" s="173" t="s">
        <v>269</v>
      </c>
      <c r="AU1659" s="173" t="s">
        <v>87</v>
      </c>
      <c r="AV1659" s="14" t="s">
        <v>87</v>
      </c>
      <c r="AW1659" s="14" t="s">
        <v>26</v>
      </c>
      <c r="AX1659" s="14" t="s">
        <v>71</v>
      </c>
      <c r="AY1659" s="173" t="s">
        <v>157</v>
      </c>
    </row>
    <row r="1660" spans="2:51" s="14" customFormat="1" x14ac:dyDescent="0.2">
      <c r="B1660" s="172"/>
      <c r="D1660" s="166" t="s">
        <v>269</v>
      </c>
      <c r="E1660" s="173" t="s">
        <v>1</v>
      </c>
      <c r="F1660" s="174" t="s">
        <v>2275</v>
      </c>
      <c r="H1660" s="175">
        <v>204</v>
      </c>
      <c r="L1660" s="172"/>
      <c r="M1660" s="176"/>
      <c r="N1660" s="177"/>
      <c r="O1660" s="177"/>
      <c r="P1660" s="177"/>
      <c r="Q1660" s="177"/>
      <c r="R1660" s="177"/>
      <c r="S1660" s="177"/>
      <c r="T1660" s="178"/>
      <c r="AT1660" s="173" t="s">
        <v>269</v>
      </c>
      <c r="AU1660" s="173" t="s">
        <v>87</v>
      </c>
      <c r="AV1660" s="14" t="s">
        <v>87</v>
      </c>
      <c r="AW1660" s="14" t="s">
        <v>26</v>
      </c>
      <c r="AX1660" s="14" t="s">
        <v>71</v>
      </c>
      <c r="AY1660" s="173" t="s">
        <v>157</v>
      </c>
    </row>
    <row r="1661" spans="2:51" s="14" customFormat="1" x14ac:dyDescent="0.2">
      <c r="B1661" s="172"/>
      <c r="D1661" s="166" t="s">
        <v>269</v>
      </c>
      <c r="E1661" s="173" t="s">
        <v>1</v>
      </c>
      <c r="F1661" s="174" t="s">
        <v>2276</v>
      </c>
      <c r="H1661" s="175">
        <v>36.479999999999997</v>
      </c>
      <c r="L1661" s="172"/>
      <c r="M1661" s="176"/>
      <c r="N1661" s="177"/>
      <c r="O1661" s="177"/>
      <c r="P1661" s="177"/>
      <c r="Q1661" s="177"/>
      <c r="R1661" s="177"/>
      <c r="S1661" s="177"/>
      <c r="T1661" s="178"/>
      <c r="AT1661" s="173" t="s">
        <v>269</v>
      </c>
      <c r="AU1661" s="173" t="s">
        <v>87</v>
      </c>
      <c r="AV1661" s="14" t="s">
        <v>87</v>
      </c>
      <c r="AW1661" s="14" t="s">
        <v>26</v>
      </c>
      <c r="AX1661" s="14" t="s">
        <v>71</v>
      </c>
      <c r="AY1661" s="173" t="s">
        <v>157</v>
      </c>
    </row>
    <row r="1662" spans="2:51" s="14" customFormat="1" x14ac:dyDescent="0.2">
      <c r="B1662" s="172"/>
      <c r="D1662" s="166" t="s">
        <v>269</v>
      </c>
      <c r="E1662" s="173" t="s">
        <v>1</v>
      </c>
      <c r="F1662" s="174" t="s">
        <v>2277</v>
      </c>
      <c r="H1662" s="175">
        <v>60</v>
      </c>
      <c r="L1662" s="172"/>
      <c r="M1662" s="176"/>
      <c r="N1662" s="177"/>
      <c r="O1662" s="177"/>
      <c r="P1662" s="177"/>
      <c r="Q1662" s="177"/>
      <c r="R1662" s="177"/>
      <c r="S1662" s="177"/>
      <c r="T1662" s="178"/>
      <c r="AT1662" s="173" t="s">
        <v>269</v>
      </c>
      <c r="AU1662" s="173" t="s">
        <v>87</v>
      </c>
      <c r="AV1662" s="14" t="s">
        <v>87</v>
      </c>
      <c r="AW1662" s="14" t="s">
        <v>26</v>
      </c>
      <c r="AX1662" s="14" t="s">
        <v>71</v>
      </c>
      <c r="AY1662" s="173" t="s">
        <v>157</v>
      </c>
    </row>
    <row r="1663" spans="2:51" s="14" customFormat="1" x14ac:dyDescent="0.2">
      <c r="B1663" s="172"/>
      <c r="D1663" s="166" t="s">
        <v>269</v>
      </c>
      <c r="E1663" s="173" t="s">
        <v>1</v>
      </c>
      <c r="F1663" s="174" t="s">
        <v>2278</v>
      </c>
      <c r="H1663" s="175">
        <v>50.2</v>
      </c>
      <c r="L1663" s="172"/>
      <c r="M1663" s="176"/>
      <c r="N1663" s="177"/>
      <c r="O1663" s="177"/>
      <c r="P1663" s="177"/>
      <c r="Q1663" s="177"/>
      <c r="R1663" s="177"/>
      <c r="S1663" s="177"/>
      <c r="T1663" s="178"/>
      <c r="AT1663" s="173" t="s">
        <v>269</v>
      </c>
      <c r="AU1663" s="173" t="s">
        <v>87</v>
      </c>
      <c r="AV1663" s="14" t="s">
        <v>87</v>
      </c>
      <c r="AW1663" s="14" t="s">
        <v>26</v>
      </c>
      <c r="AX1663" s="14" t="s">
        <v>71</v>
      </c>
      <c r="AY1663" s="173" t="s">
        <v>157</v>
      </c>
    </row>
    <row r="1664" spans="2:51" s="16" customFormat="1" x14ac:dyDescent="0.2">
      <c r="B1664" s="186"/>
      <c r="D1664" s="166" t="s">
        <v>269</v>
      </c>
      <c r="E1664" s="187" t="s">
        <v>1</v>
      </c>
      <c r="F1664" s="188" t="s">
        <v>319</v>
      </c>
      <c r="H1664" s="189">
        <v>410.03</v>
      </c>
      <c r="L1664" s="186"/>
      <c r="M1664" s="190"/>
      <c r="N1664" s="191"/>
      <c r="O1664" s="191"/>
      <c r="P1664" s="191"/>
      <c r="Q1664" s="191"/>
      <c r="R1664" s="191"/>
      <c r="S1664" s="191"/>
      <c r="T1664" s="192"/>
      <c r="AT1664" s="187" t="s">
        <v>269</v>
      </c>
      <c r="AU1664" s="187" t="s">
        <v>87</v>
      </c>
      <c r="AV1664" s="16" t="s">
        <v>92</v>
      </c>
      <c r="AW1664" s="16" t="s">
        <v>26</v>
      </c>
      <c r="AX1664" s="16" t="s">
        <v>71</v>
      </c>
      <c r="AY1664" s="187" t="s">
        <v>157</v>
      </c>
    </row>
    <row r="1665" spans="1:65" s="15" customFormat="1" x14ac:dyDescent="0.2">
      <c r="B1665" s="179"/>
      <c r="D1665" s="166" t="s">
        <v>269</v>
      </c>
      <c r="E1665" s="180" t="s">
        <v>1</v>
      </c>
      <c r="F1665" s="181" t="s">
        <v>272</v>
      </c>
      <c r="H1665" s="182">
        <v>936.53</v>
      </c>
      <c r="L1665" s="179"/>
      <c r="M1665" s="183"/>
      <c r="N1665" s="184"/>
      <c r="O1665" s="184"/>
      <c r="P1665" s="184"/>
      <c r="Q1665" s="184"/>
      <c r="R1665" s="184"/>
      <c r="S1665" s="184"/>
      <c r="T1665" s="185"/>
      <c r="AT1665" s="180" t="s">
        <v>269</v>
      </c>
      <c r="AU1665" s="180" t="s">
        <v>87</v>
      </c>
      <c r="AV1665" s="15" t="s">
        <v>162</v>
      </c>
      <c r="AW1665" s="15" t="s">
        <v>26</v>
      </c>
      <c r="AX1665" s="15" t="s">
        <v>79</v>
      </c>
      <c r="AY1665" s="180" t="s">
        <v>157</v>
      </c>
    </row>
    <row r="1666" spans="1:65" s="2" customFormat="1" ht="24.2" customHeight="1" x14ac:dyDescent="0.2">
      <c r="A1666" s="30"/>
      <c r="B1666" s="147"/>
      <c r="C1666" s="148" t="s">
        <v>2279</v>
      </c>
      <c r="D1666" s="148" t="s">
        <v>159</v>
      </c>
      <c r="E1666" s="149" t="s">
        <v>2280</v>
      </c>
      <c r="F1666" s="150" t="s">
        <v>2281</v>
      </c>
      <c r="G1666" s="151" t="s">
        <v>168</v>
      </c>
      <c r="H1666" s="152">
        <v>500</v>
      </c>
      <c r="I1666" s="152"/>
      <c r="J1666" s="152">
        <f>ROUND(I1666*H1666,3)</f>
        <v>0</v>
      </c>
      <c r="K1666" s="153"/>
      <c r="L1666" s="31"/>
      <c r="M1666" s="154" t="s">
        <v>1</v>
      </c>
      <c r="N1666" s="155" t="s">
        <v>37</v>
      </c>
      <c r="O1666" s="156">
        <v>7.9000000000000001E-2</v>
      </c>
      <c r="P1666" s="156">
        <f>O1666*H1666</f>
        <v>39.5</v>
      </c>
      <c r="Q1666" s="156">
        <v>1.601E-2</v>
      </c>
      <c r="R1666" s="156">
        <f>Q1666*H1666</f>
        <v>8.0050000000000008</v>
      </c>
      <c r="S1666" s="156">
        <v>0</v>
      </c>
      <c r="T1666" s="157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58" t="s">
        <v>162</v>
      </c>
      <c r="AT1666" s="158" t="s">
        <v>159</v>
      </c>
      <c r="AU1666" s="158" t="s">
        <v>87</v>
      </c>
      <c r="AY1666" s="18" t="s">
        <v>157</v>
      </c>
      <c r="BE1666" s="159">
        <f>IF(N1666="základná",J1666,0)</f>
        <v>0</v>
      </c>
      <c r="BF1666" s="159">
        <f>IF(N1666="znížená",J1666,0)</f>
        <v>0</v>
      </c>
      <c r="BG1666" s="159">
        <f>IF(N1666="zákl. prenesená",J1666,0)</f>
        <v>0</v>
      </c>
      <c r="BH1666" s="159">
        <f>IF(N1666="zníž. prenesená",J1666,0)</f>
        <v>0</v>
      </c>
      <c r="BI1666" s="159">
        <f>IF(N1666="nulová",J1666,0)</f>
        <v>0</v>
      </c>
      <c r="BJ1666" s="18" t="s">
        <v>87</v>
      </c>
      <c r="BK1666" s="160">
        <f>ROUND(I1666*H1666,3)</f>
        <v>0</v>
      </c>
      <c r="BL1666" s="18" t="s">
        <v>162</v>
      </c>
      <c r="BM1666" s="158" t="s">
        <v>2282</v>
      </c>
    </row>
    <row r="1667" spans="1:65" s="13" customFormat="1" x14ac:dyDescent="0.2">
      <c r="B1667" s="165"/>
      <c r="D1667" s="166" t="s">
        <v>269</v>
      </c>
      <c r="E1667" s="167" t="s">
        <v>1</v>
      </c>
      <c r="F1667" s="168" t="s">
        <v>2283</v>
      </c>
      <c r="H1667" s="167" t="s">
        <v>1</v>
      </c>
      <c r="L1667" s="165"/>
      <c r="M1667" s="169"/>
      <c r="N1667" s="170"/>
      <c r="O1667" s="170"/>
      <c r="P1667" s="170"/>
      <c r="Q1667" s="170"/>
      <c r="R1667" s="170"/>
      <c r="S1667" s="170"/>
      <c r="T1667" s="171"/>
      <c r="AT1667" s="167" t="s">
        <v>269</v>
      </c>
      <c r="AU1667" s="167" t="s">
        <v>87</v>
      </c>
      <c r="AV1667" s="13" t="s">
        <v>79</v>
      </c>
      <c r="AW1667" s="13" t="s">
        <v>26</v>
      </c>
      <c r="AX1667" s="13" t="s">
        <v>71</v>
      </c>
      <c r="AY1667" s="167" t="s">
        <v>157</v>
      </c>
    </row>
    <row r="1668" spans="1:65" s="14" customFormat="1" x14ac:dyDescent="0.2">
      <c r="B1668" s="172"/>
      <c r="D1668" s="166" t="s">
        <v>269</v>
      </c>
      <c r="E1668" s="173" t="s">
        <v>1</v>
      </c>
      <c r="F1668" s="174" t="s">
        <v>2284</v>
      </c>
      <c r="H1668" s="175">
        <v>500</v>
      </c>
      <c r="L1668" s="172"/>
      <c r="M1668" s="176"/>
      <c r="N1668" s="177"/>
      <c r="O1668" s="177"/>
      <c r="P1668" s="177"/>
      <c r="Q1668" s="177"/>
      <c r="R1668" s="177"/>
      <c r="S1668" s="177"/>
      <c r="T1668" s="178"/>
      <c r="AT1668" s="173" t="s">
        <v>269</v>
      </c>
      <c r="AU1668" s="173" t="s">
        <v>87</v>
      </c>
      <c r="AV1668" s="14" t="s">
        <v>87</v>
      </c>
      <c r="AW1668" s="14" t="s">
        <v>26</v>
      </c>
      <c r="AX1668" s="14" t="s">
        <v>71</v>
      </c>
      <c r="AY1668" s="173" t="s">
        <v>157</v>
      </c>
    </row>
    <row r="1669" spans="1:65" s="15" customFormat="1" x14ac:dyDescent="0.2">
      <c r="B1669" s="179"/>
      <c r="D1669" s="166" t="s">
        <v>269</v>
      </c>
      <c r="E1669" s="180" t="s">
        <v>1</v>
      </c>
      <c r="F1669" s="181" t="s">
        <v>272</v>
      </c>
      <c r="H1669" s="182">
        <v>500</v>
      </c>
      <c r="L1669" s="179"/>
      <c r="M1669" s="183"/>
      <c r="N1669" s="184"/>
      <c r="O1669" s="184"/>
      <c r="P1669" s="184"/>
      <c r="Q1669" s="184"/>
      <c r="R1669" s="184"/>
      <c r="S1669" s="184"/>
      <c r="T1669" s="185"/>
      <c r="AT1669" s="180" t="s">
        <v>269</v>
      </c>
      <c r="AU1669" s="180" t="s">
        <v>87</v>
      </c>
      <c r="AV1669" s="15" t="s">
        <v>162</v>
      </c>
      <c r="AW1669" s="15" t="s">
        <v>26</v>
      </c>
      <c r="AX1669" s="15" t="s">
        <v>79</v>
      </c>
      <c r="AY1669" s="180" t="s">
        <v>157</v>
      </c>
    </row>
    <row r="1670" spans="1:65" s="2" customFormat="1" ht="37.9" customHeight="1" x14ac:dyDescent="0.2">
      <c r="A1670" s="30"/>
      <c r="B1670" s="147"/>
      <c r="C1670" s="148" t="s">
        <v>2285</v>
      </c>
      <c r="D1670" s="148" t="s">
        <v>159</v>
      </c>
      <c r="E1670" s="149" t="s">
        <v>2286</v>
      </c>
      <c r="F1670" s="150" t="s">
        <v>2287</v>
      </c>
      <c r="G1670" s="151" t="s">
        <v>168</v>
      </c>
      <c r="H1670" s="152">
        <v>7492.24</v>
      </c>
      <c r="I1670" s="152"/>
      <c r="J1670" s="152">
        <f>ROUND(I1670*H1670,3)</f>
        <v>0</v>
      </c>
      <c r="K1670" s="153"/>
      <c r="L1670" s="31"/>
      <c r="M1670" s="154" t="s">
        <v>1</v>
      </c>
      <c r="N1670" s="155" t="s">
        <v>37</v>
      </c>
      <c r="O1670" s="156">
        <v>2E-3</v>
      </c>
      <c r="P1670" s="156">
        <f>O1670*H1670</f>
        <v>14.98448</v>
      </c>
      <c r="Q1670" s="156">
        <v>0</v>
      </c>
      <c r="R1670" s="156">
        <f>Q1670*H1670</f>
        <v>0</v>
      </c>
      <c r="S1670" s="156">
        <v>0</v>
      </c>
      <c r="T1670" s="157">
        <f>S1670*H1670</f>
        <v>0</v>
      </c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R1670" s="158" t="s">
        <v>162</v>
      </c>
      <c r="AT1670" s="158" t="s">
        <v>159</v>
      </c>
      <c r="AU1670" s="158" t="s">
        <v>87</v>
      </c>
      <c r="AY1670" s="18" t="s">
        <v>157</v>
      </c>
      <c r="BE1670" s="159">
        <f>IF(N1670="základná",J1670,0)</f>
        <v>0</v>
      </c>
      <c r="BF1670" s="159">
        <f>IF(N1670="znížená",J1670,0)</f>
        <v>0</v>
      </c>
      <c r="BG1670" s="159">
        <f>IF(N1670="zákl. prenesená",J1670,0)</f>
        <v>0</v>
      </c>
      <c r="BH1670" s="159">
        <f>IF(N1670="zníž. prenesená",J1670,0)</f>
        <v>0</v>
      </c>
      <c r="BI1670" s="159">
        <f>IF(N1670="nulová",J1670,0)</f>
        <v>0</v>
      </c>
      <c r="BJ1670" s="18" t="s">
        <v>87</v>
      </c>
      <c r="BK1670" s="160">
        <f>ROUND(I1670*H1670,3)</f>
        <v>0</v>
      </c>
      <c r="BL1670" s="18" t="s">
        <v>162</v>
      </c>
      <c r="BM1670" s="158" t="s">
        <v>2288</v>
      </c>
    </row>
    <row r="1671" spans="1:65" s="14" customFormat="1" x14ac:dyDescent="0.2">
      <c r="B1671" s="172"/>
      <c r="D1671" s="166" t="s">
        <v>269</v>
      </c>
      <c r="E1671" s="173" t="s">
        <v>1</v>
      </c>
      <c r="F1671" s="174" t="s">
        <v>2289</v>
      </c>
      <c r="H1671" s="175">
        <v>7492.24</v>
      </c>
      <c r="L1671" s="172"/>
      <c r="M1671" s="176"/>
      <c r="N1671" s="177"/>
      <c r="O1671" s="177"/>
      <c r="P1671" s="177"/>
      <c r="Q1671" s="177"/>
      <c r="R1671" s="177"/>
      <c r="S1671" s="177"/>
      <c r="T1671" s="178"/>
      <c r="AT1671" s="173" t="s">
        <v>269</v>
      </c>
      <c r="AU1671" s="173" t="s">
        <v>87</v>
      </c>
      <c r="AV1671" s="14" t="s">
        <v>87</v>
      </c>
      <c r="AW1671" s="14" t="s">
        <v>26</v>
      </c>
      <c r="AX1671" s="14" t="s">
        <v>71</v>
      </c>
      <c r="AY1671" s="173" t="s">
        <v>157</v>
      </c>
    </row>
    <row r="1672" spans="1:65" s="15" customFormat="1" x14ac:dyDescent="0.2">
      <c r="B1672" s="179"/>
      <c r="D1672" s="166" t="s">
        <v>269</v>
      </c>
      <c r="E1672" s="180" t="s">
        <v>1</v>
      </c>
      <c r="F1672" s="181" t="s">
        <v>272</v>
      </c>
      <c r="H1672" s="182">
        <v>7492.24</v>
      </c>
      <c r="L1672" s="179"/>
      <c r="M1672" s="183"/>
      <c r="N1672" s="184"/>
      <c r="O1672" s="184"/>
      <c r="P1672" s="184"/>
      <c r="Q1672" s="184"/>
      <c r="R1672" s="184"/>
      <c r="S1672" s="184"/>
      <c r="T1672" s="185"/>
      <c r="AT1672" s="180" t="s">
        <v>269</v>
      </c>
      <c r="AU1672" s="180" t="s">
        <v>87</v>
      </c>
      <c r="AV1672" s="15" t="s">
        <v>162</v>
      </c>
      <c r="AW1672" s="15" t="s">
        <v>26</v>
      </c>
      <c r="AX1672" s="15" t="s">
        <v>79</v>
      </c>
      <c r="AY1672" s="180" t="s">
        <v>157</v>
      </c>
    </row>
    <row r="1673" spans="1:65" s="2" customFormat="1" ht="37.9" customHeight="1" x14ac:dyDescent="0.2">
      <c r="A1673" s="30"/>
      <c r="B1673" s="147"/>
      <c r="C1673" s="148" t="s">
        <v>2290</v>
      </c>
      <c r="D1673" s="148" t="s">
        <v>159</v>
      </c>
      <c r="E1673" s="149" t="s">
        <v>2291</v>
      </c>
      <c r="F1673" s="150" t="s">
        <v>2292</v>
      </c>
      <c r="G1673" s="151" t="s">
        <v>168</v>
      </c>
      <c r="H1673" s="152">
        <v>2000</v>
      </c>
      <c r="I1673" s="152"/>
      <c r="J1673" s="152">
        <f>ROUND(I1673*H1673,3)</f>
        <v>0</v>
      </c>
      <c r="K1673" s="153"/>
      <c r="L1673" s="31"/>
      <c r="M1673" s="154" t="s">
        <v>1</v>
      </c>
      <c r="N1673" s="155" t="s">
        <v>37</v>
      </c>
      <c r="O1673" s="156">
        <v>2E-3</v>
      </c>
      <c r="P1673" s="156">
        <f>O1673*H1673</f>
        <v>4</v>
      </c>
      <c r="Q1673" s="156">
        <v>0</v>
      </c>
      <c r="R1673" s="156">
        <f>Q1673*H1673</f>
        <v>0</v>
      </c>
      <c r="S1673" s="156">
        <v>0</v>
      </c>
      <c r="T1673" s="157">
        <f>S1673*H1673</f>
        <v>0</v>
      </c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R1673" s="158" t="s">
        <v>162</v>
      </c>
      <c r="AT1673" s="158" t="s">
        <v>159</v>
      </c>
      <c r="AU1673" s="158" t="s">
        <v>87</v>
      </c>
      <c r="AY1673" s="18" t="s">
        <v>157</v>
      </c>
      <c r="BE1673" s="159">
        <f>IF(N1673="základná",J1673,0)</f>
        <v>0</v>
      </c>
      <c r="BF1673" s="159">
        <f>IF(N1673="znížená",J1673,0)</f>
        <v>0</v>
      </c>
      <c r="BG1673" s="159">
        <f>IF(N1673="zákl. prenesená",J1673,0)</f>
        <v>0</v>
      </c>
      <c r="BH1673" s="159">
        <f>IF(N1673="zníž. prenesená",J1673,0)</f>
        <v>0</v>
      </c>
      <c r="BI1673" s="159">
        <f>IF(N1673="nulová",J1673,0)</f>
        <v>0</v>
      </c>
      <c r="BJ1673" s="18" t="s">
        <v>87</v>
      </c>
      <c r="BK1673" s="160">
        <f>ROUND(I1673*H1673,3)</f>
        <v>0</v>
      </c>
      <c r="BL1673" s="18" t="s">
        <v>162</v>
      </c>
      <c r="BM1673" s="158" t="s">
        <v>2293</v>
      </c>
    </row>
    <row r="1674" spans="1:65" s="14" customFormat="1" x14ac:dyDescent="0.2">
      <c r="B1674" s="172"/>
      <c r="D1674" s="166" t="s">
        <v>269</v>
      </c>
      <c r="E1674" s="173" t="s">
        <v>1</v>
      </c>
      <c r="F1674" s="174" t="s">
        <v>2294</v>
      </c>
      <c r="H1674" s="175">
        <v>2000</v>
      </c>
      <c r="L1674" s="172"/>
      <c r="M1674" s="176"/>
      <c r="N1674" s="177"/>
      <c r="O1674" s="177"/>
      <c r="P1674" s="177"/>
      <c r="Q1674" s="177"/>
      <c r="R1674" s="177"/>
      <c r="S1674" s="177"/>
      <c r="T1674" s="178"/>
      <c r="AT1674" s="173" t="s">
        <v>269</v>
      </c>
      <c r="AU1674" s="173" t="s">
        <v>87</v>
      </c>
      <c r="AV1674" s="14" t="s">
        <v>87</v>
      </c>
      <c r="AW1674" s="14" t="s">
        <v>26</v>
      </c>
      <c r="AX1674" s="14" t="s">
        <v>71</v>
      </c>
      <c r="AY1674" s="173" t="s">
        <v>157</v>
      </c>
    </row>
    <row r="1675" spans="1:65" s="15" customFormat="1" x14ac:dyDescent="0.2">
      <c r="B1675" s="179"/>
      <c r="D1675" s="166" t="s">
        <v>269</v>
      </c>
      <c r="E1675" s="180" t="s">
        <v>1</v>
      </c>
      <c r="F1675" s="181" t="s">
        <v>272</v>
      </c>
      <c r="H1675" s="182">
        <v>2000</v>
      </c>
      <c r="L1675" s="179"/>
      <c r="M1675" s="183"/>
      <c r="N1675" s="184"/>
      <c r="O1675" s="184"/>
      <c r="P1675" s="184"/>
      <c r="Q1675" s="184"/>
      <c r="R1675" s="184"/>
      <c r="S1675" s="184"/>
      <c r="T1675" s="185"/>
      <c r="AT1675" s="180" t="s">
        <v>269</v>
      </c>
      <c r="AU1675" s="180" t="s">
        <v>87</v>
      </c>
      <c r="AV1675" s="15" t="s">
        <v>162</v>
      </c>
      <c r="AW1675" s="15" t="s">
        <v>26</v>
      </c>
      <c r="AX1675" s="15" t="s">
        <v>79</v>
      </c>
      <c r="AY1675" s="180" t="s">
        <v>157</v>
      </c>
    </row>
    <row r="1676" spans="1:65" s="2" customFormat="1" ht="24.2" customHeight="1" x14ac:dyDescent="0.2">
      <c r="A1676" s="30"/>
      <c r="B1676" s="147"/>
      <c r="C1676" s="148" t="s">
        <v>2295</v>
      </c>
      <c r="D1676" s="148" t="s">
        <v>159</v>
      </c>
      <c r="E1676" s="149" t="s">
        <v>2296</v>
      </c>
      <c r="F1676" s="150" t="s">
        <v>2297</v>
      </c>
      <c r="G1676" s="151" t="s">
        <v>168</v>
      </c>
      <c r="H1676" s="152">
        <v>3535</v>
      </c>
      <c r="I1676" s="152"/>
      <c r="J1676" s="152">
        <f>ROUND(I1676*H1676,3)</f>
        <v>0</v>
      </c>
      <c r="K1676" s="153"/>
      <c r="L1676" s="31"/>
      <c r="M1676" s="154" t="s">
        <v>1</v>
      </c>
      <c r="N1676" s="155" t="s">
        <v>37</v>
      </c>
      <c r="O1676" s="156">
        <v>0.13800000000000001</v>
      </c>
      <c r="P1676" s="156">
        <f>O1676*H1676</f>
        <v>487.83000000000004</v>
      </c>
      <c r="Q1676" s="156">
        <v>1.92E-3</v>
      </c>
      <c r="R1676" s="156">
        <f>Q1676*H1676</f>
        <v>6.7872000000000003</v>
      </c>
      <c r="S1676" s="156">
        <v>0</v>
      </c>
      <c r="T1676" s="157">
        <f>S1676*H1676</f>
        <v>0</v>
      </c>
      <c r="U1676" s="30"/>
      <c r="V1676" s="30"/>
      <c r="W1676" s="30"/>
      <c r="X1676" s="30"/>
      <c r="Y1676" s="30"/>
      <c r="Z1676" s="30"/>
      <c r="AA1676" s="30"/>
      <c r="AB1676" s="30"/>
      <c r="AC1676" s="30"/>
      <c r="AD1676" s="30"/>
      <c r="AE1676" s="30"/>
      <c r="AR1676" s="158" t="s">
        <v>162</v>
      </c>
      <c r="AT1676" s="158" t="s">
        <v>159</v>
      </c>
      <c r="AU1676" s="158" t="s">
        <v>87</v>
      </c>
      <c r="AY1676" s="18" t="s">
        <v>157</v>
      </c>
      <c r="BE1676" s="159">
        <f>IF(N1676="základná",J1676,0)</f>
        <v>0</v>
      </c>
      <c r="BF1676" s="159">
        <f>IF(N1676="znížená",J1676,0)</f>
        <v>0</v>
      </c>
      <c r="BG1676" s="159">
        <f>IF(N1676="zákl. prenesená",J1676,0)</f>
        <v>0</v>
      </c>
      <c r="BH1676" s="159">
        <f>IF(N1676="zníž. prenesená",J1676,0)</f>
        <v>0</v>
      </c>
      <c r="BI1676" s="159">
        <f>IF(N1676="nulová",J1676,0)</f>
        <v>0</v>
      </c>
      <c r="BJ1676" s="18" t="s">
        <v>87</v>
      </c>
      <c r="BK1676" s="160">
        <f>ROUND(I1676*H1676,3)</f>
        <v>0</v>
      </c>
      <c r="BL1676" s="18" t="s">
        <v>162</v>
      </c>
      <c r="BM1676" s="158" t="s">
        <v>2298</v>
      </c>
    </row>
    <row r="1677" spans="1:65" s="14" customFormat="1" ht="22.5" x14ac:dyDescent="0.2">
      <c r="B1677" s="172"/>
      <c r="D1677" s="166" t="s">
        <v>269</v>
      </c>
      <c r="E1677" s="173" t="s">
        <v>1</v>
      </c>
      <c r="F1677" s="174" t="s">
        <v>2299</v>
      </c>
      <c r="H1677" s="175">
        <v>135</v>
      </c>
      <c r="L1677" s="172"/>
      <c r="M1677" s="176"/>
      <c r="N1677" s="177"/>
      <c r="O1677" s="177"/>
      <c r="P1677" s="177"/>
      <c r="Q1677" s="177"/>
      <c r="R1677" s="177"/>
      <c r="S1677" s="177"/>
      <c r="T1677" s="178"/>
      <c r="AT1677" s="173" t="s">
        <v>269</v>
      </c>
      <c r="AU1677" s="173" t="s">
        <v>87</v>
      </c>
      <c r="AV1677" s="14" t="s">
        <v>87</v>
      </c>
      <c r="AW1677" s="14" t="s">
        <v>26</v>
      </c>
      <c r="AX1677" s="14" t="s">
        <v>71</v>
      </c>
      <c r="AY1677" s="173" t="s">
        <v>157</v>
      </c>
    </row>
    <row r="1678" spans="1:65" s="14" customFormat="1" x14ac:dyDescent="0.2">
      <c r="B1678" s="172"/>
      <c r="D1678" s="166" t="s">
        <v>269</v>
      </c>
      <c r="E1678" s="173" t="s">
        <v>1</v>
      </c>
      <c r="F1678" s="174" t="s">
        <v>2300</v>
      </c>
      <c r="H1678" s="175">
        <v>1900</v>
      </c>
      <c r="L1678" s="172"/>
      <c r="M1678" s="176"/>
      <c r="N1678" s="177"/>
      <c r="O1678" s="177"/>
      <c r="P1678" s="177"/>
      <c r="Q1678" s="177"/>
      <c r="R1678" s="177"/>
      <c r="S1678" s="177"/>
      <c r="T1678" s="178"/>
      <c r="AT1678" s="173" t="s">
        <v>269</v>
      </c>
      <c r="AU1678" s="173" t="s">
        <v>87</v>
      </c>
      <c r="AV1678" s="14" t="s">
        <v>87</v>
      </c>
      <c r="AW1678" s="14" t="s">
        <v>26</v>
      </c>
      <c r="AX1678" s="14" t="s">
        <v>71</v>
      </c>
      <c r="AY1678" s="173" t="s">
        <v>157</v>
      </c>
    </row>
    <row r="1679" spans="1:65" s="14" customFormat="1" x14ac:dyDescent="0.2">
      <c r="B1679" s="172"/>
      <c r="D1679" s="166" t="s">
        <v>269</v>
      </c>
      <c r="E1679" s="173" t="s">
        <v>1</v>
      </c>
      <c r="F1679" s="174" t="s">
        <v>2301</v>
      </c>
      <c r="H1679" s="175">
        <v>1500</v>
      </c>
      <c r="L1679" s="172"/>
      <c r="M1679" s="176"/>
      <c r="N1679" s="177"/>
      <c r="O1679" s="177"/>
      <c r="P1679" s="177"/>
      <c r="Q1679" s="177"/>
      <c r="R1679" s="177"/>
      <c r="S1679" s="177"/>
      <c r="T1679" s="178"/>
      <c r="AT1679" s="173" t="s">
        <v>269</v>
      </c>
      <c r="AU1679" s="173" t="s">
        <v>87</v>
      </c>
      <c r="AV1679" s="14" t="s">
        <v>87</v>
      </c>
      <c r="AW1679" s="14" t="s">
        <v>26</v>
      </c>
      <c r="AX1679" s="14" t="s">
        <v>71</v>
      </c>
      <c r="AY1679" s="173" t="s">
        <v>157</v>
      </c>
    </row>
    <row r="1680" spans="1:65" s="15" customFormat="1" x14ac:dyDescent="0.2">
      <c r="B1680" s="179"/>
      <c r="D1680" s="166" t="s">
        <v>269</v>
      </c>
      <c r="E1680" s="180" t="s">
        <v>1</v>
      </c>
      <c r="F1680" s="181" t="s">
        <v>272</v>
      </c>
      <c r="H1680" s="182">
        <v>3535</v>
      </c>
      <c r="L1680" s="179"/>
      <c r="M1680" s="183"/>
      <c r="N1680" s="184"/>
      <c r="O1680" s="184"/>
      <c r="P1680" s="184"/>
      <c r="Q1680" s="184"/>
      <c r="R1680" s="184"/>
      <c r="S1680" s="184"/>
      <c r="T1680" s="185"/>
      <c r="AT1680" s="180" t="s">
        <v>269</v>
      </c>
      <c r="AU1680" s="180" t="s">
        <v>87</v>
      </c>
      <c r="AV1680" s="15" t="s">
        <v>162</v>
      </c>
      <c r="AW1680" s="15" t="s">
        <v>26</v>
      </c>
      <c r="AX1680" s="15" t="s">
        <v>79</v>
      </c>
      <c r="AY1680" s="180" t="s">
        <v>157</v>
      </c>
    </row>
    <row r="1681" spans="1:65" s="2" customFormat="1" ht="24.2" customHeight="1" x14ac:dyDescent="0.2">
      <c r="A1681" s="30"/>
      <c r="B1681" s="147"/>
      <c r="C1681" s="148" t="s">
        <v>2302</v>
      </c>
      <c r="D1681" s="148" t="s">
        <v>159</v>
      </c>
      <c r="E1681" s="149" t="s">
        <v>2303</v>
      </c>
      <c r="F1681" s="150" t="s">
        <v>2304</v>
      </c>
      <c r="G1681" s="151" t="s">
        <v>168</v>
      </c>
      <c r="H1681" s="152">
        <v>45</v>
      </c>
      <c r="I1681" s="152"/>
      <c r="J1681" s="152">
        <f>ROUND(I1681*H1681,3)</f>
        <v>0</v>
      </c>
      <c r="K1681" s="153"/>
      <c r="L1681" s="31"/>
      <c r="M1681" s="154" t="s">
        <v>1</v>
      </c>
      <c r="N1681" s="155" t="s">
        <v>37</v>
      </c>
      <c r="O1681" s="156">
        <v>0.26400000000000001</v>
      </c>
      <c r="P1681" s="156">
        <f>O1681*H1681</f>
        <v>11.88</v>
      </c>
      <c r="Q1681" s="156">
        <v>6.3699999999999998E-3</v>
      </c>
      <c r="R1681" s="156">
        <f>Q1681*H1681</f>
        <v>0.28665000000000002</v>
      </c>
      <c r="S1681" s="156">
        <v>0</v>
      </c>
      <c r="T1681" s="157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58" t="s">
        <v>162</v>
      </c>
      <c r="AT1681" s="158" t="s">
        <v>159</v>
      </c>
      <c r="AU1681" s="158" t="s">
        <v>87</v>
      </c>
      <c r="AY1681" s="18" t="s">
        <v>157</v>
      </c>
      <c r="BE1681" s="159">
        <f>IF(N1681="základná",J1681,0)</f>
        <v>0</v>
      </c>
      <c r="BF1681" s="159">
        <f>IF(N1681="znížená",J1681,0)</f>
        <v>0</v>
      </c>
      <c r="BG1681" s="159">
        <f>IF(N1681="zákl. prenesená",J1681,0)</f>
        <v>0</v>
      </c>
      <c r="BH1681" s="159">
        <f>IF(N1681="zníž. prenesená",J1681,0)</f>
        <v>0</v>
      </c>
      <c r="BI1681" s="159">
        <f>IF(N1681="nulová",J1681,0)</f>
        <v>0</v>
      </c>
      <c r="BJ1681" s="18" t="s">
        <v>87</v>
      </c>
      <c r="BK1681" s="160">
        <f>ROUND(I1681*H1681,3)</f>
        <v>0</v>
      </c>
      <c r="BL1681" s="18" t="s">
        <v>162</v>
      </c>
      <c r="BM1681" s="158" t="s">
        <v>2305</v>
      </c>
    </row>
    <row r="1682" spans="1:65" s="14" customFormat="1" x14ac:dyDescent="0.2">
      <c r="B1682" s="172"/>
      <c r="D1682" s="166" t="s">
        <v>269</v>
      </c>
      <c r="E1682" s="173" t="s">
        <v>1</v>
      </c>
      <c r="F1682" s="174" t="s">
        <v>2306</v>
      </c>
      <c r="H1682" s="175">
        <v>45</v>
      </c>
      <c r="L1682" s="172"/>
      <c r="M1682" s="176"/>
      <c r="N1682" s="177"/>
      <c r="O1682" s="177"/>
      <c r="P1682" s="177"/>
      <c r="Q1682" s="177"/>
      <c r="R1682" s="177"/>
      <c r="S1682" s="177"/>
      <c r="T1682" s="178"/>
      <c r="AT1682" s="173" t="s">
        <v>269</v>
      </c>
      <c r="AU1682" s="173" t="s">
        <v>87</v>
      </c>
      <c r="AV1682" s="14" t="s">
        <v>87</v>
      </c>
      <c r="AW1682" s="14" t="s">
        <v>26</v>
      </c>
      <c r="AX1682" s="14" t="s">
        <v>71</v>
      </c>
      <c r="AY1682" s="173" t="s">
        <v>157</v>
      </c>
    </row>
    <row r="1683" spans="1:65" s="15" customFormat="1" x14ac:dyDescent="0.2">
      <c r="B1683" s="179"/>
      <c r="D1683" s="166" t="s">
        <v>269</v>
      </c>
      <c r="E1683" s="180" t="s">
        <v>1</v>
      </c>
      <c r="F1683" s="181" t="s">
        <v>272</v>
      </c>
      <c r="H1683" s="182">
        <v>45</v>
      </c>
      <c r="L1683" s="179"/>
      <c r="M1683" s="183"/>
      <c r="N1683" s="184"/>
      <c r="O1683" s="184"/>
      <c r="P1683" s="184"/>
      <c r="Q1683" s="184"/>
      <c r="R1683" s="184"/>
      <c r="S1683" s="184"/>
      <c r="T1683" s="185"/>
      <c r="AT1683" s="180" t="s">
        <v>269</v>
      </c>
      <c r="AU1683" s="180" t="s">
        <v>87</v>
      </c>
      <c r="AV1683" s="15" t="s">
        <v>162</v>
      </c>
      <c r="AW1683" s="15" t="s">
        <v>26</v>
      </c>
      <c r="AX1683" s="15" t="s">
        <v>79</v>
      </c>
      <c r="AY1683" s="180" t="s">
        <v>157</v>
      </c>
    </row>
    <row r="1684" spans="1:65" s="2" customFormat="1" ht="14.45" customHeight="1" x14ac:dyDescent="0.2">
      <c r="A1684" s="30"/>
      <c r="B1684" s="147"/>
      <c r="C1684" s="148" t="s">
        <v>2307</v>
      </c>
      <c r="D1684" s="148" t="s">
        <v>159</v>
      </c>
      <c r="E1684" s="149" t="s">
        <v>2308</v>
      </c>
      <c r="F1684" s="150" t="s">
        <v>2309</v>
      </c>
      <c r="G1684" s="151" t="s">
        <v>168</v>
      </c>
      <c r="H1684" s="152">
        <v>3137</v>
      </c>
      <c r="I1684" s="152"/>
      <c r="J1684" s="152">
        <f>ROUND(I1684*H1684,3)</f>
        <v>0</v>
      </c>
      <c r="K1684" s="153"/>
      <c r="L1684" s="31"/>
      <c r="M1684" s="154" t="s">
        <v>1</v>
      </c>
      <c r="N1684" s="155" t="s">
        <v>37</v>
      </c>
      <c r="O1684" s="156">
        <v>0.32401000000000002</v>
      </c>
      <c r="P1684" s="156">
        <f>O1684*H1684</f>
        <v>1016.4193700000001</v>
      </c>
      <c r="Q1684" s="156">
        <v>5.0000000000000002E-5</v>
      </c>
      <c r="R1684" s="156">
        <f>Q1684*H1684</f>
        <v>0.15685000000000002</v>
      </c>
      <c r="S1684" s="156">
        <v>0</v>
      </c>
      <c r="T1684" s="157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58" t="s">
        <v>162</v>
      </c>
      <c r="AT1684" s="158" t="s">
        <v>159</v>
      </c>
      <c r="AU1684" s="158" t="s">
        <v>87</v>
      </c>
      <c r="AY1684" s="18" t="s">
        <v>157</v>
      </c>
      <c r="BE1684" s="159">
        <f>IF(N1684="základná",J1684,0)</f>
        <v>0</v>
      </c>
      <c r="BF1684" s="159">
        <f>IF(N1684="znížená",J1684,0)</f>
        <v>0</v>
      </c>
      <c r="BG1684" s="159">
        <f>IF(N1684="zákl. prenesená",J1684,0)</f>
        <v>0</v>
      </c>
      <c r="BH1684" s="159">
        <f>IF(N1684="zníž. prenesená",J1684,0)</f>
        <v>0</v>
      </c>
      <c r="BI1684" s="159">
        <f>IF(N1684="nulová",J1684,0)</f>
        <v>0</v>
      </c>
      <c r="BJ1684" s="18" t="s">
        <v>87</v>
      </c>
      <c r="BK1684" s="160">
        <f>ROUND(I1684*H1684,3)</f>
        <v>0</v>
      </c>
      <c r="BL1684" s="18" t="s">
        <v>162</v>
      </c>
      <c r="BM1684" s="158" t="s">
        <v>2310</v>
      </c>
    </row>
    <row r="1685" spans="1:65" s="14" customFormat="1" x14ac:dyDescent="0.2">
      <c r="B1685" s="172"/>
      <c r="D1685" s="166" t="s">
        <v>269</v>
      </c>
      <c r="E1685" s="173" t="s">
        <v>1</v>
      </c>
      <c r="F1685" s="174" t="s">
        <v>2311</v>
      </c>
      <c r="H1685" s="175">
        <v>1365</v>
      </c>
      <c r="L1685" s="172"/>
      <c r="M1685" s="176"/>
      <c r="N1685" s="177"/>
      <c r="O1685" s="177"/>
      <c r="P1685" s="177"/>
      <c r="Q1685" s="177"/>
      <c r="R1685" s="177"/>
      <c r="S1685" s="177"/>
      <c r="T1685" s="178"/>
      <c r="AT1685" s="173" t="s">
        <v>269</v>
      </c>
      <c r="AU1685" s="173" t="s">
        <v>87</v>
      </c>
      <c r="AV1685" s="14" t="s">
        <v>87</v>
      </c>
      <c r="AW1685" s="14" t="s">
        <v>26</v>
      </c>
      <c r="AX1685" s="14" t="s">
        <v>71</v>
      </c>
      <c r="AY1685" s="173" t="s">
        <v>157</v>
      </c>
    </row>
    <row r="1686" spans="1:65" s="14" customFormat="1" x14ac:dyDescent="0.2">
      <c r="B1686" s="172"/>
      <c r="D1686" s="166" t="s">
        <v>269</v>
      </c>
      <c r="E1686" s="173" t="s">
        <v>1</v>
      </c>
      <c r="F1686" s="174" t="s">
        <v>2312</v>
      </c>
      <c r="H1686" s="175">
        <v>1352</v>
      </c>
      <c r="L1686" s="172"/>
      <c r="M1686" s="176"/>
      <c r="N1686" s="177"/>
      <c r="O1686" s="177"/>
      <c r="P1686" s="177"/>
      <c r="Q1686" s="177"/>
      <c r="R1686" s="177"/>
      <c r="S1686" s="177"/>
      <c r="T1686" s="178"/>
      <c r="AT1686" s="173" t="s">
        <v>269</v>
      </c>
      <c r="AU1686" s="173" t="s">
        <v>87</v>
      </c>
      <c r="AV1686" s="14" t="s">
        <v>87</v>
      </c>
      <c r="AW1686" s="14" t="s">
        <v>26</v>
      </c>
      <c r="AX1686" s="14" t="s">
        <v>71</v>
      </c>
      <c r="AY1686" s="173" t="s">
        <v>157</v>
      </c>
    </row>
    <row r="1687" spans="1:65" s="14" customFormat="1" x14ac:dyDescent="0.2">
      <c r="B1687" s="172"/>
      <c r="D1687" s="166" t="s">
        <v>269</v>
      </c>
      <c r="E1687" s="173" t="s">
        <v>1</v>
      </c>
      <c r="F1687" s="174" t="s">
        <v>2313</v>
      </c>
      <c r="H1687" s="175">
        <v>210</v>
      </c>
      <c r="L1687" s="172"/>
      <c r="M1687" s="176"/>
      <c r="N1687" s="177"/>
      <c r="O1687" s="177"/>
      <c r="P1687" s="177"/>
      <c r="Q1687" s="177"/>
      <c r="R1687" s="177"/>
      <c r="S1687" s="177"/>
      <c r="T1687" s="178"/>
      <c r="AT1687" s="173" t="s">
        <v>269</v>
      </c>
      <c r="AU1687" s="173" t="s">
        <v>87</v>
      </c>
      <c r="AV1687" s="14" t="s">
        <v>87</v>
      </c>
      <c r="AW1687" s="14" t="s">
        <v>26</v>
      </c>
      <c r="AX1687" s="14" t="s">
        <v>71</v>
      </c>
      <c r="AY1687" s="173" t="s">
        <v>157</v>
      </c>
    </row>
    <row r="1688" spans="1:65" s="14" customFormat="1" x14ac:dyDescent="0.2">
      <c r="B1688" s="172"/>
      <c r="D1688" s="166" t="s">
        <v>269</v>
      </c>
      <c r="E1688" s="173" t="s">
        <v>1</v>
      </c>
      <c r="F1688" s="174" t="s">
        <v>2314</v>
      </c>
      <c r="H1688" s="175">
        <v>210</v>
      </c>
      <c r="L1688" s="172"/>
      <c r="M1688" s="176"/>
      <c r="N1688" s="177"/>
      <c r="O1688" s="177"/>
      <c r="P1688" s="177"/>
      <c r="Q1688" s="177"/>
      <c r="R1688" s="177"/>
      <c r="S1688" s="177"/>
      <c r="T1688" s="178"/>
      <c r="AT1688" s="173" t="s">
        <v>269</v>
      </c>
      <c r="AU1688" s="173" t="s">
        <v>87</v>
      </c>
      <c r="AV1688" s="14" t="s">
        <v>87</v>
      </c>
      <c r="AW1688" s="14" t="s">
        <v>26</v>
      </c>
      <c r="AX1688" s="14" t="s">
        <v>71</v>
      </c>
      <c r="AY1688" s="173" t="s">
        <v>157</v>
      </c>
    </row>
    <row r="1689" spans="1:65" s="15" customFormat="1" x14ac:dyDescent="0.2">
      <c r="B1689" s="179"/>
      <c r="D1689" s="166" t="s">
        <v>269</v>
      </c>
      <c r="E1689" s="180" t="s">
        <v>1</v>
      </c>
      <c r="F1689" s="181" t="s">
        <v>272</v>
      </c>
      <c r="H1689" s="182">
        <v>3137</v>
      </c>
      <c r="L1689" s="179"/>
      <c r="M1689" s="183"/>
      <c r="N1689" s="184"/>
      <c r="O1689" s="184"/>
      <c r="P1689" s="184"/>
      <c r="Q1689" s="184"/>
      <c r="R1689" s="184"/>
      <c r="S1689" s="184"/>
      <c r="T1689" s="185"/>
      <c r="AT1689" s="180" t="s">
        <v>269</v>
      </c>
      <c r="AU1689" s="180" t="s">
        <v>87</v>
      </c>
      <c r="AV1689" s="15" t="s">
        <v>162</v>
      </c>
      <c r="AW1689" s="15" t="s">
        <v>26</v>
      </c>
      <c r="AX1689" s="15" t="s">
        <v>79</v>
      </c>
      <c r="AY1689" s="180" t="s">
        <v>157</v>
      </c>
    </row>
    <row r="1690" spans="1:65" s="2" customFormat="1" ht="37.9" customHeight="1" x14ac:dyDescent="0.2">
      <c r="A1690" s="30"/>
      <c r="B1690" s="147"/>
      <c r="C1690" s="148" t="s">
        <v>2315</v>
      </c>
      <c r="D1690" s="148" t="s">
        <v>159</v>
      </c>
      <c r="E1690" s="149" t="s">
        <v>2316</v>
      </c>
      <c r="F1690" s="150" t="s">
        <v>2317</v>
      </c>
      <c r="G1690" s="151" t="s">
        <v>205</v>
      </c>
      <c r="H1690" s="152">
        <v>300</v>
      </c>
      <c r="I1690" s="152"/>
      <c r="J1690" s="152">
        <f>ROUND(I1690*H1690,3)</f>
        <v>0</v>
      </c>
      <c r="K1690" s="153"/>
      <c r="L1690" s="31"/>
      <c r="M1690" s="154" t="s">
        <v>1</v>
      </c>
      <c r="N1690" s="155" t="s">
        <v>37</v>
      </c>
      <c r="O1690" s="156">
        <v>0.52500000000000002</v>
      </c>
      <c r="P1690" s="156">
        <f>O1690*H1690</f>
        <v>157.5</v>
      </c>
      <c r="Q1690" s="156">
        <v>2.5000000000000001E-4</v>
      </c>
      <c r="R1690" s="156">
        <f>Q1690*H1690</f>
        <v>7.4999999999999997E-2</v>
      </c>
      <c r="S1690" s="156">
        <v>0</v>
      </c>
      <c r="T1690" s="157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58" t="s">
        <v>162</v>
      </c>
      <c r="AT1690" s="158" t="s">
        <v>159</v>
      </c>
      <c r="AU1690" s="158" t="s">
        <v>87</v>
      </c>
      <c r="AY1690" s="18" t="s">
        <v>157</v>
      </c>
      <c r="BE1690" s="159">
        <f>IF(N1690="základná",J1690,0)</f>
        <v>0</v>
      </c>
      <c r="BF1690" s="159">
        <f>IF(N1690="znížená",J1690,0)</f>
        <v>0</v>
      </c>
      <c r="BG1690" s="159">
        <f>IF(N1690="zákl. prenesená",J1690,0)</f>
        <v>0</v>
      </c>
      <c r="BH1690" s="159">
        <f>IF(N1690="zníž. prenesená",J1690,0)</f>
        <v>0</v>
      </c>
      <c r="BI1690" s="159">
        <f>IF(N1690="nulová",J1690,0)</f>
        <v>0</v>
      </c>
      <c r="BJ1690" s="18" t="s">
        <v>87</v>
      </c>
      <c r="BK1690" s="160">
        <f>ROUND(I1690*H1690,3)</f>
        <v>0</v>
      </c>
      <c r="BL1690" s="18" t="s">
        <v>162</v>
      </c>
      <c r="BM1690" s="158" t="s">
        <v>2318</v>
      </c>
    </row>
    <row r="1691" spans="1:65" s="13" customFormat="1" ht="22.5" x14ac:dyDescent="0.2">
      <c r="B1691" s="165"/>
      <c r="D1691" s="166" t="s">
        <v>269</v>
      </c>
      <c r="E1691" s="167" t="s">
        <v>1</v>
      </c>
      <c r="F1691" s="168" t="s">
        <v>2319</v>
      </c>
      <c r="H1691" s="167" t="s">
        <v>1</v>
      </c>
      <c r="L1691" s="165"/>
      <c r="M1691" s="169"/>
      <c r="N1691" s="170"/>
      <c r="O1691" s="170"/>
      <c r="P1691" s="170"/>
      <c r="Q1691" s="170"/>
      <c r="R1691" s="170"/>
      <c r="S1691" s="170"/>
      <c r="T1691" s="171"/>
      <c r="AT1691" s="167" t="s">
        <v>269</v>
      </c>
      <c r="AU1691" s="167" t="s">
        <v>87</v>
      </c>
      <c r="AV1691" s="13" t="s">
        <v>79</v>
      </c>
      <c r="AW1691" s="13" t="s">
        <v>26</v>
      </c>
      <c r="AX1691" s="13" t="s">
        <v>71</v>
      </c>
      <c r="AY1691" s="167" t="s">
        <v>157</v>
      </c>
    </row>
    <row r="1692" spans="1:65" s="14" customFormat="1" x14ac:dyDescent="0.2">
      <c r="B1692" s="172"/>
      <c r="D1692" s="166" t="s">
        <v>269</v>
      </c>
      <c r="E1692" s="173" t="s">
        <v>1</v>
      </c>
      <c r="F1692" s="174" t="s">
        <v>2320</v>
      </c>
      <c r="H1692" s="175">
        <v>80</v>
      </c>
      <c r="L1692" s="172"/>
      <c r="M1692" s="176"/>
      <c r="N1692" s="177"/>
      <c r="O1692" s="177"/>
      <c r="P1692" s="177"/>
      <c r="Q1692" s="177"/>
      <c r="R1692" s="177"/>
      <c r="S1692" s="177"/>
      <c r="T1692" s="178"/>
      <c r="AT1692" s="173" t="s">
        <v>269</v>
      </c>
      <c r="AU1692" s="173" t="s">
        <v>87</v>
      </c>
      <c r="AV1692" s="14" t="s">
        <v>87</v>
      </c>
      <c r="AW1692" s="14" t="s">
        <v>26</v>
      </c>
      <c r="AX1692" s="14" t="s">
        <v>71</v>
      </c>
      <c r="AY1692" s="173" t="s">
        <v>157</v>
      </c>
    </row>
    <row r="1693" spans="1:65" s="14" customFormat="1" x14ac:dyDescent="0.2">
      <c r="B1693" s="172"/>
      <c r="D1693" s="166" t="s">
        <v>269</v>
      </c>
      <c r="E1693" s="173" t="s">
        <v>1</v>
      </c>
      <c r="F1693" s="174" t="s">
        <v>2321</v>
      </c>
      <c r="H1693" s="175">
        <v>11</v>
      </c>
      <c r="L1693" s="172"/>
      <c r="M1693" s="176"/>
      <c r="N1693" s="177"/>
      <c r="O1693" s="177"/>
      <c r="P1693" s="177"/>
      <c r="Q1693" s="177"/>
      <c r="R1693" s="177"/>
      <c r="S1693" s="177"/>
      <c r="T1693" s="178"/>
      <c r="AT1693" s="173" t="s">
        <v>269</v>
      </c>
      <c r="AU1693" s="173" t="s">
        <v>87</v>
      </c>
      <c r="AV1693" s="14" t="s">
        <v>87</v>
      </c>
      <c r="AW1693" s="14" t="s">
        <v>26</v>
      </c>
      <c r="AX1693" s="14" t="s">
        <v>71</v>
      </c>
      <c r="AY1693" s="173" t="s">
        <v>157</v>
      </c>
    </row>
    <row r="1694" spans="1:65" s="14" customFormat="1" x14ac:dyDescent="0.2">
      <c r="B1694" s="172"/>
      <c r="D1694" s="166" t="s">
        <v>269</v>
      </c>
      <c r="E1694" s="173" t="s">
        <v>1</v>
      </c>
      <c r="F1694" s="174" t="s">
        <v>2322</v>
      </c>
      <c r="H1694" s="175">
        <v>43</v>
      </c>
      <c r="L1694" s="172"/>
      <c r="M1694" s="176"/>
      <c r="N1694" s="177"/>
      <c r="O1694" s="177"/>
      <c r="P1694" s="177"/>
      <c r="Q1694" s="177"/>
      <c r="R1694" s="177"/>
      <c r="S1694" s="177"/>
      <c r="T1694" s="178"/>
      <c r="AT1694" s="173" t="s">
        <v>269</v>
      </c>
      <c r="AU1694" s="173" t="s">
        <v>87</v>
      </c>
      <c r="AV1694" s="14" t="s">
        <v>87</v>
      </c>
      <c r="AW1694" s="14" t="s">
        <v>26</v>
      </c>
      <c r="AX1694" s="14" t="s">
        <v>71</v>
      </c>
      <c r="AY1694" s="173" t="s">
        <v>157</v>
      </c>
    </row>
    <row r="1695" spans="1:65" s="16" customFormat="1" x14ac:dyDescent="0.2">
      <c r="B1695" s="186"/>
      <c r="D1695" s="166" t="s">
        <v>269</v>
      </c>
      <c r="E1695" s="187" t="s">
        <v>1</v>
      </c>
      <c r="F1695" s="188" t="s">
        <v>319</v>
      </c>
      <c r="H1695" s="189">
        <v>134</v>
      </c>
      <c r="L1695" s="186"/>
      <c r="M1695" s="190"/>
      <c r="N1695" s="191"/>
      <c r="O1695" s="191"/>
      <c r="P1695" s="191"/>
      <c r="Q1695" s="191"/>
      <c r="R1695" s="191"/>
      <c r="S1695" s="191"/>
      <c r="T1695" s="192"/>
      <c r="AT1695" s="187" t="s">
        <v>269</v>
      </c>
      <c r="AU1695" s="187" t="s">
        <v>87</v>
      </c>
      <c r="AV1695" s="16" t="s">
        <v>92</v>
      </c>
      <c r="AW1695" s="16" t="s">
        <v>26</v>
      </c>
      <c r="AX1695" s="16" t="s">
        <v>71</v>
      </c>
      <c r="AY1695" s="187" t="s">
        <v>157</v>
      </c>
    </row>
    <row r="1696" spans="1:65" s="13" customFormat="1" ht="22.5" x14ac:dyDescent="0.2">
      <c r="B1696" s="165"/>
      <c r="D1696" s="166" t="s">
        <v>269</v>
      </c>
      <c r="E1696" s="167" t="s">
        <v>1</v>
      </c>
      <c r="F1696" s="168" t="s">
        <v>2323</v>
      </c>
      <c r="H1696" s="167" t="s">
        <v>1</v>
      </c>
      <c r="L1696" s="165"/>
      <c r="M1696" s="169"/>
      <c r="N1696" s="170"/>
      <c r="O1696" s="170"/>
      <c r="P1696" s="170"/>
      <c r="Q1696" s="170"/>
      <c r="R1696" s="170"/>
      <c r="S1696" s="170"/>
      <c r="T1696" s="171"/>
      <c r="AT1696" s="167" t="s">
        <v>269</v>
      </c>
      <c r="AU1696" s="167" t="s">
        <v>87</v>
      </c>
      <c r="AV1696" s="13" t="s">
        <v>79</v>
      </c>
      <c r="AW1696" s="13" t="s">
        <v>26</v>
      </c>
      <c r="AX1696" s="13" t="s">
        <v>71</v>
      </c>
      <c r="AY1696" s="167" t="s">
        <v>157</v>
      </c>
    </row>
    <row r="1697" spans="1:65" s="14" customFormat="1" x14ac:dyDescent="0.2">
      <c r="B1697" s="172"/>
      <c r="D1697" s="166" t="s">
        <v>269</v>
      </c>
      <c r="E1697" s="173" t="s">
        <v>1</v>
      </c>
      <c r="F1697" s="174" t="s">
        <v>2324</v>
      </c>
      <c r="H1697" s="175">
        <v>46</v>
      </c>
      <c r="L1697" s="172"/>
      <c r="M1697" s="176"/>
      <c r="N1697" s="177"/>
      <c r="O1697" s="177"/>
      <c r="P1697" s="177"/>
      <c r="Q1697" s="177"/>
      <c r="R1697" s="177"/>
      <c r="S1697" s="177"/>
      <c r="T1697" s="178"/>
      <c r="AT1697" s="173" t="s">
        <v>269</v>
      </c>
      <c r="AU1697" s="173" t="s">
        <v>87</v>
      </c>
      <c r="AV1697" s="14" t="s">
        <v>87</v>
      </c>
      <c r="AW1697" s="14" t="s">
        <v>26</v>
      </c>
      <c r="AX1697" s="14" t="s">
        <v>71</v>
      </c>
      <c r="AY1697" s="173" t="s">
        <v>157</v>
      </c>
    </row>
    <row r="1698" spans="1:65" s="14" customFormat="1" x14ac:dyDescent="0.2">
      <c r="B1698" s="172"/>
      <c r="D1698" s="166" t="s">
        <v>269</v>
      </c>
      <c r="E1698" s="173" t="s">
        <v>1</v>
      </c>
      <c r="F1698" s="174" t="s">
        <v>2325</v>
      </c>
      <c r="H1698" s="175">
        <v>19</v>
      </c>
      <c r="L1698" s="172"/>
      <c r="M1698" s="176"/>
      <c r="N1698" s="177"/>
      <c r="O1698" s="177"/>
      <c r="P1698" s="177"/>
      <c r="Q1698" s="177"/>
      <c r="R1698" s="177"/>
      <c r="S1698" s="177"/>
      <c r="T1698" s="178"/>
      <c r="AT1698" s="173" t="s">
        <v>269</v>
      </c>
      <c r="AU1698" s="173" t="s">
        <v>87</v>
      </c>
      <c r="AV1698" s="14" t="s">
        <v>87</v>
      </c>
      <c r="AW1698" s="14" t="s">
        <v>26</v>
      </c>
      <c r="AX1698" s="14" t="s">
        <v>71</v>
      </c>
      <c r="AY1698" s="173" t="s">
        <v>157</v>
      </c>
    </row>
    <row r="1699" spans="1:65" s="14" customFormat="1" x14ac:dyDescent="0.2">
      <c r="B1699" s="172"/>
      <c r="D1699" s="166" t="s">
        <v>269</v>
      </c>
      <c r="E1699" s="173" t="s">
        <v>1</v>
      </c>
      <c r="F1699" s="174" t="s">
        <v>2326</v>
      </c>
      <c r="H1699" s="175">
        <v>22</v>
      </c>
      <c r="L1699" s="172"/>
      <c r="M1699" s="176"/>
      <c r="N1699" s="177"/>
      <c r="O1699" s="177"/>
      <c r="P1699" s="177"/>
      <c r="Q1699" s="177"/>
      <c r="R1699" s="177"/>
      <c r="S1699" s="177"/>
      <c r="T1699" s="178"/>
      <c r="AT1699" s="173" t="s">
        <v>269</v>
      </c>
      <c r="AU1699" s="173" t="s">
        <v>87</v>
      </c>
      <c r="AV1699" s="14" t="s">
        <v>87</v>
      </c>
      <c r="AW1699" s="14" t="s">
        <v>26</v>
      </c>
      <c r="AX1699" s="14" t="s">
        <v>71</v>
      </c>
      <c r="AY1699" s="173" t="s">
        <v>157</v>
      </c>
    </row>
    <row r="1700" spans="1:65" s="16" customFormat="1" x14ac:dyDescent="0.2">
      <c r="B1700" s="186"/>
      <c r="D1700" s="166" t="s">
        <v>269</v>
      </c>
      <c r="E1700" s="187" t="s">
        <v>1</v>
      </c>
      <c r="F1700" s="188" t="s">
        <v>319</v>
      </c>
      <c r="H1700" s="189">
        <v>87</v>
      </c>
      <c r="L1700" s="186"/>
      <c r="M1700" s="190"/>
      <c r="N1700" s="191"/>
      <c r="O1700" s="191"/>
      <c r="P1700" s="191"/>
      <c r="Q1700" s="191"/>
      <c r="R1700" s="191"/>
      <c r="S1700" s="191"/>
      <c r="T1700" s="192"/>
      <c r="AT1700" s="187" t="s">
        <v>269</v>
      </c>
      <c r="AU1700" s="187" t="s">
        <v>87</v>
      </c>
      <c r="AV1700" s="16" t="s">
        <v>92</v>
      </c>
      <c r="AW1700" s="16" t="s">
        <v>26</v>
      </c>
      <c r="AX1700" s="16" t="s">
        <v>71</v>
      </c>
      <c r="AY1700" s="187" t="s">
        <v>157</v>
      </c>
    </row>
    <row r="1701" spans="1:65" s="13" customFormat="1" ht="22.5" x14ac:dyDescent="0.2">
      <c r="B1701" s="165"/>
      <c r="D1701" s="166" t="s">
        <v>269</v>
      </c>
      <c r="E1701" s="167" t="s">
        <v>1</v>
      </c>
      <c r="F1701" s="168" t="s">
        <v>2327</v>
      </c>
      <c r="H1701" s="167" t="s">
        <v>1</v>
      </c>
      <c r="L1701" s="165"/>
      <c r="M1701" s="169"/>
      <c r="N1701" s="170"/>
      <c r="O1701" s="170"/>
      <c r="P1701" s="170"/>
      <c r="Q1701" s="170"/>
      <c r="R1701" s="170"/>
      <c r="S1701" s="170"/>
      <c r="T1701" s="171"/>
      <c r="AT1701" s="167" t="s">
        <v>269</v>
      </c>
      <c r="AU1701" s="167" t="s">
        <v>87</v>
      </c>
      <c r="AV1701" s="13" t="s">
        <v>79</v>
      </c>
      <c r="AW1701" s="13" t="s">
        <v>26</v>
      </c>
      <c r="AX1701" s="13" t="s">
        <v>71</v>
      </c>
      <c r="AY1701" s="167" t="s">
        <v>157</v>
      </c>
    </row>
    <row r="1702" spans="1:65" s="14" customFormat="1" x14ac:dyDescent="0.2">
      <c r="B1702" s="172"/>
      <c r="D1702" s="166" t="s">
        <v>269</v>
      </c>
      <c r="E1702" s="173" t="s">
        <v>1</v>
      </c>
      <c r="F1702" s="174" t="s">
        <v>2328</v>
      </c>
      <c r="H1702" s="175">
        <v>23</v>
      </c>
      <c r="L1702" s="172"/>
      <c r="M1702" s="176"/>
      <c r="N1702" s="177"/>
      <c r="O1702" s="177"/>
      <c r="P1702" s="177"/>
      <c r="Q1702" s="177"/>
      <c r="R1702" s="177"/>
      <c r="S1702" s="177"/>
      <c r="T1702" s="178"/>
      <c r="AT1702" s="173" t="s">
        <v>269</v>
      </c>
      <c r="AU1702" s="173" t="s">
        <v>87</v>
      </c>
      <c r="AV1702" s="14" t="s">
        <v>87</v>
      </c>
      <c r="AW1702" s="14" t="s">
        <v>26</v>
      </c>
      <c r="AX1702" s="14" t="s">
        <v>71</v>
      </c>
      <c r="AY1702" s="173" t="s">
        <v>157</v>
      </c>
    </row>
    <row r="1703" spans="1:65" s="14" customFormat="1" x14ac:dyDescent="0.2">
      <c r="B1703" s="172"/>
      <c r="D1703" s="166" t="s">
        <v>269</v>
      </c>
      <c r="E1703" s="173" t="s">
        <v>1</v>
      </c>
      <c r="F1703" s="174" t="s">
        <v>2329</v>
      </c>
      <c r="H1703" s="175">
        <v>18</v>
      </c>
      <c r="L1703" s="172"/>
      <c r="M1703" s="176"/>
      <c r="N1703" s="177"/>
      <c r="O1703" s="177"/>
      <c r="P1703" s="177"/>
      <c r="Q1703" s="177"/>
      <c r="R1703" s="177"/>
      <c r="S1703" s="177"/>
      <c r="T1703" s="178"/>
      <c r="AT1703" s="173" t="s">
        <v>269</v>
      </c>
      <c r="AU1703" s="173" t="s">
        <v>87</v>
      </c>
      <c r="AV1703" s="14" t="s">
        <v>87</v>
      </c>
      <c r="AW1703" s="14" t="s">
        <v>26</v>
      </c>
      <c r="AX1703" s="14" t="s">
        <v>71</v>
      </c>
      <c r="AY1703" s="173" t="s">
        <v>157</v>
      </c>
    </row>
    <row r="1704" spans="1:65" s="14" customFormat="1" x14ac:dyDescent="0.2">
      <c r="B1704" s="172"/>
      <c r="D1704" s="166" t="s">
        <v>269</v>
      </c>
      <c r="E1704" s="173" t="s">
        <v>1</v>
      </c>
      <c r="F1704" s="174" t="s">
        <v>2330</v>
      </c>
      <c r="H1704" s="175">
        <v>6</v>
      </c>
      <c r="L1704" s="172"/>
      <c r="M1704" s="176"/>
      <c r="N1704" s="177"/>
      <c r="O1704" s="177"/>
      <c r="P1704" s="177"/>
      <c r="Q1704" s="177"/>
      <c r="R1704" s="177"/>
      <c r="S1704" s="177"/>
      <c r="T1704" s="178"/>
      <c r="AT1704" s="173" t="s">
        <v>269</v>
      </c>
      <c r="AU1704" s="173" t="s">
        <v>87</v>
      </c>
      <c r="AV1704" s="14" t="s">
        <v>87</v>
      </c>
      <c r="AW1704" s="14" t="s">
        <v>26</v>
      </c>
      <c r="AX1704" s="14" t="s">
        <v>71</v>
      </c>
      <c r="AY1704" s="173" t="s">
        <v>157</v>
      </c>
    </row>
    <row r="1705" spans="1:65" s="16" customFormat="1" x14ac:dyDescent="0.2">
      <c r="B1705" s="186"/>
      <c r="D1705" s="166" t="s">
        <v>269</v>
      </c>
      <c r="E1705" s="187" t="s">
        <v>1</v>
      </c>
      <c r="F1705" s="188" t="s">
        <v>319</v>
      </c>
      <c r="H1705" s="189">
        <v>47</v>
      </c>
      <c r="L1705" s="186"/>
      <c r="M1705" s="190"/>
      <c r="N1705" s="191"/>
      <c r="O1705" s="191"/>
      <c r="P1705" s="191"/>
      <c r="Q1705" s="191"/>
      <c r="R1705" s="191"/>
      <c r="S1705" s="191"/>
      <c r="T1705" s="192"/>
      <c r="AT1705" s="187" t="s">
        <v>269</v>
      </c>
      <c r="AU1705" s="187" t="s">
        <v>87</v>
      </c>
      <c r="AV1705" s="16" t="s">
        <v>92</v>
      </c>
      <c r="AW1705" s="16" t="s">
        <v>26</v>
      </c>
      <c r="AX1705" s="16" t="s">
        <v>71</v>
      </c>
      <c r="AY1705" s="187" t="s">
        <v>157</v>
      </c>
    </row>
    <row r="1706" spans="1:65" s="13" customFormat="1" ht="22.5" x14ac:dyDescent="0.2">
      <c r="B1706" s="165"/>
      <c r="D1706" s="166" t="s">
        <v>269</v>
      </c>
      <c r="E1706" s="167" t="s">
        <v>1</v>
      </c>
      <c r="F1706" s="168" t="s">
        <v>2331</v>
      </c>
      <c r="H1706" s="167" t="s">
        <v>1</v>
      </c>
      <c r="L1706" s="165"/>
      <c r="M1706" s="169"/>
      <c r="N1706" s="170"/>
      <c r="O1706" s="170"/>
      <c r="P1706" s="170"/>
      <c r="Q1706" s="170"/>
      <c r="R1706" s="170"/>
      <c r="S1706" s="170"/>
      <c r="T1706" s="171"/>
      <c r="AT1706" s="167" t="s">
        <v>269</v>
      </c>
      <c r="AU1706" s="167" t="s">
        <v>87</v>
      </c>
      <c r="AV1706" s="13" t="s">
        <v>79</v>
      </c>
      <c r="AW1706" s="13" t="s">
        <v>26</v>
      </c>
      <c r="AX1706" s="13" t="s">
        <v>71</v>
      </c>
      <c r="AY1706" s="167" t="s">
        <v>157</v>
      </c>
    </row>
    <row r="1707" spans="1:65" s="14" customFormat="1" x14ac:dyDescent="0.2">
      <c r="B1707" s="172"/>
      <c r="D1707" s="166" t="s">
        <v>269</v>
      </c>
      <c r="E1707" s="173" t="s">
        <v>1</v>
      </c>
      <c r="F1707" s="174" t="s">
        <v>2332</v>
      </c>
      <c r="H1707" s="175">
        <v>32</v>
      </c>
      <c r="L1707" s="172"/>
      <c r="M1707" s="176"/>
      <c r="N1707" s="177"/>
      <c r="O1707" s="177"/>
      <c r="P1707" s="177"/>
      <c r="Q1707" s="177"/>
      <c r="R1707" s="177"/>
      <c r="S1707" s="177"/>
      <c r="T1707" s="178"/>
      <c r="AT1707" s="173" t="s">
        <v>269</v>
      </c>
      <c r="AU1707" s="173" t="s">
        <v>87</v>
      </c>
      <c r="AV1707" s="14" t="s">
        <v>87</v>
      </c>
      <c r="AW1707" s="14" t="s">
        <v>26</v>
      </c>
      <c r="AX1707" s="14" t="s">
        <v>71</v>
      </c>
      <c r="AY1707" s="173" t="s">
        <v>157</v>
      </c>
    </row>
    <row r="1708" spans="1:65" s="16" customFormat="1" x14ac:dyDescent="0.2">
      <c r="B1708" s="186"/>
      <c r="D1708" s="166" t="s">
        <v>269</v>
      </c>
      <c r="E1708" s="187" t="s">
        <v>1</v>
      </c>
      <c r="F1708" s="188" t="s">
        <v>319</v>
      </c>
      <c r="H1708" s="189">
        <v>32</v>
      </c>
      <c r="L1708" s="186"/>
      <c r="M1708" s="190"/>
      <c r="N1708" s="191"/>
      <c r="O1708" s="191"/>
      <c r="P1708" s="191"/>
      <c r="Q1708" s="191"/>
      <c r="R1708" s="191"/>
      <c r="S1708" s="191"/>
      <c r="T1708" s="192"/>
      <c r="AT1708" s="187" t="s">
        <v>269</v>
      </c>
      <c r="AU1708" s="187" t="s">
        <v>87</v>
      </c>
      <c r="AV1708" s="16" t="s">
        <v>92</v>
      </c>
      <c r="AW1708" s="16" t="s">
        <v>26</v>
      </c>
      <c r="AX1708" s="16" t="s">
        <v>71</v>
      </c>
      <c r="AY1708" s="187" t="s">
        <v>157</v>
      </c>
    </row>
    <row r="1709" spans="1:65" s="15" customFormat="1" x14ac:dyDescent="0.2">
      <c r="B1709" s="179"/>
      <c r="D1709" s="166" t="s">
        <v>269</v>
      </c>
      <c r="E1709" s="180" t="s">
        <v>1</v>
      </c>
      <c r="F1709" s="181" t="s">
        <v>272</v>
      </c>
      <c r="H1709" s="182">
        <v>300</v>
      </c>
      <c r="L1709" s="179"/>
      <c r="M1709" s="183"/>
      <c r="N1709" s="184"/>
      <c r="O1709" s="184"/>
      <c r="P1709" s="184"/>
      <c r="Q1709" s="184"/>
      <c r="R1709" s="184"/>
      <c r="S1709" s="184"/>
      <c r="T1709" s="185"/>
      <c r="AT1709" s="180" t="s">
        <v>269</v>
      </c>
      <c r="AU1709" s="180" t="s">
        <v>87</v>
      </c>
      <c r="AV1709" s="15" t="s">
        <v>162</v>
      </c>
      <c r="AW1709" s="15" t="s">
        <v>26</v>
      </c>
      <c r="AX1709" s="15" t="s">
        <v>79</v>
      </c>
      <c r="AY1709" s="180" t="s">
        <v>157</v>
      </c>
    </row>
    <row r="1710" spans="1:65" s="2" customFormat="1" ht="24.2" customHeight="1" x14ac:dyDescent="0.2">
      <c r="A1710" s="30"/>
      <c r="B1710" s="147"/>
      <c r="C1710" s="193" t="s">
        <v>2333</v>
      </c>
      <c r="D1710" s="193" t="s">
        <v>777</v>
      </c>
      <c r="E1710" s="194" t="s">
        <v>2334</v>
      </c>
      <c r="F1710" s="195" t="s">
        <v>8080</v>
      </c>
      <c r="G1710" s="196" t="s">
        <v>205</v>
      </c>
      <c r="H1710" s="197">
        <v>103</v>
      </c>
      <c r="I1710" s="197"/>
      <c r="J1710" s="197">
        <f>ROUND(I1710*H1710,3)</f>
        <v>0</v>
      </c>
      <c r="K1710" s="198"/>
      <c r="L1710" s="199"/>
      <c r="M1710" s="200" t="s">
        <v>1</v>
      </c>
      <c r="N1710" s="201" t="s">
        <v>37</v>
      </c>
      <c r="O1710" s="156">
        <v>0</v>
      </c>
      <c r="P1710" s="156">
        <f>O1710*H1710</f>
        <v>0</v>
      </c>
      <c r="Q1710" s="156">
        <v>1.17E-2</v>
      </c>
      <c r="R1710" s="156">
        <f>Q1710*H1710</f>
        <v>1.2051000000000001</v>
      </c>
      <c r="S1710" s="156">
        <v>0</v>
      </c>
      <c r="T1710" s="157">
        <f>S1710*H1710</f>
        <v>0</v>
      </c>
      <c r="U1710" s="30"/>
      <c r="V1710" s="30"/>
      <c r="W1710" s="30"/>
      <c r="X1710" s="30"/>
      <c r="Y1710" s="30"/>
      <c r="Z1710" s="30"/>
      <c r="AA1710" s="30"/>
      <c r="AB1710" s="30"/>
      <c r="AC1710" s="30"/>
      <c r="AD1710" s="30"/>
      <c r="AE1710" s="30"/>
      <c r="AR1710" s="158" t="s">
        <v>187</v>
      </c>
      <c r="AT1710" s="158" t="s">
        <v>777</v>
      </c>
      <c r="AU1710" s="158" t="s">
        <v>87</v>
      </c>
      <c r="AY1710" s="18" t="s">
        <v>157</v>
      </c>
      <c r="BE1710" s="159">
        <f>IF(N1710="základná",J1710,0)</f>
        <v>0</v>
      </c>
      <c r="BF1710" s="159">
        <f>IF(N1710="znížená",J1710,0)</f>
        <v>0</v>
      </c>
      <c r="BG1710" s="159">
        <f>IF(N1710="zákl. prenesená",J1710,0)</f>
        <v>0</v>
      </c>
      <c r="BH1710" s="159">
        <f>IF(N1710="zníž. prenesená",J1710,0)</f>
        <v>0</v>
      </c>
      <c r="BI1710" s="159">
        <f>IF(N1710="nulová",J1710,0)</f>
        <v>0</v>
      </c>
      <c r="BJ1710" s="18" t="s">
        <v>87</v>
      </c>
      <c r="BK1710" s="160">
        <f>ROUND(I1710*H1710,3)</f>
        <v>0</v>
      </c>
      <c r="BL1710" s="18" t="s">
        <v>162</v>
      </c>
      <c r="BM1710" s="158" t="s">
        <v>2335</v>
      </c>
    </row>
    <row r="1711" spans="1:65" s="2" customFormat="1" ht="24.2" customHeight="1" x14ac:dyDescent="0.2">
      <c r="A1711" s="30"/>
      <c r="B1711" s="147"/>
      <c r="C1711" s="193" t="s">
        <v>2336</v>
      </c>
      <c r="D1711" s="193" t="s">
        <v>777</v>
      </c>
      <c r="E1711" s="194" t="s">
        <v>2337</v>
      </c>
      <c r="F1711" s="195" t="s">
        <v>8081</v>
      </c>
      <c r="G1711" s="196" t="s">
        <v>205</v>
      </c>
      <c r="H1711" s="197">
        <v>22</v>
      </c>
      <c r="I1711" s="197"/>
      <c r="J1711" s="197">
        <f>ROUND(I1711*H1711,3)</f>
        <v>0</v>
      </c>
      <c r="K1711" s="198"/>
      <c r="L1711" s="199"/>
      <c r="M1711" s="200" t="s">
        <v>1</v>
      </c>
      <c r="N1711" s="201" t="s">
        <v>37</v>
      </c>
      <c r="O1711" s="156">
        <v>0</v>
      </c>
      <c r="P1711" s="156">
        <f>O1711*H1711</f>
        <v>0</v>
      </c>
      <c r="Q1711" s="156">
        <v>1.17E-2</v>
      </c>
      <c r="R1711" s="156">
        <f>Q1711*H1711</f>
        <v>0.25740000000000002</v>
      </c>
      <c r="S1711" s="156">
        <v>0</v>
      </c>
      <c r="T1711" s="157">
        <f>S1711*H1711</f>
        <v>0</v>
      </c>
      <c r="U1711" s="30"/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R1711" s="158" t="s">
        <v>187</v>
      </c>
      <c r="AT1711" s="158" t="s">
        <v>777</v>
      </c>
      <c r="AU1711" s="158" t="s">
        <v>87</v>
      </c>
      <c r="AY1711" s="18" t="s">
        <v>157</v>
      </c>
      <c r="BE1711" s="159">
        <f>IF(N1711="základná",J1711,0)</f>
        <v>0</v>
      </c>
      <c r="BF1711" s="159">
        <f>IF(N1711="znížená",J1711,0)</f>
        <v>0</v>
      </c>
      <c r="BG1711" s="159">
        <f>IF(N1711="zákl. prenesená",J1711,0)</f>
        <v>0</v>
      </c>
      <c r="BH1711" s="159">
        <f>IF(N1711="zníž. prenesená",J1711,0)</f>
        <v>0</v>
      </c>
      <c r="BI1711" s="159">
        <f>IF(N1711="nulová",J1711,0)</f>
        <v>0</v>
      </c>
      <c r="BJ1711" s="18" t="s">
        <v>87</v>
      </c>
      <c r="BK1711" s="160">
        <f>ROUND(I1711*H1711,3)</f>
        <v>0</v>
      </c>
      <c r="BL1711" s="18" t="s">
        <v>162</v>
      </c>
      <c r="BM1711" s="158" t="s">
        <v>2338</v>
      </c>
    </row>
    <row r="1712" spans="1:65" s="2" customFormat="1" ht="24.2" customHeight="1" x14ac:dyDescent="0.2">
      <c r="A1712" s="30"/>
      <c r="B1712" s="147"/>
      <c r="C1712" s="193" t="s">
        <v>2339</v>
      </c>
      <c r="D1712" s="193" t="s">
        <v>777</v>
      </c>
      <c r="E1712" s="194" t="s">
        <v>2340</v>
      </c>
      <c r="F1712" s="195" t="s">
        <v>8082</v>
      </c>
      <c r="G1712" s="196" t="s">
        <v>205</v>
      </c>
      <c r="H1712" s="197">
        <v>107</v>
      </c>
      <c r="I1712" s="197"/>
      <c r="J1712" s="197">
        <f>ROUND(I1712*H1712,3)</f>
        <v>0</v>
      </c>
      <c r="K1712" s="198"/>
      <c r="L1712" s="199"/>
      <c r="M1712" s="200" t="s">
        <v>1</v>
      </c>
      <c r="N1712" s="201" t="s">
        <v>37</v>
      </c>
      <c r="O1712" s="156">
        <v>0</v>
      </c>
      <c r="P1712" s="156">
        <f>O1712*H1712</f>
        <v>0</v>
      </c>
      <c r="Q1712" s="156">
        <v>8.5000000000000006E-3</v>
      </c>
      <c r="R1712" s="156">
        <f>Q1712*H1712</f>
        <v>0.90950000000000009</v>
      </c>
      <c r="S1712" s="156">
        <v>0</v>
      </c>
      <c r="T1712" s="157">
        <f>S1712*H1712</f>
        <v>0</v>
      </c>
      <c r="U1712" s="30"/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R1712" s="158" t="s">
        <v>187</v>
      </c>
      <c r="AT1712" s="158" t="s">
        <v>777</v>
      </c>
      <c r="AU1712" s="158" t="s">
        <v>87</v>
      </c>
      <c r="AY1712" s="18" t="s">
        <v>157</v>
      </c>
      <c r="BE1712" s="159">
        <f>IF(N1712="základná",J1712,0)</f>
        <v>0</v>
      </c>
      <c r="BF1712" s="159">
        <f>IF(N1712="znížená",J1712,0)</f>
        <v>0</v>
      </c>
      <c r="BG1712" s="159">
        <f>IF(N1712="zákl. prenesená",J1712,0)</f>
        <v>0</v>
      </c>
      <c r="BH1712" s="159">
        <f>IF(N1712="zníž. prenesená",J1712,0)</f>
        <v>0</v>
      </c>
      <c r="BI1712" s="159">
        <f>IF(N1712="nulová",J1712,0)</f>
        <v>0</v>
      </c>
      <c r="BJ1712" s="18" t="s">
        <v>87</v>
      </c>
      <c r="BK1712" s="160">
        <f>ROUND(I1712*H1712,3)</f>
        <v>0</v>
      </c>
      <c r="BL1712" s="18" t="s">
        <v>162</v>
      </c>
      <c r="BM1712" s="158" t="s">
        <v>2341</v>
      </c>
    </row>
    <row r="1713" spans="1:65" s="2" customFormat="1" ht="24.2" customHeight="1" x14ac:dyDescent="0.2">
      <c r="A1713" s="30"/>
      <c r="B1713" s="147"/>
      <c r="C1713" s="193" t="s">
        <v>2342</v>
      </c>
      <c r="D1713" s="193" t="s">
        <v>777</v>
      </c>
      <c r="E1713" s="194" t="s">
        <v>2343</v>
      </c>
      <c r="F1713" s="195" t="s">
        <v>8083</v>
      </c>
      <c r="G1713" s="196" t="s">
        <v>205</v>
      </c>
      <c r="H1713" s="197">
        <v>68</v>
      </c>
      <c r="I1713" s="197"/>
      <c r="J1713" s="197">
        <f>ROUND(I1713*H1713,3)</f>
        <v>0</v>
      </c>
      <c r="K1713" s="198"/>
      <c r="L1713" s="199"/>
      <c r="M1713" s="200" t="s">
        <v>1</v>
      </c>
      <c r="N1713" s="201" t="s">
        <v>37</v>
      </c>
      <c r="O1713" s="156">
        <v>0</v>
      </c>
      <c r="P1713" s="156">
        <f>O1713*H1713</f>
        <v>0</v>
      </c>
      <c r="Q1713" s="156">
        <v>8.2000000000000007E-3</v>
      </c>
      <c r="R1713" s="156">
        <f>Q1713*H1713</f>
        <v>0.5576000000000001</v>
      </c>
      <c r="S1713" s="156">
        <v>0</v>
      </c>
      <c r="T1713" s="157">
        <f>S1713*H1713</f>
        <v>0</v>
      </c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R1713" s="158" t="s">
        <v>187</v>
      </c>
      <c r="AT1713" s="158" t="s">
        <v>777</v>
      </c>
      <c r="AU1713" s="158" t="s">
        <v>87</v>
      </c>
      <c r="AY1713" s="18" t="s">
        <v>157</v>
      </c>
      <c r="BE1713" s="159">
        <f>IF(N1713="základná",J1713,0)</f>
        <v>0</v>
      </c>
      <c r="BF1713" s="159">
        <f>IF(N1713="znížená",J1713,0)</f>
        <v>0</v>
      </c>
      <c r="BG1713" s="159">
        <f>IF(N1713="zákl. prenesená",J1713,0)</f>
        <v>0</v>
      </c>
      <c r="BH1713" s="159">
        <f>IF(N1713="zníž. prenesená",J1713,0)</f>
        <v>0</v>
      </c>
      <c r="BI1713" s="159">
        <f>IF(N1713="nulová",J1713,0)</f>
        <v>0</v>
      </c>
      <c r="BJ1713" s="18" t="s">
        <v>87</v>
      </c>
      <c r="BK1713" s="160">
        <f>ROUND(I1713*H1713,3)</f>
        <v>0</v>
      </c>
      <c r="BL1713" s="18" t="s">
        <v>162</v>
      </c>
      <c r="BM1713" s="158" t="s">
        <v>2344</v>
      </c>
    </row>
    <row r="1714" spans="1:65" s="2" customFormat="1" ht="37.9" customHeight="1" x14ac:dyDescent="0.2">
      <c r="A1714" s="30"/>
      <c r="B1714" s="147"/>
      <c r="C1714" s="148" t="s">
        <v>2345</v>
      </c>
      <c r="D1714" s="148" t="s">
        <v>159</v>
      </c>
      <c r="E1714" s="149" t="s">
        <v>2346</v>
      </c>
      <c r="F1714" s="150" t="s">
        <v>2347</v>
      </c>
      <c r="G1714" s="151" t="s">
        <v>205</v>
      </c>
      <c r="H1714" s="152">
        <v>2</v>
      </c>
      <c r="I1714" s="152"/>
      <c r="J1714" s="152">
        <f>ROUND(I1714*H1714,3)</f>
        <v>0</v>
      </c>
      <c r="K1714" s="153"/>
      <c r="L1714" s="31"/>
      <c r="M1714" s="154" t="s">
        <v>1</v>
      </c>
      <c r="N1714" s="155" t="s">
        <v>37</v>
      </c>
      <c r="O1714" s="156">
        <v>1.1340600000000001</v>
      </c>
      <c r="P1714" s="156">
        <f>O1714*H1714</f>
        <v>2.2681200000000001</v>
      </c>
      <c r="Q1714" s="156">
        <v>4.4000000000000002E-4</v>
      </c>
      <c r="R1714" s="156">
        <f>Q1714*H1714</f>
        <v>8.8000000000000003E-4</v>
      </c>
      <c r="S1714" s="156">
        <v>0</v>
      </c>
      <c r="T1714" s="157">
        <f>S1714*H1714</f>
        <v>0</v>
      </c>
      <c r="U1714" s="30"/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R1714" s="158" t="s">
        <v>162</v>
      </c>
      <c r="AT1714" s="158" t="s">
        <v>159</v>
      </c>
      <c r="AU1714" s="158" t="s">
        <v>87</v>
      </c>
      <c r="AY1714" s="18" t="s">
        <v>157</v>
      </c>
      <c r="BE1714" s="159">
        <f>IF(N1714="základná",J1714,0)</f>
        <v>0</v>
      </c>
      <c r="BF1714" s="159">
        <f>IF(N1714="znížená",J1714,0)</f>
        <v>0</v>
      </c>
      <c r="BG1714" s="159">
        <f>IF(N1714="zákl. prenesená",J1714,0)</f>
        <v>0</v>
      </c>
      <c r="BH1714" s="159">
        <f>IF(N1714="zníž. prenesená",J1714,0)</f>
        <v>0</v>
      </c>
      <c r="BI1714" s="159">
        <f>IF(N1714="nulová",J1714,0)</f>
        <v>0</v>
      </c>
      <c r="BJ1714" s="18" t="s">
        <v>87</v>
      </c>
      <c r="BK1714" s="160">
        <f>ROUND(I1714*H1714,3)</f>
        <v>0</v>
      </c>
      <c r="BL1714" s="18" t="s">
        <v>162</v>
      </c>
      <c r="BM1714" s="158" t="s">
        <v>2348</v>
      </c>
    </row>
    <row r="1715" spans="1:65" s="13" customFormat="1" ht="22.5" x14ac:dyDescent="0.2">
      <c r="B1715" s="165"/>
      <c r="D1715" s="166" t="s">
        <v>269</v>
      </c>
      <c r="E1715" s="167" t="s">
        <v>1</v>
      </c>
      <c r="F1715" s="168" t="s">
        <v>2331</v>
      </c>
      <c r="H1715" s="167" t="s">
        <v>1</v>
      </c>
      <c r="L1715" s="165"/>
      <c r="M1715" s="169"/>
      <c r="N1715" s="170"/>
      <c r="O1715" s="170"/>
      <c r="P1715" s="170"/>
      <c r="Q1715" s="170"/>
      <c r="R1715" s="170"/>
      <c r="S1715" s="170"/>
      <c r="T1715" s="171"/>
      <c r="AT1715" s="167" t="s">
        <v>269</v>
      </c>
      <c r="AU1715" s="167" t="s">
        <v>87</v>
      </c>
      <c r="AV1715" s="13" t="s">
        <v>79</v>
      </c>
      <c r="AW1715" s="13" t="s">
        <v>26</v>
      </c>
      <c r="AX1715" s="13" t="s">
        <v>71</v>
      </c>
      <c r="AY1715" s="167" t="s">
        <v>157</v>
      </c>
    </row>
    <row r="1716" spans="1:65" s="14" customFormat="1" x14ac:dyDescent="0.2">
      <c r="B1716" s="172"/>
      <c r="D1716" s="166" t="s">
        <v>269</v>
      </c>
      <c r="E1716" s="173" t="s">
        <v>1</v>
      </c>
      <c r="F1716" s="174" t="s">
        <v>2349</v>
      </c>
      <c r="H1716" s="175">
        <v>2</v>
      </c>
      <c r="L1716" s="172"/>
      <c r="M1716" s="176"/>
      <c r="N1716" s="177"/>
      <c r="O1716" s="177"/>
      <c r="P1716" s="177"/>
      <c r="Q1716" s="177"/>
      <c r="R1716" s="177"/>
      <c r="S1716" s="177"/>
      <c r="T1716" s="178"/>
      <c r="AT1716" s="173" t="s">
        <v>269</v>
      </c>
      <c r="AU1716" s="173" t="s">
        <v>87</v>
      </c>
      <c r="AV1716" s="14" t="s">
        <v>87</v>
      </c>
      <c r="AW1716" s="14" t="s">
        <v>26</v>
      </c>
      <c r="AX1716" s="14" t="s">
        <v>71</v>
      </c>
      <c r="AY1716" s="173" t="s">
        <v>157</v>
      </c>
    </row>
    <row r="1717" spans="1:65" s="15" customFormat="1" x14ac:dyDescent="0.2">
      <c r="B1717" s="179"/>
      <c r="D1717" s="166" t="s">
        <v>269</v>
      </c>
      <c r="E1717" s="180" t="s">
        <v>1</v>
      </c>
      <c r="F1717" s="181" t="s">
        <v>272</v>
      </c>
      <c r="H1717" s="182">
        <v>2</v>
      </c>
      <c r="L1717" s="179"/>
      <c r="M1717" s="183"/>
      <c r="N1717" s="184"/>
      <c r="O1717" s="184"/>
      <c r="P1717" s="184"/>
      <c r="Q1717" s="184"/>
      <c r="R1717" s="184"/>
      <c r="S1717" s="184"/>
      <c r="T1717" s="185"/>
      <c r="AT1717" s="180" t="s">
        <v>269</v>
      </c>
      <c r="AU1717" s="180" t="s">
        <v>87</v>
      </c>
      <c r="AV1717" s="15" t="s">
        <v>162</v>
      </c>
      <c r="AW1717" s="15" t="s">
        <v>26</v>
      </c>
      <c r="AX1717" s="15" t="s">
        <v>79</v>
      </c>
      <c r="AY1717" s="180" t="s">
        <v>157</v>
      </c>
    </row>
    <row r="1718" spans="1:65" s="2" customFormat="1" ht="24.2" customHeight="1" x14ac:dyDescent="0.2">
      <c r="A1718" s="30"/>
      <c r="B1718" s="147"/>
      <c r="C1718" s="193" t="s">
        <v>2350</v>
      </c>
      <c r="D1718" s="193" t="s">
        <v>777</v>
      </c>
      <c r="E1718" s="194" t="s">
        <v>2351</v>
      </c>
      <c r="F1718" s="195" t="s">
        <v>2352</v>
      </c>
      <c r="G1718" s="196" t="s">
        <v>205</v>
      </c>
      <c r="H1718" s="197">
        <v>2</v>
      </c>
      <c r="I1718" s="197"/>
      <c r="J1718" s="197">
        <f>ROUND(I1718*H1718,3)</f>
        <v>0</v>
      </c>
      <c r="K1718" s="198"/>
      <c r="L1718" s="199"/>
      <c r="M1718" s="200" t="s">
        <v>1</v>
      </c>
      <c r="N1718" s="201" t="s">
        <v>37</v>
      </c>
      <c r="O1718" s="156">
        <v>0</v>
      </c>
      <c r="P1718" s="156">
        <f>O1718*H1718</f>
        <v>0</v>
      </c>
      <c r="Q1718" s="156">
        <v>8.2000000000000007E-3</v>
      </c>
      <c r="R1718" s="156">
        <f>Q1718*H1718</f>
        <v>1.6400000000000001E-2</v>
      </c>
      <c r="S1718" s="156">
        <v>0</v>
      </c>
      <c r="T1718" s="157">
        <f>S1718*H1718</f>
        <v>0</v>
      </c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R1718" s="158" t="s">
        <v>187</v>
      </c>
      <c r="AT1718" s="158" t="s">
        <v>777</v>
      </c>
      <c r="AU1718" s="158" t="s">
        <v>87</v>
      </c>
      <c r="AY1718" s="18" t="s">
        <v>157</v>
      </c>
      <c r="BE1718" s="159">
        <f>IF(N1718="základná",J1718,0)</f>
        <v>0</v>
      </c>
      <c r="BF1718" s="159">
        <f>IF(N1718="znížená",J1718,0)</f>
        <v>0</v>
      </c>
      <c r="BG1718" s="159">
        <f>IF(N1718="zákl. prenesená",J1718,0)</f>
        <v>0</v>
      </c>
      <c r="BH1718" s="159">
        <f>IF(N1718="zníž. prenesená",J1718,0)</f>
        <v>0</v>
      </c>
      <c r="BI1718" s="159">
        <f>IF(N1718="nulová",J1718,0)</f>
        <v>0</v>
      </c>
      <c r="BJ1718" s="18" t="s">
        <v>87</v>
      </c>
      <c r="BK1718" s="160">
        <f>ROUND(I1718*H1718,3)</f>
        <v>0</v>
      </c>
      <c r="BL1718" s="18" t="s">
        <v>162</v>
      </c>
      <c r="BM1718" s="158" t="s">
        <v>2353</v>
      </c>
    </row>
    <row r="1719" spans="1:65" s="14" customFormat="1" x14ac:dyDescent="0.2">
      <c r="B1719" s="172"/>
      <c r="D1719" s="166" t="s">
        <v>269</v>
      </c>
      <c r="E1719" s="173" t="s">
        <v>1</v>
      </c>
      <c r="F1719" s="174" t="s">
        <v>2354</v>
      </c>
      <c r="H1719" s="175">
        <v>2</v>
      </c>
      <c r="L1719" s="172"/>
      <c r="M1719" s="176"/>
      <c r="N1719" s="177"/>
      <c r="O1719" s="177"/>
      <c r="P1719" s="177"/>
      <c r="Q1719" s="177"/>
      <c r="R1719" s="177"/>
      <c r="S1719" s="177"/>
      <c r="T1719" s="178"/>
      <c r="AT1719" s="173" t="s">
        <v>269</v>
      </c>
      <c r="AU1719" s="173" t="s">
        <v>87</v>
      </c>
      <c r="AV1719" s="14" t="s">
        <v>87</v>
      </c>
      <c r="AW1719" s="14" t="s">
        <v>26</v>
      </c>
      <c r="AX1719" s="14" t="s">
        <v>71</v>
      </c>
      <c r="AY1719" s="173" t="s">
        <v>157</v>
      </c>
    </row>
    <row r="1720" spans="1:65" s="13" customFormat="1" x14ac:dyDescent="0.2">
      <c r="B1720" s="165"/>
      <c r="D1720" s="166" t="s">
        <v>269</v>
      </c>
      <c r="E1720" s="167" t="s">
        <v>1</v>
      </c>
      <c r="F1720" s="168" t="s">
        <v>2355</v>
      </c>
      <c r="H1720" s="167" t="s">
        <v>1</v>
      </c>
      <c r="L1720" s="165"/>
      <c r="M1720" s="169"/>
      <c r="N1720" s="170"/>
      <c r="O1720" s="170"/>
      <c r="P1720" s="170"/>
      <c r="Q1720" s="170"/>
      <c r="R1720" s="170"/>
      <c r="S1720" s="170"/>
      <c r="T1720" s="171"/>
      <c r="AT1720" s="167" t="s">
        <v>269</v>
      </c>
      <c r="AU1720" s="167" t="s">
        <v>87</v>
      </c>
      <c r="AV1720" s="13" t="s">
        <v>79</v>
      </c>
      <c r="AW1720" s="13" t="s">
        <v>26</v>
      </c>
      <c r="AX1720" s="13" t="s">
        <v>71</v>
      </c>
      <c r="AY1720" s="167" t="s">
        <v>157</v>
      </c>
    </row>
    <row r="1721" spans="1:65" s="13" customFormat="1" x14ac:dyDescent="0.2">
      <c r="B1721" s="165"/>
      <c r="D1721" s="166" t="s">
        <v>269</v>
      </c>
      <c r="E1721" s="167" t="s">
        <v>1</v>
      </c>
      <c r="F1721" s="168" t="s">
        <v>2356</v>
      </c>
      <c r="H1721" s="167" t="s">
        <v>1</v>
      </c>
      <c r="L1721" s="165"/>
      <c r="M1721" s="169"/>
      <c r="N1721" s="170"/>
      <c r="O1721" s="170"/>
      <c r="P1721" s="170"/>
      <c r="Q1721" s="170"/>
      <c r="R1721" s="170"/>
      <c r="S1721" s="170"/>
      <c r="T1721" s="171"/>
      <c r="AT1721" s="167" t="s">
        <v>269</v>
      </c>
      <c r="AU1721" s="167" t="s">
        <v>87</v>
      </c>
      <c r="AV1721" s="13" t="s">
        <v>79</v>
      </c>
      <c r="AW1721" s="13" t="s">
        <v>26</v>
      </c>
      <c r="AX1721" s="13" t="s">
        <v>71</v>
      </c>
      <c r="AY1721" s="167" t="s">
        <v>157</v>
      </c>
    </row>
    <row r="1722" spans="1:65" s="15" customFormat="1" x14ac:dyDescent="0.2">
      <c r="B1722" s="179"/>
      <c r="D1722" s="166" t="s">
        <v>269</v>
      </c>
      <c r="E1722" s="180" t="s">
        <v>1</v>
      </c>
      <c r="F1722" s="181" t="s">
        <v>272</v>
      </c>
      <c r="H1722" s="182">
        <v>2</v>
      </c>
      <c r="L1722" s="179"/>
      <c r="M1722" s="183"/>
      <c r="N1722" s="184"/>
      <c r="O1722" s="184"/>
      <c r="P1722" s="184"/>
      <c r="Q1722" s="184"/>
      <c r="R1722" s="184"/>
      <c r="S1722" s="184"/>
      <c r="T1722" s="185"/>
      <c r="AT1722" s="180" t="s">
        <v>269</v>
      </c>
      <c r="AU1722" s="180" t="s">
        <v>87</v>
      </c>
      <c r="AV1722" s="15" t="s">
        <v>162</v>
      </c>
      <c r="AW1722" s="15" t="s">
        <v>26</v>
      </c>
      <c r="AX1722" s="15" t="s">
        <v>79</v>
      </c>
      <c r="AY1722" s="180" t="s">
        <v>157</v>
      </c>
    </row>
    <row r="1723" spans="1:65" s="2" customFormat="1" ht="37.9" customHeight="1" x14ac:dyDescent="0.2">
      <c r="A1723" s="30"/>
      <c r="B1723" s="147"/>
      <c r="C1723" s="148" t="s">
        <v>2357</v>
      </c>
      <c r="D1723" s="148" t="s">
        <v>159</v>
      </c>
      <c r="E1723" s="149" t="s">
        <v>2358</v>
      </c>
      <c r="F1723" s="150" t="s">
        <v>2359</v>
      </c>
      <c r="G1723" s="151" t="s">
        <v>205</v>
      </c>
      <c r="H1723" s="152">
        <v>15</v>
      </c>
      <c r="I1723" s="152"/>
      <c r="J1723" s="152">
        <f>ROUND(I1723*H1723,3)</f>
        <v>0</v>
      </c>
      <c r="K1723" s="153"/>
      <c r="L1723" s="31"/>
      <c r="M1723" s="154" t="s">
        <v>1</v>
      </c>
      <c r="N1723" s="155" t="s">
        <v>37</v>
      </c>
      <c r="O1723" s="156">
        <v>0.248</v>
      </c>
      <c r="P1723" s="156">
        <f>O1723*H1723</f>
        <v>3.7199999999999998</v>
      </c>
      <c r="Q1723" s="156">
        <v>8.4999999999999995E-4</v>
      </c>
      <c r="R1723" s="156">
        <f>Q1723*H1723</f>
        <v>1.2749999999999999E-2</v>
      </c>
      <c r="S1723" s="156">
        <v>0</v>
      </c>
      <c r="T1723" s="157">
        <f>S1723*H1723</f>
        <v>0</v>
      </c>
      <c r="U1723" s="30"/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R1723" s="158" t="s">
        <v>162</v>
      </c>
      <c r="AT1723" s="158" t="s">
        <v>159</v>
      </c>
      <c r="AU1723" s="158" t="s">
        <v>87</v>
      </c>
      <c r="AY1723" s="18" t="s">
        <v>157</v>
      </c>
      <c r="BE1723" s="159">
        <f>IF(N1723="základná",J1723,0)</f>
        <v>0</v>
      </c>
      <c r="BF1723" s="159">
        <f>IF(N1723="znížená",J1723,0)</f>
        <v>0</v>
      </c>
      <c r="BG1723" s="159">
        <f>IF(N1723="zákl. prenesená",J1723,0)</f>
        <v>0</v>
      </c>
      <c r="BH1723" s="159">
        <f>IF(N1723="zníž. prenesená",J1723,0)</f>
        <v>0</v>
      </c>
      <c r="BI1723" s="159">
        <f>IF(N1723="nulová",J1723,0)</f>
        <v>0</v>
      </c>
      <c r="BJ1723" s="18" t="s">
        <v>87</v>
      </c>
      <c r="BK1723" s="160">
        <f>ROUND(I1723*H1723,3)</f>
        <v>0</v>
      </c>
      <c r="BL1723" s="18" t="s">
        <v>162</v>
      </c>
      <c r="BM1723" s="158" t="s">
        <v>2360</v>
      </c>
    </row>
    <row r="1724" spans="1:65" s="13" customFormat="1" x14ac:dyDescent="0.2">
      <c r="B1724" s="165"/>
      <c r="D1724" s="166" t="s">
        <v>269</v>
      </c>
      <c r="E1724" s="167" t="s">
        <v>1</v>
      </c>
      <c r="F1724" s="168" t="s">
        <v>2361</v>
      </c>
      <c r="H1724" s="167" t="s">
        <v>1</v>
      </c>
      <c r="L1724" s="165"/>
      <c r="M1724" s="169"/>
      <c r="N1724" s="170"/>
      <c r="O1724" s="170"/>
      <c r="P1724" s="170"/>
      <c r="Q1724" s="170"/>
      <c r="R1724" s="170"/>
      <c r="S1724" s="170"/>
      <c r="T1724" s="171"/>
      <c r="AT1724" s="167" t="s">
        <v>269</v>
      </c>
      <c r="AU1724" s="167" t="s">
        <v>87</v>
      </c>
      <c r="AV1724" s="13" t="s">
        <v>79</v>
      </c>
      <c r="AW1724" s="13" t="s">
        <v>26</v>
      </c>
      <c r="AX1724" s="13" t="s">
        <v>71</v>
      </c>
      <c r="AY1724" s="167" t="s">
        <v>157</v>
      </c>
    </row>
    <row r="1725" spans="1:65" s="14" customFormat="1" x14ac:dyDescent="0.2">
      <c r="B1725" s="172"/>
      <c r="D1725" s="166" t="s">
        <v>269</v>
      </c>
      <c r="E1725" s="173" t="s">
        <v>1</v>
      </c>
      <c r="F1725" s="174" t="s">
        <v>2362</v>
      </c>
      <c r="H1725" s="175">
        <v>9</v>
      </c>
      <c r="L1725" s="172"/>
      <c r="M1725" s="176"/>
      <c r="N1725" s="177"/>
      <c r="O1725" s="177"/>
      <c r="P1725" s="177"/>
      <c r="Q1725" s="177"/>
      <c r="R1725" s="177"/>
      <c r="S1725" s="177"/>
      <c r="T1725" s="178"/>
      <c r="AT1725" s="173" t="s">
        <v>269</v>
      </c>
      <c r="AU1725" s="173" t="s">
        <v>87</v>
      </c>
      <c r="AV1725" s="14" t="s">
        <v>87</v>
      </c>
      <c r="AW1725" s="14" t="s">
        <v>26</v>
      </c>
      <c r="AX1725" s="14" t="s">
        <v>71</v>
      </c>
      <c r="AY1725" s="173" t="s">
        <v>157</v>
      </c>
    </row>
    <row r="1726" spans="1:65" s="14" customFormat="1" x14ac:dyDescent="0.2">
      <c r="B1726" s="172"/>
      <c r="D1726" s="166" t="s">
        <v>269</v>
      </c>
      <c r="E1726" s="173" t="s">
        <v>1</v>
      </c>
      <c r="F1726" s="174" t="s">
        <v>2363</v>
      </c>
      <c r="H1726" s="175">
        <v>6</v>
      </c>
      <c r="L1726" s="172"/>
      <c r="M1726" s="176"/>
      <c r="N1726" s="177"/>
      <c r="O1726" s="177"/>
      <c r="P1726" s="177"/>
      <c r="Q1726" s="177"/>
      <c r="R1726" s="177"/>
      <c r="S1726" s="177"/>
      <c r="T1726" s="178"/>
      <c r="AT1726" s="173" t="s">
        <v>269</v>
      </c>
      <c r="AU1726" s="173" t="s">
        <v>87</v>
      </c>
      <c r="AV1726" s="14" t="s">
        <v>87</v>
      </c>
      <c r="AW1726" s="14" t="s">
        <v>26</v>
      </c>
      <c r="AX1726" s="14" t="s">
        <v>71</v>
      </c>
      <c r="AY1726" s="173" t="s">
        <v>157</v>
      </c>
    </row>
    <row r="1727" spans="1:65" s="15" customFormat="1" x14ac:dyDescent="0.2">
      <c r="B1727" s="179"/>
      <c r="D1727" s="166" t="s">
        <v>269</v>
      </c>
      <c r="E1727" s="180" t="s">
        <v>1</v>
      </c>
      <c r="F1727" s="181" t="s">
        <v>272</v>
      </c>
      <c r="H1727" s="182">
        <v>15</v>
      </c>
      <c r="L1727" s="179"/>
      <c r="M1727" s="183"/>
      <c r="N1727" s="184"/>
      <c r="O1727" s="184"/>
      <c r="P1727" s="184"/>
      <c r="Q1727" s="184"/>
      <c r="R1727" s="184"/>
      <c r="S1727" s="184"/>
      <c r="T1727" s="185"/>
      <c r="AT1727" s="180" t="s">
        <v>269</v>
      </c>
      <c r="AU1727" s="180" t="s">
        <v>87</v>
      </c>
      <c r="AV1727" s="15" t="s">
        <v>162</v>
      </c>
      <c r="AW1727" s="15" t="s">
        <v>26</v>
      </c>
      <c r="AX1727" s="15" t="s">
        <v>79</v>
      </c>
      <c r="AY1727" s="180" t="s">
        <v>157</v>
      </c>
    </row>
    <row r="1728" spans="1:65" s="2" customFormat="1" ht="37.9" customHeight="1" x14ac:dyDescent="0.2">
      <c r="A1728" s="30"/>
      <c r="B1728" s="147"/>
      <c r="C1728" s="148" t="s">
        <v>2364</v>
      </c>
      <c r="D1728" s="148" t="s">
        <v>159</v>
      </c>
      <c r="E1728" s="149" t="s">
        <v>2365</v>
      </c>
      <c r="F1728" s="150" t="s">
        <v>2366</v>
      </c>
      <c r="G1728" s="151" t="s">
        <v>161</v>
      </c>
      <c r="H1728" s="152">
        <v>100</v>
      </c>
      <c r="I1728" s="152"/>
      <c r="J1728" s="152">
        <f>ROUND(I1728*H1728,3)</f>
        <v>0</v>
      </c>
      <c r="K1728" s="153"/>
      <c r="L1728" s="31"/>
      <c r="M1728" s="154" t="s">
        <v>1</v>
      </c>
      <c r="N1728" s="155" t="s">
        <v>37</v>
      </c>
      <c r="O1728" s="156">
        <v>5.1219999999999999</v>
      </c>
      <c r="P1728" s="156">
        <f>O1728*H1728</f>
        <v>512.20000000000005</v>
      </c>
      <c r="Q1728" s="156">
        <v>0</v>
      </c>
      <c r="R1728" s="156">
        <f>Q1728*H1728</f>
        <v>0</v>
      </c>
      <c r="S1728" s="156">
        <v>2.2000000000000002</v>
      </c>
      <c r="T1728" s="157">
        <f>S1728*H1728</f>
        <v>220.00000000000003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58" t="s">
        <v>162</v>
      </c>
      <c r="AT1728" s="158" t="s">
        <v>159</v>
      </c>
      <c r="AU1728" s="158" t="s">
        <v>87</v>
      </c>
      <c r="AY1728" s="18" t="s">
        <v>157</v>
      </c>
      <c r="BE1728" s="159">
        <f>IF(N1728="základná",J1728,0)</f>
        <v>0</v>
      </c>
      <c r="BF1728" s="159">
        <f>IF(N1728="znížená",J1728,0)</f>
        <v>0</v>
      </c>
      <c r="BG1728" s="159">
        <f>IF(N1728="zákl. prenesená",J1728,0)</f>
        <v>0</v>
      </c>
      <c r="BH1728" s="159">
        <f>IF(N1728="zníž. prenesená",J1728,0)</f>
        <v>0</v>
      </c>
      <c r="BI1728" s="159">
        <f>IF(N1728="nulová",J1728,0)</f>
        <v>0</v>
      </c>
      <c r="BJ1728" s="18" t="s">
        <v>87</v>
      </c>
      <c r="BK1728" s="160">
        <f>ROUND(I1728*H1728,3)</f>
        <v>0</v>
      </c>
      <c r="BL1728" s="18" t="s">
        <v>162</v>
      </c>
      <c r="BM1728" s="158" t="s">
        <v>2367</v>
      </c>
    </row>
    <row r="1729" spans="1:65" s="14" customFormat="1" x14ac:dyDescent="0.2">
      <c r="B1729" s="172"/>
      <c r="D1729" s="166" t="s">
        <v>269</v>
      </c>
      <c r="E1729" s="173" t="s">
        <v>1</v>
      </c>
      <c r="F1729" s="174" t="s">
        <v>2368</v>
      </c>
      <c r="H1729" s="175">
        <v>100</v>
      </c>
      <c r="L1729" s="172"/>
      <c r="M1729" s="176"/>
      <c r="N1729" s="177"/>
      <c r="O1729" s="177"/>
      <c r="P1729" s="177"/>
      <c r="Q1729" s="177"/>
      <c r="R1729" s="177"/>
      <c r="S1729" s="177"/>
      <c r="T1729" s="178"/>
      <c r="AT1729" s="173" t="s">
        <v>269</v>
      </c>
      <c r="AU1729" s="173" t="s">
        <v>87</v>
      </c>
      <c r="AV1729" s="14" t="s">
        <v>87</v>
      </c>
      <c r="AW1729" s="14" t="s">
        <v>26</v>
      </c>
      <c r="AX1729" s="14" t="s">
        <v>71</v>
      </c>
      <c r="AY1729" s="173" t="s">
        <v>157</v>
      </c>
    </row>
    <row r="1730" spans="1:65" s="15" customFormat="1" x14ac:dyDescent="0.2">
      <c r="B1730" s="179"/>
      <c r="D1730" s="166" t="s">
        <v>269</v>
      </c>
      <c r="E1730" s="180" t="s">
        <v>1</v>
      </c>
      <c r="F1730" s="181" t="s">
        <v>272</v>
      </c>
      <c r="H1730" s="182">
        <v>100</v>
      </c>
      <c r="L1730" s="179"/>
      <c r="M1730" s="183"/>
      <c r="N1730" s="184"/>
      <c r="O1730" s="184"/>
      <c r="P1730" s="184"/>
      <c r="Q1730" s="184"/>
      <c r="R1730" s="184"/>
      <c r="S1730" s="184"/>
      <c r="T1730" s="185"/>
      <c r="AT1730" s="180" t="s">
        <v>269</v>
      </c>
      <c r="AU1730" s="180" t="s">
        <v>87</v>
      </c>
      <c r="AV1730" s="15" t="s">
        <v>162</v>
      </c>
      <c r="AW1730" s="15" t="s">
        <v>26</v>
      </c>
      <c r="AX1730" s="15" t="s">
        <v>79</v>
      </c>
      <c r="AY1730" s="180" t="s">
        <v>157</v>
      </c>
    </row>
    <row r="1731" spans="1:65" s="2" customFormat="1" ht="37.9" customHeight="1" x14ac:dyDescent="0.2">
      <c r="A1731" s="30"/>
      <c r="B1731" s="147"/>
      <c r="C1731" s="148" t="s">
        <v>2369</v>
      </c>
      <c r="D1731" s="148" t="s">
        <v>159</v>
      </c>
      <c r="E1731" s="149" t="s">
        <v>377</v>
      </c>
      <c r="F1731" s="150" t="s">
        <v>378</v>
      </c>
      <c r="G1731" s="151" t="s">
        <v>161</v>
      </c>
      <c r="H1731" s="152">
        <v>17.100000000000001</v>
      </c>
      <c r="I1731" s="152"/>
      <c r="J1731" s="152">
        <f>ROUND(I1731*H1731,3)</f>
        <v>0</v>
      </c>
      <c r="K1731" s="153"/>
      <c r="L1731" s="31"/>
      <c r="M1731" s="154" t="s">
        <v>1</v>
      </c>
      <c r="N1731" s="155" t="s">
        <v>37</v>
      </c>
      <c r="O1731" s="156">
        <v>5.8433900000000003</v>
      </c>
      <c r="P1731" s="156">
        <f>O1731*H1731</f>
        <v>99.921969000000018</v>
      </c>
      <c r="Q1731" s="156">
        <v>0</v>
      </c>
      <c r="R1731" s="156">
        <f>Q1731*H1731</f>
        <v>0</v>
      </c>
      <c r="S1731" s="156">
        <v>2.2000000000000002</v>
      </c>
      <c r="T1731" s="157">
        <f>S1731*H1731</f>
        <v>37.620000000000005</v>
      </c>
      <c r="U1731" s="30"/>
      <c r="V1731" s="30"/>
      <c r="W1731" s="30"/>
      <c r="X1731" s="30"/>
      <c r="Y1731" s="30"/>
      <c r="Z1731" s="30"/>
      <c r="AA1731" s="30"/>
      <c r="AB1731" s="30"/>
      <c r="AC1731" s="30"/>
      <c r="AD1731" s="30"/>
      <c r="AE1731" s="30"/>
      <c r="AR1731" s="158" t="s">
        <v>162</v>
      </c>
      <c r="AT1731" s="158" t="s">
        <v>159</v>
      </c>
      <c r="AU1731" s="158" t="s">
        <v>87</v>
      </c>
      <c r="AY1731" s="18" t="s">
        <v>157</v>
      </c>
      <c r="BE1731" s="159">
        <f>IF(N1731="základná",J1731,0)</f>
        <v>0</v>
      </c>
      <c r="BF1731" s="159">
        <f>IF(N1731="znížená",J1731,0)</f>
        <v>0</v>
      </c>
      <c r="BG1731" s="159">
        <f>IF(N1731="zákl. prenesená",J1731,0)</f>
        <v>0</v>
      </c>
      <c r="BH1731" s="159">
        <f>IF(N1731="zníž. prenesená",J1731,0)</f>
        <v>0</v>
      </c>
      <c r="BI1731" s="159">
        <f>IF(N1731="nulová",J1731,0)</f>
        <v>0</v>
      </c>
      <c r="BJ1731" s="18" t="s">
        <v>87</v>
      </c>
      <c r="BK1731" s="160">
        <f>ROUND(I1731*H1731,3)</f>
        <v>0</v>
      </c>
      <c r="BL1731" s="18" t="s">
        <v>162</v>
      </c>
      <c r="BM1731" s="158" t="s">
        <v>2370</v>
      </c>
    </row>
    <row r="1732" spans="1:65" s="13" customFormat="1" x14ac:dyDescent="0.2">
      <c r="B1732" s="165"/>
      <c r="D1732" s="166" t="s">
        <v>269</v>
      </c>
      <c r="E1732" s="167" t="s">
        <v>1</v>
      </c>
      <c r="F1732" s="168" t="s">
        <v>2371</v>
      </c>
      <c r="H1732" s="167" t="s">
        <v>1</v>
      </c>
      <c r="L1732" s="165"/>
      <c r="M1732" s="169"/>
      <c r="N1732" s="170"/>
      <c r="O1732" s="170"/>
      <c r="P1732" s="170"/>
      <c r="Q1732" s="170"/>
      <c r="R1732" s="170"/>
      <c r="S1732" s="170"/>
      <c r="T1732" s="171"/>
      <c r="AT1732" s="167" t="s">
        <v>269</v>
      </c>
      <c r="AU1732" s="167" t="s">
        <v>87</v>
      </c>
      <c r="AV1732" s="13" t="s">
        <v>79</v>
      </c>
      <c r="AW1732" s="13" t="s">
        <v>26</v>
      </c>
      <c r="AX1732" s="13" t="s">
        <v>71</v>
      </c>
      <c r="AY1732" s="167" t="s">
        <v>157</v>
      </c>
    </row>
    <row r="1733" spans="1:65" s="14" customFormat="1" x14ac:dyDescent="0.2">
      <c r="B1733" s="172"/>
      <c r="D1733" s="166" t="s">
        <v>269</v>
      </c>
      <c r="E1733" s="173" t="s">
        <v>1</v>
      </c>
      <c r="F1733" s="174" t="s">
        <v>2372</v>
      </c>
      <c r="H1733" s="175">
        <v>17.100000000000001</v>
      </c>
      <c r="L1733" s="172"/>
      <c r="M1733" s="176"/>
      <c r="N1733" s="177"/>
      <c r="O1733" s="177"/>
      <c r="P1733" s="177"/>
      <c r="Q1733" s="177"/>
      <c r="R1733" s="177"/>
      <c r="S1733" s="177"/>
      <c r="T1733" s="178"/>
      <c r="AT1733" s="173" t="s">
        <v>269</v>
      </c>
      <c r="AU1733" s="173" t="s">
        <v>87</v>
      </c>
      <c r="AV1733" s="14" t="s">
        <v>87</v>
      </c>
      <c r="AW1733" s="14" t="s">
        <v>26</v>
      </c>
      <c r="AX1733" s="14" t="s">
        <v>71</v>
      </c>
      <c r="AY1733" s="173" t="s">
        <v>157</v>
      </c>
    </row>
    <row r="1734" spans="1:65" s="15" customFormat="1" x14ac:dyDescent="0.2">
      <c r="B1734" s="179"/>
      <c r="D1734" s="166" t="s">
        <v>269</v>
      </c>
      <c r="E1734" s="180" t="s">
        <v>1</v>
      </c>
      <c r="F1734" s="181" t="s">
        <v>272</v>
      </c>
      <c r="H1734" s="182">
        <v>17.100000000000001</v>
      </c>
      <c r="L1734" s="179"/>
      <c r="M1734" s="183"/>
      <c r="N1734" s="184"/>
      <c r="O1734" s="184"/>
      <c r="P1734" s="184"/>
      <c r="Q1734" s="184"/>
      <c r="R1734" s="184"/>
      <c r="S1734" s="184"/>
      <c r="T1734" s="185"/>
      <c r="AT1734" s="180" t="s">
        <v>269</v>
      </c>
      <c r="AU1734" s="180" t="s">
        <v>87</v>
      </c>
      <c r="AV1734" s="15" t="s">
        <v>162</v>
      </c>
      <c r="AW1734" s="15" t="s">
        <v>26</v>
      </c>
      <c r="AX1734" s="15" t="s">
        <v>79</v>
      </c>
      <c r="AY1734" s="180" t="s">
        <v>157</v>
      </c>
    </row>
    <row r="1735" spans="1:65" s="2" customFormat="1" ht="24.2" customHeight="1" x14ac:dyDescent="0.2">
      <c r="A1735" s="30"/>
      <c r="B1735" s="147"/>
      <c r="C1735" s="148" t="s">
        <v>2373</v>
      </c>
      <c r="D1735" s="148" t="s">
        <v>159</v>
      </c>
      <c r="E1735" s="149" t="s">
        <v>382</v>
      </c>
      <c r="F1735" s="150" t="s">
        <v>383</v>
      </c>
      <c r="G1735" s="151" t="s">
        <v>161</v>
      </c>
      <c r="H1735" s="152">
        <v>17.100000000000001</v>
      </c>
      <c r="I1735" s="152"/>
      <c r="J1735" s="152">
        <f>ROUND(I1735*H1735,3)</f>
        <v>0</v>
      </c>
      <c r="K1735" s="153"/>
      <c r="L1735" s="31"/>
      <c r="M1735" s="154" t="s">
        <v>1</v>
      </c>
      <c r="N1735" s="155" t="s">
        <v>37</v>
      </c>
      <c r="O1735" s="156">
        <v>3.5049999999999999</v>
      </c>
      <c r="P1735" s="156">
        <f>O1735*H1735</f>
        <v>59.935500000000005</v>
      </c>
      <c r="Q1735" s="156">
        <v>0</v>
      </c>
      <c r="R1735" s="156">
        <f>Q1735*H1735</f>
        <v>0</v>
      </c>
      <c r="S1735" s="156">
        <v>0</v>
      </c>
      <c r="T1735" s="157">
        <f>S1735*H1735</f>
        <v>0</v>
      </c>
      <c r="U1735" s="30"/>
      <c r="V1735" s="30"/>
      <c r="W1735" s="30"/>
      <c r="X1735" s="30"/>
      <c r="Y1735" s="30"/>
      <c r="Z1735" s="30"/>
      <c r="AA1735" s="30"/>
      <c r="AB1735" s="30"/>
      <c r="AC1735" s="30"/>
      <c r="AD1735" s="30"/>
      <c r="AE1735" s="30"/>
      <c r="AR1735" s="158" t="s">
        <v>162</v>
      </c>
      <c r="AT1735" s="158" t="s">
        <v>159</v>
      </c>
      <c r="AU1735" s="158" t="s">
        <v>87</v>
      </c>
      <c r="AY1735" s="18" t="s">
        <v>157</v>
      </c>
      <c r="BE1735" s="159">
        <f>IF(N1735="základná",J1735,0)</f>
        <v>0</v>
      </c>
      <c r="BF1735" s="159">
        <f>IF(N1735="znížená",J1735,0)</f>
        <v>0</v>
      </c>
      <c r="BG1735" s="159">
        <f>IF(N1735="zákl. prenesená",J1735,0)</f>
        <v>0</v>
      </c>
      <c r="BH1735" s="159">
        <f>IF(N1735="zníž. prenesená",J1735,0)</f>
        <v>0</v>
      </c>
      <c r="BI1735" s="159">
        <f>IF(N1735="nulová",J1735,0)</f>
        <v>0</v>
      </c>
      <c r="BJ1735" s="18" t="s">
        <v>87</v>
      </c>
      <c r="BK1735" s="160">
        <f>ROUND(I1735*H1735,3)</f>
        <v>0</v>
      </c>
      <c r="BL1735" s="18" t="s">
        <v>162</v>
      </c>
      <c r="BM1735" s="158" t="s">
        <v>2374</v>
      </c>
    </row>
    <row r="1736" spans="1:65" s="2" customFormat="1" ht="24.2" customHeight="1" x14ac:dyDescent="0.2">
      <c r="A1736" s="30"/>
      <c r="B1736" s="147"/>
      <c r="C1736" s="148" t="s">
        <v>2375</v>
      </c>
      <c r="D1736" s="148" t="s">
        <v>159</v>
      </c>
      <c r="E1736" s="149" t="s">
        <v>2376</v>
      </c>
      <c r="F1736" s="150" t="s">
        <v>2377</v>
      </c>
      <c r="G1736" s="151" t="s">
        <v>2378</v>
      </c>
      <c r="H1736" s="152">
        <v>120</v>
      </c>
      <c r="I1736" s="152"/>
      <c r="J1736" s="152">
        <f>ROUND(I1736*H1736,3)</f>
        <v>0</v>
      </c>
      <c r="K1736" s="153"/>
      <c r="L1736" s="31"/>
      <c r="M1736" s="154" t="s">
        <v>1</v>
      </c>
      <c r="N1736" s="155" t="s">
        <v>37</v>
      </c>
      <c r="O1736" s="156">
        <v>6.1060000000000003E-2</v>
      </c>
      <c r="P1736" s="156">
        <f>O1736*H1736</f>
        <v>7.3272000000000004</v>
      </c>
      <c r="Q1736" s="156">
        <v>3.0000000000000001E-5</v>
      </c>
      <c r="R1736" s="156">
        <f>Q1736*H1736</f>
        <v>3.5999999999999999E-3</v>
      </c>
      <c r="S1736" s="156">
        <v>2.0100000000000001E-3</v>
      </c>
      <c r="T1736" s="157">
        <f>S1736*H1736</f>
        <v>0.2412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58" t="s">
        <v>162</v>
      </c>
      <c r="AT1736" s="158" t="s">
        <v>159</v>
      </c>
      <c r="AU1736" s="158" t="s">
        <v>87</v>
      </c>
      <c r="AY1736" s="18" t="s">
        <v>157</v>
      </c>
      <c r="BE1736" s="159">
        <f>IF(N1736="základná",J1736,0)</f>
        <v>0</v>
      </c>
      <c r="BF1736" s="159">
        <f>IF(N1736="znížená",J1736,0)</f>
        <v>0</v>
      </c>
      <c r="BG1736" s="159">
        <f>IF(N1736="zákl. prenesená",J1736,0)</f>
        <v>0</v>
      </c>
      <c r="BH1736" s="159">
        <f>IF(N1736="zníž. prenesená",J1736,0)</f>
        <v>0</v>
      </c>
      <c r="BI1736" s="159">
        <f>IF(N1736="nulová",J1736,0)</f>
        <v>0</v>
      </c>
      <c r="BJ1736" s="18" t="s">
        <v>87</v>
      </c>
      <c r="BK1736" s="160">
        <f>ROUND(I1736*H1736,3)</f>
        <v>0</v>
      </c>
      <c r="BL1736" s="18" t="s">
        <v>162</v>
      </c>
      <c r="BM1736" s="158" t="s">
        <v>2379</v>
      </c>
    </row>
    <row r="1737" spans="1:65" s="13" customFormat="1" x14ac:dyDescent="0.2">
      <c r="B1737" s="165"/>
      <c r="D1737" s="166" t="s">
        <v>269</v>
      </c>
      <c r="E1737" s="167" t="s">
        <v>1</v>
      </c>
      <c r="F1737" s="168" t="s">
        <v>2380</v>
      </c>
      <c r="H1737" s="167" t="s">
        <v>1</v>
      </c>
      <c r="L1737" s="165"/>
      <c r="M1737" s="169"/>
      <c r="N1737" s="170"/>
      <c r="O1737" s="170"/>
      <c r="P1737" s="170"/>
      <c r="Q1737" s="170"/>
      <c r="R1737" s="170"/>
      <c r="S1737" s="170"/>
      <c r="T1737" s="171"/>
      <c r="AT1737" s="167" t="s">
        <v>269</v>
      </c>
      <c r="AU1737" s="167" t="s">
        <v>87</v>
      </c>
      <c r="AV1737" s="13" t="s">
        <v>79</v>
      </c>
      <c r="AW1737" s="13" t="s">
        <v>26</v>
      </c>
      <c r="AX1737" s="13" t="s">
        <v>71</v>
      </c>
      <c r="AY1737" s="167" t="s">
        <v>157</v>
      </c>
    </row>
    <row r="1738" spans="1:65" s="14" customFormat="1" x14ac:dyDescent="0.2">
      <c r="B1738" s="172"/>
      <c r="D1738" s="166" t="s">
        <v>269</v>
      </c>
      <c r="E1738" s="173" t="s">
        <v>1</v>
      </c>
      <c r="F1738" s="174" t="s">
        <v>2381</v>
      </c>
      <c r="H1738" s="175">
        <v>120</v>
      </c>
      <c r="L1738" s="172"/>
      <c r="M1738" s="176"/>
      <c r="N1738" s="177"/>
      <c r="O1738" s="177"/>
      <c r="P1738" s="177"/>
      <c r="Q1738" s="177"/>
      <c r="R1738" s="177"/>
      <c r="S1738" s="177"/>
      <c r="T1738" s="178"/>
      <c r="AT1738" s="173" t="s">
        <v>269</v>
      </c>
      <c r="AU1738" s="173" t="s">
        <v>87</v>
      </c>
      <c r="AV1738" s="14" t="s">
        <v>87</v>
      </c>
      <c r="AW1738" s="14" t="s">
        <v>26</v>
      </c>
      <c r="AX1738" s="14" t="s">
        <v>71</v>
      </c>
      <c r="AY1738" s="173" t="s">
        <v>157</v>
      </c>
    </row>
    <row r="1739" spans="1:65" s="15" customFormat="1" x14ac:dyDescent="0.2">
      <c r="B1739" s="179"/>
      <c r="D1739" s="166" t="s">
        <v>269</v>
      </c>
      <c r="E1739" s="180" t="s">
        <v>1</v>
      </c>
      <c r="F1739" s="181" t="s">
        <v>272</v>
      </c>
      <c r="H1739" s="182">
        <v>120</v>
      </c>
      <c r="L1739" s="179"/>
      <c r="M1739" s="183"/>
      <c r="N1739" s="184"/>
      <c r="O1739" s="184"/>
      <c r="P1739" s="184"/>
      <c r="Q1739" s="184"/>
      <c r="R1739" s="184"/>
      <c r="S1739" s="184"/>
      <c r="T1739" s="185"/>
      <c r="AT1739" s="180" t="s">
        <v>269</v>
      </c>
      <c r="AU1739" s="180" t="s">
        <v>87</v>
      </c>
      <c r="AV1739" s="15" t="s">
        <v>162</v>
      </c>
      <c r="AW1739" s="15" t="s">
        <v>26</v>
      </c>
      <c r="AX1739" s="15" t="s">
        <v>79</v>
      </c>
      <c r="AY1739" s="180" t="s">
        <v>157</v>
      </c>
    </row>
    <row r="1740" spans="1:65" s="2" customFormat="1" ht="14.45" customHeight="1" x14ac:dyDescent="0.2">
      <c r="A1740" s="30"/>
      <c r="B1740" s="147"/>
      <c r="C1740" s="148" t="s">
        <v>2382</v>
      </c>
      <c r="D1740" s="148" t="s">
        <v>159</v>
      </c>
      <c r="E1740" s="149" t="s">
        <v>216</v>
      </c>
      <c r="F1740" s="150" t="s">
        <v>443</v>
      </c>
      <c r="G1740" s="151" t="s">
        <v>218</v>
      </c>
      <c r="H1740" s="152">
        <v>257.86099999999999</v>
      </c>
      <c r="I1740" s="152"/>
      <c r="J1740" s="152">
        <f>ROUND(I1740*H1740,3)</f>
        <v>0</v>
      </c>
      <c r="K1740" s="153"/>
      <c r="L1740" s="31"/>
      <c r="M1740" s="154" t="s">
        <v>1</v>
      </c>
      <c r="N1740" s="155" t="s">
        <v>37</v>
      </c>
      <c r="O1740" s="156">
        <v>0.59799999999999998</v>
      </c>
      <c r="P1740" s="156">
        <f>O1740*H1740</f>
        <v>154.20087799999999</v>
      </c>
      <c r="Q1740" s="156">
        <v>0</v>
      </c>
      <c r="R1740" s="156">
        <f>Q1740*H1740</f>
        <v>0</v>
      </c>
      <c r="S1740" s="156">
        <v>0</v>
      </c>
      <c r="T1740" s="157">
        <f>S1740*H1740</f>
        <v>0</v>
      </c>
      <c r="U1740" s="30"/>
      <c r="V1740" s="30"/>
      <c r="W1740" s="30"/>
      <c r="X1740" s="30"/>
      <c r="Y1740" s="30"/>
      <c r="Z1740" s="30"/>
      <c r="AA1740" s="30"/>
      <c r="AB1740" s="30"/>
      <c r="AC1740" s="30"/>
      <c r="AD1740" s="30"/>
      <c r="AE1740" s="30"/>
      <c r="AR1740" s="158" t="s">
        <v>162</v>
      </c>
      <c r="AT1740" s="158" t="s">
        <v>159</v>
      </c>
      <c r="AU1740" s="158" t="s">
        <v>87</v>
      </c>
      <c r="AY1740" s="18" t="s">
        <v>157</v>
      </c>
      <c r="BE1740" s="159">
        <f>IF(N1740="základná",J1740,0)</f>
        <v>0</v>
      </c>
      <c r="BF1740" s="159">
        <f>IF(N1740="znížená",J1740,0)</f>
        <v>0</v>
      </c>
      <c r="BG1740" s="159">
        <f>IF(N1740="zákl. prenesená",J1740,0)</f>
        <v>0</v>
      </c>
      <c r="BH1740" s="159">
        <f>IF(N1740="zníž. prenesená",J1740,0)</f>
        <v>0</v>
      </c>
      <c r="BI1740" s="159">
        <f>IF(N1740="nulová",J1740,0)</f>
        <v>0</v>
      </c>
      <c r="BJ1740" s="18" t="s">
        <v>87</v>
      </c>
      <c r="BK1740" s="160">
        <f>ROUND(I1740*H1740,3)</f>
        <v>0</v>
      </c>
      <c r="BL1740" s="18" t="s">
        <v>162</v>
      </c>
      <c r="BM1740" s="158" t="s">
        <v>2383</v>
      </c>
    </row>
    <row r="1741" spans="1:65" s="2" customFormat="1" ht="24.2" customHeight="1" x14ac:dyDescent="0.2">
      <c r="A1741" s="30"/>
      <c r="B1741" s="147"/>
      <c r="C1741" s="148" t="s">
        <v>2384</v>
      </c>
      <c r="D1741" s="148" t="s">
        <v>159</v>
      </c>
      <c r="E1741" s="149" t="s">
        <v>445</v>
      </c>
      <c r="F1741" s="150" t="s">
        <v>446</v>
      </c>
      <c r="G1741" s="151" t="s">
        <v>218</v>
      </c>
      <c r="H1741" s="152">
        <v>1805.027</v>
      </c>
      <c r="I1741" s="152"/>
      <c r="J1741" s="152">
        <f>ROUND(I1741*H1741,3)</f>
        <v>0</v>
      </c>
      <c r="K1741" s="153"/>
      <c r="L1741" s="31"/>
      <c r="M1741" s="154" t="s">
        <v>1</v>
      </c>
      <c r="N1741" s="155" t="s">
        <v>37</v>
      </c>
      <c r="O1741" s="156">
        <v>7.0000000000000001E-3</v>
      </c>
      <c r="P1741" s="156">
        <f>O1741*H1741</f>
        <v>12.635189</v>
      </c>
      <c r="Q1741" s="156">
        <v>0</v>
      </c>
      <c r="R1741" s="156">
        <f>Q1741*H1741</f>
        <v>0</v>
      </c>
      <c r="S1741" s="156">
        <v>0</v>
      </c>
      <c r="T1741" s="157">
        <f>S1741*H1741</f>
        <v>0</v>
      </c>
      <c r="U1741" s="30"/>
      <c r="V1741" s="30"/>
      <c r="W1741" s="30"/>
      <c r="X1741" s="30"/>
      <c r="Y1741" s="30"/>
      <c r="Z1741" s="30"/>
      <c r="AA1741" s="30"/>
      <c r="AB1741" s="30"/>
      <c r="AC1741" s="30"/>
      <c r="AD1741" s="30"/>
      <c r="AE1741" s="30"/>
      <c r="AR1741" s="158" t="s">
        <v>162</v>
      </c>
      <c r="AT1741" s="158" t="s">
        <v>159</v>
      </c>
      <c r="AU1741" s="158" t="s">
        <v>87</v>
      </c>
      <c r="AY1741" s="18" t="s">
        <v>157</v>
      </c>
      <c r="BE1741" s="159">
        <f>IF(N1741="základná",J1741,0)</f>
        <v>0</v>
      </c>
      <c r="BF1741" s="159">
        <f>IF(N1741="znížená",J1741,0)</f>
        <v>0</v>
      </c>
      <c r="BG1741" s="159">
        <f>IF(N1741="zákl. prenesená",J1741,0)</f>
        <v>0</v>
      </c>
      <c r="BH1741" s="159">
        <f>IF(N1741="zníž. prenesená",J1741,0)</f>
        <v>0</v>
      </c>
      <c r="BI1741" s="159">
        <f>IF(N1741="nulová",J1741,0)</f>
        <v>0</v>
      </c>
      <c r="BJ1741" s="18" t="s">
        <v>87</v>
      </c>
      <c r="BK1741" s="160">
        <f>ROUND(I1741*H1741,3)</f>
        <v>0</v>
      </c>
      <c r="BL1741" s="18" t="s">
        <v>162</v>
      </c>
      <c r="BM1741" s="158" t="s">
        <v>2385</v>
      </c>
    </row>
    <row r="1742" spans="1:65" s="14" customFormat="1" x14ac:dyDescent="0.2">
      <c r="B1742" s="172"/>
      <c r="D1742" s="166" t="s">
        <v>269</v>
      </c>
      <c r="E1742" s="173" t="s">
        <v>1</v>
      </c>
      <c r="F1742" s="174" t="s">
        <v>2386</v>
      </c>
      <c r="H1742" s="175">
        <v>1805.027</v>
      </c>
      <c r="L1742" s="172"/>
      <c r="M1742" s="176"/>
      <c r="N1742" s="177"/>
      <c r="O1742" s="177"/>
      <c r="P1742" s="177"/>
      <c r="Q1742" s="177"/>
      <c r="R1742" s="177"/>
      <c r="S1742" s="177"/>
      <c r="T1742" s="178"/>
      <c r="AT1742" s="173" t="s">
        <v>269</v>
      </c>
      <c r="AU1742" s="173" t="s">
        <v>87</v>
      </c>
      <c r="AV1742" s="14" t="s">
        <v>87</v>
      </c>
      <c r="AW1742" s="14" t="s">
        <v>26</v>
      </c>
      <c r="AX1742" s="14" t="s">
        <v>71</v>
      </c>
      <c r="AY1742" s="173" t="s">
        <v>157</v>
      </c>
    </row>
    <row r="1743" spans="1:65" s="15" customFormat="1" x14ac:dyDescent="0.2">
      <c r="B1743" s="179"/>
      <c r="D1743" s="166" t="s">
        <v>269</v>
      </c>
      <c r="E1743" s="180" t="s">
        <v>1</v>
      </c>
      <c r="F1743" s="181" t="s">
        <v>272</v>
      </c>
      <c r="H1743" s="182">
        <v>1805.027</v>
      </c>
      <c r="L1743" s="179"/>
      <c r="M1743" s="183"/>
      <c r="N1743" s="184"/>
      <c r="O1743" s="184"/>
      <c r="P1743" s="184"/>
      <c r="Q1743" s="184"/>
      <c r="R1743" s="184"/>
      <c r="S1743" s="184"/>
      <c r="T1743" s="185"/>
      <c r="AT1743" s="180" t="s">
        <v>269</v>
      </c>
      <c r="AU1743" s="180" t="s">
        <v>87</v>
      </c>
      <c r="AV1743" s="15" t="s">
        <v>162</v>
      </c>
      <c r="AW1743" s="15" t="s">
        <v>26</v>
      </c>
      <c r="AX1743" s="15" t="s">
        <v>79</v>
      </c>
      <c r="AY1743" s="180" t="s">
        <v>157</v>
      </c>
    </row>
    <row r="1744" spans="1:65" s="2" customFormat="1" ht="24.2" customHeight="1" x14ac:dyDescent="0.2">
      <c r="A1744" s="30"/>
      <c r="B1744" s="147"/>
      <c r="C1744" s="148" t="s">
        <v>2387</v>
      </c>
      <c r="D1744" s="148" t="s">
        <v>159</v>
      </c>
      <c r="E1744" s="149" t="s">
        <v>221</v>
      </c>
      <c r="F1744" s="150" t="s">
        <v>222</v>
      </c>
      <c r="G1744" s="151" t="s">
        <v>218</v>
      </c>
      <c r="H1744" s="152">
        <v>257.86099999999999</v>
      </c>
      <c r="I1744" s="152"/>
      <c r="J1744" s="152">
        <f>ROUND(I1744*H1744,3)</f>
        <v>0</v>
      </c>
      <c r="K1744" s="153"/>
      <c r="L1744" s="31"/>
      <c r="M1744" s="154" t="s">
        <v>1</v>
      </c>
      <c r="N1744" s="155" t="s">
        <v>37</v>
      </c>
      <c r="O1744" s="156">
        <v>0.89</v>
      </c>
      <c r="P1744" s="156">
        <f>O1744*H1744</f>
        <v>229.49628999999999</v>
      </c>
      <c r="Q1744" s="156">
        <v>0</v>
      </c>
      <c r="R1744" s="156">
        <f>Q1744*H1744</f>
        <v>0</v>
      </c>
      <c r="S1744" s="156">
        <v>0</v>
      </c>
      <c r="T1744" s="157">
        <f>S1744*H1744</f>
        <v>0</v>
      </c>
      <c r="U1744" s="30"/>
      <c r="V1744" s="30"/>
      <c r="W1744" s="30"/>
      <c r="X1744" s="30"/>
      <c r="Y1744" s="30"/>
      <c r="Z1744" s="30"/>
      <c r="AA1744" s="30"/>
      <c r="AB1744" s="30"/>
      <c r="AC1744" s="30"/>
      <c r="AD1744" s="30"/>
      <c r="AE1744" s="30"/>
      <c r="AR1744" s="158" t="s">
        <v>162</v>
      </c>
      <c r="AT1744" s="158" t="s">
        <v>159</v>
      </c>
      <c r="AU1744" s="158" t="s">
        <v>87</v>
      </c>
      <c r="AY1744" s="18" t="s">
        <v>157</v>
      </c>
      <c r="BE1744" s="159">
        <f>IF(N1744="základná",J1744,0)</f>
        <v>0</v>
      </c>
      <c r="BF1744" s="159">
        <f>IF(N1744="znížená",J1744,0)</f>
        <v>0</v>
      </c>
      <c r="BG1744" s="159">
        <f>IF(N1744="zákl. prenesená",J1744,0)</f>
        <v>0</v>
      </c>
      <c r="BH1744" s="159">
        <f>IF(N1744="zníž. prenesená",J1744,0)</f>
        <v>0</v>
      </c>
      <c r="BI1744" s="159">
        <f>IF(N1744="nulová",J1744,0)</f>
        <v>0</v>
      </c>
      <c r="BJ1744" s="18" t="s">
        <v>87</v>
      </c>
      <c r="BK1744" s="160">
        <f>ROUND(I1744*H1744,3)</f>
        <v>0</v>
      </c>
      <c r="BL1744" s="18" t="s">
        <v>162</v>
      </c>
      <c r="BM1744" s="158" t="s">
        <v>2388</v>
      </c>
    </row>
    <row r="1745" spans="1:65" s="2" customFormat="1" ht="24.2" customHeight="1" x14ac:dyDescent="0.2">
      <c r="A1745" s="30"/>
      <c r="B1745" s="147"/>
      <c r="C1745" s="148" t="s">
        <v>2389</v>
      </c>
      <c r="D1745" s="148" t="s">
        <v>159</v>
      </c>
      <c r="E1745" s="149" t="s">
        <v>225</v>
      </c>
      <c r="F1745" s="150" t="s">
        <v>226</v>
      </c>
      <c r="G1745" s="151" t="s">
        <v>218</v>
      </c>
      <c r="H1745" s="152">
        <v>1031.444</v>
      </c>
      <c r="I1745" s="152"/>
      <c r="J1745" s="152">
        <f>ROUND(I1745*H1745,3)</f>
        <v>0</v>
      </c>
      <c r="K1745" s="153"/>
      <c r="L1745" s="31"/>
      <c r="M1745" s="154" t="s">
        <v>1</v>
      </c>
      <c r="N1745" s="155" t="s">
        <v>37</v>
      </c>
      <c r="O1745" s="156">
        <v>0.1</v>
      </c>
      <c r="P1745" s="156">
        <f>O1745*H1745</f>
        <v>103.1444</v>
      </c>
      <c r="Q1745" s="156">
        <v>0</v>
      </c>
      <c r="R1745" s="156">
        <f>Q1745*H1745</f>
        <v>0</v>
      </c>
      <c r="S1745" s="156">
        <v>0</v>
      </c>
      <c r="T1745" s="157">
        <f>S1745*H1745</f>
        <v>0</v>
      </c>
      <c r="U1745" s="30"/>
      <c r="V1745" s="30"/>
      <c r="W1745" s="30"/>
      <c r="X1745" s="30"/>
      <c r="Y1745" s="30"/>
      <c r="Z1745" s="30"/>
      <c r="AA1745" s="30"/>
      <c r="AB1745" s="30"/>
      <c r="AC1745" s="30"/>
      <c r="AD1745" s="30"/>
      <c r="AE1745" s="30"/>
      <c r="AR1745" s="158" t="s">
        <v>162</v>
      </c>
      <c r="AT1745" s="158" t="s">
        <v>159</v>
      </c>
      <c r="AU1745" s="158" t="s">
        <v>87</v>
      </c>
      <c r="AY1745" s="18" t="s">
        <v>157</v>
      </c>
      <c r="BE1745" s="159">
        <f>IF(N1745="základná",J1745,0)</f>
        <v>0</v>
      </c>
      <c r="BF1745" s="159">
        <f>IF(N1745="znížená",J1745,0)</f>
        <v>0</v>
      </c>
      <c r="BG1745" s="159">
        <f>IF(N1745="zákl. prenesená",J1745,0)</f>
        <v>0</v>
      </c>
      <c r="BH1745" s="159">
        <f>IF(N1745="zníž. prenesená",J1745,0)</f>
        <v>0</v>
      </c>
      <c r="BI1745" s="159">
        <f>IF(N1745="nulová",J1745,0)</f>
        <v>0</v>
      </c>
      <c r="BJ1745" s="18" t="s">
        <v>87</v>
      </c>
      <c r="BK1745" s="160">
        <f>ROUND(I1745*H1745,3)</f>
        <v>0</v>
      </c>
      <c r="BL1745" s="18" t="s">
        <v>162</v>
      </c>
      <c r="BM1745" s="158" t="s">
        <v>2390</v>
      </c>
    </row>
    <row r="1746" spans="1:65" s="14" customFormat="1" x14ac:dyDescent="0.2">
      <c r="B1746" s="172"/>
      <c r="D1746" s="166" t="s">
        <v>269</v>
      </c>
      <c r="E1746" s="173" t="s">
        <v>1</v>
      </c>
      <c r="F1746" s="174" t="s">
        <v>2391</v>
      </c>
      <c r="H1746" s="175">
        <v>1031.444</v>
      </c>
      <c r="L1746" s="172"/>
      <c r="M1746" s="176"/>
      <c r="N1746" s="177"/>
      <c r="O1746" s="177"/>
      <c r="P1746" s="177"/>
      <c r="Q1746" s="177"/>
      <c r="R1746" s="177"/>
      <c r="S1746" s="177"/>
      <c r="T1746" s="178"/>
      <c r="AT1746" s="173" t="s">
        <v>269</v>
      </c>
      <c r="AU1746" s="173" t="s">
        <v>87</v>
      </c>
      <c r="AV1746" s="14" t="s">
        <v>87</v>
      </c>
      <c r="AW1746" s="14" t="s">
        <v>26</v>
      </c>
      <c r="AX1746" s="14" t="s">
        <v>71</v>
      </c>
      <c r="AY1746" s="173" t="s">
        <v>157</v>
      </c>
    </row>
    <row r="1747" spans="1:65" s="15" customFormat="1" x14ac:dyDescent="0.2">
      <c r="B1747" s="179"/>
      <c r="D1747" s="166" t="s">
        <v>269</v>
      </c>
      <c r="E1747" s="180" t="s">
        <v>1</v>
      </c>
      <c r="F1747" s="181" t="s">
        <v>272</v>
      </c>
      <c r="H1747" s="182">
        <v>1031.444</v>
      </c>
      <c r="L1747" s="179"/>
      <c r="M1747" s="183"/>
      <c r="N1747" s="184"/>
      <c r="O1747" s="184"/>
      <c r="P1747" s="184"/>
      <c r="Q1747" s="184"/>
      <c r="R1747" s="184"/>
      <c r="S1747" s="184"/>
      <c r="T1747" s="185"/>
      <c r="AT1747" s="180" t="s">
        <v>269</v>
      </c>
      <c r="AU1747" s="180" t="s">
        <v>87</v>
      </c>
      <c r="AV1747" s="15" t="s">
        <v>162</v>
      </c>
      <c r="AW1747" s="15" t="s">
        <v>26</v>
      </c>
      <c r="AX1747" s="15" t="s">
        <v>79</v>
      </c>
      <c r="AY1747" s="180" t="s">
        <v>157</v>
      </c>
    </row>
    <row r="1748" spans="1:65" s="2" customFormat="1" ht="24.2" customHeight="1" x14ac:dyDescent="0.2">
      <c r="A1748" s="30"/>
      <c r="B1748" s="147"/>
      <c r="C1748" s="148" t="s">
        <v>2392</v>
      </c>
      <c r="D1748" s="148" t="s">
        <v>159</v>
      </c>
      <c r="E1748" s="149" t="s">
        <v>229</v>
      </c>
      <c r="F1748" s="150" t="s">
        <v>461</v>
      </c>
      <c r="G1748" s="151" t="s">
        <v>218</v>
      </c>
      <c r="H1748" s="152">
        <v>257.86099999999999</v>
      </c>
      <c r="I1748" s="152"/>
      <c r="J1748" s="152">
        <f>ROUND(I1748*H1748,3)</f>
        <v>0</v>
      </c>
      <c r="K1748" s="153"/>
      <c r="L1748" s="31"/>
      <c r="M1748" s="154" t="s">
        <v>1</v>
      </c>
      <c r="N1748" s="155" t="s">
        <v>37</v>
      </c>
      <c r="O1748" s="156">
        <v>0</v>
      </c>
      <c r="P1748" s="156">
        <f>O1748*H1748</f>
        <v>0</v>
      </c>
      <c r="Q1748" s="156">
        <v>0</v>
      </c>
      <c r="R1748" s="156">
        <f>Q1748*H1748</f>
        <v>0</v>
      </c>
      <c r="S1748" s="156">
        <v>0</v>
      </c>
      <c r="T1748" s="157">
        <f>S1748*H1748</f>
        <v>0</v>
      </c>
      <c r="U1748" s="30"/>
      <c r="V1748" s="30"/>
      <c r="W1748" s="30"/>
      <c r="X1748" s="30"/>
      <c r="Y1748" s="30"/>
      <c r="Z1748" s="30"/>
      <c r="AA1748" s="30"/>
      <c r="AB1748" s="30"/>
      <c r="AC1748" s="30"/>
      <c r="AD1748" s="30"/>
      <c r="AE1748" s="30"/>
      <c r="AR1748" s="158" t="s">
        <v>162</v>
      </c>
      <c r="AT1748" s="158" t="s">
        <v>159</v>
      </c>
      <c r="AU1748" s="158" t="s">
        <v>87</v>
      </c>
      <c r="AY1748" s="18" t="s">
        <v>157</v>
      </c>
      <c r="BE1748" s="159">
        <f>IF(N1748="základná",J1748,0)</f>
        <v>0</v>
      </c>
      <c r="BF1748" s="159">
        <f>IF(N1748="znížená",J1748,0)</f>
        <v>0</v>
      </c>
      <c r="BG1748" s="159">
        <f>IF(N1748="zákl. prenesená",J1748,0)</f>
        <v>0</v>
      </c>
      <c r="BH1748" s="159">
        <f>IF(N1748="zníž. prenesená",J1748,0)</f>
        <v>0</v>
      </c>
      <c r="BI1748" s="159">
        <f>IF(N1748="nulová",J1748,0)</f>
        <v>0</v>
      </c>
      <c r="BJ1748" s="18" t="s">
        <v>87</v>
      </c>
      <c r="BK1748" s="160">
        <f>ROUND(I1748*H1748,3)</f>
        <v>0</v>
      </c>
      <c r="BL1748" s="18" t="s">
        <v>162</v>
      </c>
      <c r="BM1748" s="158" t="s">
        <v>2393</v>
      </c>
    </row>
    <row r="1749" spans="1:65" s="12" customFormat="1" ht="22.9" customHeight="1" x14ac:dyDescent="0.2">
      <c r="B1749" s="135"/>
      <c r="D1749" s="136" t="s">
        <v>70</v>
      </c>
      <c r="E1749" s="145" t="s">
        <v>232</v>
      </c>
      <c r="F1749" s="145" t="s">
        <v>2394</v>
      </c>
      <c r="J1749" s="146">
        <f>BK1749</f>
        <v>0</v>
      </c>
      <c r="L1749" s="135"/>
      <c r="M1749" s="139"/>
      <c r="N1749" s="140"/>
      <c r="O1749" s="140"/>
      <c r="P1749" s="141">
        <f>P1750</f>
        <v>3089.6189789999999</v>
      </c>
      <c r="Q1749" s="140"/>
      <c r="R1749" s="141">
        <f>R1750</f>
        <v>0</v>
      </c>
      <c r="S1749" s="140"/>
      <c r="T1749" s="142">
        <f>T1750</f>
        <v>0</v>
      </c>
      <c r="AR1749" s="136" t="s">
        <v>79</v>
      </c>
      <c r="AT1749" s="143" t="s">
        <v>70</v>
      </c>
      <c r="AU1749" s="143" t="s">
        <v>79</v>
      </c>
      <c r="AY1749" s="136" t="s">
        <v>157</v>
      </c>
      <c r="BK1749" s="144">
        <f>BK1750</f>
        <v>0</v>
      </c>
    </row>
    <row r="1750" spans="1:65" s="2" customFormat="1" ht="24.2" customHeight="1" x14ac:dyDescent="0.2">
      <c r="A1750" s="30"/>
      <c r="B1750" s="147"/>
      <c r="C1750" s="148" t="s">
        <v>2395</v>
      </c>
      <c r="D1750" s="148" t="s">
        <v>159</v>
      </c>
      <c r="E1750" s="149" t="s">
        <v>2396</v>
      </c>
      <c r="F1750" s="150" t="s">
        <v>2397</v>
      </c>
      <c r="G1750" s="151" t="s">
        <v>218</v>
      </c>
      <c r="H1750" s="152">
        <v>8606.1810000000005</v>
      </c>
      <c r="I1750" s="152"/>
      <c r="J1750" s="152">
        <f>ROUND(I1750*H1750,3)</f>
        <v>0</v>
      </c>
      <c r="K1750" s="153"/>
      <c r="L1750" s="31"/>
      <c r="M1750" s="154" t="s">
        <v>1</v>
      </c>
      <c r="N1750" s="155" t="s">
        <v>37</v>
      </c>
      <c r="O1750" s="156">
        <v>0.35899999999999999</v>
      </c>
      <c r="P1750" s="156">
        <f>O1750*H1750</f>
        <v>3089.6189789999999</v>
      </c>
      <c r="Q1750" s="156">
        <v>0</v>
      </c>
      <c r="R1750" s="156">
        <f>Q1750*H1750</f>
        <v>0</v>
      </c>
      <c r="S1750" s="156">
        <v>0</v>
      </c>
      <c r="T1750" s="157">
        <f>S1750*H1750</f>
        <v>0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58" t="s">
        <v>162</v>
      </c>
      <c r="AT1750" s="158" t="s">
        <v>159</v>
      </c>
      <c r="AU1750" s="158" t="s">
        <v>87</v>
      </c>
      <c r="AY1750" s="18" t="s">
        <v>157</v>
      </c>
      <c r="BE1750" s="159">
        <f>IF(N1750="základná",J1750,0)</f>
        <v>0</v>
      </c>
      <c r="BF1750" s="159">
        <f>IF(N1750="znížená",J1750,0)</f>
        <v>0</v>
      </c>
      <c r="BG1750" s="159">
        <f>IF(N1750="zákl. prenesená",J1750,0)</f>
        <v>0</v>
      </c>
      <c r="BH1750" s="159">
        <f>IF(N1750="zníž. prenesená",J1750,0)</f>
        <v>0</v>
      </c>
      <c r="BI1750" s="159">
        <f>IF(N1750="nulová",J1750,0)</f>
        <v>0</v>
      </c>
      <c r="BJ1750" s="18" t="s">
        <v>87</v>
      </c>
      <c r="BK1750" s="160">
        <f>ROUND(I1750*H1750,3)</f>
        <v>0</v>
      </c>
      <c r="BL1750" s="18" t="s">
        <v>162</v>
      </c>
      <c r="BM1750" s="158" t="s">
        <v>2398</v>
      </c>
    </row>
    <row r="1751" spans="1:65" s="12" customFormat="1" ht="25.9" customHeight="1" x14ac:dyDescent="0.2">
      <c r="B1751" s="135"/>
      <c r="D1751" s="136" t="s">
        <v>70</v>
      </c>
      <c r="E1751" s="137" t="s">
        <v>502</v>
      </c>
      <c r="F1751" s="137" t="s">
        <v>503</v>
      </c>
      <c r="J1751" s="138">
        <f>J1752+J1853+J2007+J2125+J2129+J2135+J2149+J2153+J2315+J2470+J2581+J2695+J3391+J3399+J3447+J3474+J3578+J3623+J3648+J3661</f>
        <v>0</v>
      </c>
      <c r="L1751" s="135"/>
      <c r="M1751" s="139"/>
      <c r="N1751" s="140"/>
      <c r="O1751" s="140"/>
      <c r="P1751" s="141">
        <f>P1752+P1853+P2007+P2125+P2129+P2135+P2149+P2153+P2315+P2470+P2581+P2695+P3391+P3399+P3447+P3474+P3578+P3623+P3648+P3661</f>
        <v>11388.03918403</v>
      </c>
      <c r="Q1751" s="140"/>
      <c r="R1751" s="141">
        <f>R1752+R1853+R2007+R2125+R2129+R2135+R2149+R2153+R2315+R2470+R2581+R2695+R3391+R3399+R3447+R3474+R3578+R3623+R3648+R3661</f>
        <v>195.71307200999999</v>
      </c>
      <c r="S1751" s="140"/>
      <c r="T1751" s="142">
        <f>T1752+T1853+T2007+T2125+T2129+T2135+T2149+T2153+T2315+T2470+T2581+T2695+T3391+T3399+T3447+T3474+T3578+T3623+T3648+T3661</f>
        <v>0</v>
      </c>
      <c r="AR1751" s="136" t="s">
        <v>87</v>
      </c>
      <c r="AT1751" s="143" t="s">
        <v>70</v>
      </c>
      <c r="AU1751" s="143" t="s">
        <v>71</v>
      </c>
      <c r="AY1751" s="136" t="s">
        <v>157</v>
      </c>
      <c r="BK1751" s="144">
        <f>BK1752+BK1853+BK2007+BK2125+BK2129+BK2135+BK2149+BK2153+BK2315+BK2470+BK2581+BK2695+BK3391+BK3399+BK3447+BK3474+BK3578+BK3623+BK3648+BK3661</f>
        <v>0</v>
      </c>
    </row>
    <row r="1752" spans="1:65" s="12" customFormat="1" ht="22.9" customHeight="1" x14ac:dyDescent="0.2">
      <c r="B1752" s="135"/>
      <c r="D1752" s="136" t="s">
        <v>70</v>
      </c>
      <c r="E1752" s="145" t="s">
        <v>2399</v>
      </c>
      <c r="F1752" s="145" t="s">
        <v>2400</v>
      </c>
      <c r="J1752" s="146">
        <f>BK1752</f>
        <v>0</v>
      </c>
      <c r="L1752" s="135"/>
      <c r="M1752" s="139"/>
      <c r="N1752" s="140"/>
      <c r="O1752" s="140"/>
      <c r="P1752" s="141">
        <f>SUM(P1753:P1852)</f>
        <v>571.60104999999999</v>
      </c>
      <c r="Q1752" s="140"/>
      <c r="R1752" s="141">
        <f>SUM(R1753:R1852)</f>
        <v>5.6393113000000001</v>
      </c>
      <c r="S1752" s="140"/>
      <c r="T1752" s="142">
        <f>SUM(T1753:T1852)</f>
        <v>0</v>
      </c>
      <c r="AR1752" s="136" t="s">
        <v>87</v>
      </c>
      <c r="AT1752" s="143" t="s">
        <v>70</v>
      </c>
      <c r="AU1752" s="143" t="s">
        <v>79</v>
      </c>
      <c r="AY1752" s="136" t="s">
        <v>157</v>
      </c>
      <c r="BK1752" s="144">
        <f>SUM(BK1753:BK1852)</f>
        <v>0</v>
      </c>
    </row>
    <row r="1753" spans="1:65" s="2" customFormat="1" ht="24.2" customHeight="1" x14ac:dyDescent="0.2">
      <c r="A1753" s="30"/>
      <c r="B1753" s="147"/>
      <c r="C1753" s="148" t="s">
        <v>2401</v>
      </c>
      <c r="D1753" s="148" t="s">
        <v>159</v>
      </c>
      <c r="E1753" s="149" t="s">
        <v>2402</v>
      </c>
      <c r="F1753" s="150" t="s">
        <v>2403</v>
      </c>
      <c r="G1753" s="151" t="s">
        <v>168</v>
      </c>
      <c r="H1753" s="152">
        <v>204.09</v>
      </c>
      <c r="I1753" s="152"/>
      <c r="J1753" s="152">
        <f>ROUND(I1753*H1753,3)</f>
        <v>0</v>
      </c>
      <c r="K1753" s="153"/>
      <c r="L1753" s="31"/>
      <c r="M1753" s="154" t="s">
        <v>1</v>
      </c>
      <c r="N1753" s="155" t="s">
        <v>37</v>
      </c>
      <c r="O1753" s="156">
        <v>0.11</v>
      </c>
      <c r="P1753" s="156">
        <f>O1753*H1753</f>
        <v>22.4499</v>
      </c>
      <c r="Q1753" s="156">
        <v>0</v>
      </c>
      <c r="R1753" s="156">
        <f>Q1753*H1753</f>
        <v>0</v>
      </c>
      <c r="S1753" s="156">
        <v>0</v>
      </c>
      <c r="T1753" s="157">
        <f>S1753*H1753</f>
        <v>0</v>
      </c>
      <c r="U1753" s="30"/>
      <c r="V1753" s="30"/>
      <c r="W1753" s="30"/>
      <c r="X1753" s="30"/>
      <c r="Y1753" s="30"/>
      <c r="Z1753" s="30"/>
      <c r="AA1753" s="30"/>
      <c r="AB1753" s="30"/>
      <c r="AC1753" s="30"/>
      <c r="AD1753" s="30"/>
      <c r="AE1753" s="30"/>
      <c r="AR1753" s="158" t="s">
        <v>220</v>
      </c>
      <c r="AT1753" s="158" t="s">
        <v>159</v>
      </c>
      <c r="AU1753" s="158" t="s">
        <v>87</v>
      </c>
      <c r="AY1753" s="18" t="s">
        <v>157</v>
      </c>
      <c r="BE1753" s="159">
        <f>IF(N1753="základná",J1753,0)</f>
        <v>0</v>
      </c>
      <c r="BF1753" s="159">
        <f>IF(N1753="znížená",J1753,0)</f>
        <v>0</v>
      </c>
      <c r="BG1753" s="159">
        <f>IF(N1753="zákl. prenesená",J1753,0)</f>
        <v>0</v>
      </c>
      <c r="BH1753" s="159">
        <f>IF(N1753="zníž. prenesená",J1753,0)</f>
        <v>0</v>
      </c>
      <c r="BI1753" s="159">
        <f>IF(N1753="nulová",J1753,0)</f>
        <v>0</v>
      </c>
      <c r="BJ1753" s="18" t="s">
        <v>87</v>
      </c>
      <c r="BK1753" s="160">
        <f>ROUND(I1753*H1753,3)</f>
        <v>0</v>
      </c>
      <c r="BL1753" s="18" t="s">
        <v>220</v>
      </c>
      <c r="BM1753" s="158" t="s">
        <v>2404</v>
      </c>
    </row>
    <row r="1754" spans="1:65" s="13" customFormat="1" x14ac:dyDescent="0.2">
      <c r="B1754" s="165"/>
      <c r="D1754" s="166" t="s">
        <v>269</v>
      </c>
      <c r="E1754" s="167" t="s">
        <v>1</v>
      </c>
      <c r="F1754" s="168" t="s">
        <v>2405</v>
      </c>
      <c r="H1754" s="167" t="s">
        <v>1</v>
      </c>
      <c r="L1754" s="165"/>
      <c r="M1754" s="169"/>
      <c r="N1754" s="170"/>
      <c r="O1754" s="170"/>
      <c r="P1754" s="170"/>
      <c r="Q1754" s="170"/>
      <c r="R1754" s="170"/>
      <c r="S1754" s="170"/>
      <c r="T1754" s="171"/>
      <c r="AT1754" s="167" t="s">
        <v>269</v>
      </c>
      <c r="AU1754" s="167" t="s">
        <v>87</v>
      </c>
      <c r="AV1754" s="13" t="s">
        <v>79</v>
      </c>
      <c r="AW1754" s="13" t="s">
        <v>26</v>
      </c>
      <c r="AX1754" s="13" t="s">
        <v>71</v>
      </c>
      <c r="AY1754" s="167" t="s">
        <v>157</v>
      </c>
    </row>
    <row r="1755" spans="1:65" s="13" customFormat="1" x14ac:dyDescent="0.2">
      <c r="B1755" s="165"/>
      <c r="D1755" s="166" t="s">
        <v>269</v>
      </c>
      <c r="E1755" s="167" t="s">
        <v>1</v>
      </c>
      <c r="F1755" s="168" t="s">
        <v>2406</v>
      </c>
      <c r="H1755" s="167" t="s">
        <v>1</v>
      </c>
      <c r="L1755" s="165"/>
      <c r="M1755" s="169"/>
      <c r="N1755" s="170"/>
      <c r="O1755" s="170"/>
      <c r="P1755" s="170"/>
      <c r="Q1755" s="170"/>
      <c r="R1755" s="170"/>
      <c r="S1755" s="170"/>
      <c r="T1755" s="171"/>
      <c r="AT1755" s="167" t="s">
        <v>269</v>
      </c>
      <c r="AU1755" s="167" t="s">
        <v>87</v>
      </c>
      <c r="AV1755" s="13" t="s">
        <v>79</v>
      </c>
      <c r="AW1755" s="13" t="s">
        <v>26</v>
      </c>
      <c r="AX1755" s="13" t="s">
        <v>71</v>
      </c>
      <c r="AY1755" s="167" t="s">
        <v>157</v>
      </c>
    </row>
    <row r="1756" spans="1:65" s="14" customFormat="1" x14ac:dyDescent="0.2">
      <c r="B1756" s="172"/>
      <c r="D1756" s="166" t="s">
        <v>269</v>
      </c>
      <c r="E1756" s="173" t="s">
        <v>1</v>
      </c>
      <c r="F1756" s="174" t="s">
        <v>2407</v>
      </c>
      <c r="H1756" s="175">
        <v>44.81</v>
      </c>
      <c r="L1756" s="172"/>
      <c r="M1756" s="176"/>
      <c r="N1756" s="177"/>
      <c r="O1756" s="177"/>
      <c r="P1756" s="177"/>
      <c r="Q1756" s="177"/>
      <c r="R1756" s="177"/>
      <c r="S1756" s="177"/>
      <c r="T1756" s="178"/>
      <c r="AT1756" s="173" t="s">
        <v>269</v>
      </c>
      <c r="AU1756" s="173" t="s">
        <v>87</v>
      </c>
      <c r="AV1756" s="14" t="s">
        <v>87</v>
      </c>
      <c r="AW1756" s="14" t="s">
        <v>26</v>
      </c>
      <c r="AX1756" s="14" t="s">
        <v>71</v>
      </c>
      <c r="AY1756" s="173" t="s">
        <v>157</v>
      </c>
    </row>
    <row r="1757" spans="1:65" s="16" customFormat="1" x14ac:dyDescent="0.2">
      <c r="B1757" s="186"/>
      <c r="D1757" s="166" t="s">
        <v>269</v>
      </c>
      <c r="E1757" s="187" t="s">
        <v>1</v>
      </c>
      <c r="F1757" s="188" t="s">
        <v>319</v>
      </c>
      <c r="H1757" s="189">
        <v>44.81</v>
      </c>
      <c r="L1757" s="186"/>
      <c r="M1757" s="190"/>
      <c r="N1757" s="191"/>
      <c r="O1757" s="191"/>
      <c r="P1757" s="191"/>
      <c r="Q1757" s="191"/>
      <c r="R1757" s="191"/>
      <c r="S1757" s="191"/>
      <c r="T1757" s="192"/>
      <c r="AT1757" s="187" t="s">
        <v>269</v>
      </c>
      <c r="AU1757" s="187" t="s">
        <v>87</v>
      </c>
      <c r="AV1757" s="16" t="s">
        <v>92</v>
      </c>
      <c r="AW1757" s="16" t="s">
        <v>26</v>
      </c>
      <c r="AX1757" s="16" t="s">
        <v>71</v>
      </c>
      <c r="AY1757" s="187" t="s">
        <v>157</v>
      </c>
    </row>
    <row r="1758" spans="1:65" s="13" customFormat="1" x14ac:dyDescent="0.2">
      <c r="B1758" s="165"/>
      <c r="D1758" s="166" t="s">
        <v>269</v>
      </c>
      <c r="E1758" s="167" t="s">
        <v>1</v>
      </c>
      <c r="F1758" s="168" t="s">
        <v>2408</v>
      </c>
      <c r="H1758" s="167" t="s">
        <v>1</v>
      </c>
      <c r="L1758" s="165"/>
      <c r="M1758" s="169"/>
      <c r="N1758" s="170"/>
      <c r="O1758" s="170"/>
      <c r="P1758" s="170"/>
      <c r="Q1758" s="170"/>
      <c r="R1758" s="170"/>
      <c r="S1758" s="170"/>
      <c r="T1758" s="171"/>
      <c r="AT1758" s="167" t="s">
        <v>269</v>
      </c>
      <c r="AU1758" s="167" t="s">
        <v>87</v>
      </c>
      <c r="AV1758" s="13" t="s">
        <v>79</v>
      </c>
      <c r="AW1758" s="13" t="s">
        <v>26</v>
      </c>
      <c r="AX1758" s="13" t="s">
        <v>71</v>
      </c>
      <c r="AY1758" s="167" t="s">
        <v>157</v>
      </c>
    </row>
    <row r="1759" spans="1:65" s="14" customFormat="1" x14ac:dyDescent="0.2">
      <c r="B1759" s="172"/>
      <c r="D1759" s="166" t="s">
        <v>269</v>
      </c>
      <c r="E1759" s="173" t="s">
        <v>1</v>
      </c>
      <c r="F1759" s="174" t="s">
        <v>2409</v>
      </c>
      <c r="H1759" s="175">
        <v>2.72</v>
      </c>
      <c r="L1759" s="172"/>
      <c r="M1759" s="176"/>
      <c r="N1759" s="177"/>
      <c r="O1759" s="177"/>
      <c r="P1759" s="177"/>
      <c r="Q1759" s="177"/>
      <c r="R1759" s="177"/>
      <c r="S1759" s="177"/>
      <c r="T1759" s="178"/>
      <c r="AT1759" s="173" t="s">
        <v>269</v>
      </c>
      <c r="AU1759" s="173" t="s">
        <v>87</v>
      </c>
      <c r="AV1759" s="14" t="s">
        <v>87</v>
      </c>
      <c r="AW1759" s="14" t="s">
        <v>26</v>
      </c>
      <c r="AX1759" s="14" t="s">
        <v>71</v>
      </c>
      <c r="AY1759" s="173" t="s">
        <v>157</v>
      </c>
    </row>
    <row r="1760" spans="1:65" s="14" customFormat="1" x14ac:dyDescent="0.2">
      <c r="B1760" s="172"/>
      <c r="D1760" s="166" t="s">
        <v>269</v>
      </c>
      <c r="E1760" s="173" t="s">
        <v>1</v>
      </c>
      <c r="F1760" s="174" t="s">
        <v>2410</v>
      </c>
      <c r="H1760" s="175">
        <v>25.8</v>
      </c>
      <c r="L1760" s="172"/>
      <c r="M1760" s="176"/>
      <c r="N1760" s="177"/>
      <c r="O1760" s="177"/>
      <c r="P1760" s="177"/>
      <c r="Q1760" s="177"/>
      <c r="R1760" s="177"/>
      <c r="S1760" s="177"/>
      <c r="T1760" s="178"/>
      <c r="AT1760" s="173" t="s">
        <v>269</v>
      </c>
      <c r="AU1760" s="173" t="s">
        <v>87</v>
      </c>
      <c r="AV1760" s="14" t="s">
        <v>87</v>
      </c>
      <c r="AW1760" s="14" t="s">
        <v>26</v>
      </c>
      <c r="AX1760" s="14" t="s">
        <v>71</v>
      </c>
      <c r="AY1760" s="173" t="s">
        <v>157</v>
      </c>
    </row>
    <row r="1761" spans="1:65" s="14" customFormat="1" x14ac:dyDescent="0.2">
      <c r="B1761" s="172"/>
      <c r="D1761" s="166" t="s">
        <v>269</v>
      </c>
      <c r="E1761" s="173" t="s">
        <v>1</v>
      </c>
      <c r="F1761" s="174" t="s">
        <v>2411</v>
      </c>
      <c r="H1761" s="175">
        <v>3.72</v>
      </c>
      <c r="L1761" s="172"/>
      <c r="M1761" s="176"/>
      <c r="N1761" s="177"/>
      <c r="O1761" s="177"/>
      <c r="P1761" s="177"/>
      <c r="Q1761" s="177"/>
      <c r="R1761" s="177"/>
      <c r="S1761" s="177"/>
      <c r="T1761" s="178"/>
      <c r="AT1761" s="173" t="s">
        <v>269</v>
      </c>
      <c r="AU1761" s="173" t="s">
        <v>87</v>
      </c>
      <c r="AV1761" s="14" t="s">
        <v>87</v>
      </c>
      <c r="AW1761" s="14" t="s">
        <v>26</v>
      </c>
      <c r="AX1761" s="14" t="s">
        <v>71</v>
      </c>
      <c r="AY1761" s="173" t="s">
        <v>157</v>
      </c>
    </row>
    <row r="1762" spans="1:65" s="14" customFormat="1" x14ac:dyDescent="0.2">
      <c r="B1762" s="172"/>
      <c r="D1762" s="166" t="s">
        <v>269</v>
      </c>
      <c r="E1762" s="173" t="s">
        <v>1</v>
      </c>
      <c r="F1762" s="174" t="s">
        <v>2412</v>
      </c>
      <c r="H1762" s="175">
        <v>65.150000000000006</v>
      </c>
      <c r="L1762" s="172"/>
      <c r="M1762" s="176"/>
      <c r="N1762" s="177"/>
      <c r="O1762" s="177"/>
      <c r="P1762" s="177"/>
      <c r="Q1762" s="177"/>
      <c r="R1762" s="177"/>
      <c r="S1762" s="177"/>
      <c r="T1762" s="178"/>
      <c r="AT1762" s="173" t="s">
        <v>269</v>
      </c>
      <c r="AU1762" s="173" t="s">
        <v>87</v>
      </c>
      <c r="AV1762" s="14" t="s">
        <v>87</v>
      </c>
      <c r="AW1762" s="14" t="s">
        <v>26</v>
      </c>
      <c r="AX1762" s="14" t="s">
        <v>71</v>
      </c>
      <c r="AY1762" s="173" t="s">
        <v>157</v>
      </c>
    </row>
    <row r="1763" spans="1:65" s="14" customFormat="1" x14ac:dyDescent="0.2">
      <c r="B1763" s="172"/>
      <c r="D1763" s="166" t="s">
        <v>269</v>
      </c>
      <c r="E1763" s="173" t="s">
        <v>1</v>
      </c>
      <c r="F1763" s="174" t="s">
        <v>2413</v>
      </c>
      <c r="H1763" s="175">
        <v>13.11</v>
      </c>
      <c r="L1763" s="172"/>
      <c r="M1763" s="176"/>
      <c r="N1763" s="177"/>
      <c r="O1763" s="177"/>
      <c r="P1763" s="177"/>
      <c r="Q1763" s="177"/>
      <c r="R1763" s="177"/>
      <c r="S1763" s="177"/>
      <c r="T1763" s="178"/>
      <c r="AT1763" s="173" t="s">
        <v>269</v>
      </c>
      <c r="AU1763" s="173" t="s">
        <v>87</v>
      </c>
      <c r="AV1763" s="14" t="s">
        <v>87</v>
      </c>
      <c r="AW1763" s="14" t="s">
        <v>26</v>
      </c>
      <c r="AX1763" s="14" t="s">
        <v>71</v>
      </c>
      <c r="AY1763" s="173" t="s">
        <v>157</v>
      </c>
    </row>
    <row r="1764" spans="1:65" s="14" customFormat="1" x14ac:dyDescent="0.2">
      <c r="B1764" s="172"/>
      <c r="D1764" s="166" t="s">
        <v>269</v>
      </c>
      <c r="E1764" s="173" t="s">
        <v>1</v>
      </c>
      <c r="F1764" s="174" t="s">
        <v>2414</v>
      </c>
      <c r="H1764" s="175">
        <v>5.5</v>
      </c>
      <c r="L1764" s="172"/>
      <c r="M1764" s="176"/>
      <c r="N1764" s="177"/>
      <c r="O1764" s="177"/>
      <c r="P1764" s="177"/>
      <c r="Q1764" s="177"/>
      <c r="R1764" s="177"/>
      <c r="S1764" s="177"/>
      <c r="T1764" s="178"/>
      <c r="AT1764" s="173" t="s">
        <v>269</v>
      </c>
      <c r="AU1764" s="173" t="s">
        <v>87</v>
      </c>
      <c r="AV1764" s="14" t="s">
        <v>87</v>
      </c>
      <c r="AW1764" s="14" t="s">
        <v>26</v>
      </c>
      <c r="AX1764" s="14" t="s">
        <v>71</v>
      </c>
      <c r="AY1764" s="173" t="s">
        <v>157</v>
      </c>
    </row>
    <row r="1765" spans="1:65" s="14" customFormat="1" x14ac:dyDescent="0.2">
      <c r="B1765" s="172"/>
      <c r="D1765" s="166" t="s">
        <v>269</v>
      </c>
      <c r="E1765" s="173" t="s">
        <v>1</v>
      </c>
      <c r="F1765" s="174" t="s">
        <v>2415</v>
      </c>
      <c r="H1765" s="175">
        <v>3.78</v>
      </c>
      <c r="L1765" s="172"/>
      <c r="M1765" s="176"/>
      <c r="N1765" s="177"/>
      <c r="O1765" s="177"/>
      <c r="P1765" s="177"/>
      <c r="Q1765" s="177"/>
      <c r="R1765" s="177"/>
      <c r="S1765" s="177"/>
      <c r="T1765" s="178"/>
      <c r="AT1765" s="173" t="s">
        <v>269</v>
      </c>
      <c r="AU1765" s="173" t="s">
        <v>87</v>
      </c>
      <c r="AV1765" s="14" t="s">
        <v>87</v>
      </c>
      <c r="AW1765" s="14" t="s">
        <v>26</v>
      </c>
      <c r="AX1765" s="14" t="s">
        <v>71</v>
      </c>
      <c r="AY1765" s="173" t="s">
        <v>157</v>
      </c>
    </row>
    <row r="1766" spans="1:65" s="16" customFormat="1" x14ac:dyDescent="0.2">
      <c r="B1766" s="186"/>
      <c r="D1766" s="166" t="s">
        <v>269</v>
      </c>
      <c r="E1766" s="187" t="s">
        <v>1</v>
      </c>
      <c r="F1766" s="188" t="s">
        <v>319</v>
      </c>
      <c r="H1766" s="189">
        <v>119.78</v>
      </c>
      <c r="L1766" s="186"/>
      <c r="M1766" s="190"/>
      <c r="N1766" s="191"/>
      <c r="O1766" s="191"/>
      <c r="P1766" s="191"/>
      <c r="Q1766" s="191"/>
      <c r="R1766" s="191"/>
      <c r="S1766" s="191"/>
      <c r="T1766" s="192"/>
      <c r="AT1766" s="187" t="s">
        <v>269</v>
      </c>
      <c r="AU1766" s="187" t="s">
        <v>87</v>
      </c>
      <c r="AV1766" s="16" t="s">
        <v>92</v>
      </c>
      <c r="AW1766" s="16" t="s">
        <v>26</v>
      </c>
      <c r="AX1766" s="16" t="s">
        <v>71</v>
      </c>
      <c r="AY1766" s="187" t="s">
        <v>157</v>
      </c>
    </row>
    <row r="1767" spans="1:65" s="13" customFormat="1" x14ac:dyDescent="0.2">
      <c r="B1767" s="165"/>
      <c r="D1767" s="166" t="s">
        <v>269</v>
      </c>
      <c r="E1767" s="167" t="s">
        <v>1</v>
      </c>
      <c r="F1767" s="168" t="s">
        <v>2416</v>
      </c>
      <c r="H1767" s="167" t="s">
        <v>1</v>
      </c>
      <c r="L1767" s="165"/>
      <c r="M1767" s="169"/>
      <c r="N1767" s="170"/>
      <c r="O1767" s="170"/>
      <c r="P1767" s="170"/>
      <c r="Q1767" s="170"/>
      <c r="R1767" s="170"/>
      <c r="S1767" s="170"/>
      <c r="T1767" s="171"/>
      <c r="AT1767" s="167" t="s">
        <v>269</v>
      </c>
      <c r="AU1767" s="167" t="s">
        <v>87</v>
      </c>
      <c r="AV1767" s="13" t="s">
        <v>79</v>
      </c>
      <c r="AW1767" s="13" t="s">
        <v>26</v>
      </c>
      <c r="AX1767" s="13" t="s">
        <v>71</v>
      </c>
      <c r="AY1767" s="167" t="s">
        <v>157</v>
      </c>
    </row>
    <row r="1768" spans="1:65" s="14" customFormat="1" x14ac:dyDescent="0.2">
      <c r="B1768" s="172"/>
      <c r="D1768" s="166" t="s">
        <v>269</v>
      </c>
      <c r="E1768" s="173" t="s">
        <v>1</v>
      </c>
      <c r="F1768" s="174" t="s">
        <v>2417</v>
      </c>
      <c r="H1768" s="175">
        <v>39.5</v>
      </c>
      <c r="L1768" s="172"/>
      <c r="M1768" s="176"/>
      <c r="N1768" s="177"/>
      <c r="O1768" s="177"/>
      <c r="P1768" s="177"/>
      <c r="Q1768" s="177"/>
      <c r="R1768" s="177"/>
      <c r="S1768" s="177"/>
      <c r="T1768" s="178"/>
      <c r="AT1768" s="173" t="s">
        <v>269</v>
      </c>
      <c r="AU1768" s="173" t="s">
        <v>87</v>
      </c>
      <c r="AV1768" s="14" t="s">
        <v>87</v>
      </c>
      <c r="AW1768" s="14" t="s">
        <v>26</v>
      </c>
      <c r="AX1768" s="14" t="s">
        <v>71</v>
      </c>
      <c r="AY1768" s="173" t="s">
        <v>157</v>
      </c>
    </row>
    <row r="1769" spans="1:65" s="16" customFormat="1" x14ac:dyDescent="0.2">
      <c r="B1769" s="186"/>
      <c r="D1769" s="166" t="s">
        <v>269</v>
      </c>
      <c r="E1769" s="187" t="s">
        <v>1</v>
      </c>
      <c r="F1769" s="188" t="s">
        <v>319</v>
      </c>
      <c r="H1769" s="189">
        <v>39.5</v>
      </c>
      <c r="L1769" s="186"/>
      <c r="M1769" s="190"/>
      <c r="N1769" s="191"/>
      <c r="O1769" s="191"/>
      <c r="P1769" s="191"/>
      <c r="Q1769" s="191"/>
      <c r="R1769" s="191"/>
      <c r="S1769" s="191"/>
      <c r="T1769" s="192"/>
      <c r="AT1769" s="187" t="s">
        <v>269</v>
      </c>
      <c r="AU1769" s="187" t="s">
        <v>87</v>
      </c>
      <c r="AV1769" s="16" t="s">
        <v>92</v>
      </c>
      <c r="AW1769" s="16" t="s">
        <v>26</v>
      </c>
      <c r="AX1769" s="16" t="s">
        <v>71</v>
      </c>
      <c r="AY1769" s="187" t="s">
        <v>157</v>
      </c>
    </row>
    <row r="1770" spans="1:65" s="15" customFormat="1" x14ac:dyDescent="0.2">
      <c r="B1770" s="179"/>
      <c r="D1770" s="166" t="s">
        <v>269</v>
      </c>
      <c r="E1770" s="180" t="s">
        <v>1</v>
      </c>
      <c r="F1770" s="181" t="s">
        <v>272</v>
      </c>
      <c r="H1770" s="182">
        <v>204.09</v>
      </c>
      <c r="L1770" s="179"/>
      <c r="M1770" s="183"/>
      <c r="N1770" s="184"/>
      <c r="O1770" s="184"/>
      <c r="P1770" s="184"/>
      <c r="Q1770" s="184"/>
      <c r="R1770" s="184"/>
      <c r="S1770" s="184"/>
      <c r="T1770" s="185"/>
      <c r="AT1770" s="180" t="s">
        <v>269</v>
      </c>
      <c r="AU1770" s="180" t="s">
        <v>87</v>
      </c>
      <c r="AV1770" s="15" t="s">
        <v>162</v>
      </c>
      <c r="AW1770" s="15" t="s">
        <v>26</v>
      </c>
      <c r="AX1770" s="15" t="s">
        <v>79</v>
      </c>
      <c r="AY1770" s="180" t="s">
        <v>157</v>
      </c>
    </row>
    <row r="1771" spans="1:65" s="2" customFormat="1" ht="24.2" customHeight="1" x14ac:dyDescent="0.2">
      <c r="A1771" s="30"/>
      <c r="B1771" s="147"/>
      <c r="C1771" s="148" t="s">
        <v>2418</v>
      </c>
      <c r="D1771" s="148" t="s">
        <v>159</v>
      </c>
      <c r="E1771" s="149" t="s">
        <v>2419</v>
      </c>
      <c r="F1771" s="150" t="s">
        <v>2420</v>
      </c>
      <c r="G1771" s="151" t="s">
        <v>168</v>
      </c>
      <c r="H1771" s="152">
        <v>71.367999999999995</v>
      </c>
      <c r="I1771" s="152"/>
      <c r="J1771" s="152">
        <f>ROUND(I1771*H1771,3)</f>
        <v>0</v>
      </c>
      <c r="K1771" s="153"/>
      <c r="L1771" s="31"/>
      <c r="M1771" s="154" t="s">
        <v>1</v>
      </c>
      <c r="N1771" s="155" t="s">
        <v>37</v>
      </c>
      <c r="O1771" s="156">
        <v>0.12</v>
      </c>
      <c r="P1771" s="156">
        <f>O1771*H1771</f>
        <v>8.5641599999999993</v>
      </c>
      <c r="Q1771" s="156">
        <v>0</v>
      </c>
      <c r="R1771" s="156">
        <f>Q1771*H1771</f>
        <v>0</v>
      </c>
      <c r="S1771" s="156">
        <v>0</v>
      </c>
      <c r="T1771" s="157">
        <f>S1771*H1771</f>
        <v>0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58" t="s">
        <v>220</v>
      </c>
      <c r="AT1771" s="158" t="s">
        <v>159</v>
      </c>
      <c r="AU1771" s="158" t="s">
        <v>87</v>
      </c>
      <c r="AY1771" s="18" t="s">
        <v>157</v>
      </c>
      <c r="BE1771" s="159">
        <f>IF(N1771="základná",J1771,0)</f>
        <v>0</v>
      </c>
      <c r="BF1771" s="159">
        <f>IF(N1771="znížená",J1771,0)</f>
        <v>0</v>
      </c>
      <c r="BG1771" s="159">
        <f>IF(N1771="zákl. prenesená",J1771,0)</f>
        <v>0</v>
      </c>
      <c r="BH1771" s="159">
        <f>IF(N1771="zníž. prenesená",J1771,0)</f>
        <v>0</v>
      </c>
      <c r="BI1771" s="159">
        <f>IF(N1771="nulová",J1771,0)</f>
        <v>0</v>
      </c>
      <c r="BJ1771" s="18" t="s">
        <v>87</v>
      </c>
      <c r="BK1771" s="160">
        <f>ROUND(I1771*H1771,3)</f>
        <v>0</v>
      </c>
      <c r="BL1771" s="18" t="s">
        <v>220</v>
      </c>
      <c r="BM1771" s="158" t="s">
        <v>2421</v>
      </c>
    </row>
    <row r="1772" spans="1:65" s="13" customFormat="1" x14ac:dyDescent="0.2">
      <c r="B1772" s="165"/>
      <c r="D1772" s="166" t="s">
        <v>269</v>
      </c>
      <c r="E1772" s="167" t="s">
        <v>1</v>
      </c>
      <c r="F1772" s="168" t="s">
        <v>2422</v>
      </c>
      <c r="H1772" s="167" t="s">
        <v>1</v>
      </c>
      <c r="L1772" s="165"/>
      <c r="M1772" s="169"/>
      <c r="N1772" s="170"/>
      <c r="O1772" s="170"/>
      <c r="P1772" s="170"/>
      <c r="Q1772" s="170"/>
      <c r="R1772" s="170"/>
      <c r="S1772" s="170"/>
      <c r="T1772" s="171"/>
      <c r="AT1772" s="167" t="s">
        <v>269</v>
      </c>
      <c r="AU1772" s="167" t="s">
        <v>87</v>
      </c>
      <c r="AV1772" s="13" t="s">
        <v>79</v>
      </c>
      <c r="AW1772" s="13" t="s">
        <v>26</v>
      </c>
      <c r="AX1772" s="13" t="s">
        <v>71</v>
      </c>
      <c r="AY1772" s="167" t="s">
        <v>157</v>
      </c>
    </row>
    <row r="1773" spans="1:65" s="13" customFormat="1" x14ac:dyDescent="0.2">
      <c r="B1773" s="165"/>
      <c r="D1773" s="166" t="s">
        <v>269</v>
      </c>
      <c r="E1773" s="167" t="s">
        <v>1</v>
      </c>
      <c r="F1773" s="168" t="s">
        <v>1070</v>
      </c>
      <c r="H1773" s="167" t="s">
        <v>1</v>
      </c>
      <c r="L1773" s="165"/>
      <c r="M1773" s="169"/>
      <c r="N1773" s="170"/>
      <c r="O1773" s="170"/>
      <c r="P1773" s="170"/>
      <c r="Q1773" s="170"/>
      <c r="R1773" s="170"/>
      <c r="S1773" s="170"/>
      <c r="T1773" s="171"/>
      <c r="AT1773" s="167" t="s">
        <v>269</v>
      </c>
      <c r="AU1773" s="167" t="s">
        <v>87</v>
      </c>
      <c r="AV1773" s="13" t="s">
        <v>79</v>
      </c>
      <c r="AW1773" s="13" t="s">
        <v>26</v>
      </c>
      <c r="AX1773" s="13" t="s">
        <v>71</v>
      </c>
      <c r="AY1773" s="167" t="s">
        <v>157</v>
      </c>
    </row>
    <row r="1774" spans="1:65" s="14" customFormat="1" ht="33.75" x14ac:dyDescent="0.2">
      <c r="B1774" s="172"/>
      <c r="D1774" s="166" t="s">
        <v>269</v>
      </c>
      <c r="E1774" s="173" t="s">
        <v>1</v>
      </c>
      <c r="F1774" s="174" t="s">
        <v>2423</v>
      </c>
      <c r="H1774" s="175">
        <v>13.455</v>
      </c>
      <c r="L1774" s="172"/>
      <c r="M1774" s="176"/>
      <c r="N1774" s="177"/>
      <c r="O1774" s="177"/>
      <c r="P1774" s="177"/>
      <c r="Q1774" s="177"/>
      <c r="R1774" s="177"/>
      <c r="S1774" s="177"/>
      <c r="T1774" s="178"/>
      <c r="AT1774" s="173" t="s">
        <v>269</v>
      </c>
      <c r="AU1774" s="173" t="s">
        <v>87</v>
      </c>
      <c r="AV1774" s="14" t="s">
        <v>87</v>
      </c>
      <c r="AW1774" s="14" t="s">
        <v>26</v>
      </c>
      <c r="AX1774" s="14" t="s">
        <v>71</v>
      </c>
      <c r="AY1774" s="173" t="s">
        <v>157</v>
      </c>
    </row>
    <row r="1775" spans="1:65" s="14" customFormat="1" x14ac:dyDescent="0.2">
      <c r="B1775" s="172"/>
      <c r="D1775" s="166" t="s">
        <v>269</v>
      </c>
      <c r="E1775" s="173" t="s">
        <v>1</v>
      </c>
      <c r="F1775" s="174" t="s">
        <v>2424</v>
      </c>
      <c r="H1775" s="175">
        <v>1.9</v>
      </c>
      <c r="L1775" s="172"/>
      <c r="M1775" s="176"/>
      <c r="N1775" s="177"/>
      <c r="O1775" s="177"/>
      <c r="P1775" s="177"/>
      <c r="Q1775" s="177"/>
      <c r="R1775" s="177"/>
      <c r="S1775" s="177"/>
      <c r="T1775" s="178"/>
      <c r="AT1775" s="173" t="s">
        <v>269</v>
      </c>
      <c r="AU1775" s="173" t="s">
        <v>87</v>
      </c>
      <c r="AV1775" s="14" t="s">
        <v>87</v>
      </c>
      <c r="AW1775" s="14" t="s">
        <v>26</v>
      </c>
      <c r="AX1775" s="14" t="s">
        <v>71</v>
      </c>
      <c r="AY1775" s="173" t="s">
        <v>157</v>
      </c>
    </row>
    <row r="1776" spans="1:65" s="14" customFormat="1" ht="33.75" x14ac:dyDescent="0.2">
      <c r="B1776" s="172"/>
      <c r="D1776" s="166" t="s">
        <v>269</v>
      </c>
      <c r="E1776" s="173" t="s">
        <v>1</v>
      </c>
      <c r="F1776" s="174" t="s">
        <v>2425</v>
      </c>
      <c r="H1776" s="175">
        <v>13.57</v>
      </c>
      <c r="L1776" s="172"/>
      <c r="M1776" s="176"/>
      <c r="N1776" s="177"/>
      <c r="O1776" s="177"/>
      <c r="P1776" s="177"/>
      <c r="Q1776" s="177"/>
      <c r="R1776" s="177"/>
      <c r="S1776" s="177"/>
      <c r="T1776" s="178"/>
      <c r="AT1776" s="173" t="s">
        <v>269</v>
      </c>
      <c r="AU1776" s="173" t="s">
        <v>87</v>
      </c>
      <c r="AV1776" s="14" t="s">
        <v>87</v>
      </c>
      <c r="AW1776" s="14" t="s">
        <v>26</v>
      </c>
      <c r="AX1776" s="14" t="s">
        <v>71</v>
      </c>
      <c r="AY1776" s="173" t="s">
        <v>157</v>
      </c>
    </row>
    <row r="1777" spans="2:51" s="14" customFormat="1" x14ac:dyDescent="0.2">
      <c r="B1777" s="172"/>
      <c r="D1777" s="166" t="s">
        <v>269</v>
      </c>
      <c r="E1777" s="173" t="s">
        <v>1</v>
      </c>
      <c r="F1777" s="174" t="s">
        <v>2426</v>
      </c>
      <c r="H1777" s="175">
        <v>1.9</v>
      </c>
      <c r="L1777" s="172"/>
      <c r="M1777" s="176"/>
      <c r="N1777" s="177"/>
      <c r="O1777" s="177"/>
      <c r="P1777" s="177"/>
      <c r="Q1777" s="177"/>
      <c r="R1777" s="177"/>
      <c r="S1777" s="177"/>
      <c r="T1777" s="178"/>
      <c r="AT1777" s="173" t="s">
        <v>269</v>
      </c>
      <c r="AU1777" s="173" t="s">
        <v>87</v>
      </c>
      <c r="AV1777" s="14" t="s">
        <v>87</v>
      </c>
      <c r="AW1777" s="14" t="s">
        <v>26</v>
      </c>
      <c r="AX1777" s="14" t="s">
        <v>71</v>
      </c>
      <c r="AY1777" s="173" t="s">
        <v>157</v>
      </c>
    </row>
    <row r="1778" spans="2:51" s="14" customFormat="1" x14ac:dyDescent="0.2">
      <c r="B1778" s="172"/>
      <c r="D1778" s="166" t="s">
        <v>269</v>
      </c>
      <c r="E1778" s="173" t="s">
        <v>1</v>
      </c>
      <c r="F1778" s="174" t="s">
        <v>2427</v>
      </c>
      <c r="H1778" s="175">
        <v>0.88</v>
      </c>
      <c r="L1778" s="172"/>
      <c r="M1778" s="176"/>
      <c r="N1778" s="177"/>
      <c r="O1778" s="177"/>
      <c r="P1778" s="177"/>
      <c r="Q1778" s="177"/>
      <c r="R1778" s="177"/>
      <c r="S1778" s="177"/>
      <c r="T1778" s="178"/>
      <c r="AT1778" s="173" t="s">
        <v>269</v>
      </c>
      <c r="AU1778" s="173" t="s">
        <v>87</v>
      </c>
      <c r="AV1778" s="14" t="s">
        <v>87</v>
      </c>
      <c r="AW1778" s="14" t="s">
        <v>26</v>
      </c>
      <c r="AX1778" s="14" t="s">
        <v>71</v>
      </c>
      <c r="AY1778" s="173" t="s">
        <v>157</v>
      </c>
    </row>
    <row r="1779" spans="2:51" s="14" customFormat="1" x14ac:dyDescent="0.2">
      <c r="B1779" s="172"/>
      <c r="D1779" s="166" t="s">
        <v>269</v>
      </c>
      <c r="E1779" s="173" t="s">
        <v>1</v>
      </c>
      <c r="F1779" s="174" t="s">
        <v>2428</v>
      </c>
      <c r="H1779" s="175">
        <v>0.88</v>
      </c>
      <c r="L1779" s="172"/>
      <c r="M1779" s="176"/>
      <c r="N1779" s="177"/>
      <c r="O1779" s="177"/>
      <c r="P1779" s="177"/>
      <c r="Q1779" s="177"/>
      <c r="R1779" s="177"/>
      <c r="S1779" s="177"/>
      <c r="T1779" s="178"/>
      <c r="AT1779" s="173" t="s">
        <v>269</v>
      </c>
      <c r="AU1779" s="173" t="s">
        <v>87</v>
      </c>
      <c r="AV1779" s="14" t="s">
        <v>87</v>
      </c>
      <c r="AW1779" s="14" t="s">
        <v>26</v>
      </c>
      <c r="AX1779" s="14" t="s">
        <v>71</v>
      </c>
      <c r="AY1779" s="173" t="s">
        <v>157</v>
      </c>
    </row>
    <row r="1780" spans="2:51" s="14" customFormat="1" x14ac:dyDescent="0.2">
      <c r="B1780" s="172"/>
      <c r="D1780" s="166" t="s">
        <v>269</v>
      </c>
      <c r="E1780" s="173" t="s">
        <v>1</v>
      </c>
      <c r="F1780" s="174" t="s">
        <v>2429</v>
      </c>
      <c r="H1780" s="175">
        <v>1.26</v>
      </c>
      <c r="L1780" s="172"/>
      <c r="M1780" s="176"/>
      <c r="N1780" s="177"/>
      <c r="O1780" s="177"/>
      <c r="P1780" s="177"/>
      <c r="Q1780" s="177"/>
      <c r="R1780" s="177"/>
      <c r="S1780" s="177"/>
      <c r="T1780" s="178"/>
      <c r="AT1780" s="173" t="s">
        <v>269</v>
      </c>
      <c r="AU1780" s="173" t="s">
        <v>87</v>
      </c>
      <c r="AV1780" s="14" t="s">
        <v>87</v>
      </c>
      <c r="AW1780" s="14" t="s">
        <v>26</v>
      </c>
      <c r="AX1780" s="14" t="s">
        <v>71</v>
      </c>
      <c r="AY1780" s="173" t="s">
        <v>157</v>
      </c>
    </row>
    <row r="1781" spans="2:51" s="14" customFormat="1" x14ac:dyDescent="0.2">
      <c r="B1781" s="172"/>
      <c r="D1781" s="166" t="s">
        <v>269</v>
      </c>
      <c r="E1781" s="173" t="s">
        <v>1</v>
      </c>
      <c r="F1781" s="174" t="s">
        <v>2430</v>
      </c>
      <c r="H1781" s="175">
        <v>2.4</v>
      </c>
      <c r="L1781" s="172"/>
      <c r="M1781" s="176"/>
      <c r="N1781" s="177"/>
      <c r="O1781" s="177"/>
      <c r="P1781" s="177"/>
      <c r="Q1781" s="177"/>
      <c r="R1781" s="177"/>
      <c r="S1781" s="177"/>
      <c r="T1781" s="178"/>
      <c r="AT1781" s="173" t="s">
        <v>269</v>
      </c>
      <c r="AU1781" s="173" t="s">
        <v>87</v>
      </c>
      <c r="AV1781" s="14" t="s">
        <v>87</v>
      </c>
      <c r="AW1781" s="14" t="s">
        <v>26</v>
      </c>
      <c r="AX1781" s="14" t="s">
        <v>71</v>
      </c>
      <c r="AY1781" s="173" t="s">
        <v>157</v>
      </c>
    </row>
    <row r="1782" spans="2:51" s="14" customFormat="1" x14ac:dyDescent="0.2">
      <c r="B1782" s="172"/>
      <c r="D1782" s="166" t="s">
        <v>269</v>
      </c>
      <c r="E1782" s="173" t="s">
        <v>1</v>
      </c>
      <c r="F1782" s="174" t="s">
        <v>2431</v>
      </c>
      <c r="H1782" s="175">
        <v>2.92</v>
      </c>
      <c r="L1782" s="172"/>
      <c r="M1782" s="176"/>
      <c r="N1782" s="177"/>
      <c r="O1782" s="177"/>
      <c r="P1782" s="177"/>
      <c r="Q1782" s="177"/>
      <c r="R1782" s="177"/>
      <c r="S1782" s="177"/>
      <c r="T1782" s="178"/>
      <c r="AT1782" s="173" t="s">
        <v>269</v>
      </c>
      <c r="AU1782" s="173" t="s">
        <v>87</v>
      </c>
      <c r="AV1782" s="14" t="s">
        <v>87</v>
      </c>
      <c r="AW1782" s="14" t="s">
        <v>26</v>
      </c>
      <c r="AX1782" s="14" t="s">
        <v>71</v>
      </c>
      <c r="AY1782" s="173" t="s">
        <v>157</v>
      </c>
    </row>
    <row r="1783" spans="2:51" s="14" customFormat="1" ht="33.75" x14ac:dyDescent="0.2">
      <c r="B1783" s="172"/>
      <c r="D1783" s="166" t="s">
        <v>269</v>
      </c>
      <c r="E1783" s="173" t="s">
        <v>1</v>
      </c>
      <c r="F1783" s="174" t="s">
        <v>2432</v>
      </c>
      <c r="H1783" s="175">
        <v>3.306</v>
      </c>
      <c r="L1783" s="172"/>
      <c r="M1783" s="176"/>
      <c r="N1783" s="177"/>
      <c r="O1783" s="177"/>
      <c r="P1783" s="177"/>
      <c r="Q1783" s="177"/>
      <c r="R1783" s="177"/>
      <c r="S1783" s="177"/>
      <c r="T1783" s="178"/>
      <c r="AT1783" s="173" t="s">
        <v>269</v>
      </c>
      <c r="AU1783" s="173" t="s">
        <v>87</v>
      </c>
      <c r="AV1783" s="14" t="s">
        <v>87</v>
      </c>
      <c r="AW1783" s="14" t="s">
        <v>26</v>
      </c>
      <c r="AX1783" s="14" t="s">
        <v>71</v>
      </c>
      <c r="AY1783" s="173" t="s">
        <v>157</v>
      </c>
    </row>
    <row r="1784" spans="2:51" s="14" customFormat="1" ht="22.5" x14ac:dyDescent="0.2">
      <c r="B1784" s="172"/>
      <c r="D1784" s="166" t="s">
        <v>269</v>
      </c>
      <c r="E1784" s="173" t="s">
        <v>1</v>
      </c>
      <c r="F1784" s="174" t="s">
        <v>2433</v>
      </c>
      <c r="H1784" s="175">
        <v>6.9249999999999998</v>
      </c>
      <c r="L1784" s="172"/>
      <c r="M1784" s="176"/>
      <c r="N1784" s="177"/>
      <c r="O1784" s="177"/>
      <c r="P1784" s="177"/>
      <c r="Q1784" s="177"/>
      <c r="R1784" s="177"/>
      <c r="S1784" s="177"/>
      <c r="T1784" s="178"/>
      <c r="AT1784" s="173" t="s">
        <v>269</v>
      </c>
      <c r="AU1784" s="173" t="s">
        <v>87</v>
      </c>
      <c r="AV1784" s="14" t="s">
        <v>87</v>
      </c>
      <c r="AW1784" s="14" t="s">
        <v>26</v>
      </c>
      <c r="AX1784" s="14" t="s">
        <v>71</v>
      </c>
      <c r="AY1784" s="173" t="s">
        <v>157</v>
      </c>
    </row>
    <row r="1785" spans="2:51" s="14" customFormat="1" ht="22.5" x14ac:dyDescent="0.2">
      <c r="B1785" s="172"/>
      <c r="D1785" s="166" t="s">
        <v>269</v>
      </c>
      <c r="E1785" s="173" t="s">
        <v>1</v>
      </c>
      <c r="F1785" s="174" t="s">
        <v>2434</v>
      </c>
      <c r="H1785" s="175">
        <v>7.77</v>
      </c>
      <c r="L1785" s="172"/>
      <c r="M1785" s="176"/>
      <c r="N1785" s="177"/>
      <c r="O1785" s="177"/>
      <c r="P1785" s="177"/>
      <c r="Q1785" s="177"/>
      <c r="R1785" s="177"/>
      <c r="S1785" s="177"/>
      <c r="T1785" s="178"/>
      <c r="AT1785" s="173" t="s">
        <v>269</v>
      </c>
      <c r="AU1785" s="173" t="s">
        <v>87</v>
      </c>
      <c r="AV1785" s="14" t="s">
        <v>87</v>
      </c>
      <c r="AW1785" s="14" t="s">
        <v>26</v>
      </c>
      <c r="AX1785" s="14" t="s">
        <v>71</v>
      </c>
      <c r="AY1785" s="173" t="s">
        <v>157</v>
      </c>
    </row>
    <row r="1786" spans="2:51" s="14" customFormat="1" x14ac:dyDescent="0.2">
      <c r="B1786" s="172"/>
      <c r="D1786" s="166" t="s">
        <v>269</v>
      </c>
      <c r="E1786" s="173" t="s">
        <v>1</v>
      </c>
      <c r="F1786" s="174" t="s">
        <v>2435</v>
      </c>
      <c r="H1786" s="175">
        <v>1.46</v>
      </c>
      <c r="L1786" s="172"/>
      <c r="M1786" s="176"/>
      <c r="N1786" s="177"/>
      <c r="O1786" s="177"/>
      <c r="P1786" s="177"/>
      <c r="Q1786" s="177"/>
      <c r="R1786" s="177"/>
      <c r="S1786" s="177"/>
      <c r="T1786" s="178"/>
      <c r="AT1786" s="173" t="s">
        <v>269</v>
      </c>
      <c r="AU1786" s="173" t="s">
        <v>87</v>
      </c>
      <c r="AV1786" s="14" t="s">
        <v>87</v>
      </c>
      <c r="AW1786" s="14" t="s">
        <v>26</v>
      </c>
      <c r="AX1786" s="14" t="s">
        <v>71</v>
      </c>
      <c r="AY1786" s="173" t="s">
        <v>157</v>
      </c>
    </row>
    <row r="1787" spans="2:51" s="14" customFormat="1" x14ac:dyDescent="0.2">
      <c r="B1787" s="172"/>
      <c r="D1787" s="166" t="s">
        <v>269</v>
      </c>
      <c r="E1787" s="173" t="s">
        <v>1</v>
      </c>
      <c r="F1787" s="174" t="s">
        <v>2436</v>
      </c>
      <c r="H1787" s="175">
        <v>2.2639999999999998</v>
      </c>
      <c r="L1787" s="172"/>
      <c r="M1787" s="176"/>
      <c r="N1787" s="177"/>
      <c r="O1787" s="177"/>
      <c r="P1787" s="177"/>
      <c r="Q1787" s="177"/>
      <c r="R1787" s="177"/>
      <c r="S1787" s="177"/>
      <c r="T1787" s="178"/>
      <c r="AT1787" s="173" t="s">
        <v>269</v>
      </c>
      <c r="AU1787" s="173" t="s">
        <v>87</v>
      </c>
      <c r="AV1787" s="14" t="s">
        <v>87</v>
      </c>
      <c r="AW1787" s="14" t="s">
        <v>26</v>
      </c>
      <c r="AX1787" s="14" t="s">
        <v>71</v>
      </c>
      <c r="AY1787" s="173" t="s">
        <v>157</v>
      </c>
    </row>
    <row r="1788" spans="2:51" s="14" customFormat="1" x14ac:dyDescent="0.2">
      <c r="B1788" s="172"/>
      <c r="D1788" s="166" t="s">
        <v>269</v>
      </c>
      <c r="E1788" s="173" t="s">
        <v>1</v>
      </c>
      <c r="F1788" s="174" t="s">
        <v>2437</v>
      </c>
      <c r="H1788" s="175">
        <v>0.89</v>
      </c>
      <c r="L1788" s="172"/>
      <c r="M1788" s="176"/>
      <c r="N1788" s="177"/>
      <c r="O1788" s="177"/>
      <c r="P1788" s="177"/>
      <c r="Q1788" s="177"/>
      <c r="R1788" s="177"/>
      <c r="S1788" s="177"/>
      <c r="T1788" s="178"/>
      <c r="AT1788" s="173" t="s">
        <v>269</v>
      </c>
      <c r="AU1788" s="173" t="s">
        <v>87</v>
      </c>
      <c r="AV1788" s="14" t="s">
        <v>87</v>
      </c>
      <c r="AW1788" s="14" t="s">
        <v>26</v>
      </c>
      <c r="AX1788" s="14" t="s">
        <v>71</v>
      </c>
      <c r="AY1788" s="173" t="s">
        <v>157</v>
      </c>
    </row>
    <row r="1789" spans="2:51" s="14" customFormat="1" ht="22.5" x14ac:dyDescent="0.2">
      <c r="B1789" s="172"/>
      <c r="D1789" s="166" t="s">
        <v>269</v>
      </c>
      <c r="E1789" s="173" t="s">
        <v>1</v>
      </c>
      <c r="F1789" s="174" t="s">
        <v>2438</v>
      </c>
      <c r="H1789" s="175">
        <v>0.86</v>
      </c>
      <c r="L1789" s="172"/>
      <c r="M1789" s="176"/>
      <c r="N1789" s="177"/>
      <c r="O1789" s="177"/>
      <c r="P1789" s="177"/>
      <c r="Q1789" s="177"/>
      <c r="R1789" s="177"/>
      <c r="S1789" s="177"/>
      <c r="T1789" s="178"/>
      <c r="AT1789" s="173" t="s">
        <v>269</v>
      </c>
      <c r="AU1789" s="173" t="s">
        <v>87</v>
      </c>
      <c r="AV1789" s="14" t="s">
        <v>87</v>
      </c>
      <c r="AW1789" s="14" t="s">
        <v>26</v>
      </c>
      <c r="AX1789" s="14" t="s">
        <v>71</v>
      </c>
      <c r="AY1789" s="173" t="s">
        <v>157</v>
      </c>
    </row>
    <row r="1790" spans="2:51" s="14" customFormat="1" x14ac:dyDescent="0.2">
      <c r="B1790" s="172"/>
      <c r="D1790" s="166" t="s">
        <v>269</v>
      </c>
      <c r="E1790" s="173" t="s">
        <v>1</v>
      </c>
      <c r="F1790" s="174" t="s">
        <v>2439</v>
      </c>
      <c r="H1790" s="175">
        <v>1.1879999999999999</v>
      </c>
      <c r="L1790" s="172"/>
      <c r="M1790" s="176"/>
      <c r="N1790" s="177"/>
      <c r="O1790" s="177"/>
      <c r="P1790" s="177"/>
      <c r="Q1790" s="177"/>
      <c r="R1790" s="177"/>
      <c r="S1790" s="177"/>
      <c r="T1790" s="178"/>
      <c r="AT1790" s="173" t="s">
        <v>269</v>
      </c>
      <c r="AU1790" s="173" t="s">
        <v>87</v>
      </c>
      <c r="AV1790" s="14" t="s">
        <v>87</v>
      </c>
      <c r="AW1790" s="14" t="s">
        <v>26</v>
      </c>
      <c r="AX1790" s="14" t="s">
        <v>71</v>
      </c>
      <c r="AY1790" s="173" t="s">
        <v>157</v>
      </c>
    </row>
    <row r="1791" spans="2:51" s="16" customFormat="1" x14ac:dyDescent="0.2">
      <c r="B1791" s="186"/>
      <c r="D1791" s="166" t="s">
        <v>269</v>
      </c>
      <c r="E1791" s="187" t="s">
        <v>1</v>
      </c>
      <c r="F1791" s="188" t="s">
        <v>319</v>
      </c>
      <c r="H1791" s="189">
        <v>63.828000000000003</v>
      </c>
      <c r="L1791" s="186"/>
      <c r="M1791" s="190"/>
      <c r="N1791" s="191"/>
      <c r="O1791" s="191"/>
      <c r="P1791" s="191"/>
      <c r="Q1791" s="191"/>
      <c r="R1791" s="191"/>
      <c r="S1791" s="191"/>
      <c r="T1791" s="192"/>
      <c r="AT1791" s="187" t="s">
        <v>269</v>
      </c>
      <c r="AU1791" s="187" t="s">
        <v>87</v>
      </c>
      <c r="AV1791" s="16" t="s">
        <v>92</v>
      </c>
      <c r="AW1791" s="16" t="s">
        <v>26</v>
      </c>
      <c r="AX1791" s="16" t="s">
        <v>71</v>
      </c>
      <c r="AY1791" s="187" t="s">
        <v>157</v>
      </c>
    </row>
    <row r="1792" spans="2:51" s="13" customFormat="1" x14ac:dyDescent="0.2">
      <c r="B1792" s="165"/>
      <c r="D1792" s="166" t="s">
        <v>269</v>
      </c>
      <c r="E1792" s="167" t="s">
        <v>1</v>
      </c>
      <c r="F1792" s="168" t="s">
        <v>1401</v>
      </c>
      <c r="H1792" s="167" t="s">
        <v>1</v>
      </c>
      <c r="L1792" s="165"/>
      <c r="M1792" s="169"/>
      <c r="N1792" s="170"/>
      <c r="O1792" s="170"/>
      <c r="P1792" s="170"/>
      <c r="Q1792" s="170"/>
      <c r="R1792" s="170"/>
      <c r="S1792" s="170"/>
      <c r="T1792" s="171"/>
      <c r="AT1792" s="167" t="s">
        <v>269</v>
      </c>
      <c r="AU1792" s="167" t="s">
        <v>87</v>
      </c>
      <c r="AV1792" s="13" t="s">
        <v>79</v>
      </c>
      <c r="AW1792" s="13" t="s">
        <v>26</v>
      </c>
      <c r="AX1792" s="13" t="s">
        <v>71</v>
      </c>
      <c r="AY1792" s="167" t="s">
        <v>157</v>
      </c>
    </row>
    <row r="1793" spans="1:65" s="14" customFormat="1" x14ac:dyDescent="0.2">
      <c r="B1793" s="172"/>
      <c r="D1793" s="166" t="s">
        <v>269</v>
      </c>
      <c r="E1793" s="173" t="s">
        <v>1</v>
      </c>
      <c r="F1793" s="174" t="s">
        <v>2440</v>
      </c>
      <c r="H1793" s="175">
        <v>3.77</v>
      </c>
      <c r="L1793" s="172"/>
      <c r="M1793" s="176"/>
      <c r="N1793" s="177"/>
      <c r="O1793" s="177"/>
      <c r="P1793" s="177"/>
      <c r="Q1793" s="177"/>
      <c r="R1793" s="177"/>
      <c r="S1793" s="177"/>
      <c r="T1793" s="178"/>
      <c r="AT1793" s="173" t="s">
        <v>269</v>
      </c>
      <c r="AU1793" s="173" t="s">
        <v>87</v>
      </c>
      <c r="AV1793" s="14" t="s">
        <v>87</v>
      </c>
      <c r="AW1793" s="14" t="s">
        <v>26</v>
      </c>
      <c r="AX1793" s="14" t="s">
        <v>71</v>
      </c>
      <c r="AY1793" s="173" t="s">
        <v>157</v>
      </c>
    </row>
    <row r="1794" spans="1:65" s="14" customFormat="1" x14ac:dyDescent="0.2">
      <c r="B1794" s="172"/>
      <c r="D1794" s="166" t="s">
        <v>269</v>
      </c>
      <c r="E1794" s="173" t="s">
        <v>1</v>
      </c>
      <c r="F1794" s="174" t="s">
        <v>2441</v>
      </c>
      <c r="H1794" s="175">
        <v>3.77</v>
      </c>
      <c r="L1794" s="172"/>
      <c r="M1794" s="176"/>
      <c r="N1794" s="177"/>
      <c r="O1794" s="177"/>
      <c r="P1794" s="177"/>
      <c r="Q1794" s="177"/>
      <c r="R1794" s="177"/>
      <c r="S1794" s="177"/>
      <c r="T1794" s="178"/>
      <c r="AT1794" s="173" t="s">
        <v>269</v>
      </c>
      <c r="AU1794" s="173" t="s">
        <v>87</v>
      </c>
      <c r="AV1794" s="14" t="s">
        <v>87</v>
      </c>
      <c r="AW1794" s="14" t="s">
        <v>26</v>
      </c>
      <c r="AX1794" s="14" t="s">
        <v>71</v>
      </c>
      <c r="AY1794" s="173" t="s">
        <v>157</v>
      </c>
    </row>
    <row r="1795" spans="1:65" s="16" customFormat="1" x14ac:dyDescent="0.2">
      <c r="B1795" s="186"/>
      <c r="D1795" s="166" t="s">
        <v>269</v>
      </c>
      <c r="E1795" s="187" t="s">
        <v>1</v>
      </c>
      <c r="F1795" s="188" t="s">
        <v>319</v>
      </c>
      <c r="H1795" s="189">
        <v>7.54</v>
      </c>
      <c r="L1795" s="186"/>
      <c r="M1795" s="190"/>
      <c r="N1795" s="191"/>
      <c r="O1795" s="191"/>
      <c r="P1795" s="191"/>
      <c r="Q1795" s="191"/>
      <c r="R1795" s="191"/>
      <c r="S1795" s="191"/>
      <c r="T1795" s="192"/>
      <c r="AT1795" s="187" t="s">
        <v>269</v>
      </c>
      <c r="AU1795" s="187" t="s">
        <v>87</v>
      </c>
      <c r="AV1795" s="16" t="s">
        <v>92</v>
      </c>
      <c r="AW1795" s="16" t="s">
        <v>26</v>
      </c>
      <c r="AX1795" s="16" t="s">
        <v>71</v>
      </c>
      <c r="AY1795" s="187" t="s">
        <v>157</v>
      </c>
    </row>
    <row r="1796" spans="1:65" s="15" customFormat="1" x14ac:dyDescent="0.2">
      <c r="B1796" s="179"/>
      <c r="D1796" s="166" t="s">
        <v>269</v>
      </c>
      <c r="E1796" s="180" t="s">
        <v>1</v>
      </c>
      <c r="F1796" s="181" t="s">
        <v>2442</v>
      </c>
      <c r="H1796" s="182">
        <v>71.367999999999995</v>
      </c>
      <c r="L1796" s="179"/>
      <c r="M1796" s="183"/>
      <c r="N1796" s="184"/>
      <c r="O1796" s="184"/>
      <c r="P1796" s="184"/>
      <c r="Q1796" s="184"/>
      <c r="R1796" s="184"/>
      <c r="S1796" s="184"/>
      <c r="T1796" s="185"/>
      <c r="AT1796" s="180" t="s">
        <v>269</v>
      </c>
      <c r="AU1796" s="180" t="s">
        <v>87</v>
      </c>
      <c r="AV1796" s="15" t="s">
        <v>162</v>
      </c>
      <c r="AW1796" s="15" t="s">
        <v>26</v>
      </c>
      <c r="AX1796" s="15" t="s">
        <v>79</v>
      </c>
      <c r="AY1796" s="180" t="s">
        <v>157</v>
      </c>
    </row>
    <row r="1797" spans="1:65" s="2" customFormat="1" ht="37.9" customHeight="1" x14ac:dyDescent="0.2">
      <c r="A1797" s="30"/>
      <c r="B1797" s="147"/>
      <c r="C1797" s="193" t="s">
        <v>2443</v>
      </c>
      <c r="D1797" s="193" t="s">
        <v>777</v>
      </c>
      <c r="E1797" s="194" t="s">
        <v>2444</v>
      </c>
      <c r="F1797" s="195" t="s">
        <v>8084</v>
      </c>
      <c r="G1797" s="196" t="s">
        <v>757</v>
      </c>
      <c r="H1797" s="197">
        <v>330.55</v>
      </c>
      <c r="I1797" s="197"/>
      <c r="J1797" s="197">
        <f>ROUND(I1797*H1797,3)</f>
        <v>0</v>
      </c>
      <c r="K1797" s="198"/>
      <c r="L1797" s="199"/>
      <c r="M1797" s="200" t="s">
        <v>1</v>
      </c>
      <c r="N1797" s="201" t="s">
        <v>37</v>
      </c>
      <c r="O1797" s="156">
        <v>0</v>
      </c>
      <c r="P1797" s="156">
        <f>O1797*H1797</f>
        <v>0</v>
      </c>
      <c r="Q1797" s="156">
        <v>1E-3</v>
      </c>
      <c r="R1797" s="156">
        <f>Q1797*H1797</f>
        <v>0.33055000000000001</v>
      </c>
      <c r="S1797" s="156">
        <v>0</v>
      </c>
      <c r="T1797" s="157">
        <f>S1797*H1797</f>
        <v>0</v>
      </c>
      <c r="U1797" s="30"/>
      <c r="V1797" s="30"/>
      <c r="W1797" s="30"/>
      <c r="X1797" s="30"/>
      <c r="Y1797" s="30"/>
      <c r="Z1797" s="30"/>
      <c r="AA1797" s="30"/>
      <c r="AB1797" s="30"/>
      <c r="AC1797" s="30"/>
      <c r="AD1797" s="30"/>
      <c r="AE1797" s="30"/>
      <c r="AR1797" s="158" t="s">
        <v>511</v>
      </c>
      <c r="AT1797" s="158" t="s">
        <v>777</v>
      </c>
      <c r="AU1797" s="158" t="s">
        <v>87</v>
      </c>
      <c r="AY1797" s="18" t="s">
        <v>157</v>
      </c>
      <c r="BE1797" s="159">
        <f>IF(N1797="základná",J1797,0)</f>
        <v>0</v>
      </c>
      <c r="BF1797" s="159">
        <f>IF(N1797="znížená",J1797,0)</f>
        <v>0</v>
      </c>
      <c r="BG1797" s="159">
        <f>IF(N1797="zákl. prenesená",J1797,0)</f>
        <v>0</v>
      </c>
      <c r="BH1797" s="159">
        <f>IF(N1797="zníž. prenesená",J1797,0)</f>
        <v>0</v>
      </c>
      <c r="BI1797" s="159">
        <f>IF(N1797="nulová",J1797,0)</f>
        <v>0</v>
      </c>
      <c r="BJ1797" s="18" t="s">
        <v>87</v>
      </c>
      <c r="BK1797" s="160">
        <f>ROUND(I1797*H1797,3)</f>
        <v>0</v>
      </c>
      <c r="BL1797" s="18" t="s">
        <v>220</v>
      </c>
      <c r="BM1797" s="158" t="s">
        <v>2445</v>
      </c>
    </row>
    <row r="1798" spans="1:65" s="14" customFormat="1" x14ac:dyDescent="0.2">
      <c r="B1798" s="172"/>
      <c r="D1798" s="166" t="s">
        <v>269</v>
      </c>
      <c r="E1798" s="173" t="s">
        <v>1</v>
      </c>
      <c r="F1798" s="174" t="s">
        <v>2446</v>
      </c>
      <c r="H1798" s="175">
        <v>330.55</v>
      </c>
      <c r="L1798" s="172"/>
      <c r="M1798" s="176"/>
      <c r="N1798" s="177"/>
      <c r="O1798" s="177"/>
      <c r="P1798" s="177"/>
      <c r="Q1798" s="177"/>
      <c r="R1798" s="177"/>
      <c r="S1798" s="177"/>
      <c r="T1798" s="178"/>
      <c r="AT1798" s="173" t="s">
        <v>269</v>
      </c>
      <c r="AU1798" s="173" t="s">
        <v>87</v>
      </c>
      <c r="AV1798" s="14" t="s">
        <v>87</v>
      </c>
      <c r="AW1798" s="14" t="s">
        <v>26</v>
      </c>
      <c r="AX1798" s="14" t="s">
        <v>71</v>
      </c>
      <c r="AY1798" s="173" t="s">
        <v>157</v>
      </c>
    </row>
    <row r="1799" spans="1:65" s="15" customFormat="1" x14ac:dyDescent="0.2">
      <c r="B1799" s="179"/>
      <c r="D1799" s="166" t="s">
        <v>269</v>
      </c>
      <c r="E1799" s="180" t="s">
        <v>1</v>
      </c>
      <c r="F1799" s="181" t="s">
        <v>272</v>
      </c>
      <c r="H1799" s="182">
        <v>330.55</v>
      </c>
      <c r="L1799" s="179"/>
      <c r="M1799" s="183"/>
      <c r="N1799" s="184"/>
      <c r="O1799" s="184"/>
      <c r="P1799" s="184"/>
      <c r="Q1799" s="184"/>
      <c r="R1799" s="184"/>
      <c r="S1799" s="184"/>
      <c r="T1799" s="185"/>
      <c r="AT1799" s="180" t="s">
        <v>269</v>
      </c>
      <c r="AU1799" s="180" t="s">
        <v>87</v>
      </c>
      <c r="AV1799" s="15" t="s">
        <v>162</v>
      </c>
      <c r="AW1799" s="15" t="s">
        <v>26</v>
      </c>
      <c r="AX1799" s="15" t="s">
        <v>79</v>
      </c>
      <c r="AY1799" s="180" t="s">
        <v>157</v>
      </c>
    </row>
    <row r="1800" spans="1:65" s="2" customFormat="1" ht="42" customHeight="1" x14ac:dyDescent="0.2">
      <c r="A1800" s="30"/>
      <c r="B1800" s="147"/>
      <c r="C1800" s="193" t="s">
        <v>2447</v>
      </c>
      <c r="D1800" s="193" t="s">
        <v>777</v>
      </c>
      <c r="E1800" s="194" t="s">
        <v>2448</v>
      </c>
      <c r="F1800" s="195" t="s">
        <v>8085</v>
      </c>
      <c r="G1800" s="196" t="s">
        <v>196</v>
      </c>
      <c r="H1800" s="197">
        <v>318.55500000000001</v>
      </c>
      <c r="I1800" s="197"/>
      <c r="J1800" s="197">
        <f>ROUND(I1800*H1800,3)</f>
        <v>0</v>
      </c>
      <c r="K1800" s="198"/>
      <c r="L1800" s="199"/>
      <c r="M1800" s="200" t="s">
        <v>1</v>
      </c>
      <c r="N1800" s="201" t="s">
        <v>37</v>
      </c>
      <c r="O1800" s="156">
        <v>0</v>
      </c>
      <c r="P1800" s="156">
        <f>O1800*H1800</f>
        <v>0</v>
      </c>
      <c r="Q1800" s="156">
        <v>5.0000000000000002E-5</v>
      </c>
      <c r="R1800" s="156">
        <f>Q1800*H1800</f>
        <v>1.5927750000000001E-2</v>
      </c>
      <c r="S1800" s="156">
        <v>0</v>
      </c>
      <c r="T1800" s="157">
        <f>S1800*H1800</f>
        <v>0</v>
      </c>
      <c r="U1800" s="30"/>
      <c r="V1800" s="30"/>
      <c r="W1800" s="30"/>
      <c r="X1800" s="30"/>
      <c r="Y1800" s="30"/>
      <c r="Z1800" s="30"/>
      <c r="AA1800" s="30"/>
      <c r="AB1800" s="30"/>
      <c r="AC1800" s="30"/>
      <c r="AD1800" s="30"/>
      <c r="AE1800" s="30"/>
      <c r="AR1800" s="158" t="s">
        <v>511</v>
      </c>
      <c r="AT1800" s="158" t="s">
        <v>777</v>
      </c>
      <c r="AU1800" s="158" t="s">
        <v>87</v>
      </c>
      <c r="AY1800" s="18" t="s">
        <v>157</v>
      </c>
      <c r="BE1800" s="159">
        <f>IF(N1800="základná",J1800,0)</f>
        <v>0</v>
      </c>
      <c r="BF1800" s="159">
        <f>IF(N1800="znížená",J1800,0)</f>
        <v>0</v>
      </c>
      <c r="BG1800" s="159">
        <f>IF(N1800="zákl. prenesená",J1800,0)</f>
        <v>0</v>
      </c>
      <c r="BH1800" s="159">
        <f>IF(N1800="zníž. prenesená",J1800,0)</f>
        <v>0</v>
      </c>
      <c r="BI1800" s="159">
        <f>IF(N1800="nulová",J1800,0)</f>
        <v>0</v>
      </c>
      <c r="BJ1800" s="18" t="s">
        <v>87</v>
      </c>
      <c r="BK1800" s="160">
        <f>ROUND(I1800*H1800,3)</f>
        <v>0</v>
      </c>
      <c r="BL1800" s="18" t="s">
        <v>220</v>
      </c>
      <c r="BM1800" s="158" t="s">
        <v>2449</v>
      </c>
    </row>
    <row r="1801" spans="1:65" s="13" customFormat="1" ht="22.5" x14ac:dyDescent="0.2">
      <c r="B1801" s="165"/>
      <c r="D1801" s="166" t="s">
        <v>269</v>
      </c>
      <c r="E1801" s="167" t="s">
        <v>1</v>
      </c>
      <c r="F1801" s="168" t="s">
        <v>2450</v>
      </c>
      <c r="H1801" s="167" t="s">
        <v>1</v>
      </c>
      <c r="L1801" s="165"/>
      <c r="M1801" s="169"/>
      <c r="N1801" s="170"/>
      <c r="O1801" s="170"/>
      <c r="P1801" s="170"/>
      <c r="Q1801" s="170"/>
      <c r="R1801" s="170"/>
      <c r="S1801" s="170"/>
      <c r="T1801" s="171"/>
      <c r="AT1801" s="167" t="s">
        <v>269</v>
      </c>
      <c r="AU1801" s="167" t="s">
        <v>87</v>
      </c>
      <c r="AV1801" s="13" t="s">
        <v>79</v>
      </c>
      <c r="AW1801" s="13" t="s">
        <v>26</v>
      </c>
      <c r="AX1801" s="13" t="s">
        <v>71</v>
      </c>
      <c r="AY1801" s="167" t="s">
        <v>157</v>
      </c>
    </row>
    <row r="1802" spans="1:65" s="13" customFormat="1" x14ac:dyDescent="0.2">
      <c r="B1802" s="165"/>
      <c r="D1802" s="166" t="s">
        <v>269</v>
      </c>
      <c r="E1802" s="167" t="s">
        <v>1</v>
      </c>
      <c r="F1802" s="168" t="s">
        <v>1070</v>
      </c>
      <c r="H1802" s="167" t="s">
        <v>1</v>
      </c>
      <c r="L1802" s="165"/>
      <c r="M1802" s="169"/>
      <c r="N1802" s="170"/>
      <c r="O1802" s="170"/>
      <c r="P1802" s="170"/>
      <c r="Q1802" s="170"/>
      <c r="R1802" s="170"/>
      <c r="S1802" s="170"/>
      <c r="T1802" s="171"/>
      <c r="AT1802" s="167" t="s">
        <v>269</v>
      </c>
      <c r="AU1802" s="167" t="s">
        <v>87</v>
      </c>
      <c r="AV1802" s="13" t="s">
        <v>79</v>
      </c>
      <c r="AW1802" s="13" t="s">
        <v>26</v>
      </c>
      <c r="AX1802" s="13" t="s">
        <v>71</v>
      </c>
      <c r="AY1802" s="167" t="s">
        <v>157</v>
      </c>
    </row>
    <row r="1803" spans="1:65" s="14" customFormat="1" x14ac:dyDescent="0.2">
      <c r="B1803" s="172"/>
      <c r="D1803" s="166" t="s">
        <v>269</v>
      </c>
      <c r="E1803" s="173" t="s">
        <v>1</v>
      </c>
      <c r="F1803" s="174" t="s">
        <v>2451</v>
      </c>
      <c r="H1803" s="175">
        <v>27.5</v>
      </c>
      <c r="L1803" s="172"/>
      <c r="M1803" s="176"/>
      <c r="N1803" s="177"/>
      <c r="O1803" s="177"/>
      <c r="P1803" s="177"/>
      <c r="Q1803" s="177"/>
      <c r="R1803" s="177"/>
      <c r="S1803" s="177"/>
      <c r="T1803" s="178"/>
      <c r="AT1803" s="173" t="s">
        <v>269</v>
      </c>
      <c r="AU1803" s="173" t="s">
        <v>87</v>
      </c>
      <c r="AV1803" s="14" t="s">
        <v>87</v>
      </c>
      <c r="AW1803" s="14" t="s">
        <v>26</v>
      </c>
      <c r="AX1803" s="14" t="s">
        <v>71</v>
      </c>
      <c r="AY1803" s="173" t="s">
        <v>157</v>
      </c>
    </row>
    <row r="1804" spans="1:65" s="14" customFormat="1" x14ac:dyDescent="0.2">
      <c r="B1804" s="172"/>
      <c r="D1804" s="166" t="s">
        <v>269</v>
      </c>
      <c r="E1804" s="173" t="s">
        <v>1</v>
      </c>
      <c r="F1804" s="174" t="s">
        <v>2452</v>
      </c>
      <c r="H1804" s="175">
        <v>10.9</v>
      </c>
      <c r="L1804" s="172"/>
      <c r="M1804" s="176"/>
      <c r="N1804" s="177"/>
      <c r="O1804" s="177"/>
      <c r="P1804" s="177"/>
      <c r="Q1804" s="177"/>
      <c r="R1804" s="177"/>
      <c r="S1804" s="177"/>
      <c r="T1804" s="178"/>
      <c r="AT1804" s="173" t="s">
        <v>269</v>
      </c>
      <c r="AU1804" s="173" t="s">
        <v>87</v>
      </c>
      <c r="AV1804" s="14" t="s">
        <v>87</v>
      </c>
      <c r="AW1804" s="14" t="s">
        <v>26</v>
      </c>
      <c r="AX1804" s="14" t="s">
        <v>71</v>
      </c>
      <c r="AY1804" s="173" t="s">
        <v>157</v>
      </c>
    </row>
    <row r="1805" spans="1:65" s="14" customFormat="1" x14ac:dyDescent="0.2">
      <c r="B1805" s="172"/>
      <c r="D1805" s="166" t="s">
        <v>269</v>
      </c>
      <c r="E1805" s="173" t="s">
        <v>1</v>
      </c>
      <c r="F1805" s="174" t="s">
        <v>2453</v>
      </c>
      <c r="H1805" s="175">
        <v>27.75</v>
      </c>
      <c r="L1805" s="172"/>
      <c r="M1805" s="176"/>
      <c r="N1805" s="177"/>
      <c r="O1805" s="177"/>
      <c r="P1805" s="177"/>
      <c r="Q1805" s="177"/>
      <c r="R1805" s="177"/>
      <c r="S1805" s="177"/>
      <c r="T1805" s="178"/>
      <c r="AT1805" s="173" t="s">
        <v>269</v>
      </c>
      <c r="AU1805" s="173" t="s">
        <v>87</v>
      </c>
      <c r="AV1805" s="14" t="s">
        <v>87</v>
      </c>
      <c r="AW1805" s="14" t="s">
        <v>26</v>
      </c>
      <c r="AX1805" s="14" t="s">
        <v>71</v>
      </c>
      <c r="AY1805" s="173" t="s">
        <v>157</v>
      </c>
    </row>
    <row r="1806" spans="1:65" s="14" customFormat="1" x14ac:dyDescent="0.2">
      <c r="B1806" s="172"/>
      <c r="D1806" s="166" t="s">
        <v>269</v>
      </c>
      <c r="E1806" s="173" t="s">
        <v>1</v>
      </c>
      <c r="F1806" s="174" t="s">
        <v>2454</v>
      </c>
      <c r="H1806" s="175">
        <v>10.9</v>
      </c>
      <c r="L1806" s="172"/>
      <c r="M1806" s="176"/>
      <c r="N1806" s="177"/>
      <c r="O1806" s="177"/>
      <c r="P1806" s="177"/>
      <c r="Q1806" s="177"/>
      <c r="R1806" s="177"/>
      <c r="S1806" s="177"/>
      <c r="T1806" s="178"/>
      <c r="AT1806" s="173" t="s">
        <v>269</v>
      </c>
      <c r="AU1806" s="173" t="s">
        <v>87</v>
      </c>
      <c r="AV1806" s="14" t="s">
        <v>87</v>
      </c>
      <c r="AW1806" s="14" t="s">
        <v>26</v>
      </c>
      <c r="AX1806" s="14" t="s">
        <v>71</v>
      </c>
      <c r="AY1806" s="173" t="s">
        <v>157</v>
      </c>
    </row>
    <row r="1807" spans="1:65" s="14" customFormat="1" x14ac:dyDescent="0.2">
      <c r="B1807" s="172"/>
      <c r="D1807" s="166" t="s">
        <v>269</v>
      </c>
      <c r="E1807" s="173" t="s">
        <v>1</v>
      </c>
      <c r="F1807" s="174" t="s">
        <v>2455</v>
      </c>
      <c r="H1807" s="175">
        <v>5.8</v>
      </c>
      <c r="L1807" s="172"/>
      <c r="M1807" s="176"/>
      <c r="N1807" s="177"/>
      <c r="O1807" s="177"/>
      <c r="P1807" s="177"/>
      <c r="Q1807" s="177"/>
      <c r="R1807" s="177"/>
      <c r="S1807" s="177"/>
      <c r="T1807" s="178"/>
      <c r="AT1807" s="173" t="s">
        <v>269</v>
      </c>
      <c r="AU1807" s="173" t="s">
        <v>87</v>
      </c>
      <c r="AV1807" s="14" t="s">
        <v>87</v>
      </c>
      <c r="AW1807" s="14" t="s">
        <v>26</v>
      </c>
      <c r="AX1807" s="14" t="s">
        <v>71</v>
      </c>
      <c r="AY1807" s="173" t="s">
        <v>157</v>
      </c>
    </row>
    <row r="1808" spans="1:65" s="14" customFormat="1" x14ac:dyDescent="0.2">
      <c r="B1808" s="172"/>
      <c r="D1808" s="166" t="s">
        <v>269</v>
      </c>
      <c r="E1808" s="173" t="s">
        <v>1</v>
      </c>
      <c r="F1808" s="174" t="s">
        <v>2456</v>
      </c>
      <c r="H1808" s="175">
        <v>5.8</v>
      </c>
      <c r="L1808" s="172"/>
      <c r="M1808" s="176"/>
      <c r="N1808" s="177"/>
      <c r="O1808" s="177"/>
      <c r="P1808" s="177"/>
      <c r="Q1808" s="177"/>
      <c r="R1808" s="177"/>
      <c r="S1808" s="177"/>
      <c r="T1808" s="178"/>
      <c r="AT1808" s="173" t="s">
        <v>269</v>
      </c>
      <c r="AU1808" s="173" t="s">
        <v>87</v>
      </c>
      <c r="AV1808" s="14" t="s">
        <v>87</v>
      </c>
      <c r="AW1808" s="14" t="s">
        <v>26</v>
      </c>
      <c r="AX1808" s="14" t="s">
        <v>71</v>
      </c>
      <c r="AY1808" s="173" t="s">
        <v>157</v>
      </c>
    </row>
    <row r="1809" spans="2:51" s="14" customFormat="1" x14ac:dyDescent="0.2">
      <c r="B1809" s="172"/>
      <c r="D1809" s="166" t="s">
        <v>269</v>
      </c>
      <c r="E1809" s="173" t="s">
        <v>1</v>
      </c>
      <c r="F1809" s="174" t="s">
        <v>2457</v>
      </c>
      <c r="H1809" s="175">
        <v>8</v>
      </c>
      <c r="L1809" s="172"/>
      <c r="M1809" s="176"/>
      <c r="N1809" s="177"/>
      <c r="O1809" s="177"/>
      <c r="P1809" s="177"/>
      <c r="Q1809" s="177"/>
      <c r="R1809" s="177"/>
      <c r="S1809" s="177"/>
      <c r="T1809" s="178"/>
      <c r="AT1809" s="173" t="s">
        <v>269</v>
      </c>
      <c r="AU1809" s="173" t="s">
        <v>87</v>
      </c>
      <c r="AV1809" s="14" t="s">
        <v>87</v>
      </c>
      <c r="AW1809" s="14" t="s">
        <v>26</v>
      </c>
      <c r="AX1809" s="14" t="s">
        <v>71</v>
      </c>
      <c r="AY1809" s="173" t="s">
        <v>157</v>
      </c>
    </row>
    <row r="1810" spans="2:51" s="14" customFormat="1" x14ac:dyDescent="0.2">
      <c r="B1810" s="172"/>
      <c r="D1810" s="166" t="s">
        <v>269</v>
      </c>
      <c r="E1810" s="173" t="s">
        <v>1</v>
      </c>
      <c r="F1810" s="174" t="s">
        <v>2458</v>
      </c>
      <c r="H1810" s="175">
        <v>13.7</v>
      </c>
      <c r="L1810" s="172"/>
      <c r="M1810" s="176"/>
      <c r="N1810" s="177"/>
      <c r="O1810" s="177"/>
      <c r="P1810" s="177"/>
      <c r="Q1810" s="177"/>
      <c r="R1810" s="177"/>
      <c r="S1810" s="177"/>
      <c r="T1810" s="178"/>
      <c r="AT1810" s="173" t="s">
        <v>269</v>
      </c>
      <c r="AU1810" s="173" t="s">
        <v>87</v>
      </c>
      <c r="AV1810" s="14" t="s">
        <v>87</v>
      </c>
      <c r="AW1810" s="14" t="s">
        <v>26</v>
      </c>
      <c r="AX1810" s="14" t="s">
        <v>71</v>
      </c>
      <c r="AY1810" s="173" t="s">
        <v>157</v>
      </c>
    </row>
    <row r="1811" spans="2:51" s="14" customFormat="1" x14ac:dyDescent="0.2">
      <c r="B1811" s="172"/>
      <c r="D1811" s="166" t="s">
        <v>269</v>
      </c>
      <c r="E1811" s="173" t="s">
        <v>1</v>
      </c>
      <c r="F1811" s="174" t="s">
        <v>2459</v>
      </c>
      <c r="H1811" s="175">
        <v>17.100000000000001</v>
      </c>
      <c r="L1811" s="172"/>
      <c r="M1811" s="176"/>
      <c r="N1811" s="177"/>
      <c r="O1811" s="177"/>
      <c r="P1811" s="177"/>
      <c r="Q1811" s="177"/>
      <c r="R1811" s="177"/>
      <c r="S1811" s="177"/>
      <c r="T1811" s="178"/>
      <c r="AT1811" s="173" t="s">
        <v>269</v>
      </c>
      <c r="AU1811" s="173" t="s">
        <v>87</v>
      </c>
      <c r="AV1811" s="14" t="s">
        <v>87</v>
      </c>
      <c r="AW1811" s="14" t="s">
        <v>26</v>
      </c>
      <c r="AX1811" s="14" t="s">
        <v>71</v>
      </c>
      <c r="AY1811" s="173" t="s">
        <v>157</v>
      </c>
    </row>
    <row r="1812" spans="2:51" s="14" customFormat="1" ht="33.75" x14ac:dyDescent="0.2">
      <c r="B1812" s="172"/>
      <c r="D1812" s="166" t="s">
        <v>269</v>
      </c>
      <c r="E1812" s="173" t="s">
        <v>1</v>
      </c>
      <c r="F1812" s="174" t="s">
        <v>2460</v>
      </c>
      <c r="H1812" s="175">
        <v>16.510000000000002</v>
      </c>
      <c r="L1812" s="172"/>
      <c r="M1812" s="176"/>
      <c r="N1812" s="177"/>
      <c r="O1812" s="177"/>
      <c r="P1812" s="177"/>
      <c r="Q1812" s="177"/>
      <c r="R1812" s="177"/>
      <c r="S1812" s="177"/>
      <c r="T1812" s="178"/>
      <c r="AT1812" s="173" t="s">
        <v>269</v>
      </c>
      <c r="AU1812" s="173" t="s">
        <v>87</v>
      </c>
      <c r="AV1812" s="14" t="s">
        <v>87</v>
      </c>
      <c r="AW1812" s="14" t="s">
        <v>26</v>
      </c>
      <c r="AX1812" s="14" t="s">
        <v>71</v>
      </c>
      <c r="AY1812" s="173" t="s">
        <v>157</v>
      </c>
    </row>
    <row r="1813" spans="2:51" s="14" customFormat="1" ht="22.5" x14ac:dyDescent="0.2">
      <c r="B1813" s="172"/>
      <c r="D1813" s="166" t="s">
        <v>269</v>
      </c>
      <c r="E1813" s="173" t="s">
        <v>1</v>
      </c>
      <c r="F1813" s="174" t="s">
        <v>2461</v>
      </c>
      <c r="H1813" s="175">
        <v>42.524999999999999</v>
      </c>
      <c r="L1813" s="172"/>
      <c r="M1813" s="176"/>
      <c r="N1813" s="177"/>
      <c r="O1813" s="177"/>
      <c r="P1813" s="177"/>
      <c r="Q1813" s="177"/>
      <c r="R1813" s="177"/>
      <c r="S1813" s="177"/>
      <c r="T1813" s="178"/>
      <c r="AT1813" s="173" t="s">
        <v>269</v>
      </c>
      <c r="AU1813" s="173" t="s">
        <v>87</v>
      </c>
      <c r="AV1813" s="14" t="s">
        <v>87</v>
      </c>
      <c r="AW1813" s="14" t="s">
        <v>26</v>
      </c>
      <c r="AX1813" s="14" t="s">
        <v>71</v>
      </c>
      <c r="AY1813" s="173" t="s">
        <v>157</v>
      </c>
    </row>
    <row r="1814" spans="2:51" s="14" customFormat="1" x14ac:dyDescent="0.2">
      <c r="B1814" s="172"/>
      <c r="D1814" s="166" t="s">
        <v>269</v>
      </c>
      <c r="E1814" s="173" t="s">
        <v>1</v>
      </c>
      <c r="F1814" s="174" t="s">
        <v>2462</v>
      </c>
      <c r="H1814" s="175">
        <v>19.899999999999999</v>
      </c>
      <c r="L1814" s="172"/>
      <c r="M1814" s="176"/>
      <c r="N1814" s="177"/>
      <c r="O1814" s="177"/>
      <c r="P1814" s="177"/>
      <c r="Q1814" s="177"/>
      <c r="R1814" s="177"/>
      <c r="S1814" s="177"/>
      <c r="T1814" s="178"/>
      <c r="AT1814" s="173" t="s">
        <v>269</v>
      </c>
      <c r="AU1814" s="173" t="s">
        <v>87</v>
      </c>
      <c r="AV1814" s="14" t="s">
        <v>87</v>
      </c>
      <c r="AW1814" s="14" t="s">
        <v>26</v>
      </c>
      <c r="AX1814" s="14" t="s">
        <v>71</v>
      </c>
      <c r="AY1814" s="173" t="s">
        <v>157</v>
      </c>
    </row>
    <row r="1815" spans="2:51" s="14" customFormat="1" x14ac:dyDescent="0.2">
      <c r="B1815" s="172"/>
      <c r="D1815" s="166" t="s">
        <v>269</v>
      </c>
      <c r="E1815" s="173" t="s">
        <v>1</v>
      </c>
      <c r="F1815" s="174" t="s">
        <v>2463</v>
      </c>
      <c r="H1815" s="175">
        <v>8.6999999999999993</v>
      </c>
      <c r="L1815" s="172"/>
      <c r="M1815" s="176"/>
      <c r="N1815" s="177"/>
      <c r="O1815" s="177"/>
      <c r="P1815" s="177"/>
      <c r="Q1815" s="177"/>
      <c r="R1815" s="177"/>
      <c r="S1815" s="177"/>
      <c r="T1815" s="178"/>
      <c r="AT1815" s="173" t="s">
        <v>269</v>
      </c>
      <c r="AU1815" s="173" t="s">
        <v>87</v>
      </c>
      <c r="AV1815" s="14" t="s">
        <v>87</v>
      </c>
      <c r="AW1815" s="14" t="s">
        <v>26</v>
      </c>
      <c r="AX1815" s="14" t="s">
        <v>71</v>
      </c>
      <c r="AY1815" s="173" t="s">
        <v>157</v>
      </c>
    </row>
    <row r="1816" spans="2:51" s="14" customFormat="1" x14ac:dyDescent="0.2">
      <c r="B1816" s="172"/>
      <c r="D1816" s="166" t="s">
        <v>269</v>
      </c>
      <c r="E1816" s="173" t="s">
        <v>1</v>
      </c>
      <c r="F1816" s="174" t="s">
        <v>2464</v>
      </c>
      <c r="H1816" s="175">
        <v>12.72</v>
      </c>
      <c r="L1816" s="172"/>
      <c r="M1816" s="176"/>
      <c r="N1816" s="177"/>
      <c r="O1816" s="177"/>
      <c r="P1816" s="177"/>
      <c r="Q1816" s="177"/>
      <c r="R1816" s="177"/>
      <c r="S1816" s="177"/>
      <c r="T1816" s="178"/>
      <c r="AT1816" s="173" t="s">
        <v>269</v>
      </c>
      <c r="AU1816" s="173" t="s">
        <v>87</v>
      </c>
      <c r="AV1816" s="14" t="s">
        <v>87</v>
      </c>
      <c r="AW1816" s="14" t="s">
        <v>26</v>
      </c>
      <c r="AX1816" s="14" t="s">
        <v>71</v>
      </c>
      <c r="AY1816" s="173" t="s">
        <v>157</v>
      </c>
    </row>
    <row r="1817" spans="2:51" s="14" customFormat="1" x14ac:dyDescent="0.2">
      <c r="B1817" s="172"/>
      <c r="D1817" s="166" t="s">
        <v>269</v>
      </c>
      <c r="E1817" s="173" t="s">
        <v>1</v>
      </c>
      <c r="F1817" s="174" t="s">
        <v>2465</v>
      </c>
      <c r="H1817" s="175">
        <v>5.85</v>
      </c>
      <c r="L1817" s="172"/>
      <c r="M1817" s="176"/>
      <c r="N1817" s="177"/>
      <c r="O1817" s="177"/>
      <c r="P1817" s="177"/>
      <c r="Q1817" s="177"/>
      <c r="R1817" s="177"/>
      <c r="S1817" s="177"/>
      <c r="T1817" s="178"/>
      <c r="AT1817" s="173" t="s">
        <v>269</v>
      </c>
      <c r="AU1817" s="173" t="s">
        <v>87</v>
      </c>
      <c r="AV1817" s="14" t="s">
        <v>87</v>
      </c>
      <c r="AW1817" s="14" t="s">
        <v>26</v>
      </c>
      <c r="AX1817" s="14" t="s">
        <v>71</v>
      </c>
      <c r="AY1817" s="173" t="s">
        <v>157</v>
      </c>
    </row>
    <row r="1818" spans="2:51" s="14" customFormat="1" x14ac:dyDescent="0.2">
      <c r="B1818" s="172"/>
      <c r="D1818" s="166" t="s">
        <v>269</v>
      </c>
      <c r="E1818" s="173" t="s">
        <v>1</v>
      </c>
      <c r="F1818" s="174" t="s">
        <v>2466</v>
      </c>
      <c r="H1818" s="175">
        <v>6.7</v>
      </c>
      <c r="L1818" s="172"/>
      <c r="M1818" s="176"/>
      <c r="N1818" s="177"/>
      <c r="O1818" s="177"/>
      <c r="P1818" s="177"/>
      <c r="Q1818" s="177"/>
      <c r="R1818" s="177"/>
      <c r="S1818" s="177"/>
      <c r="T1818" s="178"/>
      <c r="AT1818" s="173" t="s">
        <v>269</v>
      </c>
      <c r="AU1818" s="173" t="s">
        <v>87</v>
      </c>
      <c r="AV1818" s="14" t="s">
        <v>87</v>
      </c>
      <c r="AW1818" s="14" t="s">
        <v>26</v>
      </c>
      <c r="AX1818" s="14" t="s">
        <v>71</v>
      </c>
      <c r="AY1818" s="173" t="s">
        <v>157</v>
      </c>
    </row>
    <row r="1819" spans="2:51" s="14" customFormat="1" x14ac:dyDescent="0.2">
      <c r="B1819" s="172"/>
      <c r="D1819" s="166" t="s">
        <v>269</v>
      </c>
      <c r="E1819" s="173" t="s">
        <v>1</v>
      </c>
      <c r="F1819" s="174" t="s">
        <v>2467</v>
      </c>
      <c r="H1819" s="175">
        <v>7.34</v>
      </c>
      <c r="L1819" s="172"/>
      <c r="M1819" s="176"/>
      <c r="N1819" s="177"/>
      <c r="O1819" s="177"/>
      <c r="P1819" s="177"/>
      <c r="Q1819" s="177"/>
      <c r="R1819" s="177"/>
      <c r="S1819" s="177"/>
      <c r="T1819" s="178"/>
      <c r="AT1819" s="173" t="s">
        <v>269</v>
      </c>
      <c r="AU1819" s="173" t="s">
        <v>87</v>
      </c>
      <c r="AV1819" s="14" t="s">
        <v>87</v>
      </c>
      <c r="AW1819" s="14" t="s">
        <v>26</v>
      </c>
      <c r="AX1819" s="14" t="s">
        <v>71</v>
      </c>
      <c r="AY1819" s="173" t="s">
        <v>157</v>
      </c>
    </row>
    <row r="1820" spans="2:51" s="16" customFormat="1" x14ac:dyDescent="0.2">
      <c r="B1820" s="186"/>
      <c r="D1820" s="166" t="s">
        <v>269</v>
      </c>
      <c r="E1820" s="187" t="s">
        <v>1</v>
      </c>
      <c r="F1820" s="188" t="s">
        <v>319</v>
      </c>
      <c r="H1820" s="189">
        <v>247.69499999999999</v>
      </c>
      <c r="L1820" s="186"/>
      <c r="M1820" s="190"/>
      <c r="N1820" s="191"/>
      <c r="O1820" s="191"/>
      <c r="P1820" s="191"/>
      <c r="Q1820" s="191"/>
      <c r="R1820" s="191"/>
      <c r="S1820" s="191"/>
      <c r="T1820" s="192"/>
      <c r="AT1820" s="187" t="s">
        <v>269</v>
      </c>
      <c r="AU1820" s="187" t="s">
        <v>87</v>
      </c>
      <c r="AV1820" s="16" t="s">
        <v>92</v>
      </c>
      <c r="AW1820" s="16" t="s">
        <v>26</v>
      </c>
      <c r="AX1820" s="16" t="s">
        <v>71</v>
      </c>
      <c r="AY1820" s="187" t="s">
        <v>157</v>
      </c>
    </row>
    <row r="1821" spans="2:51" s="13" customFormat="1" x14ac:dyDescent="0.2">
      <c r="B1821" s="165"/>
      <c r="D1821" s="166" t="s">
        <v>269</v>
      </c>
      <c r="E1821" s="167" t="s">
        <v>1</v>
      </c>
      <c r="F1821" s="168" t="s">
        <v>1401</v>
      </c>
      <c r="H1821" s="167" t="s">
        <v>1</v>
      </c>
      <c r="L1821" s="165"/>
      <c r="M1821" s="169"/>
      <c r="N1821" s="170"/>
      <c r="O1821" s="170"/>
      <c r="P1821" s="170"/>
      <c r="Q1821" s="170"/>
      <c r="R1821" s="170"/>
      <c r="S1821" s="170"/>
      <c r="T1821" s="171"/>
      <c r="AT1821" s="167" t="s">
        <v>269</v>
      </c>
      <c r="AU1821" s="167" t="s">
        <v>87</v>
      </c>
      <c r="AV1821" s="13" t="s">
        <v>79</v>
      </c>
      <c r="AW1821" s="13" t="s">
        <v>26</v>
      </c>
      <c r="AX1821" s="13" t="s">
        <v>71</v>
      </c>
      <c r="AY1821" s="167" t="s">
        <v>157</v>
      </c>
    </row>
    <row r="1822" spans="2:51" s="14" customFormat="1" x14ac:dyDescent="0.2">
      <c r="B1822" s="172"/>
      <c r="D1822" s="166" t="s">
        <v>269</v>
      </c>
      <c r="E1822" s="173" t="s">
        <v>1</v>
      </c>
      <c r="F1822" s="174" t="s">
        <v>2468</v>
      </c>
      <c r="H1822" s="175">
        <v>41.9</v>
      </c>
      <c r="L1822" s="172"/>
      <c r="M1822" s="176"/>
      <c r="N1822" s="177"/>
      <c r="O1822" s="177"/>
      <c r="P1822" s="177"/>
      <c r="Q1822" s="177"/>
      <c r="R1822" s="177"/>
      <c r="S1822" s="177"/>
      <c r="T1822" s="178"/>
      <c r="AT1822" s="173" t="s">
        <v>269</v>
      </c>
      <c r="AU1822" s="173" t="s">
        <v>87</v>
      </c>
      <c r="AV1822" s="14" t="s">
        <v>87</v>
      </c>
      <c r="AW1822" s="14" t="s">
        <v>26</v>
      </c>
      <c r="AX1822" s="14" t="s">
        <v>71</v>
      </c>
      <c r="AY1822" s="173" t="s">
        <v>157</v>
      </c>
    </row>
    <row r="1823" spans="2:51" s="16" customFormat="1" x14ac:dyDescent="0.2">
      <c r="B1823" s="186"/>
      <c r="D1823" s="166" t="s">
        <v>269</v>
      </c>
      <c r="E1823" s="187" t="s">
        <v>1</v>
      </c>
      <c r="F1823" s="188" t="s">
        <v>319</v>
      </c>
      <c r="H1823" s="189">
        <v>41.9</v>
      </c>
      <c r="L1823" s="186"/>
      <c r="M1823" s="190"/>
      <c r="N1823" s="191"/>
      <c r="O1823" s="191"/>
      <c r="P1823" s="191"/>
      <c r="Q1823" s="191"/>
      <c r="R1823" s="191"/>
      <c r="S1823" s="191"/>
      <c r="T1823" s="192"/>
      <c r="AT1823" s="187" t="s">
        <v>269</v>
      </c>
      <c r="AU1823" s="187" t="s">
        <v>87</v>
      </c>
      <c r="AV1823" s="16" t="s">
        <v>92</v>
      </c>
      <c r="AW1823" s="16" t="s">
        <v>26</v>
      </c>
      <c r="AX1823" s="16" t="s">
        <v>71</v>
      </c>
      <c r="AY1823" s="187" t="s">
        <v>157</v>
      </c>
    </row>
    <row r="1824" spans="2:51" s="14" customFormat="1" x14ac:dyDescent="0.2">
      <c r="B1824" s="172"/>
      <c r="D1824" s="166" t="s">
        <v>269</v>
      </c>
      <c r="E1824" s="173" t="s">
        <v>1</v>
      </c>
      <c r="F1824" s="174" t="s">
        <v>2469</v>
      </c>
      <c r="H1824" s="175">
        <v>318.55500000000001</v>
      </c>
      <c r="L1824" s="172"/>
      <c r="M1824" s="176"/>
      <c r="N1824" s="177"/>
      <c r="O1824" s="177"/>
      <c r="P1824" s="177"/>
      <c r="Q1824" s="177"/>
      <c r="R1824" s="177"/>
      <c r="S1824" s="177"/>
      <c r="T1824" s="178"/>
      <c r="AT1824" s="173" t="s">
        <v>269</v>
      </c>
      <c r="AU1824" s="173" t="s">
        <v>87</v>
      </c>
      <c r="AV1824" s="14" t="s">
        <v>87</v>
      </c>
      <c r="AW1824" s="14" t="s">
        <v>26</v>
      </c>
      <c r="AX1824" s="14" t="s">
        <v>71</v>
      </c>
      <c r="AY1824" s="173" t="s">
        <v>157</v>
      </c>
    </row>
    <row r="1825" spans="1:65" s="16" customFormat="1" x14ac:dyDescent="0.2">
      <c r="B1825" s="186"/>
      <c r="D1825" s="166" t="s">
        <v>269</v>
      </c>
      <c r="E1825" s="187" t="s">
        <v>1</v>
      </c>
      <c r="F1825" s="188" t="s">
        <v>319</v>
      </c>
      <c r="H1825" s="189">
        <v>318.55500000000001</v>
      </c>
      <c r="L1825" s="186"/>
      <c r="M1825" s="190"/>
      <c r="N1825" s="191"/>
      <c r="O1825" s="191"/>
      <c r="P1825" s="191"/>
      <c r="Q1825" s="191"/>
      <c r="R1825" s="191"/>
      <c r="S1825" s="191"/>
      <c r="T1825" s="192"/>
      <c r="AT1825" s="187" t="s">
        <v>269</v>
      </c>
      <c r="AU1825" s="187" t="s">
        <v>87</v>
      </c>
      <c r="AV1825" s="16" t="s">
        <v>92</v>
      </c>
      <c r="AW1825" s="16" t="s">
        <v>26</v>
      </c>
      <c r="AX1825" s="16" t="s">
        <v>79</v>
      </c>
      <c r="AY1825" s="187" t="s">
        <v>157</v>
      </c>
    </row>
    <row r="1826" spans="1:65" s="2" customFormat="1" ht="37.9" customHeight="1" x14ac:dyDescent="0.2">
      <c r="A1826" s="30"/>
      <c r="B1826" s="147"/>
      <c r="C1826" s="148" t="s">
        <v>2470</v>
      </c>
      <c r="D1826" s="148" t="s">
        <v>159</v>
      </c>
      <c r="E1826" s="149" t="s">
        <v>2471</v>
      </c>
      <c r="F1826" s="150" t="s">
        <v>2472</v>
      </c>
      <c r="G1826" s="151" t="s">
        <v>168</v>
      </c>
      <c r="H1826" s="152">
        <v>1434.825</v>
      </c>
      <c r="I1826" s="152"/>
      <c r="J1826" s="152">
        <f>ROUND(I1826*H1826,3)</f>
        <v>0</v>
      </c>
      <c r="K1826" s="153"/>
      <c r="L1826" s="31"/>
      <c r="M1826" s="154" t="s">
        <v>1</v>
      </c>
      <c r="N1826" s="155" t="s">
        <v>37</v>
      </c>
      <c r="O1826" s="156">
        <v>0.16300000000000001</v>
      </c>
      <c r="P1826" s="156">
        <f>O1826*H1826</f>
        <v>233.87647500000003</v>
      </c>
      <c r="Q1826" s="156">
        <v>3.0000000000000001E-5</v>
      </c>
      <c r="R1826" s="156">
        <f>Q1826*H1826</f>
        <v>4.304475E-2</v>
      </c>
      <c r="S1826" s="156">
        <v>0</v>
      </c>
      <c r="T1826" s="157">
        <f>S1826*H1826</f>
        <v>0</v>
      </c>
      <c r="U1826" s="30"/>
      <c r="V1826" s="30"/>
      <c r="W1826" s="30"/>
      <c r="X1826" s="30"/>
      <c r="Y1826" s="30"/>
      <c r="Z1826" s="30"/>
      <c r="AA1826" s="30"/>
      <c r="AB1826" s="30"/>
      <c r="AC1826" s="30"/>
      <c r="AD1826" s="30"/>
      <c r="AE1826" s="30"/>
      <c r="AR1826" s="158" t="s">
        <v>220</v>
      </c>
      <c r="AT1826" s="158" t="s">
        <v>159</v>
      </c>
      <c r="AU1826" s="158" t="s">
        <v>87</v>
      </c>
      <c r="AY1826" s="18" t="s">
        <v>157</v>
      </c>
      <c r="BE1826" s="159">
        <f>IF(N1826="základná",J1826,0)</f>
        <v>0</v>
      </c>
      <c r="BF1826" s="159">
        <f>IF(N1826="znížená",J1826,0)</f>
        <v>0</v>
      </c>
      <c r="BG1826" s="159">
        <f>IF(N1826="zákl. prenesená",J1826,0)</f>
        <v>0</v>
      </c>
      <c r="BH1826" s="159">
        <f>IF(N1826="zníž. prenesená",J1826,0)</f>
        <v>0</v>
      </c>
      <c r="BI1826" s="159">
        <f>IF(N1826="nulová",J1826,0)</f>
        <v>0</v>
      </c>
      <c r="BJ1826" s="18" t="s">
        <v>87</v>
      </c>
      <c r="BK1826" s="160">
        <f>ROUND(I1826*H1826,3)</f>
        <v>0</v>
      </c>
      <c r="BL1826" s="18" t="s">
        <v>220</v>
      </c>
      <c r="BM1826" s="158" t="s">
        <v>2473</v>
      </c>
    </row>
    <row r="1827" spans="1:65" s="14" customFormat="1" ht="22.5" x14ac:dyDescent="0.2">
      <c r="B1827" s="172"/>
      <c r="D1827" s="166" t="s">
        <v>269</v>
      </c>
      <c r="E1827" s="173" t="s">
        <v>1</v>
      </c>
      <c r="F1827" s="174" t="s">
        <v>2474</v>
      </c>
      <c r="H1827" s="175">
        <v>1434.825</v>
      </c>
      <c r="L1827" s="172"/>
      <c r="M1827" s="176"/>
      <c r="N1827" s="177"/>
      <c r="O1827" s="177"/>
      <c r="P1827" s="177"/>
      <c r="Q1827" s="177"/>
      <c r="R1827" s="177"/>
      <c r="S1827" s="177"/>
      <c r="T1827" s="178"/>
      <c r="AT1827" s="173" t="s">
        <v>269</v>
      </c>
      <c r="AU1827" s="173" t="s">
        <v>87</v>
      </c>
      <c r="AV1827" s="14" t="s">
        <v>87</v>
      </c>
      <c r="AW1827" s="14" t="s">
        <v>26</v>
      </c>
      <c r="AX1827" s="14" t="s">
        <v>71</v>
      </c>
      <c r="AY1827" s="173" t="s">
        <v>157</v>
      </c>
    </row>
    <row r="1828" spans="1:65" s="15" customFormat="1" x14ac:dyDescent="0.2">
      <c r="B1828" s="179"/>
      <c r="D1828" s="166" t="s">
        <v>269</v>
      </c>
      <c r="E1828" s="180" t="s">
        <v>1</v>
      </c>
      <c r="F1828" s="181" t="s">
        <v>272</v>
      </c>
      <c r="H1828" s="182">
        <v>1434.825</v>
      </c>
      <c r="L1828" s="179"/>
      <c r="M1828" s="183"/>
      <c r="N1828" s="184"/>
      <c r="O1828" s="184"/>
      <c r="P1828" s="184"/>
      <c r="Q1828" s="184"/>
      <c r="R1828" s="184"/>
      <c r="S1828" s="184"/>
      <c r="T1828" s="185"/>
      <c r="AT1828" s="180" t="s">
        <v>269</v>
      </c>
      <c r="AU1828" s="180" t="s">
        <v>87</v>
      </c>
      <c r="AV1828" s="15" t="s">
        <v>162</v>
      </c>
      <c r="AW1828" s="15" t="s">
        <v>26</v>
      </c>
      <c r="AX1828" s="15" t="s">
        <v>79</v>
      </c>
      <c r="AY1828" s="180" t="s">
        <v>157</v>
      </c>
    </row>
    <row r="1829" spans="1:65" s="2" customFormat="1" ht="24.2" customHeight="1" x14ac:dyDescent="0.2">
      <c r="A1829" s="30"/>
      <c r="B1829" s="147"/>
      <c r="C1829" s="148" t="s">
        <v>2475</v>
      </c>
      <c r="D1829" s="148" t="s">
        <v>159</v>
      </c>
      <c r="E1829" s="149" t="s">
        <v>2476</v>
      </c>
      <c r="F1829" s="150" t="s">
        <v>2477</v>
      </c>
      <c r="G1829" s="151" t="s">
        <v>168</v>
      </c>
      <c r="H1829" s="152">
        <v>65.52</v>
      </c>
      <c r="I1829" s="152"/>
      <c r="J1829" s="152">
        <f>ROUND(I1829*H1829,3)</f>
        <v>0</v>
      </c>
      <c r="K1829" s="153"/>
      <c r="L1829" s="31"/>
      <c r="M1829" s="154" t="s">
        <v>1</v>
      </c>
      <c r="N1829" s="155" t="s">
        <v>37</v>
      </c>
      <c r="O1829" s="156">
        <v>0.18</v>
      </c>
      <c r="P1829" s="156">
        <f>O1829*H1829</f>
        <v>11.7936</v>
      </c>
      <c r="Q1829" s="156">
        <v>3.0000000000000001E-5</v>
      </c>
      <c r="R1829" s="156">
        <f>Q1829*H1829</f>
        <v>1.9656000000000001E-3</v>
      </c>
      <c r="S1829" s="156">
        <v>0</v>
      </c>
      <c r="T1829" s="157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58" t="s">
        <v>220</v>
      </c>
      <c r="AT1829" s="158" t="s">
        <v>159</v>
      </c>
      <c r="AU1829" s="158" t="s">
        <v>87</v>
      </c>
      <c r="AY1829" s="18" t="s">
        <v>157</v>
      </c>
      <c r="BE1829" s="159">
        <f>IF(N1829="základná",J1829,0)</f>
        <v>0</v>
      </c>
      <c r="BF1829" s="159">
        <f>IF(N1829="znížená",J1829,0)</f>
        <v>0</v>
      </c>
      <c r="BG1829" s="159">
        <f>IF(N1829="zákl. prenesená",J1829,0)</f>
        <v>0</v>
      </c>
      <c r="BH1829" s="159">
        <f>IF(N1829="zníž. prenesená",J1829,0)</f>
        <v>0</v>
      </c>
      <c r="BI1829" s="159">
        <f>IF(N1829="nulová",J1829,0)</f>
        <v>0</v>
      </c>
      <c r="BJ1829" s="18" t="s">
        <v>87</v>
      </c>
      <c r="BK1829" s="160">
        <f>ROUND(I1829*H1829,3)</f>
        <v>0</v>
      </c>
      <c r="BL1829" s="18" t="s">
        <v>220</v>
      </c>
      <c r="BM1829" s="158" t="s">
        <v>2478</v>
      </c>
    </row>
    <row r="1830" spans="1:65" s="13" customFormat="1" x14ac:dyDescent="0.2">
      <c r="B1830" s="165"/>
      <c r="D1830" s="166" t="s">
        <v>269</v>
      </c>
      <c r="E1830" s="167" t="s">
        <v>1</v>
      </c>
      <c r="F1830" s="168" t="s">
        <v>2479</v>
      </c>
      <c r="H1830" s="167" t="s">
        <v>1</v>
      </c>
      <c r="L1830" s="165"/>
      <c r="M1830" s="169"/>
      <c r="N1830" s="170"/>
      <c r="O1830" s="170"/>
      <c r="P1830" s="170"/>
      <c r="Q1830" s="170"/>
      <c r="R1830" s="170"/>
      <c r="S1830" s="170"/>
      <c r="T1830" s="171"/>
      <c r="AT1830" s="167" t="s">
        <v>269</v>
      </c>
      <c r="AU1830" s="167" t="s">
        <v>87</v>
      </c>
      <c r="AV1830" s="13" t="s">
        <v>79</v>
      </c>
      <c r="AW1830" s="13" t="s">
        <v>26</v>
      </c>
      <c r="AX1830" s="13" t="s">
        <v>71</v>
      </c>
      <c r="AY1830" s="167" t="s">
        <v>157</v>
      </c>
    </row>
    <row r="1831" spans="1:65" s="14" customFormat="1" ht="22.5" x14ac:dyDescent="0.2">
      <c r="B1831" s="172"/>
      <c r="D1831" s="166" t="s">
        <v>269</v>
      </c>
      <c r="E1831" s="173" t="s">
        <v>1</v>
      </c>
      <c r="F1831" s="174" t="s">
        <v>2480</v>
      </c>
      <c r="H1831" s="175">
        <v>65.52</v>
      </c>
      <c r="L1831" s="172"/>
      <c r="M1831" s="176"/>
      <c r="N1831" s="177"/>
      <c r="O1831" s="177"/>
      <c r="P1831" s="177"/>
      <c r="Q1831" s="177"/>
      <c r="R1831" s="177"/>
      <c r="S1831" s="177"/>
      <c r="T1831" s="178"/>
      <c r="AT1831" s="173" t="s">
        <v>269</v>
      </c>
      <c r="AU1831" s="173" t="s">
        <v>87</v>
      </c>
      <c r="AV1831" s="14" t="s">
        <v>87</v>
      </c>
      <c r="AW1831" s="14" t="s">
        <v>26</v>
      </c>
      <c r="AX1831" s="14" t="s">
        <v>71</v>
      </c>
      <c r="AY1831" s="173" t="s">
        <v>157</v>
      </c>
    </row>
    <row r="1832" spans="1:65" s="15" customFormat="1" x14ac:dyDescent="0.2">
      <c r="B1832" s="179"/>
      <c r="D1832" s="166" t="s">
        <v>269</v>
      </c>
      <c r="E1832" s="180" t="s">
        <v>1</v>
      </c>
      <c r="F1832" s="181" t="s">
        <v>272</v>
      </c>
      <c r="H1832" s="182">
        <v>65.52</v>
      </c>
      <c r="L1832" s="179"/>
      <c r="M1832" s="183"/>
      <c r="N1832" s="184"/>
      <c r="O1832" s="184"/>
      <c r="P1832" s="184"/>
      <c r="Q1832" s="184"/>
      <c r="R1832" s="184"/>
      <c r="S1832" s="184"/>
      <c r="T1832" s="185"/>
      <c r="AT1832" s="180" t="s">
        <v>269</v>
      </c>
      <c r="AU1832" s="180" t="s">
        <v>87</v>
      </c>
      <c r="AV1832" s="15" t="s">
        <v>162</v>
      </c>
      <c r="AW1832" s="15" t="s">
        <v>26</v>
      </c>
      <c r="AX1832" s="15" t="s">
        <v>79</v>
      </c>
      <c r="AY1832" s="180" t="s">
        <v>157</v>
      </c>
    </row>
    <row r="1833" spans="1:65" s="2" customFormat="1" ht="48" customHeight="1" x14ac:dyDescent="0.2">
      <c r="A1833" s="30"/>
      <c r="B1833" s="147"/>
      <c r="C1833" s="193" t="s">
        <v>2481</v>
      </c>
      <c r="D1833" s="193" t="s">
        <v>777</v>
      </c>
      <c r="E1833" s="194" t="s">
        <v>2482</v>
      </c>
      <c r="F1833" s="195" t="s">
        <v>8086</v>
      </c>
      <c r="G1833" s="196" t="s">
        <v>168</v>
      </c>
      <c r="H1833" s="197">
        <v>1728.673</v>
      </c>
      <c r="I1833" s="197"/>
      <c r="J1833" s="197">
        <f>ROUND(I1833*H1833,3)</f>
        <v>0</v>
      </c>
      <c r="K1833" s="198"/>
      <c r="L1833" s="199"/>
      <c r="M1833" s="200" t="s">
        <v>1</v>
      </c>
      <c r="N1833" s="201" t="s">
        <v>37</v>
      </c>
      <c r="O1833" s="156">
        <v>0</v>
      </c>
      <c r="P1833" s="156">
        <f>O1833*H1833</f>
        <v>0</v>
      </c>
      <c r="Q1833" s="156">
        <v>2E-3</v>
      </c>
      <c r="R1833" s="156">
        <f>Q1833*H1833</f>
        <v>3.4573460000000003</v>
      </c>
      <c r="S1833" s="156">
        <v>0</v>
      </c>
      <c r="T1833" s="157">
        <f>S1833*H1833</f>
        <v>0</v>
      </c>
      <c r="U1833" s="30"/>
      <c r="V1833" s="30"/>
      <c r="W1833" s="30"/>
      <c r="X1833" s="30"/>
      <c r="Y1833" s="30"/>
      <c r="Z1833" s="30"/>
      <c r="AA1833" s="30"/>
      <c r="AB1833" s="30"/>
      <c r="AC1833" s="30"/>
      <c r="AD1833" s="30"/>
      <c r="AE1833" s="30"/>
      <c r="AR1833" s="158" t="s">
        <v>511</v>
      </c>
      <c r="AT1833" s="158" t="s">
        <v>777</v>
      </c>
      <c r="AU1833" s="158" t="s">
        <v>87</v>
      </c>
      <c r="AY1833" s="18" t="s">
        <v>157</v>
      </c>
      <c r="BE1833" s="159">
        <f>IF(N1833="základná",J1833,0)</f>
        <v>0</v>
      </c>
      <c r="BF1833" s="159">
        <f>IF(N1833="znížená",J1833,0)</f>
        <v>0</v>
      </c>
      <c r="BG1833" s="159">
        <f>IF(N1833="zákl. prenesená",J1833,0)</f>
        <v>0</v>
      </c>
      <c r="BH1833" s="159">
        <f>IF(N1833="zníž. prenesená",J1833,0)</f>
        <v>0</v>
      </c>
      <c r="BI1833" s="159">
        <f>IF(N1833="nulová",J1833,0)</f>
        <v>0</v>
      </c>
      <c r="BJ1833" s="18" t="s">
        <v>87</v>
      </c>
      <c r="BK1833" s="160">
        <f>ROUND(I1833*H1833,3)</f>
        <v>0</v>
      </c>
      <c r="BL1833" s="18" t="s">
        <v>220</v>
      </c>
      <c r="BM1833" s="158" t="s">
        <v>2483</v>
      </c>
    </row>
    <row r="1834" spans="1:65" s="14" customFormat="1" x14ac:dyDescent="0.2">
      <c r="B1834" s="172"/>
      <c r="D1834" s="166" t="s">
        <v>269</v>
      </c>
      <c r="E1834" s="173" t="s">
        <v>1</v>
      </c>
      <c r="F1834" s="174" t="s">
        <v>2484</v>
      </c>
      <c r="H1834" s="175">
        <v>1650.049</v>
      </c>
      <c r="L1834" s="172"/>
      <c r="M1834" s="176"/>
      <c r="N1834" s="177"/>
      <c r="O1834" s="177"/>
      <c r="P1834" s="177"/>
      <c r="Q1834" s="177"/>
      <c r="R1834" s="177"/>
      <c r="S1834" s="177"/>
      <c r="T1834" s="178"/>
      <c r="AT1834" s="173" t="s">
        <v>269</v>
      </c>
      <c r="AU1834" s="173" t="s">
        <v>87</v>
      </c>
      <c r="AV1834" s="14" t="s">
        <v>87</v>
      </c>
      <c r="AW1834" s="14" t="s">
        <v>26</v>
      </c>
      <c r="AX1834" s="14" t="s">
        <v>71</v>
      </c>
      <c r="AY1834" s="173" t="s">
        <v>157</v>
      </c>
    </row>
    <row r="1835" spans="1:65" s="14" customFormat="1" x14ac:dyDescent="0.2">
      <c r="B1835" s="172"/>
      <c r="D1835" s="166" t="s">
        <v>269</v>
      </c>
      <c r="E1835" s="173" t="s">
        <v>1</v>
      </c>
      <c r="F1835" s="174" t="s">
        <v>2485</v>
      </c>
      <c r="H1835" s="175">
        <v>78.623999999999995</v>
      </c>
      <c r="L1835" s="172"/>
      <c r="M1835" s="176"/>
      <c r="N1835" s="177"/>
      <c r="O1835" s="177"/>
      <c r="P1835" s="177"/>
      <c r="Q1835" s="177"/>
      <c r="R1835" s="177"/>
      <c r="S1835" s="177"/>
      <c r="T1835" s="178"/>
      <c r="AT1835" s="173" t="s">
        <v>269</v>
      </c>
      <c r="AU1835" s="173" t="s">
        <v>87</v>
      </c>
      <c r="AV1835" s="14" t="s">
        <v>87</v>
      </c>
      <c r="AW1835" s="14" t="s">
        <v>26</v>
      </c>
      <c r="AX1835" s="14" t="s">
        <v>71</v>
      </c>
      <c r="AY1835" s="173" t="s">
        <v>157</v>
      </c>
    </row>
    <row r="1836" spans="1:65" s="15" customFormat="1" x14ac:dyDescent="0.2">
      <c r="B1836" s="179"/>
      <c r="D1836" s="166" t="s">
        <v>269</v>
      </c>
      <c r="E1836" s="180" t="s">
        <v>1</v>
      </c>
      <c r="F1836" s="181" t="s">
        <v>272</v>
      </c>
      <c r="H1836" s="182">
        <v>1728.673</v>
      </c>
      <c r="L1836" s="179"/>
      <c r="M1836" s="183"/>
      <c r="N1836" s="184"/>
      <c r="O1836" s="184"/>
      <c r="P1836" s="184"/>
      <c r="Q1836" s="184"/>
      <c r="R1836" s="184"/>
      <c r="S1836" s="184"/>
      <c r="T1836" s="185"/>
      <c r="AT1836" s="180" t="s">
        <v>269</v>
      </c>
      <c r="AU1836" s="180" t="s">
        <v>87</v>
      </c>
      <c r="AV1836" s="15" t="s">
        <v>162</v>
      </c>
      <c r="AW1836" s="15" t="s">
        <v>26</v>
      </c>
      <c r="AX1836" s="15" t="s">
        <v>79</v>
      </c>
      <c r="AY1836" s="180" t="s">
        <v>157</v>
      </c>
    </row>
    <row r="1837" spans="1:65" s="2" customFormat="1" ht="24.2" customHeight="1" x14ac:dyDescent="0.2">
      <c r="A1837" s="30"/>
      <c r="B1837" s="147"/>
      <c r="C1837" s="148" t="s">
        <v>2486</v>
      </c>
      <c r="D1837" s="148" t="s">
        <v>159</v>
      </c>
      <c r="E1837" s="149" t="s">
        <v>2487</v>
      </c>
      <c r="F1837" s="150" t="s">
        <v>2488</v>
      </c>
      <c r="G1837" s="151" t="s">
        <v>168</v>
      </c>
      <c r="H1837" s="152">
        <v>139</v>
      </c>
      <c r="I1837" s="152"/>
      <c r="J1837" s="152">
        <f>ROUND(I1837*H1837,3)</f>
        <v>0</v>
      </c>
      <c r="K1837" s="153"/>
      <c r="L1837" s="31"/>
      <c r="M1837" s="154" t="s">
        <v>1</v>
      </c>
      <c r="N1837" s="155" t="s">
        <v>37</v>
      </c>
      <c r="O1837" s="156">
        <v>0.16525000000000001</v>
      </c>
      <c r="P1837" s="156">
        <f>O1837*H1837</f>
        <v>22.969750000000001</v>
      </c>
      <c r="Q1837" s="156">
        <v>8.0000000000000007E-5</v>
      </c>
      <c r="R1837" s="156">
        <f>Q1837*H1837</f>
        <v>1.1120000000000001E-2</v>
      </c>
      <c r="S1837" s="156">
        <v>0</v>
      </c>
      <c r="T1837" s="157">
        <f>S1837*H1837</f>
        <v>0</v>
      </c>
      <c r="U1837" s="30"/>
      <c r="V1837" s="30"/>
      <c r="W1837" s="30"/>
      <c r="X1837" s="30"/>
      <c r="Y1837" s="30"/>
      <c r="Z1837" s="30"/>
      <c r="AA1837" s="30"/>
      <c r="AB1837" s="30"/>
      <c r="AC1837" s="30"/>
      <c r="AD1837" s="30"/>
      <c r="AE1837" s="30"/>
      <c r="AR1837" s="158" t="s">
        <v>220</v>
      </c>
      <c r="AT1837" s="158" t="s">
        <v>159</v>
      </c>
      <c r="AU1837" s="158" t="s">
        <v>87</v>
      </c>
      <c r="AY1837" s="18" t="s">
        <v>157</v>
      </c>
      <c r="BE1837" s="159">
        <f>IF(N1837="základná",J1837,0)</f>
        <v>0</v>
      </c>
      <c r="BF1837" s="159">
        <f>IF(N1837="znížená",J1837,0)</f>
        <v>0</v>
      </c>
      <c r="BG1837" s="159">
        <f>IF(N1837="zákl. prenesená",J1837,0)</f>
        <v>0</v>
      </c>
      <c r="BH1837" s="159">
        <f>IF(N1837="zníž. prenesená",J1837,0)</f>
        <v>0</v>
      </c>
      <c r="BI1837" s="159">
        <f>IF(N1837="nulová",J1837,0)</f>
        <v>0</v>
      </c>
      <c r="BJ1837" s="18" t="s">
        <v>87</v>
      </c>
      <c r="BK1837" s="160">
        <f>ROUND(I1837*H1837,3)</f>
        <v>0</v>
      </c>
      <c r="BL1837" s="18" t="s">
        <v>220</v>
      </c>
      <c r="BM1837" s="158" t="s">
        <v>2489</v>
      </c>
    </row>
    <row r="1838" spans="1:65" s="13" customFormat="1" x14ac:dyDescent="0.2">
      <c r="B1838" s="165"/>
      <c r="D1838" s="166" t="s">
        <v>269</v>
      </c>
      <c r="E1838" s="167" t="s">
        <v>1</v>
      </c>
      <c r="F1838" s="168" t="s">
        <v>2490</v>
      </c>
      <c r="H1838" s="167" t="s">
        <v>1</v>
      </c>
      <c r="L1838" s="165"/>
      <c r="M1838" s="169"/>
      <c r="N1838" s="170"/>
      <c r="O1838" s="170"/>
      <c r="P1838" s="170"/>
      <c r="Q1838" s="170"/>
      <c r="R1838" s="170"/>
      <c r="S1838" s="170"/>
      <c r="T1838" s="171"/>
      <c r="AT1838" s="167" t="s">
        <v>269</v>
      </c>
      <c r="AU1838" s="167" t="s">
        <v>87</v>
      </c>
      <c r="AV1838" s="13" t="s">
        <v>79</v>
      </c>
      <c r="AW1838" s="13" t="s">
        <v>26</v>
      </c>
      <c r="AX1838" s="13" t="s">
        <v>71</v>
      </c>
      <c r="AY1838" s="167" t="s">
        <v>157</v>
      </c>
    </row>
    <row r="1839" spans="1:65" s="14" customFormat="1" ht="22.5" x14ac:dyDescent="0.2">
      <c r="B1839" s="172"/>
      <c r="D1839" s="166" t="s">
        <v>269</v>
      </c>
      <c r="E1839" s="173" t="s">
        <v>1</v>
      </c>
      <c r="F1839" s="174" t="s">
        <v>2491</v>
      </c>
      <c r="H1839" s="175">
        <v>139</v>
      </c>
      <c r="L1839" s="172"/>
      <c r="M1839" s="176"/>
      <c r="N1839" s="177"/>
      <c r="O1839" s="177"/>
      <c r="P1839" s="177"/>
      <c r="Q1839" s="177"/>
      <c r="R1839" s="177"/>
      <c r="S1839" s="177"/>
      <c r="T1839" s="178"/>
      <c r="AT1839" s="173" t="s">
        <v>269</v>
      </c>
      <c r="AU1839" s="173" t="s">
        <v>87</v>
      </c>
      <c r="AV1839" s="14" t="s">
        <v>87</v>
      </c>
      <c r="AW1839" s="14" t="s">
        <v>26</v>
      </c>
      <c r="AX1839" s="14" t="s">
        <v>71</v>
      </c>
      <c r="AY1839" s="173" t="s">
        <v>157</v>
      </c>
    </row>
    <row r="1840" spans="1:65" s="15" customFormat="1" x14ac:dyDescent="0.2">
      <c r="B1840" s="179"/>
      <c r="D1840" s="166" t="s">
        <v>269</v>
      </c>
      <c r="E1840" s="180" t="s">
        <v>1</v>
      </c>
      <c r="F1840" s="181" t="s">
        <v>272</v>
      </c>
      <c r="H1840" s="182">
        <v>139</v>
      </c>
      <c r="L1840" s="179"/>
      <c r="M1840" s="183"/>
      <c r="N1840" s="184"/>
      <c r="O1840" s="184"/>
      <c r="P1840" s="184"/>
      <c r="Q1840" s="184"/>
      <c r="R1840" s="184"/>
      <c r="S1840" s="184"/>
      <c r="T1840" s="185"/>
      <c r="AT1840" s="180" t="s">
        <v>269</v>
      </c>
      <c r="AU1840" s="180" t="s">
        <v>87</v>
      </c>
      <c r="AV1840" s="15" t="s">
        <v>162</v>
      </c>
      <c r="AW1840" s="15" t="s">
        <v>26</v>
      </c>
      <c r="AX1840" s="15" t="s">
        <v>79</v>
      </c>
      <c r="AY1840" s="180" t="s">
        <v>157</v>
      </c>
    </row>
    <row r="1841" spans="1:65" s="2" customFormat="1" ht="42.75" customHeight="1" x14ac:dyDescent="0.2">
      <c r="A1841" s="30"/>
      <c r="B1841" s="147"/>
      <c r="C1841" s="193" t="s">
        <v>2492</v>
      </c>
      <c r="D1841" s="193" t="s">
        <v>777</v>
      </c>
      <c r="E1841" s="194" t="s">
        <v>2493</v>
      </c>
      <c r="F1841" s="195" t="s">
        <v>8087</v>
      </c>
      <c r="G1841" s="196" t="s">
        <v>168</v>
      </c>
      <c r="H1841" s="197">
        <v>166.8</v>
      </c>
      <c r="I1841" s="197"/>
      <c r="J1841" s="197">
        <f>ROUND(I1841*H1841,3)</f>
        <v>0</v>
      </c>
      <c r="K1841" s="198"/>
      <c r="L1841" s="199"/>
      <c r="M1841" s="200" t="s">
        <v>1</v>
      </c>
      <c r="N1841" s="201" t="s">
        <v>37</v>
      </c>
      <c r="O1841" s="156">
        <v>0</v>
      </c>
      <c r="P1841" s="156">
        <f>O1841*H1841</f>
        <v>0</v>
      </c>
      <c r="Q1841" s="156">
        <v>2E-3</v>
      </c>
      <c r="R1841" s="156">
        <f>Q1841*H1841</f>
        <v>0.33360000000000001</v>
      </c>
      <c r="S1841" s="156">
        <v>0</v>
      </c>
      <c r="T1841" s="157">
        <f>S1841*H1841</f>
        <v>0</v>
      </c>
      <c r="U1841" s="30"/>
      <c r="V1841" s="30"/>
      <c r="W1841" s="30"/>
      <c r="X1841" s="30"/>
      <c r="Y1841" s="30"/>
      <c r="Z1841" s="30"/>
      <c r="AA1841" s="30"/>
      <c r="AB1841" s="30"/>
      <c r="AC1841" s="30"/>
      <c r="AD1841" s="30"/>
      <c r="AE1841" s="30"/>
      <c r="AR1841" s="158" t="s">
        <v>511</v>
      </c>
      <c r="AT1841" s="158" t="s">
        <v>777</v>
      </c>
      <c r="AU1841" s="158" t="s">
        <v>87</v>
      </c>
      <c r="AY1841" s="18" t="s">
        <v>157</v>
      </c>
      <c r="BE1841" s="159">
        <f>IF(N1841="základná",J1841,0)</f>
        <v>0</v>
      </c>
      <c r="BF1841" s="159">
        <f>IF(N1841="znížená",J1841,0)</f>
        <v>0</v>
      </c>
      <c r="BG1841" s="159">
        <f>IF(N1841="zákl. prenesená",J1841,0)</f>
        <v>0</v>
      </c>
      <c r="BH1841" s="159">
        <f>IF(N1841="zníž. prenesená",J1841,0)</f>
        <v>0</v>
      </c>
      <c r="BI1841" s="159">
        <f>IF(N1841="nulová",J1841,0)</f>
        <v>0</v>
      </c>
      <c r="BJ1841" s="18" t="s">
        <v>87</v>
      </c>
      <c r="BK1841" s="160">
        <f>ROUND(I1841*H1841,3)</f>
        <v>0</v>
      </c>
      <c r="BL1841" s="18" t="s">
        <v>220</v>
      </c>
      <c r="BM1841" s="158" t="s">
        <v>2494</v>
      </c>
    </row>
    <row r="1842" spans="1:65" s="14" customFormat="1" x14ac:dyDescent="0.2">
      <c r="B1842" s="172"/>
      <c r="D1842" s="166" t="s">
        <v>269</v>
      </c>
      <c r="E1842" s="173" t="s">
        <v>1</v>
      </c>
      <c r="F1842" s="174" t="s">
        <v>2495</v>
      </c>
      <c r="H1842" s="175">
        <v>166.8</v>
      </c>
      <c r="L1842" s="172"/>
      <c r="M1842" s="176"/>
      <c r="N1842" s="177"/>
      <c r="O1842" s="177"/>
      <c r="P1842" s="177"/>
      <c r="Q1842" s="177"/>
      <c r="R1842" s="177"/>
      <c r="S1842" s="177"/>
      <c r="T1842" s="178"/>
      <c r="AT1842" s="173" t="s">
        <v>269</v>
      </c>
      <c r="AU1842" s="173" t="s">
        <v>87</v>
      </c>
      <c r="AV1842" s="14" t="s">
        <v>87</v>
      </c>
      <c r="AW1842" s="14" t="s">
        <v>26</v>
      </c>
      <c r="AX1842" s="14" t="s">
        <v>71</v>
      </c>
      <c r="AY1842" s="173" t="s">
        <v>157</v>
      </c>
    </row>
    <row r="1843" spans="1:65" s="15" customFormat="1" x14ac:dyDescent="0.2">
      <c r="B1843" s="179"/>
      <c r="D1843" s="166" t="s">
        <v>269</v>
      </c>
      <c r="E1843" s="180" t="s">
        <v>1</v>
      </c>
      <c r="F1843" s="181" t="s">
        <v>272</v>
      </c>
      <c r="H1843" s="182">
        <v>166.8</v>
      </c>
      <c r="L1843" s="179"/>
      <c r="M1843" s="183"/>
      <c r="N1843" s="184"/>
      <c r="O1843" s="184"/>
      <c r="P1843" s="184"/>
      <c r="Q1843" s="184"/>
      <c r="R1843" s="184"/>
      <c r="S1843" s="184"/>
      <c r="T1843" s="185"/>
      <c r="AT1843" s="180" t="s">
        <v>269</v>
      </c>
      <c r="AU1843" s="180" t="s">
        <v>87</v>
      </c>
      <c r="AV1843" s="15" t="s">
        <v>162</v>
      </c>
      <c r="AW1843" s="15" t="s">
        <v>26</v>
      </c>
      <c r="AX1843" s="15" t="s">
        <v>79</v>
      </c>
      <c r="AY1843" s="180" t="s">
        <v>157</v>
      </c>
    </row>
    <row r="1844" spans="1:65" s="2" customFormat="1" ht="37.9" customHeight="1" x14ac:dyDescent="0.2">
      <c r="A1844" s="30"/>
      <c r="B1844" s="147"/>
      <c r="C1844" s="148" t="s">
        <v>2496</v>
      </c>
      <c r="D1844" s="148" t="s">
        <v>159</v>
      </c>
      <c r="E1844" s="149" t="s">
        <v>2497</v>
      </c>
      <c r="F1844" s="150" t="s">
        <v>2498</v>
      </c>
      <c r="G1844" s="151" t="s">
        <v>168</v>
      </c>
      <c r="H1844" s="152">
        <v>1366.5</v>
      </c>
      <c r="I1844" s="152"/>
      <c r="J1844" s="152">
        <f>ROUND(I1844*H1844,3)</f>
        <v>0</v>
      </c>
      <c r="K1844" s="153"/>
      <c r="L1844" s="31"/>
      <c r="M1844" s="154" t="s">
        <v>1</v>
      </c>
      <c r="N1844" s="155" t="s">
        <v>37</v>
      </c>
      <c r="O1844" s="156">
        <v>0.09</v>
      </c>
      <c r="P1844" s="156">
        <f>O1844*H1844</f>
        <v>122.985</v>
      </c>
      <c r="Q1844" s="156">
        <v>0</v>
      </c>
      <c r="R1844" s="156">
        <f>Q1844*H1844</f>
        <v>0</v>
      </c>
      <c r="S1844" s="156">
        <v>0</v>
      </c>
      <c r="T1844" s="157">
        <f>S1844*H1844</f>
        <v>0</v>
      </c>
      <c r="U1844" s="30"/>
      <c r="V1844" s="30"/>
      <c r="W1844" s="30"/>
      <c r="X1844" s="30"/>
      <c r="Y1844" s="30"/>
      <c r="Z1844" s="30"/>
      <c r="AA1844" s="30"/>
      <c r="AB1844" s="30"/>
      <c r="AC1844" s="30"/>
      <c r="AD1844" s="30"/>
      <c r="AE1844" s="30"/>
      <c r="AR1844" s="158" t="s">
        <v>220</v>
      </c>
      <c r="AT1844" s="158" t="s">
        <v>159</v>
      </c>
      <c r="AU1844" s="158" t="s">
        <v>87</v>
      </c>
      <c r="AY1844" s="18" t="s">
        <v>157</v>
      </c>
      <c r="BE1844" s="159">
        <f>IF(N1844="základná",J1844,0)</f>
        <v>0</v>
      </c>
      <c r="BF1844" s="159">
        <f>IF(N1844="znížená",J1844,0)</f>
        <v>0</v>
      </c>
      <c r="BG1844" s="159">
        <f>IF(N1844="zákl. prenesená",J1844,0)</f>
        <v>0</v>
      </c>
      <c r="BH1844" s="159">
        <f>IF(N1844="zníž. prenesená",J1844,0)</f>
        <v>0</v>
      </c>
      <c r="BI1844" s="159">
        <f>IF(N1844="nulová",J1844,0)</f>
        <v>0</v>
      </c>
      <c r="BJ1844" s="18" t="s">
        <v>87</v>
      </c>
      <c r="BK1844" s="160">
        <f>ROUND(I1844*H1844,3)</f>
        <v>0</v>
      </c>
      <c r="BL1844" s="18" t="s">
        <v>220</v>
      </c>
      <c r="BM1844" s="158" t="s">
        <v>2499</v>
      </c>
    </row>
    <row r="1845" spans="1:65" s="14" customFormat="1" ht="22.5" x14ac:dyDescent="0.2">
      <c r="B1845" s="172"/>
      <c r="D1845" s="166" t="s">
        <v>269</v>
      </c>
      <c r="E1845" s="173" t="s">
        <v>1</v>
      </c>
      <c r="F1845" s="174" t="s">
        <v>2500</v>
      </c>
      <c r="H1845" s="175">
        <v>1366.5</v>
      </c>
      <c r="L1845" s="172"/>
      <c r="M1845" s="176"/>
      <c r="N1845" s="177"/>
      <c r="O1845" s="177"/>
      <c r="P1845" s="177"/>
      <c r="Q1845" s="177"/>
      <c r="R1845" s="177"/>
      <c r="S1845" s="177"/>
      <c r="T1845" s="178"/>
      <c r="AT1845" s="173" t="s">
        <v>269</v>
      </c>
      <c r="AU1845" s="173" t="s">
        <v>87</v>
      </c>
      <c r="AV1845" s="14" t="s">
        <v>87</v>
      </c>
      <c r="AW1845" s="14" t="s">
        <v>26</v>
      </c>
      <c r="AX1845" s="14" t="s">
        <v>71</v>
      </c>
      <c r="AY1845" s="173" t="s">
        <v>157</v>
      </c>
    </row>
    <row r="1846" spans="1:65" s="15" customFormat="1" x14ac:dyDescent="0.2">
      <c r="B1846" s="179"/>
      <c r="D1846" s="166" t="s">
        <v>269</v>
      </c>
      <c r="E1846" s="180" t="s">
        <v>1</v>
      </c>
      <c r="F1846" s="181" t="s">
        <v>272</v>
      </c>
      <c r="H1846" s="182">
        <v>1366.5</v>
      </c>
      <c r="L1846" s="179"/>
      <c r="M1846" s="183"/>
      <c r="N1846" s="184"/>
      <c r="O1846" s="184"/>
      <c r="P1846" s="184"/>
      <c r="Q1846" s="184"/>
      <c r="R1846" s="184"/>
      <c r="S1846" s="184"/>
      <c r="T1846" s="185"/>
      <c r="AT1846" s="180" t="s">
        <v>269</v>
      </c>
      <c r="AU1846" s="180" t="s">
        <v>87</v>
      </c>
      <c r="AV1846" s="15" t="s">
        <v>162</v>
      </c>
      <c r="AW1846" s="15" t="s">
        <v>26</v>
      </c>
      <c r="AX1846" s="15" t="s">
        <v>79</v>
      </c>
      <c r="AY1846" s="180" t="s">
        <v>157</v>
      </c>
    </row>
    <row r="1847" spans="1:65" s="2" customFormat="1" ht="37.9" customHeight="1" x14ac:dyDescent="0.2">
      <c r="A1847" s="30"/>
      <c r="B1847" s="147"/>
      <c r="C1847" s="148" t="s">
        <v>2501</v>
      </c>
      <c r="D1847" s="148" t="s">
        <v>159</v>
      </c>
      <c r="E1847" s="149" t="s">
        <v>2502</v>
      </c>
      <c r="F1847" s="150" t="s">
        <v>2503</v>
      </c>
      <c r="G1847" s="151" t="s">
        <v>168</v>
      </c>
      <c r="H1847" s="152">
        <v>1366.5</v>
      </c>
      <c r="I1847" s="152"/>
      <c r="J1847" s="152">
        <f>ROUND(I1847*H1847,3)</f>
        <v>0</v>
      </c>
      <c r="K1847" s="153"/>
      <c r="L1847" s="31"/>
      <c r="M1847" s="154" t="s">
        <v>1</v>
      </c>
      <c r="N1847" s="155" t="s">
        <v>37</v>
      </c>
      <c r="O1847" s="156">
        <v>0.10901</v>
      </c>
      <c r="P1847" s="156">
        <f>O1847*H1847</f>
        <v>148.962165</v>
      </c>
      <c r="Q1847" s="156">
        <v>0</v>
      </c>
      <c r="R1847" s="156">
        <f>Q1847*H1847</f>
        <v>0</v>
      </c>
      <c r="S1847" s="156">
        <v>0</v>
      </c>
      <c r="T1847" s="157">
        <f>S1847*H1847</f>
        <v>0</v>
      </c>
      <c r="U1847" s="30"/>
      <c r="V1847" s="30"/>
      <c r="W1847" s="30"/>
      <c r="X1847" s="30"/>
      <c r="Y1847" s="30"/>
      <c r="Z1847" s="30"/>
      <c r="AA1847" s="30"/>
      <c r="AB1847" s="30"/>
      <c r="AC1847" s="30"/>
      <c r="AD1847" s="30"/>
      <c r="AE1847" s="30"/>
      <c r="AR1847" s="158" t="s">
        <v>220</v>
      </c>
      <c r="AT1847" s="158" t="s">
        <v>159</v>
      </c>
      <c r="AU1847" s="158" t="s">
        <v>87</v>
      </c>
      <c r="AY1847" s="18" t="s">
        <v>157</v>
      </c>
      <c r="BE1847" s="159">
        <f>IF(N1847="základná",J1847,0)</f>
        <v>0</v>
      </c>
      <c r="BF1847" s="159">
        <f>IF(N1847="znížená",J1847,0)</f>
        <v>0</v>
      </c>
      <c r="BG1847" s="159">
        <f>IF(N1847="zákl. prenesená",J1847,0)</f>
        <v>0</v>
      </c>
      <c r="BH1847" s="159">
        <f>IF(N1847="zníž. prenesená",J1847,0)</f>
        <v>0</v>
      </c>
      <c r="BI1847" s="159">
        <f>IF(N1847="nulová",J1847,0)</f>
        <v>0</v>
      </c>
      <c r="BJ1847" s="18" t="s">
        <v>87</v>
      </c>
      <c r="BK1847" s="160">
        <f>ROUND(I1847*H1847,3)</f>
        <v>0</v>
      </c>
      <c r="BL1847" s="18" t="s">
        <v>220</v>
      </c>
      <c r="BM1847" s="158" t="s">
        <v>2504</v>
      </c>
    </row>
    <row r="1848" spans="1:65" s="2" customFormat="1" ht="39" customHeight="1" x14ac:dyDescent="0.2">
      <c r="A1848" s="30"/>
      <c r="B1848" s="147"/>
      <c r="C1848" s="193" t="s">
        <v>2505</v>
      </c>
      <c r="D1848" s="193" t="s">
        <v>777</v>
      </c>
      <c r="E1848" s="194" t="s">
        <v>2506</v>
      </c>
      <c r="F1848" s="195" t="s">
        <v>8088</v>
      </c>
      <c r="G1848" s="196" t="s">
        <v>168</v>
      </c>
      <c r="H1848" s="197">
        <v>3614.393</v>
      </c>
      <c r="I1848" s="197"/>
      <c r="J1848" s="197">
        <f>ROUND(I1848*H1848,3)</f>
        <v>0</v>
      </c>
      <c r="K1848" s="198"/>
      <c r="L1848" s="199"/>
      <c r="M1848" s="200" t="s">
        <v>1</v>
      </c>
      <c r="N1848" s="201" t="s">
        <v>37</v>
      </c>
      <c r="O1848" s="156">
        <v>0</v>
      </c>
      <c r="P1848" s="156">
        <f>O1848*H1848</f>
        <v>0</v>
      </c>
      <c r="Q1848" s="156">
        <v>4.0000000000000002E-4</v>
      </c>
      <c r="R1848" s="156">
        <f>Q1848*H1848</f>
        <v>1.4457572000000001</v>
      </c>
      <c r="S1848" s="156">
        <v>0</v>
      </c>
      <c r="T1848" s="157">
        <f>S1848*H1848</f>
        <v>0</v>
      </c>
      <c r="U1848" s="30"/>
      <c r="V1848" s="30"/>
      <c r="W1848" s="30"/>
      <c r="X1848" s="30"/>
      <c r="Y1848" s="30"/>
      <c r="Z1848" s="30"/>
      <c r="AA1848" s="30"/>
      <c r="AB1848" s="30"/>
      <c r="AC1848" s="30"/>
      <c r="AD1848" s="30"/>
      <c r="AE1848" s="30"/>
      <c r="AR1848" s="158" t="s">
        <v>511</v>
      </c>
      <c r="AT1848" s="158" t="s">
        <v>777</v>
      </c>
      <c r="AU1848" s="158" t="s">
        <v>87</v>
      </c>
      <c r="AY1848" s="18" t="s">
        <v>157</v>
      </c>
      <c r="BE1848" s="159">
        <f>IF(N1848="základná",J1848,0)</f>
        <v>0</v>
      </c>
      <c r="BF1848" s="159">
        <f>IF(N1848="znížená",J1848,0)</f>
        <v>0</v>
      </c>
      <c r="BG1848" s="159">
        <f>IF(N1848="zákl. prenesená",J1848,0)</f>
        <v>0</v>
      </c>
      <c r="BH1848" s="159">
        <f>IF(N1848="zníž. prenesená",J1848,0)</f>
        <v>0</v>
      </c>
      <c r="BI1848" s="159">
        <f>IF(N1848="nulová",J1848,0)</f>
        <v>0</v>
      </c>
      <c r="BJ1848" s="18" t="s">
        <v>87</v>
      </c>
      <c r="BK1848" s="160">
        <f>ROUND(I1848*H1848,3)</f>
        <v>0</v>
      </c>
      <c r="BL1848" s="18" t="s">
        <v>220</v>
      </c>
      <c r="BM1848" s="158" t="s">
        <v>2507</v>
      </c>
    </row>
    <row r="1849" spans="1:65" s="14" customFormat="1" x14ac:dyDescent="0.2">
      <c r="B1849" s="172"/>
      <c r="D1849" s="166" t="s">
        <v>269</v>
      </c>
      <c r="E1849" s="173" t="s">
        <v>1</v>
      </c>
      <c r="F1849" s="174" t="s">
        <v>2508</v>
      </c>
      <c r="H1849" s="175">
        <v>3142.95</v>
      </c>
      <c r="L1849" s="172"/>
      <c r="M1849" s="176"/>
      <c r="N1849" s="177"/>
      <c r="O1849" s="177"/>
      <c r="P1849" s="177"/>
      <c r="Q1849" s="177"/>
      <c r="R1849" s="177"/>
      <c r="S1849" s="177"/>
      <c r="T1849" s="178"/>
      <c r="AT1849" s="173" t="s">
        <v>269</v>
      </c>
      <c r="AU1849" s="173" t="s">
        <v>87</v>
      </c>
      <c r="AV1849" s="14" t="s">
        <v>87</v>
      </c>
      <c r="AW1849" s="14" t="s">
        <v>26</v>
      </c>
      <c r="AX1849" s="14" t="s">
        <v>71</v>
      </c>
      <c r="AY1849" s="173" t="s">
        <v>157</v>
      </c>
    </row>
    <row r="1850" spans="1:65" s="15" customFormat="1" x14ac:dyDescent="0.2">
      <c r="B1850" s="179"/>
      <c r="D1850" s="166" t="s">
        <v>269</v>
      </c>
      <c r="E1850" s="180" t="s">
        <v>1</v>
      </c>
      <c r="F1850" s="181" t="s">
        <v>272</v>
      </c>
      <c r="H1850" s="182">
        <v>3142.95</v>
      </c>
      <c r="L1850" s="179"/>
      <c r="M1850" s="183"/>
      <c r="N1850" s="184"/>
      <c r="O1850" s="184"/>
      <c r="P1850" s="184"/>
      <c r="Q1850" s="184"/>
      <c r="R1850" s="184"/>
      <c r="S1850" s="184"/>
      <c r="T1850" s="185"/>
      <c r="AT1850" s="180" t="s">
        <v>269</v>
      </c>
      <c r="AU1850" s="180" t="s">
        <v>87</v>
      </c>
      <c r="AV1850" s="15" t="s">
        <v>162</v>
      </c>
      <c r="AW1850" s="15" t="s">
        <v>26</v>
      </c>
      <c r="AX1850" s="15" t="s">
        <v>79</v>
      </c>
      <c r="AY1850" s="180" t="s">
        <v>157</v>
      </c>
    </row>
    <row r="1851" spans="1:65" s="14" customFormat="1" x14ac:dyDescent="0.2">
      <c r="B1851" s="172"/>
      <c r="D1851" s="166" t="s">
        <v>269</v>
      </c>
      <c r="F1851" s="174" t="s">
        <v>2509</v>
      </c>
      <c r="H1851" s="175">
        <v>3614.393</v>
      </c>
      <c r="L1851" s="172"/>
      <c r="M1851" s="176"/>
      <c r="N1851" s="177"/>
      <c r="O1851" s="177"/>
      <c r="P1851" s="177"/>
      <c r="Q1851" s="177"/>
      <c r="R1851" s="177"/>
      <c r="S1851" s="177"/>
      <c r="T1851" s="178"/>
      <c r="AT1851" s="173" t="s">
        <v>269</v>
      </c>
      <c r="AU1851" s="173" t="s">
        <v>87</v>
      </c>
      <c r="AV1851" s="14" t="s">
        <v>87</v>
      </c>
      <c r="AW1851" s="14" t="s">
        <v>3</v>
      </c>
      <c r="AX1851" s="14" t="s">
        <v>79</v>
      </c>
      <c r="AY1851" s="173" t="s">
        <v>157</v>
      </c>
    </row>
    <row r="1852" spans="1:65" s="2" customFormat="1" ht="24.2" customHeight="1" x14ac:dyDescent="0.2">
      <c r="A1852" s="30"/>
      <c r="B1852" s="147"/>
      <c r="C1852" s="148" t="s">
        <v>2510</v>
      </c>
      <c r="D1852" s="148" t="s">
        <v>159</v>
      </c>
      <c r="E1852" s="149" t="s">
        <v>2511</v>
      </c>
      <c r="F1852" s="150" t="s">
        <v>2512</v>
      </c>
      <c r="G1852" s="151" t="s">
        <v>514</v>
      </c>
      <c r="H1852" s="152">
        <v>2.8</v>
      </c>
      <c r="I1852" s="152"/>
      <c r="J1852" s="152">
        <f>ROUND(I1852*H1852,3)</f>
        <v>0</v>
      </c>
      <c r="K1852" s="153"/>
      <c r="L1852" s="31"/>
      <c r="M1852" s="154" t="s">
        <v>1</v>
      </c>
      <c r="N1852" s="155" t="s">
        <v>37</v>
      </c>
      <c r="O1852" s="156">
        <v>0</v>
      </c>
      <c r="P1852" s="156">
        <f>O1852*H1852</f>
        <v>0</v>
      </c>
      <c r="Q1852" s="156">
        <v>0</v>
      </c>
      <c r="R1852" s="156">
        <f>Q1852*H1852</f>
        <v>0</v>
      </c>
      <c r="S1852" s="156">
        <v>0</v>
      </c>
      <c r="T1852" s="157">
        <f>S1852*H1852</f>
        <v>0</v>
      </c>
      <c r="U1852" s="30"/>
      <c r="V1852" s="30"/>
      <c r="W1852" s="30"/>
      <c r="X1852" s="30"/>
      <c r="Y1852" s="30"/>
      <c r="Z1852" s="30"/>
      <c r="AA1852" s="30"/>
      <c r="AB1852" s="30"/>
      <c r="AC1852" s="30"/>
      <c r="AD1852" s="30"/>
      <c r="AE1852" s="30"/>
      <c r="AR1852" s="158" t="s">
        <v>220</v>
      </c>
      <c r="AT1852" s="158" t="s">
        <v>159</v>
      </c>
      <c r="AU1852" s="158" t="s">
        <v>87</v>
      </c>
      <c r="AY1852" s="18" t="s">
        <v>157</v>
      </c>
      <c r="BE1852" s="159">
        <f>IF(N1852="základná",J1852,0)</f>
        <v>0</v>
      </c>
      <c r="BF1852" s="159">
        <f>IF(N1852="znížená",J1852,0)</f>
        <v>0</v>
      </c>
      <c r="BG1852" s="159">
        <f>IF(N1852="zákl. prenesená",J1852,0)</f>
        <v>0</v>
      </c>
      <c r="BH1852" s="159">
        <f>IF(N1852="zníž. prenesená",J1852,0)</f>
        <v>0</v>
      </c>
      <c r="BI1852" s="159">
        <f>IF(N1852="nulová",J1852,0)</f>
        <v>0</v>
      </c>
      <c r="BJ1852" s="18" t="s">
        <v>87</v>
      </c>
      <c r="BK1852" s="160">
        <f>ROUND(I1852*H1852,3)</f>
        <v>0</v>
      </c>
      <c r="BL1852" s="18" t="s">
        <v>220</v>
      </c>
      <c r="BM1852" s="158" t="s">
        <v>2513</v>
      </c>
    </row>
    <row r="1853" spans="1:65" s="12" customFormat="1" ht="22.9" customHeight="1" x14ac:dyDescent="0.2">
      <c r="B1853" s="135"/>
      <c r="D1853" s="136" t="s">
        <v>70</v>
      </c>
      <c r="E1853" s="145" t="s">
        <v>2514</v>
      </c>
      <c r="F1853" s="145" t="s">
        <v>2515</v>
      </c>
      <c r="J1853" s="146">
        <f>BK1853</f>
        <v>0</v>
      </c>
      <c r="L1853" s="135"/>
      <c r="M1853" s="139"/>
      <c r="N1853" s="140"/>
      <c r="O1853" s="140"/>
      <c r="P1853" s="141">
        <f>SUM(P1854:P2006)</f>
        <v>664.53063835</v>
      </c>
      <c r="Q1853" s="140"/>
      <c r="R1853" s="141">
        <f>SUM(R1854:R2006)</f>
        <v>9.3269219999999997</v>
      </c>
      <c r="S1853" s="140"/>
      <c r="T1853" s="142">
        <f>SUM(T1854:T2006)</f>
        <v>0</v>
      </c>
      <c r="AR1853" s="136" t="s">
        <v>87</v>
      </c>
      <c r="AT1853" s="143" t="s">
        <v>70</v>
      </c>
      <c r="AU1853" s="143" t="s">
        <v>79</v>
      </c>
      <c r="AY1853" s="136" t="s">
        <v>157</v>
      </c>
      <c r="BK1853" s="144">
        <f>SUM(BK1854:BK2006)</f>
        <v>0</v>
      </c>
    </row>
    <row r="1854" spans="1:65" s="2" customFormat="1" ht="24.2" customHeight="1" x14ac:dyDescent="0.2">
      <c r="A1854" s="30"/>
      <c r="B1854" s="147"/>
      <c r="C1854" s="148" t="s">
        <v>2516</v>
      </c>
      <c r="D1854" s="148" t="s">
        <v>159</v>
      </c>
      <c r="E1854" s="149" t="s">
        <v>2517</v>
      </c>
      <c r="F1854" s="150" t="s">
        <v>2518</v>
      </c>
      <c r="G1854" s="151" t="s">
        <v>168</v>
      </c>
      <c r="H1854" s="152">
        <v>39.659999999999997</v>
      </c>
      <c r="I1854" s="152"/>
      <c r="J1854" s="152">
        <f>ROUND(I1854*H1854,3)</f>
        <v>0</v>
      </c>
      <c r="K1854" s="153"/>
      <c r="L1854" s="31"/>
      <c r="M1854" s="154" t="s">
        <v>1</v>
      </c>
      <c r="N1854" s="155" t="s">
        <v>37</v>
      </c>
      <c r="O1854" s="156">
        <v>8.7959999999999997E-2</v>
      </c>
      <c r="P1854" s="156">
        <f>O1854*H1854</f>
        <v>3.4884935999999995</v>
      </c>
      <c r="Q1854" s="156">
        <v>0</v>
      </c>
      <c r="R1854" s="156">
        <f>Q1854*H1854</f>
        <v>0</v>
      </c>
      <c r="S1854" s="156">
        <v>0</v>
      </c>
      <c r="T1854" s="157">
        <f>S1854*H1854</f>
        <v>0</v>
      </c>
      <c r="U1854" s="30"/>
      <c r="V1854" s="30"/>
      <c r="W1854" s="30"/>
      <c r="X1854" s="30"/>
      <c r="Y1854" s="30"/>
      <c r="Z1854" s="30"/>
      <c r="AA1854" s="30"/>
      <c r="AB1854" s="30"/>
      <c r="AC1854" s="30"/>
      <c r="AD1854" s="30"/>
      <c r="AE1854" s="30"/>
      <c r="AR1854" s="158" t="s">
        <v>220</v>
      </c>
      <c r="AT1854" s="158" t="s">
        <v>159</v>
      </c>
      <c r="AU1854" s="158" t="s">
        <v>87</v>
      </c>
      <c r="AY1854" s="18" t="s">
        <v>157</v>
      </c>
      <c r="BE1854" s="159">
        <f>IF(N1854="základná",J1854,0)</f>
        <v>0</v>
      </c>
      <c r="BF1854" s="159">
        <f>IF(N1854="znížená",J1854,0)</f>
        <v>0</v>
      </c>
      <c r="BG1854" s="159">
        <f>IF(N1854="zákl. prenesená",J1854,0)</f>
        <v>0</v>
      </c>
      <c r="BH1854" s="159">
        <f>IF(N1854="zníž. prenesená",J1854,0)</f>
        <v>0</v>
      </c>
      <c r="BI1854" s="159">
        <f>IF(N1854="nulová",J1854,0)</f>
        <v>0</v>
      </c>
      <c r="BJ1854" s="18" t="s">
        <v>87</v>
      </c>
      <c r="BK1854" s="160">
        <f>ROUND(I1854*H1854,3)</f>
        <v>0</v>
      </c>
      <c r="BL1854" s="18" t="s">
        <v>220</v>
      </c>
      <c r="BM1854" s="158" t="s">
        <v>2519</v>
      </c>
    </row>
    <row r="1855" spans="1:65" s="13" customFormat="1" x14ac:dyDescent="0.2">
      <c r="B1855" s="165"/>
      <c r="D1855" s="166" t="s">
        <v>269</v>
      </c>
      <c r="E1855" s="167" t="s">
        <v>1</v>
      </c>
      <c r="F1855" s="168" t="s">
        <v>2520</v>
      </c>
      <c r="H1855" s="167" t="s">
        <v>1</v>
      </c>
      <c r="L1855" s="165"/>
      <c r="M1855" s="169"/>
      <c r="N1855" s="170"/>
      <c r="O1855" s="170"/>
      <c r="P1855" s="170"/>
      <c r="Q1855" s="170"/>
      <c r="R1855" s="170"/>
      <c r="S1855" s="170"/>
      <c r="T1855" s="171"/>
      <c r="AT1855" s="167" t="s">
        <v>269</v>
      </c>
      <c r="AU1855" s="167" t="s">
        <v>87</v>
      </c>
      <c r="AV1855" s="13" t="s">
        <v>79</v>
      </c>
      <c r="AW1855" s="13" t="s">
        <v>26</v>
      </c>
      <c r="AX1855" s="13" t="s">
        <v>71</v>
      </c>
      <c r="AY1855" s="167" t="s">
        <v>157</v>
      </c>
    </row>
    <row r="1856" spans="1:65" s="14" customFormat="1" ht="22.5" x14ac:dyDescent="0.2">
      <c r="B1856" s="172"/>
      <c r="D1856" s="166" t="s">
        <v>269</v>
      </c>
      <c r="E1856" s="173" t="s">
        <v>1</v>
      </c>
      <c r="F1856" s="174" t="s">
        <v>2521</v>
      </c>
      <c r="H1856" s="175">
        <v>39.659999999999997</v>
      </c>
      <c r="L1856" s="172"/>
      <c r="M1856" s="176"/>
      <c r="N1856" s="177"/>
      <c r="O1856" s="177"/>
      <c r="P1856" s="177"/>
      <c r="Q1856" s="177"/>
      <c r="R1856" s="177"/>
      <c r="S1856" s="177"/>
      <c r="T1856" s="178"/>
      <c r="AT1856" s="173" t="s">
        <v>269</v>
      </c>
      <c r="AU1856" s="173" t="s">
        <v>87</v>
      </c>
      <c r="AV1856" s="14" t="s">
        <v>87</v>
      </c>
      <c r="AW1856" s="14" t="s">
        <v>26</v>
      </c>
      <c r="AX1856" s="14" t="s">
        <v>71</v>
      </c>
      <c r="AY1856" s="173" t="s">
        <v>157</v>
      </c>
    </row>
    <row r="1857" spans="1:65" s="15" customFormat="1" x14ac:dyDescent="0.2">
      <c r="B1857" s="179"/>
      <c r="D1857" s="166" t="s">
        <v>269</v>
      </c>
      <c r="E1857" s="180" t="s">
        <v>1</v>
      </c>
      <c r="F1857" s="181" t="s">
        <v>272</v>
      </c>
      <c r="H1857" s="182">
        <v>39.659999999999997</v>
      </c>
      <c r="L1857" s="179"/>
      <c r="M1857" s="183"/>
      <c r="N1857" s="184"/>
      <c r="O1857" s="184"/>
      <c r="P1857" s="184"/>
      <c r="Q1857" s="184"/>
      <c r="R1857" s="184"/>
      <c r="S1857" s="184"/>
      <c r="T1857" s="185"/>
      <c r="AT1857" s="180" t="s">
        <v>269</v>
      </c>
      <c r="AU1857" s="180" t="s">
        <v>87</v>
      </c>
      <c r="AV1857" s="15" t="s">
        <v>162</v>
      </c>
      <c r="AW1857" s="15" t="s">
        <v>26</v>
      </c>
      <c r="AX1857" s="15" t="s">
        <v>79</v>
      </c>
      <c r="AY1857" s="180" t="s">
        <v>157</v>
      </c>
    </row>
    <row r="1858" spans="1:65" s="2" customFormat="1" ht="24.2" customHeight="1" x14ac:dyDescent="0.2">
      <c r="A1858" s="30"/>
      <c r="B1858" s="147"/>
      <c r="C1858" s="193" t="s">
        <v>2522</v>
      </c>
      <c r="D1858" s="193" t="s">
        <v>777</v>
      </c>
      <c r="E1858" s="194" t="s">
        <v>2523</v>
      </c>
      <c r="F1858" s="195" t="s">
        <v>2524</v>
      </c>
      <c r="G1858" s="196" t="s">
        <v>218</v>
      </c>
      <c r="H1858" s="197">
        <v>6.8220000000000001</v>
      </c>
      <c r="I1858" s="197"/>
      <c r="J1858" s="197">
        <f>ROUND(I1858*H1858,3)</f>
        <v>0</v>
      </c>
      <c r="K1858" s="198"/>
      <c r="L1858" s="199"/>
      <c r="M1858" s="200" t="s">
        <v>1</v>
      </c>
      <c r="N1858" s="201" t="s">
        <v>37</v>
      </c>
      <c r="O1858" s="156">
        <v>0</v>
      </c>
      <c r="P1858" s="156">
        <f>O1858*H1858</f>
        <v>0</v>
      </c>
      <c r="Q1858" s="156">
        <v>1</v>
      </c>
      <c r="R1858" s="156">
        <f>Q1858*H1858</f>
        <v>6.8220000000000001</v>
      </c>
      <c r="S1858" s="156">
        <v>0</v>
      </c>
      <c r="T1858" s="157">
        <f>S1858*H1858</f>
        <v>0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58" t="s">
        <v>511</v>
      </c>
      <c r="AT1858" s="158" t="s">
        <v>777</v>
      </c>
      <c r="AU1858" s="158" t="s">
        <v>87</v>
      </c>
      <c r="AY1858" s="18" t="s">
        <v>157</v>
      </c>
      <c r="BE1858" s="159">
        <f>IF(N1858="základná",J1858,0)</f>
        <v>0</v>
      </c>
      <c r="BF1858" s="159">
        <f>IF(N1858="znížená",J1858,0)</f>
        <v>0</v>
      </c>
      <c r="BG1858" s="159">
        <f>IF(N1858="zákl. prenesená",J1858,0)</f>
        <v>0</v>
      </c>
      <c r="BH1858" s="159">
        <f>IF(N1858="zníž. prenesená",J1858,0)</f>
        <v>0</v>
      </c>
      <c r="BI1858" s="159">
        <f>IF(N1858="nulová",J1858,0)</f>
        <v>0</v>
      </c>
      <c r="BJ1858" s="18" t="s">
        <v>87</v>
      </c>
      <c r="BK1858" s="160">
        <f>ROUND(I1858*H1858,3)</f>
        <v>0</v>
      </c>
      <c r="BL1858" s="18" t="s">
        <v>220</v>
      </c>
      <c r="BM1858" s="158" t="s">
        <v>2525</v>
      </c>
    </row>
    <row r="1859" spans="1:65" s="14" customFormat="1" x14ac:dyDescent="0.2">
      <c r="B1859" s="172"/>
      <c r="D1859" s="166" t="s">
        <v>269</v>
      </c>
      <c r="E1859" s="173" t="s">
        <v>1</v>
      </c>
      <c r="F1859" s="174" t="s">
        <v>2526</v>
      </c>
      <c r="H1859" s="175">
        <v>6.8220000000000001</v>
      </c>
      <c r="L1859" s="172"/>
      <c r="M1859" s="176"/>
      <c r="N1859" s="177"/>
      <c r="O1859" s="177"/>
      <c r="P1859" s="177"/>
      <c r="Q1859" s="177"/>
      <c r="R1859" s="177"/>
      <c r="S1859" s="177"/>
      <c r="T1859" s="178"/>
      <c r="AT1859" s="173" t="s">
        <v>269</v>
      </c>
      <c r="AU1859" s="173" t="s">
        <v>87</v>
      </c>
      <c r="AV1859" s="14" t="s">
        <v>87</v>
      </c>
      <c r="AW1859" s="14" t="s">
        <v>26</v>
      </c>
      <c r="AX1859" s="14" t="s">
        <v>71</v>
      </c>
      <c r="AY1859" s="173" t="s">
        <v>157</v>
      </c>
    </row>
    <row r="1860" spans="1:65" s="15" customFormat="1" x14ac:dyDescent="0.2">
      <c r="B1860" s="179"/>
      <c r="D1860" s="166" t="s">
        <v>269</v>
      </c>
      <c r="E1860" s="180" t="s">
        <v>1</v>
      </c>
      <c r="F1860" s="181" t="s">
        <v>272</v>
      </c>
      <c r="H1860" s="182">
        <v>6.8220000000000001</v>
      </c>
      <c r="L1860" s="179"/>
      <c r="M1860" s="183"/>
      <c r="N1860" s="184"/>
      <c r="O1860" s="184"/>
      <c r="P1860" s="184"/>
      <c r="Q1860" s="184"/>
      <c r="R1860" s="184"/>
      <c r="S1860" s="184"/>
      <c r="T1860" s="185"/>
      <c r="AT1860" s="180" t="s">
        <v>269</v>
      </c>
      <c r="AU1860" s="180" t="s">
        <v>87</v>
      </c>
      <c r="AV1860" s="15" t="s">
        <v>162</v>
      </c>
      <c r="AW1860" s="15" t="s">
        <v>26</v>
      </c>
      <c r="AX1860" s="15" t="s">
        <v>79</v>
      </c>
      <c r="AY1860" s="180" t="s">
        <v>157</v>
      </c>
    </row>
    <row r="1861" spans="1:65" s="2" customFormat="1" ht="24.2" customHeight="1" x14ac:dyDescent="0.2">
      <c r="A1861" s="30"/>
      <c r="B1861" s="147"/>
      <c r="C1861" s="148" t="s">
        <v>2527</v>
      </c>
      <c r="D1861" s="148" t="s">
        <v>159</v>
      </c>
      <c r="E1861" s="149" t="s">
        <v>2528</v>
      </c>
      <c r="F1861" s="150" t="s">
        <v>2529</v>
      </c>
      <c r="G1861" s="151" t="s">
        <v>168</v>
      </c>
      <c r="H1861" s="152">
        <v>521</v>
      </c>
      <c r="I1861" s="152"/>
      <c r="J1861" s="152">
        <f>ROUND(I1861*H1861,3)</f>
        <v>0</v>
      </c>
      <c r="K1861" s="153"/>
      <c r="L1861" s="31"/>
      <c r="M1861" s="154" t="s">
        <v>1</v>
      </c>
      <c r="N1861" s="155" t="s">
        <v>37</v>
      </c>
      <c r="O1861" s="156">
        <v>0.22014</v>
      </c>
      <c r="P1861" s="156">
        <f>O1861*H1861</f>
        <v>114.69294000000001</v>
      </c>
      <c r="Q1861" s="156">
        <v>1E-4</v>
      </c>
      <c r="R1861" s="156">
        <f>Q1861*H1861</f>
        <v>5.21E-2</v>
      </c>
      <c r="S1861" s="156">
        <v>0</v>
      </c>
      <c r="T1861" s="157">
        <f>S1861*H1861</f>
        <v>0</v>
      </c>
      <c r="U1861" s="30"/>
      <c r="V1861" s="30"/>
      <c r="W1861" s="30"/>
      <c r="X1861" s="30"/>
      <c r="Y1861" s="30"/>
      <c r="Z1861" s="30"/>
      <c r="AA1861" s="30"/>
      <c r="AB1861" s="30"/>
      <c r="AC1861" s="30"/>
      <c r="AD1861" s="30"/>
      <c r="AE1861" s="30"/>
      <c r="AR1861" s="158" t="s">
        <v>220</v>
      </c>
      <c r="AT1861" s="158" t="s">
        <v>159</v>
      </c>
      <c r="AU1861" s="158" t="s">
        <v>87</v>
      </c>
      <c r="AY1861" s="18" t="s">
        <v>157</v>
      </c>
      <c r="BE1861" s="159">
        <f>IF(N1861="základná",J1861,0)</f>
        <v>0</v>
      </c>
      <c r="BF1861" s="159">
        <f>IF(N1861="znížená",J1861,0)</f>
        <v>0</v>
      </c>
      <c r="BG1861" s="159">
        <f>IF(N1861="zákl. prenesená",J1861,0)</f>
        <v>0</v>
      </c>
      <c r="BH1861" s="159">
        <f>IF(N1861="zníž. prenesená",J1861,0)</f>
        <v>0</v>
      </c>
      <c r="BI1861" s="159">
        <f>IF(N1861="nulová",J1861,0)</f>
        <v>0</v>
      </c>
      <c r="BJ1861" s="18" t="s">
        <v>87</v>
      </c>
      <c r="BK1861" s="160">
        <f>ROUND(I1861*H1861,3)</f>
        <v>0</v>
      </c>
      <c r="BL1861" s="18" t="s">
        <v>220</v>
      </c>
      <c r="BM1861" s="158" t="s">
        <v>2530</v>
      </c>
    </row>
    <row r="1862" spans="1:65" s="13" customFormat="1" x14ac:dyDescent="0.2">
      <c r="B1862" s="165"/>
      <c r="D1862" s="166" t="s">
        <v>269</v>
      </c>
      <c r="E1862" s="167" t="s">
        <v>1</v>
      </c>
      <c r="F1862" s="168" t="s">
        <v>2531</v>
      </c>
      <c r="H1862" s="167" t="s">
        <v>1</v>
      </c>
      <c r="L1862" s="165"/>
      <c r="M1862" s="169"/>
      <c r="N1862" s="170"/>
      <c r="O1862" s="170"/>
      <c r="P1862" s="170"/>
      <c r="Q1862" s="170"/>
      <c r="R1862" s="170"/>
      <c r="S1862" s="170"/>
      <c r="T1862" s="171"/>
      <c r="AT1862" s="167" t="s">
        <v>269</v>
      </c>
      <c r="AU1862" s="167" t="s">
        <v>87</v>
      </c>
      <c r="AV1862" s="13" t="s">
        <v>79</v>
      </c>
      <c r="AW1862" s="13" t="s">
        <v>26</v>
      </c>
      <c r="AX1862" s="13" t="s">
        <v>71</v>
      </c>
      <c r="AY1862" s="167" t="s">
        <v>157</v>
      </c>
    </row>
    <row r="1863" spans="1:65" s="14" customFormat="1" x14ac:dyDescent="0.2">
      <c r="B1863" s="172"/>
      <c r="D1863" s="166" t="s">
        <v>269</v>
      </c>
      <c r="E1863" s="173" t="s">
        <v>1</v>
      </c>
      <c r="F1863" s="174" t="s">
        <v>2532</v>
      </c>
      <c r="H1863" s="175">
        <v>521</v>
      </c>
      <c r="L1863" s="172"/>
      <c r="M1863" s="176"/>
      <c r="N1863" s="177"/>
      <c r="O1863" s="177"/>
      <c r="P1863" s="177"/>
      <c r="Q1863" s="177"/>
      <c r="R1863" s="177"/>
      <c r="S1863" s="177"/>
      <c r="T1863" s="178"/>
      <c r="AT1863" s="173" t="s">
        <v>269</v>
      </c>
      <c r="AU1863" s="173" t="s">
        <v>87</v>
      </c>
      <c r="AV1863" s="14" t="s">
        <v>87</v>
      </c>
      <c r="AW1863" s="14" t="s">
        <v>26</v>
      </c>
      <c r="AX1863" s="14" t="s">
        <v>71</v>
      </c>
      <c r="AY1863" s="173" t="s">
        <v>157</v>
      </c>
    </row>
    <row r="1864" spans="1:65" s="15" customFormat="1" x14ac:dyDescent="0.2">
      <c r="B1864" s="179"/>
      <c r="D1864" s="166" t="s">
        <v>269</v>
      </c>
      <c r="E1864" s="180" t="s">
        <v>1</v>
      </c>
      <c r="F1864" s="181" t="s">
        <v>272</v>
      </c>
      <c r="H1864" s="182">
        <v>521</v>
      </c>
      <c r="L1864" s="179"/>
      <c r="M1864" s="183"/>
      <c r="N1864" s="184"/>
      <c r="O1864" s="184"/>
      <c r="P1864" s="184"/>
      <c r="Q1864" s="184"/>
      <c r="R1864" s="184"/>
      <c r="S1864" s="184"/>
      <c r="T1864" s="185"/>
      <c r="AT1864" s="180" t="s">
        <v>269</v>
      </c>
      <c r="AU1864" s="180" t="s">
        <v>87</v>
      </c>
      <c r="AV1864" s="15" t="s">
        <v>162</v>
      </c>
      <c r="AW1864" s="15" t="s">
        <v>26</v>
      </c>
      <c r="AX1864" s="15" t="s">
        <v>79</v>
      </c>
      <c r="AY1864" s="180" t="s">
        <v>157</v>
      </c>
    </row>
    <row r="1865" spans="1:65" s="2" customFormat="1" ht="49.15" customHeight="1" x14ac:dyDescent="0.2">
      <c r="A1865" s="30"/>
      <c r="B1865" s="147"/>
      <c r="C1865" s="148" t="s">
        <v>2533</v>
      </c>
      <c r="D1865" s="148" t="s">
        <v>159</v>
      </c>
      <c r="E1865" s="149" t="s">
        <v>2534</v>
      </c>
      <c r="F1865" s="150" t="s">
        <v>2535</v>
      </c>
      <c r="G1865" s="151" t="s">
        <v>168</v>
      </c>
      <c r="H1865" s="152">
        <v>160.9</v>
      </c>
      <c r="I1865" s="152"/>
      <c r="J1865" s="152">
        <f>ROUND(I1865*H1865,3)</f>
        <v>0</v>
      </c>
      <c r="K1865" s="153"/>
      <c r="L1865" s="31"/>
      <c r="M1865" s="154" t="s">
        <v>1</v>
      </c>
      <c r="N1865" s="155" t="s">
        <v>37</v>
      </c>
      <c r="O1865" s="156">
        <v>0.55100000000000005</v>
      </c>
      <c r="P1865" s="156">
        <f>O1865*H1865</f>
        <v>88.655900000000017</v>
      </c>
      <c r="Q1865" s="156">
        <v>8.5999999999999998E-4</v>
      </c>
      <c r="R1865" s="156">
        <f>Q1865*H1865</f>
        <v>0.138374</v>
      </c>
      <c r="S1865" s="156">
        <v>0</v>
      </c>
      <c r="T1865" s="157">
        <f>S1865*H1865</f>
        <v>0</v>
      </c>
      <c r="U1865" s="30"/>
      <c r="V1865" s="30"/>
      <c r="W1865" s="30"/>
      <c r="X1865" s="30"/>
      <c r="Y1865" s="30"/>
      <c r="Z1865" s="30"/>
      <c r="AA1865" s="30"/>
      <c r="AB1865" s="30"/>
      <c r="AC1865" s="30"/>
      <c r="AD1865" s="30"/>
      <c r="AE1865" s="30"/>
      <c r="AR1865" s="158" t="s">
        <v>220</v>
      </c>
      <c r="AT1865" s="158" t="s">
        <v>159</v>
      </c>
      <c r="AU1865" s="158" t="s">
        <v>87</v>
      </c>
      <c r="AY1865" s="18" t="s">
        <v>157</v>
      </c>
      <c r="BE1865" s="159">
        <f>IF(N1865="základná",J1865,0)</f>
        <v>0</v>
      </c>
      <c r="BF1865" s="159">
        <f>IF(N1865="znížená",J1865,0)</f>
        <v>0</v>
      </c>
      <c r="BG1865" s="159">
        <f>IF(N1865="zákl. prenesená",J1865,0)</f>
        <v>0</v>
      </c>
      <c r="BH1865" s="159">
        <f>IF(N1865="zníž. prenesená",J1865,0)</f>
        <v>0</v>
      </c>
      <c r="BI1865" s="159">
        <f>IF(N1865="nulová",J1865,0)</f>
        <v>0</v>
      </c>
      <c r="BJ1865" s="18" t="s">
        <v>87</v>
      </c>
      <c r="BK1865" s="160">
        <f>ROUND(I1865*H1865,3)</f>
        <v>0</v>
      </c>
      <c r="BL1865" s="18" t="s">
        <v>220</v>
      </c>
      <c r="BM1865" s="158" t="s">
        <v>2536</v>
      </c>
    </row>
    <row r="1866" spans="1:65" s="13" customFormat="1" x14ac:dyDescent="0.2">
      <c r="B1866" s="165"/>
      <c r="D1866" s="166" t="s">
        <v>269</v>
      </c>
      <c r="E1866" s="167" t="s">
        <v>1</v>
      </c>
      <c r="F1866" s="168" t="s">
        <v>2531</v>
      </c>
      <c r="H1866" s="167" t="s">
        <v>1</v>
      </c>
      <c r="L1866" s="165"/>
      <c r="M1866" s="169"/>
      <c r="N1866" s="170"/>
      <c r="O1866" s="170"/>
      <c r="P1866" s="170"/>
      <c r="Q1866" s="170"/>
      <c r="R1866" s="170"/>
      <c r="S1866" s="170"/>
      <c r="T1866" s="171"/>
      <c r="AT1866" s="167" t="s">
        <v>269</v>
      </c>
      <c r="AU1866" s="167" t="s">
        <v>87</v>
      </c>
      <c r="AV1866" s="13" t="s">
        <v>79</v>
      </c>
      <c r="AW1866" s="13" t="s">
        <v>26</v>
      </c>
      <c r="AX1866" s="13" t="s">
        <v>71</v>
      </c>
      <c r="AY1866" s="167" t="s">
        <v>157</v>
      </c>
    </row>
    <row r="1867" spans="1:65" s="14" customFormat="1" x14ac:dyDescent="0.2">
      <c r="B1867" s="172"/>
      <c r="D1867" s="166" t="s">
        <v>269</v>
      </c>
      <c r="E1867" s="173" t="s">
        <v>1</v>
      </c>
      <c r="F1867" s="174" t="s">
        <v>2537</v>
      </c>
      <c r="H1867" s="175">
        <v>131.66</v>
      </c>
      <c r="L1867" s="172"/>
      <c r="M1867" s="176"/>
      <c r="N1867" s="177"/>
      <c r="O1867" s="177"/>
      <c r="P1867" s="177"/>
      <c r="Q1867" s="177"/>
      <c r="R1867" s="177"/>
      <c r="S1867" s="177"/>
      <c r="T1867" s="178"/>
      <c r="AT1867" s="173" t="s">
        <v>269</v>
      </c>
      <c r="AU1867" s="173" t="s">
        <v>87</v>
      </c>
      <c r="AV1867" s="14" t="s">
        <v>87</v>
      </c>
      <c r="AW1867" s="14" t="s">
        <v>26</v>
      </c>
      <c r="AX1867" s="14" t="s">
        <v>71</v>
      </c>
      <c r="AY1867" s="173" t="s">
        <v>157</v>
      </c>
    </row>
    <row r="1868" spans="1:65" s="14" customFormat="1" x14ac:dyDescent="0.2">
      <c r="B1868" s="172"/>
      <c r="D1868" s="166" t="s">
        <v>269</v>
      </c>
      <c r="E1868" s="173" t="s">
        <v>1</v>
      </c>
      <c r="F1868" s="174" t="s">
        <v>2538</v>
      </c>
      <c r="H1868" s="175">
        <v>29.24</v>
      </c>
      <c r="L1868" s="172"/>
      <c r="M1868" s="176"/>
      <c r="N1868" s="177"/>
      <c r="O1868" s="177"/>
      <c r="P1868" s="177"/>
      <c r="Q1868" s="177"/>
      <c r="R1868" s="177"/>
      <c r="S1868" s="177"/>
      <c r="T1868" s="178"/>
      <c r="AT1868" s="173" t="s">
        <v>269</v>
      </c>
      <c r="AU1868" s="173" t="s">
        <v>87</v>
      </c>
      <c r="AV1868" s="14" t="s">
        <v>87</v>
      </c>
      <c r="AW1868" s="14" t="s">
        <v>26</v>
      </c>
      <c r="AX1868" s="14" t="s">
        <v>71</v>
      </c>
      <c r="AY1868" s="173" t="s">
        <v>157</v>
      </c>
    </row>
    <row r="1869" spans="1:65" s="15" customFormat="1" x14ac:dyDescent="0.2">
      <c r="B1869" s="179"/>
      <c r="D1869" s="166" t="s">
        <v>269</v>
      </c>
      <c r="E1869" s="180" t="s">
        <v>1</v>
      </c>
      <c r="F1869" s="181" t="s">
        <v>272</v>
      </c>
      <c r="H1869" s="182">
        <v>160.9</v>
      </c>
      <c r="L1869" s="179"/>
      <c r="M1869" s="183"/>
      <c r="N1869" s="184"/>
      <c r="O1869" s="184"/>
      <c r="P1869" s="184"/>
      <c r="Q1869" s="184"/>
      <c r="R1869" s="184"/>
      <c r="S1869" s="184"/>
      <c r="T1869" s="185"/>
      <c r="AT1869" s="180" t="s">
        <v>269</v>
      </c>
      <c r="AU1869" s="180" t="s">
        <v>87</v>
      </c>
      <c r="AV1869" s="15" t="s">
        <v>162</v>
      </c>
      <c r="AW1869" s="15" t="s">
        <v>26</v>
      </c>
      <c r="AX1869" s="15" t="s">
        <v>79</v>
      </c>
      <c r="AY1869" s="180" t="s">
        <v>157</v>
      </c>
    </row>
    <row r="1870" spans="1:65" s="2" customFormat="1" ht="57.75" customHeight="1" x14ac:dyDescent="0.2">
      <c r="A1870" s="30"/>
      <c r="B1870" s="147"/>
      <c r="C1870" s="193" t="s">
        <v>2539</v>
      </c>
      <c r="D1870" s="193" t="s">
        <v>777</v>
      </c>
      <c r="E1870" s="194" t="s">
        <v>2540</v>
      </c>
      <c r="F1870" s="195" t="s">
        <v>8089</v>
      </c>
      <c r="G1870" s="196" t="s">
        <v>168</v>
      </c>
      <c r="H1870" s="197">
        <v>792.23</v>
      </c>
      <c r="I1870" s="197"/>
      <c r="J1870" s="197">
        <f>ROUND(I1870*H1870,3)</f>
        <v>0</v>
      </c>
      <c r="K1870" s="198"/>
      <c r="L1870" s="199"/>
      <c r="M1870" s="200" t="s">
        <v>1</v>
      </c>
      <c r="N1870" s="201" t="s">
        <v>37</v>
      </c>
      <c r="O1870" s="156">
        <v>0</v>
      </c>
      <c r="P1870" s="156">
        <f>O1870*H1870</f>
        <v>0</v>
      </c>
      <c r="Q1870" s="156">
        <v>3.5E-4</v>
      </c>
      <c r="R1870" s="156">
        <f>Q1870*H1870</f>
        <v>0.27728049999999999</v>
      </c>
      <c r="S1870" s="156">
        <v>0</v>
      </c>
      <c r="T1870" s="157">
        <f>S1870*H1870</f>
        <v>0</v>
      </c>
      <c r="U1870" s="30"/>
      <c r="V1870" s="30"/>
      <c r="W1870" s="30"/>
      <c r="X1870" s="30"/>
      <c r="Y1870" s="30"/>
      <c r="Z1870" s="30"/>
      <c r="AA1870" s="30"/>
      <c r="AB1870" s="30"/>
      <c r="AC1870" s="30"/>
      <c r="AD1870" s="30"/>
      <c r="AE1870" s="30"/>
      <c r="AR1870" s="158" t="s">
        <v>511</v>
      </c>
      <c r="AT1870" s="158" t="s">
        <v>777</v>
      </c>
      <c r="AU1870" s="158" t="s">
        <v>87</v>
      </c>
      <c r="AY1870" s="18" t="s">
        <v>157</v>
      </c>
      <c r="BE1870" s="159">
        <f>IF(N1870="základná",J1870,0)</f>
        <v>0</v>
      </c>
      <c r="BF1870" s="159">
        <f>IF(N1870="znížená",J1870,0)</f>
        <v>0</v>
      </c>
      <c r="BG1870" s="159">
        <f>IF(N1870="zákl. prenesená",J1870,0)</f>
        <v>0</v>
      </c>
      <c r="BH1870" s="159">
        <f>IF(N1870="zníž. prenesená",J1870,0)</f>
        <v>0</v>
      </c>
      <c r="BI1870" s="159">
        <f>IF(N1870="nulová",J1870,0)</f>
        <v>0</v>
      </c>
      <c r="BJ1870" s="18" t="s">
        <v>87</v>
      </c>
      <c r="BK1870" s="160">
        <f>ROUND(I1870*H1870,3)</f>
        <v>0</v>
      </c>
      <c r="BL1870" s="18" t="s">
        <v>220</v>
      </c>
      <c r="BM1870" s="158" t="s">
        <v>2541</v>
      </c>
    </row>
    <row r="1871" spans="1:65" s="14" customFormat="1" x14ac:dyDescent="0.2">
      <c r="B1871" s="172"/>
      <c r="D1871" s="166" t="s">
        <v>269</v>
      </c>
      <c r="E1871" s="173" t="s">
        <v>1</v>
      </c>
      <c r="F1871" s="174" t="s">
        <v>2542</v>
      </c>
      <c r="H1871" s="175">
        <v>599.15</v>
      </c>
      <c r="L1871" s="172"/>
      <c r="M1871" s="176"/>
      <c r="N1871" s="177"/>
      <c r="O1871" s="177"/>
      <c r="P1871" s="177"/>
      <c r="Q1871" s="177"/>
      <c r="R1871" s="177"/>
      <c r="S1871" s="177"/>
      <c r="T1871" s="178"/>
      <c r="AT1871" s="173" t="s">
        <v>269</v>
      </c>
      <c r="AU1871" s="173" t="s">
        <v>87</v>
      </c>
      <c r="AV1871" s="14" t="s">
        <v>87</v>
      </c>
      <c r="AW1871" s="14" t="s">
        <v>26</v>
      </c>
      <c r="AX1871" s="14" t="s">
        <v>71</v>
      </c>
      <c r="AY1871" s="173" t="s">
        <v>157</v>
      </c>
    </row>
    <row r="1872" spans="1:65" s="14" customFormat="1" x14ac:dyDescent="0.2">
      <c r="B1872" s="172"/>
      <c r="D1872" s="166" t="s">
        <v>269</v>
      </c>
      <c r="E1872" s="173" t="s">
        <v>1</v>
      </c>
      <c r="F1872" s="174" t="s">
        <v>2543</v>
      </c>
      <c r="H1872" s="175">
        <v>193.08</v>
      </c>
      <c r="L1872" s="172"/>
      <c r="M1872" s="176"/>
      <c r="N1872" s="177"/>
      <c r="O1872" s="177"/>
      <c r="P1872" s="177"/>
      <c r="Q1872" s="177"/>
      <c r="R1872" s="177"/>
      <c r="S1872" s="177"/>
      <c r="T1872" s="178"/>
      <c r="AT1872" s="173" t="s">
        <v>269</v>
      </c>
      <c r="AU1872" s="173" t="s">
        <v>87</v>
      </c>
      <c r="AV1872" s="14" t="s">
        <v>87</v>
      </c>
      <c r="AW1872" s="14" t="s">
        <v>26</v>
      </c>
      <c r="AX1872" s="14" t="s">
        <v>71</v>
      </c>
      <c r="AY1872" s="173" t="s">
        <v>157</v>
      </c>
    </row>
    <row r="1873" spans="1:65" s="15" customFormat="1" x14ac:dyDescent="0.2">
      <c r="B1873" s="179"/>
      <c r="D1873" s="166" t="s">
        <v>269</v>
      </c>
      <c r="E1873" s="180" t="s">
        <v>1</v>
      </c>
      <c r="F1873" s="181" t="s">
        <v>272</v>
      </c>
      <c r="H1873" s="182">
        <v>792.23</v>
      </c>
      <c r="L1873" s="179"/>
      <c r="M1873" s="183"/>
      <c r="N1873" s="184"/>
      <c r="O1873" s="184"/>
      <c r="P1873" s="184"/>
      <c r="Q1873" s="184"/>
      <c r="R1873" s="184"/>
      <c r="S1873" s="184"/>
      <c r="T1873" s="185"/>
      <c r="AT1873" s="180" t="s">
        <v>269</v>
      </c>
      <c r="AU1873" s="180" t="s">
        <v>87</v>
      </c>
      <c r="AV1873" s="15" t="s">
        <v>162</v>
      </c>
      <c r="AW1873" s="15" t="s">
        <v>26</v>
      </c>
      <c r="AX1873" s="15" t="s">
        <v>79</v>
      </c>
      <c r="AY1873" s="180" t="s">
        <v>157</v>
      </c>
    </row>
    <row r="1874" spans="1:65" s="2" customFormat="1" ht="37.9" customHeight="1" x14ac:dyDescent="0.2">
      <c r="A1874" s="30"/>
      <c r="B1874" s="147"/>
      <c r="C1874" s="148" t="s">
        <v>2544</v>
      </c>
      <c r="D1874" s="148" t="s">
        <v>159</v>
      </c>
      <c r="E1874" s="149" t="s">
        <v>2545</v>
      </c>
      <c r="F1874" s="150" t="s">
        <v>2546</v>
      </c>
      <c r="G1874" s="151" t="s">
        <v>168</v>
      </c>
      <c r="H1874" s="152">
        <v>181.94</v>
      </c>
      <c r="I1874" s="152"/>
      <c r="J1874" s="152">
        <f>ROUND(I1874*H1874,3)</f>
        <v>0</v>
      </c>
      <c r="K1874" s="153"/>
      <c r="L1874" s="31"/>
      <c r="M1874" s="154" t="s">
        <v>1</v>
      </c>
      <c r="N1874" s="155" t="s">
        <v>37</v>
      </c>
      <c r="O1874" s="156">
        <v>0.24399999999999999</v>
      </c>
      <c r="P1874" s="156">
        <f>O1874*H1874</f>
        <v>44.393360000000001</v>
      </c>
      <c r="Q1874" s="156">
        <v>0</v>
      </c>
      <c r="R1874" s="156">
        <f>Q1874*H1874</f>
        <v>0</v>
      </c>
      <c r="S1874" s="156">
        <v>0</v>
      </c>
      <c r="T1874" s="157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58" t="s">
        <v>220</v>
      </c>
      <c r="AT1874" s="158" t="s">
        <v>159</v>
      </c>
      <c r="AU1874" s="158" t="s">
        <v>87</v>
      </c>
      <c r="AY1874" s="18" t="s">
        <v>157</v>
      </c>
      <c r="BE1874" s="159">
        <f>IF(N1874="základná",J1874,0)</f>
        <v>0</v>
      </c>
      <c r="BF1874" s="159">
        <f>IF(N1874="znížená",J1874,0)</f>
        <v>0</v>
      </c>
      <c r="BG1874" s="159">
        <f>IF(N1874="zákl. prenesená",J1874,0)</f>
        <v>0</v>
      </c>
      <c r="BH1874" s="159">
        <f>IF(N1874="zníž. prenesená",J1874,0)</f>
        <v>0</v>
      </c>
      <c r="BI1874" s="159">
        <f>IF(N1874="nulová",J1874,0)</f>
        <v>0</v>
      </c>
      <c r="BJ1874" s="18" t="s">
        <v>87</v>
      </c>
      <c r="BK1874" s="160">
        <f>ROUND(I1874*H1874,3)</f>
        <v>0</v>
      </c>
      <c r="BL1874" s="18" t="s">
        <v>220</v>
      </c>
      <c r="BM1874" s="158" t="s">
        <v>2547</v>
      </c>
    </row>
    <row r="1875" spans="1:65" s="13" customFormat="1" x14ac:dyDescent="0.2">
      <c r="B1875" s="165"/>
      <c r="D1875" s="166" t="s">
        <v>269</v>
      </c>
      <c r="E1875" s="167" t="s">
        <v>1</v>
      </c>
      <c r="F1875" s="168" t="s">
        <v>2548</v>
      </c>
      <c r="H1875" s="167" t="s">
        <v>1</v>
      </c>
      <c r="L1875" s="165"/>
      <c r="M1875" s="169"/>
      <c r="N1875" s="170"/>
      <c r="O1875" s="170"/>
      <c r="P1875" s="170"/>
      <c r="Q1875" s="170"/>
      <c r="R1875" s="170"/>
      <c r="S1875" s="170"/>
      <c r="T1875" s="171"/>
      <c r="AT1875" s="167" t="s">
        <v>269</v>
      </c>
      <c r="AU1875" s="167" t="s">
        <v>87</v>
      </c>
      <c r="AV1875" s="13" t="s">
        <v>79</v>
      </c>
      <c r="AW1875" s="13" t="s">
        <v>26</v>
      </c>
      <c r="AX1875" s="13" t="s">
        <v>71</v>
      </c>
      <c r="AY1875" s="167" t="s">
        <v>157</v>
      </c>
    </row>
    <row r="1876" spans="1:65" s="14" customFormat="1" x14ac:dyDescent="0.2">
      <c r="B1876" s="172"/>
      <c r="D1876" s="166" t="s">
        <v>269</v>
      </c>
      <c r="E1876" s="173" t="s">
        <v>1</v>
      </c>
      <c r="F1876" s="174" t="s">
        <v>2549</v>
      </c>
      <c r="H1876" s="175">
        <v>118.5</v>
      </c>
      <c r="L1876" s="172"/>
      <c r="M1876" s="176"/>
      <c r="N1876" s="177"/>
      <c r="O1876" s="177"/>
      <c r="P1876" s="177"/>
      <c r="Q1876" s="177"/>
      <c r="R1876" s="177"/>
      <c r="S1876" s="177"/>
      <c r="T1876" s="178"/>
      <c r="AT1876" s="173" t="s">
        <v>269</v>
      </c>
      <c r="AU1876" s="173" t="s">
        <v>87</v>
      </c>
      <c r="AV1876" s="14" t="s">
        <v>87</v>
      </c>
      <c r="AW1876" s="14" t="s">
        <v>26</v>
      </c>
      <c r="AX1876" s="14" t="s">
        <v>71</v>
      </c>
      <c r="AY1876" s="173" t="s">
        <v>157</v>
      </c>
    </row>
    <row r="1877" spans="1:65" s="16" customFormat="1" x14ac:dyDescent="0.2">
      <c r="B1877" s="186"/>
      <c r="D1877" s="166" t="s">
        <v>269</v>
      </c>
      <c r="E1877" s="187" t="s">
        <v>1</v>
      </c>
      <c r="F1877" s="188" t="s">
        <v>319</v>
      </c>
      <c r="H1877" s="189">
        <v>118.5</v>
      </c>
      <c r="L1877" s="186"/>
      <c r="M1877" s="190"/>
      <c r="N1877" s="191"/>
      <c r="O1877" s="191"/>
      <c r="P1877" s="191"/>
      <c r="Q1877" s="191"/>
      <c r="R1877" s="191"/>
      <c r="S1877" s="191"/>
      <c r="T1877" s="192"/>
      <c r="AT1877" s="187" t="s">
        <v>269</v>
      </c>
      <c r="AU1877" s="187" t="s">
        <v>87</v>
      </c>
      <c r="AV1877" s="16" t="s">
        <v>92</v>
      </c>
      <c r="AW1877" s="16" t="s">
        <v>26</v>
      </c>
      <c r="AX1877" s="16" t="s">
        <v>71</v>
      </c>
      <c r="AY1877" s="187" t="s">
        <v>157</v>
      </c>
    </row>
    <row r="1878" spans="1:65" s="13" customFormat="1" x14ac:dyDescent="0.2">
      <c r="B1878" s="165"/>
      <c r="D1878" s="166" t="s">
        <v>269</v>
      </c>
      <c r="E1878" s="167" t="s">
        <v>1</v>
      </c>
      <c r="F1878" s="168" t="s">
        <v>2550</v>
      </c>
      <c r="H1878" s="167" t="s">
        <v>1</v>
      </c>
      <c r="L1878" s="165"/>
      <c r="M1878" s="169"/>
      <c r="N1878" s="170"/>
      <c r="O1878" s="170"/>
      <c r="P1878" s="170"/>
      <c r="Q1878" s="170"/>
      <c r="R1878" s="170"/>
      <c r="S1878" s="170"/>
      <c r="T1878" s="171"/>
      <c r="AT1878" s="167" t="s">
        <v>269</v>
      </c>
      <c r="AU1878" s="167" t="s">
        <v>87</v>
      </c>
      <c r="AV1878" s="13" t="s">
        <v>79</v>
      </c>
      <c r="AW1878" s="13" t="s">
        <v>26</v>
      </c>
      <c r="AX1878" s="13" t="s">
        <v>71</v>
      </c>
      <c r="AY1878" s="167" t="s">
        <v>157</v>
      </c>
    </row>
    <row r="1879" spans="1:65" s="14" customFormat="1" x14ac:dyDescent="0.2">
      <c r="B1879" s="172"/>
      <c r="D1879" s="166" t="s">
        <v>269</v>
      </c>
      <c r="E1879" s="173" t="s">
        <v>1</v>
      </c>
      <c r="F1879" s="174" t="s">
        <v>2551</v>
      </c>
      <c r="H1879" s="175">
        <v>47.04</v>
      </c>
      <c r="L1879" s="172"/>
      <c r="M1879" s="176"/>
      <c r="N1879" s="177"/>
      <c r="O1879" s="177"/>
      <c r="P1879" s="177"/>
      <c r="Q1879" s="177"/>
      <c r="R1879" s="177"/>
      <c r="S1879" s="177"/>
      <c r="T1879" s="178"/>
      <c r="AT1879" s="173" t="s">
        <v>269</v>
      </c>
      <c r="AU1879" s="173" t="s">
        <v>87</v>
      </c>
      <c r="AV1879" s="14" t="s">
        <v>87</v>
      </c>
      <c r="AW1879" s="14" t="s">
        <v>26</v>
      </c>
      <c r="AX1879" s="14" t="s">
        <v>71</v>
      </c>
      <c r="AY1879" s="173" t="s">
        <v>157</v>
      </c>
    </row>
    <row r="1880" spans="1:65" s="16" customFormat="1" x14ac:dyDescent="0.2">
      <c r="B1880" s="186"/>
      <c r="D1880" s="166" t="s">
        <v>269</v>
      </c>
      <c r="E1880" s="187" t="s">
        <v>1</v>
      </c>
      <c r="F1880" s="188" t="s">
        <v>319</v>
      </c>
      <c r="H1880" s="189">
        <v>47.04</v>
      </c>
      <c r="L1880" s="186"/>
      <c r="M1880" s="190"/>
      <c r="N1880" s="191"/>
      <c r="O1880" s="191"/>
      <c r="P1880" s="191"/>
      <c r="Q1880" s="191"/>
      <c r="R1880" s="191"/>
      <c r="S1880" s="191"/>
      <c r="T1880" s="192"/>
      <c r="AT1880" s="187" t="s">
        <v>269</v>
      </c>
      <c r="AU1880" s="187" t="s">
        <v>87</v>
      </c>
      <c r="AV1880" s="16" t="s">
        <v>92</v>
      </c>
      <c r="AW1880" s="16" t="s">
        <v>26</v>
      </c>
      <c r="AX1880" s="16" t="s">
        <v>71</v>
      </c>
      <c r="AY1880" s="187" t="s">
        <v>157</v>
      </c>
    </row>
    <row r="1881" spans="1:65" s="13" customFormat="1" x14ac:dyDescent="0.2">
      <c r="B1881" s="165"/>
      <c r="D1881" s="166" t="s">
        <v>269</v>
      </c>
      <c r="E1881" s="167" t="s">
        <v>1</v>
      </c>
      <c r="F1881" s="168" t="s">
        <v>2552</v>
      </c>
      <c r="H1881" s="167" t="s">
        <v>1</v>
      </c>
      <c r="L1881" s="165"/>
      <c r="M1881" s="169"/>
      <c r="N1881" s="170"/>
      <c r="O1881" s="170"/>
      <c r="P1881" s="170"/>
      <c r="Q1881" s="170"/>
      <c r="R1881" s="170"/>
      <c r="S1881" s="170"/>
      <c r="T1881" s="171"/>
      <c r="AT1881" s="167" t="s">
        <v>269</v>
      </c>
      <c r="AU1881" s="167" t="s">
        <v>87</v>
      </c>
      <c r="AV1881" s="13" t="s">
        <v>79</v>
      </c>
      <c r="AW1881" s="13" t="s">
        <v>26</v>
      </c>
      <c r="AX1881" s="13" t="s">
        <v>71</v>
      </c>
      <c r="AY1881" s="167" t="s">
        <v>157</v>
      </c>
    </row>
    <row r="1882" spans="1:65" s="14" customFormat="1" x14ac:dyDescent="0.2">
      <c r="B1882" s="172"/>
      <c r="D1882" s="166" t="s">
        <v>269</v>
      </c>
      <c r="E1882" s="173" t="s">
        <v>1</v>
      </c>
      <c r="F1882" s="174" t="s">
        <v>2553</v>
      </c>
      <c r="H1882" s="175">
        <v>16.399999999999999</v>
      </c>
      <c r="L1882" s="172"/>
      <c r="M1882" s="176"/>
      <c r="N1882" s="177"/>
      <c r="O1882" s="177"/>
      <c r="P1882" s="177"/>
      <c r="Q1882" s="177"/>
      <c r="R1882" s="177"/>
      <c r="S1882" s="177"/>
      <c r="T1882" s="178"/>
      <c r="AT1882" s="173" t="s">
        <v>269</v>
      </c>
      <c r="AU1882" s="173" t="s">
        <v>87</v>
      </c>
      <c r="AV1882" s="14" t="s">
        <v>87</v>
      </c>
      <c r="AW1882" s="14" t="s">
        <v>26</v>
      </c>
      <c r="AX1882" s="14" t="s">
        <v>71</v>
      </c>
      <c r="AY1882" s="173" t="s">
        <v>157</v>
      </c>
    </row>
    <row r="1883" spans="1:65" s="16" customFormat="1" x14ac:dyDescent="0.2">
      <c r="B1883" s="186"/>
      <c r="D1883" s="166" t="s">
        <v>269</v>
      </c>
      <c r="E1883" s="187" t="s">
        <v>1</v>
      </c>
      <c r="F1883" s="188" t="s">
        <v>319</v>
      </c>
      <c r="H1883" s="189">
        <v>16.399999999999999</v>
      </c>
      <c r="L1883" s="186"/>
      <c r="M1883" s="190"/>
      <c r="N1883" s="191"/>
      <c r="O1883" s="191"/>
      <c r="P1883" s="191"/>
      <c r="Q1883" s="191"/>
      <c r="R1883" s="191"/>
      <c r="S1883" s="191"/>
      <c r="T1883" s="192"/>
      <c r="AT1883" s="187" t="s">
        <v>269</v>
      </c>
      <c r="AU1883" s="187" t="s">
        <v>87</v>
      </c>
      <c r="AV1883" s="16" t="s">
        <v>92</v>
      </c>
      <c r="AW1883" s="16" t="s">
        <v>26</v>
      </c>
      <c r="AX1883" s="16" t="s">
        <v>71</v>
      </c>
      <c r="AY1883" s="187" t="s">
        <v>157</v>
      </c>
    </row>
    <row r="1884" spans="1:65" s="15" customFormat="1" x14ac:dyDescent="0.2">
      <c r="B1884" s="179"/>
      <c r="D1884" s="166" t="s">
        <v>269</v>
      </c>
      <c r="E1884" s="180" t="s">
        <v>1</v>
      </c>
      <c r="F1884" s="181" t="s">
        <v>272</v>
      </c>
      <c r="H1884" s="182">
        <v>181.94</v>
      </c>
      <c r="L1884" s="179"/>
      <c r="M1884" s="183"/>
      <c r="N1884" s="184"/>
      <c r="O1884" s="184"/>
      <c r="P1884" s="184"/>
      <c r="Q1884" s="184"/>
      <c r="R1884" s="184"/>
      <c r="S1884" s="184"/>
      <c r="T1884" s="185"/>
      <c r="AT1884" s="180" t="s">
        <v>269</v>
      </c>
      <c r="AU1884" s="180" t="s">
        <v>87</v>
      </c>
      <c r="AV1884" s="15" t="s">
        <v>162</v>
      </c>
      <c r="AW1884" s="15" t="s">
        <v>26</v>
      </c>
      <c r="AX1884" s="15" t="s">
        <v>79</v>
      </c>
      <c r="AY1884" s="180" t="s">
        <v>157</v>
      </c>
    </row>
    <row r="1885" spans="1:65" s="2" customFormat="1" ht="37.9" customHeight="1" x14ac:dyDescent="0.2">
      <c r="A1885" s="30"/>
      <c r="B1885" s="147"/>
      <c r="C1885" s="148" t="s">
        <v>2554</v>
      </c>
      <c r="D1885" s="148" t="s">
        <v>159</v>
      </c>
      <c r="E1885" s="149" t="s">
        <v>2555</v>
      </c>
      <c r="F1885" s="150" t="s">
        <v>2556</v>
      </c>
      <c r="G1885" s="151" t="s">
        <v>168</v>
      </c>
      <c r="H1885" s="152">
        <v>52.09</v>
      </c>
      <c r="I1885" s="152"/>
      <c r="J1885" s="152">
        <f>ROUND(I1885*H1885,3)</f>
        <v>0</v>
      </c>
      <c r="K1885" s="153"/>
      <c r="L1885" s="31"/>
      <c r="M1885" s="154" t="s">
        <v>1</v>
      </c>
      <c r="N1885" s="155" t="s">
        <v>37</v>
      </c>
      <c r="O1885" s="156">
        <v>0.34599999999999997</v>
      </c>
      <c r="P1885" s="156">
        <f>O1885*H1885</f>
        <v>18.023140000000001</v>
      </c>
      <c r="Q1885" s="156">
        <v>0</v>
      </c>
      <c r="R1885" s="156">
        <f>Q1885*H1885</f>
        <v>0</v>
      </c>
      <c r="S1885" s="156">
        <v>0</v>
      </c>
      <c r="T1885" s="157">
        <f>S1885*H1885</f>
        <v>0</v>
      </c>
      <c r="U1885" s="30"/>
      <c r="V1885" s="30"/>
      <c r="W1885" s="30"/>
      <c r="X1885" s="30"/>
      <c r="Y1885" s="30"/>
      <c r="Z1885" s="30"/>
      <c r="AA1885" s="30"/>
      <c r="AB1885" s="30"/>
      <c r="AC1885" s="30"/>
      <c r="AD1885" s="30"/>
      <c r="AE1885" s="30"/>
      <c r="AR1885" s="158" t="s">
        <v>220</v>
      </c>
      <c r="AT1885" s="158" t="s">
        <v>159</v>
      </c>
      <c r="AU1885" s="158" t="s">
        <v>87</v>
      </c>
      <c r="AY1885" s="18" t="s">
        <v>157</v>
      </c>
      <c r="BE1885" s="159">
        <f>IF(N1885="základná",J1885,0)</f>
        <v>0</v>
      </c>
      <c r="BF1885" s="159">
        <f>IF(N1885="znížená",J1885,0)</f>
        <v>0</v>
      </c>
      <c r="BG1885" s="159">
        <f>IF(N1885="zákl. prenesená",J1885,0)</f>
        <v>0</v>
      </c>
      <c r="BH1885" s="159">
        <f>IF(N1885="zníž. prenesená",J1885,0)</f>
        <v>0</v>
      </c>
      <c r="BI1885" s="159">
        <f>IF(N1885="nulová",J1885,0)</f>
        <v>0</v>
      </c>
      <c r="BJ1885" s="18" t="s">
        <v>87</v>
      </c>
      <c r="BK1885" s="160">
        <f>ROUND(I1885*H1885,3)</f>
        <v>0</v>
      </c>
      <c r="BL1885" s="18" t="s">
        <v>220</v>
      </c>
      <c r="BM1885" s="158" t="s">
        <v>2557</v>
      </c>
    </row>
    <row r="1886" spans="1:65" s="13" customFormat="1" x14ac:dyDescent="0.2">
      <c r="B1886" s="165"/>
      <c r="D1886" s="166" t="s">
        <v>269</v>
      </c>
      <c r="E1886" s="167" t="s">
        <v>1</v>
      </c>
      <c r="F1886" s="168" t="s">
        <v>2548</v>
      </c>
      <c r="H1886" s="167" t="s">
        <v>1</v>
      </c>
      <c r="L1886" s="165"/>
      <c r="M1886" s="169"/>
      <c r="N1886" s="170"/>
      <c r="O1886" s="170"/>
      <c r="P1886" s="170"/>
      <c r="Q1886" s="170"/>
      <c r="R1886" s="170"/>
      <c r="S1886" s="170"/>
      <c r="T1886" s="171"/>
      <c r="AT1886" s="167" t="s">
        <v>269</v>
      </c>
      <c r="AU1886" s="167" t="s">
        <v>87</v>
      </c>
      <c r="AV1886" s="13" t="s">
        <v>79</v>
      </c>
      <c r="AW1886" s="13" t="s">
        <v>26</v>
      </c>
      <c r="AX1886" s="13" t="s">
        <v>71</v>
      </c>
      <c r="AY1886" s="167" t="s">
        <v>157</v>
      </c>
    </row>
    <row r="1887" spans="1:65" s="14" customFormat="1" x14ac:dyDescent="0.2">
      <c r="B1887" s="172"/>
      <c r="D1887" s="166" t="s">
        <v>269</v>
      </c>
      <c r="E1887" s="173" t="s">
        <v>1</v>
      </c>
      <c r="F1887" s="174" t="s">
        <v>2558</v>
      </c>
      <c r="H1887" s="175">
        <v>30.9</v>
      </c>
      <c r="L1887" s="172"/>
      <c r="M1887" s="176"/>
      <c r="N1887" s="177"/>
      <c r="O1887" s="177"/>
      <c r="P1887" s="177"/>
      <c r="Q1887" s="177"/>
      <c r="R1887" s="177"/>
      <c r="S1887" s="177"/>
      <c r="T1887" s="178"/>
      <c r="AT1887" s="173" t="s">
        <v>269</v>
      </c>
      <c r="AU1887" s="173" t="s">
        <v>87</v>
      </c>
      <c r="AV1887" s="14" t="s">
        <v>87</v>
      </c>
      <c r="AW1887" s="14" t="s">
        <v>26</v>
      </c>
      <c r="AX1887" s="14" t="s">
        <v>71</v>
      </c>
      <c r="AY1887" s="173" t="s">
        <v>157</v>
      </c>
    </row>
    <row r="1888" spans="1:65" s="16" customFormat="1" x14ac:dyDescent="0.2">
      <c r="B1888" s="186"/>
      <c r="D1888" s="166" t="s">
        <v>269</v>
      </c>
      <c r="E1888" s="187" t="s">
        <v>1</v>
      </c>
      <c r="F1888" s="188" t="s">
        <v>319</v>
      </c>
      <c r="H1888" s="189">
        <v>30.9</v>
      </c>
      <c r="L1888" s="186"/>
      <c r="M1888" s="190"/>
      <c r="N1888" s="191"/>
      <c r="O1888" s="191"/>
      <c r="P1888" s="191"/>
      <c r="Q1888" s="191"/>
      <c r="R1888" s="191"/>
      <c r="S1888" s="191"/>
      <c r="T1888" s="192"/>
      <c r="AT1888" s="187" t="s">
        <v>269</v>
      </c>
      <c r="AU1888" s="187" t="s">
        <v>87</v>
      </c>
      <c r="AV1888" s="16" t="s">
        <v>92</v>
      </c>
      <c r="AW1888" s="16" t="s">
        <v>26</v>
      </c>
      <c r="AX1888" s="16" t="s">
        <v>71</v>
      </c>
      <c r="AY1888" s="187" t="s">
        <v>157</v>
      </c>
    </row>
    <row r="1889" spans="1:65" s="13" customFormat="1" x14ac:dyDescent="0.2">
      <c r="B1889" s="165"/>
      <c r="D1889" s="166" t="s">
        <v>269</v>
      </c>
      <c r="E1889" s="167" t="s">
        <v>1</v>
      </c>
      <c r="F1889" s="168" t="s">
        <v>2550</v>
      </c>
      <c r="H1889" s="167" t="s">
        <v>1</v>
      </c>
      <c r="L1889" s="165"/>
      <c r="M1889" s="169"/>
      <c r="N1889" s="170"/>
      <c r="O1889" s="170"/>
      <c r="P1889" s="170"/>
      <c r="Q1889" s="170"/>
      <c r="R1889" s="170"/>
      <c r="S1889" s="170"/>
      <c r="T1889" s="171"/>
      <c r="AT1889" s="167" t="s">
        <v>269</v>
      </c>
      <c r="AU1889" s="167" t="s">
        <v>87</v>
      </c>
      <c r="AV1889" s="13" t="s">
        <v>79</v>
      </c>
      <c r="AW1889" s="13" t="s">
        <v>26</v>
      </c>
      <c r="AX1889" s="13" t="s">
        <v>71</v>
      </c>
      <c r="AY1889" s="167" t="s">
        <v>157</v>
      </c>
    </row>
    <row r="1890" spans="1:65" s="14" customFormat="1" x14ac:dyDescent="0.2">
      <c r="B1890" s="172"/>
      <c r="D1890" s="166" t="s">
        <v>269</v>
      </c>
      <c r="E1890" s="173" t="s">
        <v>1</v>
      </c>
      <c r="F1890" s="174" t="s">
        <v>2559</v>
      </c>
      <c r="H1890" s="175">
        <v>9.4</v>
      </c>
      <c r="L1890" s="172"/>
      <c r="M1890" s="176"/>
      <c r="N1890" s="177"/>
      <c r="O1890" s="177"/>
      <c r="P1890" s="177"/>
      <c r="Q1890" s="177"/>
      <c r="R1890" s="177"/>
      <c r="S1890" s="177"/>
      <c r="T1890" s="178"/>
      <c r="AT1890" s="173" t="s">
        <v>269</v>
      </c>
      <c r="AU1890" s="173" t="s">
        <v>87</v>
      </c>
      <c r="AV1890" s="14" t="s">
        <v>87</v>
      </c>
      <c r="AW1890" s="14" t="s">
        <v>26</v>
      </c>
      <c r="AX1890" s="14" t="s">
        <v>71</v>
      </c>
      <c r="AY1890" s="173" t="s">
        <v>157</v>
      </c>
    </row>
    <row r="1891" spans="1:65" s="16" customFormat="1" x14ac:dyDescent="0.2">
      <c r="B1891" s="186"/>
      <c r="D1891" s="166" t="s">
        <v>269</v>
      </c>
      <c r="E1891" s="187" t="s">
        <v>1</v>
      </c>
      <c r="F1891" s="188" t="s">
        <v>319</v>
      </c>
      <c r="H1891" s="189">
        <v>9.4</v>
      </c>
      <c r="L1891" s="186"/>
      <c r="M1891" s="190"/>
      <c r="N1891" s="191"/>
      <c r="O1891" s="191"/>
      <c r="P1891" s="191"/>
      <c r="Q1891" s="191"/>
      <c r="R1891" s="191"/>
      <c r="S1891" s="191"/>
      <c r="T1891" s="192"/>
      <c r="AT1891" s="187" t="s">
        <v>269</v>
      </c>
      <c r="AU1891" s="187" t="s">
        <v>87</v>
      </c>
      <c r="AV1891" s="16" t="s">
        <v>92</v>
      </c>
      <c r="AW1891" s="16" t="s">
        <v>26</v>
      </c>
      <c r="AX1891" s="16" t="s">
        <v>71</v>
      </c>
      <c r="AY1891" s="187" t="s">
        <v>157</v>
      </c>
    </row>
    <row r="1892" spans="1:65" s="13" customFormat="1" x14ac:dyDescent="0.2">
      <c r="B1892" s="165"/>
      <c r="D1892" s="166" t="s">
        <v>269</v>
      </c>
      <c r="E1892" s="167" t="s">
        <v>1</v>
      </c>
      <c r="F1892" s="168" t="s">
        <v>2552</v>
      </c>
      <c r="H1892" s="167" t="s">
        <v>1</v>
      </c>
      <c r="L1892" s="165"/>
      <c r="M1892" s="169"/>
      <c r="N1892" s="170"/>
      <c r="O1892" s="170"/>
      <c r="P1892" s="170"/>
      <c r="Q1892" s="170"/>
      <c r="R1892" s="170"/>
      <c r="S1892" s="170"/>
      <c r="T1892" s="171"/>
      <c r="AT1892" s="167" t="s">
        <v>269</v>
      </c>
      <c r="AU1892" s="167" t="s">
        <v>87</v>
      </c>
      <c r="AV1892" s="13" t="s">
        <v>79</v>
      </c>
      <c r="AW1892" s="13" t="s">
        <v>26</v>
      </c>
      <c r="AX1892" s="13" t="s">
        <v>71</v>
      </c>
      <c r="AY1892" s="167" t="s">
        <v>157</v>
      </c>
    </row>
    <row r="1893" spans="1:65" s="14" customFormat="1" x14ac:dyDescent="0.2">
      <c r="B1893" s="172"/>
      <c r="D1893" s="166" t="s">
        <v>269</v>
      </c>
      <c r="E1893" s="173" t="s">
        <v>1</v>
      </c>
      <c r="F1893" s="174" t="s">
        <v>2560</v>
      </c>
      <c r="H1893" s="175">
        <v>11.79</v>
      </c>
      <c r="L1893" s="172"/>
      <c r="M1893" s="176"/>
      <c r="N1893" s="177"/>
      <c r="O1893" s="177"/>
      <c r="P1893" s="177"/>
      <c r="Q1893" s="177"/>
      <c r="R1893" s="177"/>
      <c r="S1893" s="177"/>
      <c r="T1893" s="178"/>
      <c r="AT1893" s="173" t="s">
        <v>269</v>
      </c>
      <c r="AU1893" s="173" t="s">
        <v>87</v>
      </c>
      <c r="AV1893" s="14" t="s">
        <v>87</v>
      </c>
      <c r="AW1893" s="14" t="s">
        <v>26</v>
      </c>
      <c r="AX1893" s="14" t="s">
        <v>71</v>
      </c>
      <c r="AY1893" s="173" t="s">
        <v>157</v>
      </c>
    </row>
    <row r="1894" spans="1:65" s="16" customFormat="1" x14ac:dyDescent="0.2">
      <c r="B1894" s="186"/>
      <c r="D1894" s="166" t="s">
        <v>269</v>
      </c>
      <c r="E1894" s="187" t="s">
        <v>1</v>
      </c>
      <c r="F1894" s="188" t="s">
        <v>319</v>
      </c>
      <c r="H1894" s="189">
        <v>11.79</v>
      </c>
      <c r="L1894" s="186"/>
      <c r="M1894" s="190"/>
      <c r="N1894" s="191"/>
      <c r="O1894" s="191"/>
      <c r="P1894" s="191"/>
      <c r="Q1894" s="191"/>
      <c r="R1894" s="191"/>
      <c r="S1894" s="191"/>
      <c r="T1894" s="192"/>
      <c r="AT1894" s="187" t="s">
        <v>269</v>
      </c>
      <c r="AU1894" s="187" t="s">
        <v>87</v>
      </c>
      <c r="AV1894" s="16" t="s">
        <v>92</v>
      </c>
      <c r="AW1894" s="16" t="s">
        <v>26</v>
      </c>
      <c r="AX1894" s="16" t="s">
        <v>71</v>
      </c>
      <c r="AY1894" s="187" t="s">
        <v>157</v>
      </c>
    </row>
    <row r="1895" spans="1:65" s="15" customFormat="1" x14ac:dyDescent="0.2">
      <c r="B1895" s="179"/>
      <c r="D1895" s="166" t="s">
        <v>269</v>
      </c>
      <c r="E1895" s="180" t="s">
        <v>1</v>
      </c>
      <c r="F1895" s="181" t="s">
        <v>272</v>
      </c>
      <c r="H1895" s="182">
        <v>52.09</v>
      </c>
      <c r="L1895" s="179"/>
      <c r="M1895" s="183"/>
      <c r="N1895" s="184"/>
      <c r="O1895" s="184"/>
      <c r="P1895" s="184"/>
      <c r="Q1895" s="184"/>
      <c r="R1895" s="184"/>
      <c r="S1895" s="184"/>
      <c r="T1895" s="185"/>
      <c r="AT1895" s="180" t="s">
        <v>269</v>
      </c>
      <c r="AU1895" s="180" t="s">
        <v>87</v>
      </c>
      <c r="AV1895" s="15" t="s">
        <v>162</v>
      </c>
      <c r="AW1895" s="15" t="s">
        <v>26</v>
      </c>
      <c r="AX1895" s="15" t="s">
        <v>79</v>
      </c>
      <c r="AY1895" s="180" t="s">
        <v>157</v>
      </c>
    </row>
    <row r="1896" spans="1:65" s="2" customFormat="1" ht="51.75" customHeight="1" x14ac:dyDescent="0.2">
      <c r="A1896" s="30"/>
      <c r="B1896" s="147"/>
      <c r="C1896" s="193" t="s">
        <v>2561</v>
      </c>
      <c r="D1896" s="193" t="s">
        <v>777</v>
      </c>
      <c r="E1896" s="194" t="s">
        <v>2562</v>
      </c>
      <c r="F1896" s="195" t="s">
        <v>8090</v>
      </c>
      <c r="G1896" s="196" t="s">
        <v>168</v>
      </c>
      <c r="H1896" s="197">
        <v>271.73899999999998</v>
      </c>
      <c r="I1896" s="197"/>
      <c r="J1896" s="197">
        <f>ROUND(I1896*H1896,3)</f>
        <v>0</v>
      </c>
      <c r="K1896" s="198"/>
      <c r="L1896" s="199"/>
      <c r="M1896" s="200" t="s">
        <v>1</v>
      </c>
      <c r="N1896" s="201" t="s">
        <v>37</v>
      </c>
      <c r="O1896" s="156">
        <v>0</v>
      </c>
      <c r="P1896" s="156">
        <f>O1896*H1896</f>
        <v>0</v>
      </c>
      <c r="Q1896" s="156">
        <v>2.2000000000000001E-3</v>
      </c>
      <c r="R1896" s="156">
        <f>Q1896*H1896</f>
        <v>0.59782579999999996</v>
      </c>
      <c r="S1896" s="156">
        <v>0</v>
      </c>
      <c r="T1896" s="157">
        <f>S1896*H1896</f>
        <v>0</v>
      </c>
      <c r="U1896" s="30"/>
      <c r="V1896" s="30"/>
      <c r="W1896" s="30"/>
      <c r="X1896" s="30"/>
      <c r="Y1896" s="30"/>
      <c r="Z1896" s="30"/>
      <c r="AA1896" s="30"/>
      <c r="AB1896" s="30"/>
      <c r="AC1896" s="30"/>
      <c r="AD1896" s="30"/>
      <c r="AE1896" s="30"/>
      <c r="AR1896" s="158" t="s">
        <v>511</v>
      </c>
      <c r="AT1896" s="158" t="s">
        <v>777</v>
      </c>
      <c r="AU1896" s="158" t="s">
        <v>87</v>
      </c>
      <c r="AY1896" s="18" t="s">
        <v>157</v>
      </c>
      <c r="BE1896" s="159">
        <f>IF(N1896="základná",J1896,0)</f>
        <v>0</v>
      </c>
      <c r="BF1896" s="159">
        <f>IF(N1896="znížená",J1896,0)</f>
        <v>0</v>
      </c>
      <c r="BG1896" s="159">
        <f>IF(N1896="zákl. prenesená",J1896,0)</f>
        <v>0</v>
      </c>
      <c r="BH1896" s="159">
        <f>IF(N1896="zníž. prenesená",J1896,0)</f>
        <v>0</v>
      </c>
      <c r="BI1896" s="159">
        <f>IF(N1896="nulová",J1896,0)</f>
        <v>0</v>
      </c>
      <c r="BJ1896" s="18" t="s">
        <v>87</v>
      </c>
      <c r="BK1896" s="160">
        <f>ROUND(I1896*H1896,3)</f>
        <v>0</v>
      </c>
      <c r="BL1896" s="18" t="s">
        <v>220</v>
      </c>
      <c r="BM1896" s="158" t="s">
        <v>2563</v>
      </c>
    </row>
    <row r="1897" spans="1:65" s="14" customFormat="1" x14ac:dyDescent="0.2">
      <c r="B1897" s="172"/>
      <c r="D1897" s="166" t="s">
        <v>269</v>
      </c>
      <c r="E1897" s="173" t="s">
        <v>1</v>
      </c>
      <c r="F1897" s="174" t="s">
        <v>2564</v>
      </c>
      <c r="H1897" s="175">
        <v>209.23099999999999</v>
      </c>
      <c r="L1897" s="172"/>
      <c r="M1897" s="176"/>
      <c r="N1897" s="177"/>
      <c r="O1897" s="177"/>
      <c r="P1897" s="177"/>
      <c r="Q1897" s="177"/>
      <c r="R1897" s="177"/>
      <c r="S1897" s="177"/>
      <c r="T1897" s="178"/>
      <c r="AT1897" s="173" t="s">
        <v>269</v>
      </c>
      <c r="AU1897" s="173" t="s">
        <v>87</v>
      </c>
      <c r="AV1897" s="14" t="s">
        <v>87</v>
      </c>
      <c r="AW1897" s="14" t="s">
        <v>26</v>
      </c>
      <c r="AX1897" s="14" t="s">
        <v>71</v>
      </c>
      <c r="AY1897" s="173" t="s">
        <v>157</v>
      </c>
    </row>
    <row r="1898" spans="1:65" s="14" customFormat="1" x14ac:dyDescent="0.2">
      <c r="B1898" s="172"/>
      <c r="D1898" s="166" t="s">
        <v>269</v>
      </c>
      <c r="E1898" s="173" t="s">
        <v>1</v>
      </c>
      <c r="F1898" s="174" t="s">
        <v>2565</v>
      </c>
      <c r="H1898" s="175">
        <v>62.508000000000003</v>
      </c>
      <c r="L1898" s="172"/>
      <c r="M1898" s="176"/>
      <c r="N1898" s="177"/>
      <c r="O1898" s="177"/>
      <c r="P1898" s="177"/>
      <c r="Q1898" s="177"/>
      <c r="R1898" s="177"/>
      <c r="S1898" s="177"/>
      <c r="T1898" s="178"/>
      <c r="AT1898" s="173" t="s">
        <v>269</v>
      </c>
      <c r="AU1898" s="173" t="s">
        <v>87</v>
      </c>
      <c r="AV1898" s="14" t="s">
        <v>87</v>
      </c>
      <c r="AW1898" s="14" t="s">
        <v>26</v>
      </c>
      <c r="AX1898" s="14" t="s">
        <v>71</v>
      </c>
      <c r="AY1898" s="173" t="s">
        <v>157</v>
      </c>
    </row>
    <row r="1899" spans="1:65" s="15" customFormat="1" x14ac:dyDescent="0.2">
      <c r="B1899" s="179"/>
      <c r="D1899" s="166" t="s">
        <v>269</v>
      </c>
      <c r="E1899" s="180" t="s">
        <v>1</v>
      </c>
      <c r="F1899" s="181" t="s">
        <v>272</v>
      </c>
      <c r="H1899" s="182">
        <v>271.73899999999998</v>
      </c>
      <c r="L1899" s="179"/>
      <c r="M1899" s="183"/>
      <c r="N1899" s="184"/>
      <c r="O1899" s="184"/>
      <c r="P1899" s="184"/>
      <c r="Q1899" s="184"/>
      <c r="R1899" s="184"/>
      <c r="S1899" s="184"/>
      <c r="T1899" s="185"/>
      <c r="AT1899" s="180" t="s">
        <v>269</v>
      </c>
      <c r="AU1899" s="180" t="s">
        <v>87</v>
      </c>
      <c r="AV1899" s="15" t="s">
        <v>162</v>
      </c>
      <c r="AW1899" s="15" t="s">
        <v>26</v>
      </c>
      <c r="AX1899" s="15" t="s">
        <v>79</v>
      </c>
      <c r="AY1899" s="180" t="s">
        <v>157</v>
      </c>
    </row>
    <row r="1900" spans="1:65" s="2" customFormat="1" ht="24.2" customHeight="1" x14ac:dyDescent="0.2">
      <c r="A1900" s="30"/>
      <c r="B1900" s="147"/>
      <c r="C1900" s="148" t="s">
        <v>2566</v>
      </c>
      <c r="D1900" s="148" t="s">
        <v>159</v>
      </c>
      <c r="E1900" s="149" t="s">
        <v>2567</v>
      </c>
      <c r="F1900" s="150" t="s">
        <v>2568</v>
      </c>
      <c r="G1900" s="151" t="s">
        <v>205</v>
      </c>
      <c r="H1900" s="152">
        <v>674.5</v>
      </c>
      <c r="I1900" s="152"/>
      <c r="J1900" s="152">
        <f>ROUND(I1900*H1900,3)</f>
        <v>0</v>
      </c>
      <c r="K1900" s="153"/>
      <c r="L1900" s="31"/>
      <c r="M1900" s="154" t="s">
        <v>1</v>
      </c>
      <c r="N1900" s="155" t="s">
        <v>37</v>
      </c>
      <c r="O1900" s="156">
        <v>2.8000000000000001E-2</v>
      </c>
      <c r="P1900" s="156">
        <f>O1900*H1900</f>
        <v>18.885999999999999</v>
      </c>
      <c r="Q1900" s="156">
        <v>0</v>
      </c>
      <c r="R1900" s="156">
        <f>Q1900*H1900</f>
        <v>0</v>
      </c>
      <c r="S1900" s="156">
        <v>0</v>
      </c>
      <c r="T1900" s="157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58" t="s">
        <v>220</v>
      </c>
      <c r="AT1900" s="158" t="s">
        <v>159</v>
      </c>
      <c r="AU1900" s="158" t="s">
        <v>87</v>
      </c>
      <c r="AY1900" s="18" t="s">
        <v>157</v>
      </c>
      <c r="BE1900" s="159">
        <f>IF(N1900="základná",J1900,0)</f>
        <v>0</v>
      </c>
      <c r="BF1900" s="159">
        <f>IF(N1900="znížená",J1900,0)</f>
        <v>0</v>
      </c>
      <c r="BG1900" s="159">
        <f>IF(N1900="zákl. prenesená",J1900,0)</f>
        <v>0</v>
      </c>
      <c r="BH1900" s="159">
        <f>IF(N1900="zníž. prenesená",J1900,0)</f>
        <v>0</v>
      </c>
      <c r="BI1900" s="159">
        <f>IF(N1900="nulová",J1900,0)</f>
        <v>0</v>
      </c>
      <c r="BJ1900" s="18" t="s">
        <v>87</v>
      </c>
      <c r="BK1900" s="160">
        <f>ROUND(I1900*H1900,3)</f>
        <v>0</v>
      </c>
      <c r="BL1900" s="18" t="s">
        <v>220</v>
      </c>
      <c r="BM1900" s="158" t="s">
        <v>2569</v>
      </c>
    </row>
    <row r="1901" spans="1:65" s="14" customFormat="1" x14ac:dyDescent="0.2">
      <c r="B1901" s="172"/>
      <c r="D1901" s="166" t="s">
        <v>269</v>
      </c>
      <c r="E1901" s="173" t="s">
        <v>1</v>
      </c>
      <c r="F1901" s="174" t="s">
        <v>2570</v>
      </c>
      <c r="H1901" s="175">
        <v>674.5</v>
      </c>
      <c r="L1901" s="172"/>
      <c r="M1901" s="176"/>
      <c r="N1901" s="177"/>
      <c r="O1901" s="177"/>
      <c r="P1901" s="177"/>
      <c r="Q1901" s="177"/>
      <c r="R1901" s="177"/>
      <c r="S1901" s="177"/>
      <c r="T1901" s="178"/>
      <c r="AT1901" s="173" t="s">
        <v>269</v>
      </c>
      <c r="AU1901" s="173" t="s">
        <v>87</v>
      </c>
      <c r="AV1901" s="14" t="s">
        <v>87</v>
      </c>
      <c r="AW1901" s="14" t="s">
        <v>26</v>
      </c>
      <c r="AX1901" s="14" t="s">
        <v>71</v>
      </c>
      <c r="AY1901" s="173" t="s">
        <v>157</v>
      </c>
    </row>
    <row r="1902" spans="1:65" s="15" customFormat="1" x14ac:dyDescent="0.2">
      <c r="B1902" s="179"/>
      <c r="D1902" s="166" t="s">
        <v>269</v>
      </c>
      <c r="E1902" s="180" t="s">
        <v>1</v>
      </c>
      <c r="F1902" s="181" t="s">
        <v>272</v>
      </c>
      <c r="H1902" s="182">
        <v>674.5</v>
      </c>
      <c r="L1902" s="179"/>
      <c r="M1902" s="183"/>
      <c r="N1902" s="184"/>
      <c r="O1902" s="184"/>
      <c r="P1902" s="184"/>
      <c r="Q1902" s="184"/>
      <c r="R1902" s="184"/>
      <c r="S1902" s="184"/>
      <c r="T1902" s="185"/>
      <c r="AT1902" s="180" t="s">
        <v>269</v>
      </c>
      <c r="AU1902" s="180" t="s">
        <v>87</v>
      </c>
      <c r="AV1902" s="15" t="s">
        <v>162</v>
      </c>
      <c r="AW1902" s="15" t="s">
        <v>26</v>
      </c>
      <c r="AX1902" s="15" t="s">
        <v>79</v>
      </c>
      <c r="AY1902" s="180" t="s">
        <v>157</v>
      </c>
    </row>
    <row r="1903" spans="1:65" s="2" customFormat="1" ht="14.45" customHeight="1" x14ac:dyDescent="0.2">
      <c r="A1903" s="30"/>
      <c r="B1903" s="147"/>
      <c r="C1903" s="193" t="s">
        <v>2571</v>
      </c>
      <c r="D1903" s="193" t="s">
        <v>777</v>
      </c>
      <c r="E1903" s="194" t="s">
        <v>2572</v>
      </c>
      <c r="F1903" s="195" t="s">
        <v>2573</v>
      </c>
      <c r="G1903" s="196" t="s">
        <v>205</v>
      </c>
      <c r="H1903" s="197">
        <v>680</v>
      </c>
      <c r="I1903" s="197"/>
      <c r="J1903" s="197">
        <f>ROUND(I1903*H1903,3)</f>
        <v>0</v>
      </c>
      <c r="K1903" s="198"/>
      <c r="L1903" s="199"/>
      <c r="M1903" s="200" t="s">
        <v>1</v>
      </c>
      <c r="N1903" s="201" t="s">
        <v>37</v>
      </c>
      <c r="O1903" s="156">
        <v>0</v>
      </c>
      <c r="P1903" s="156">
        <f>O1903*H1903</f>
        <v>0</v>
      </c>
      <c r="Q1903" s="156">
        <v>1.4999999999999999E-4</v>
      </c>
      <c r="R1903" s="156">
        <f>Q1903*H1903</f>
        <v>0.10199999999999999</v>
      </c>
      <c r="S1903" s="156">
        <v>0</v>
      </c>
      <c r="T1903" s="157">
        <f>S1903*H1903</f>
        <v>0</v>
      </c>
      <c r="U1903" s="30"/>
      <c r="V1903" s="30"/>
      <c r="W1903" s="30"/>
      <c r="X1903" s="30"/>
      <c r="Y1903" s="30"/>
      <c r="Z1903" s="30"/>
      <c r="AA1903" s="30"/>
      <c r="AB1903" s="30"/>
      <c r="AC1903" s="30"/>
      <c r="AD1903" s="30"/>
      <c r="AE1903" s="30"/>
      <c r="AR1903" s="158" t="s">
        <v>511</v>
      </c>
      <c r="AT1903" s="158" t="s">
        <v>777</v>
      </c>
      <c r="AU1903" s="158" t="s">
        <v>87</v>
      </c>
      <c r="AY1903" s="18" t="s">
        <v>157</v>
      </c>
      <c r="BE1903" s="159">
        <f>IF(N1903="základná",J1903,0)</f>
        <v>0</v>
      </c>
      <c r="BF1903" s="159">
        <f>IF(N1903="znížená",J1903,0)</f>
        <v>0</v>
      </c>
      <c r="BG1903" s="159">
        <f>IF(N1903="zákl. prenesená",J1903,0)</f>
        <v>0</v>
      </c>
      <c r="BH1903" s="159">
        <f>IF(N1903="zníž. prenesená",J1903,0)</f>
        <v>0</v>
      </c>
      <c r="BI1903" s="159">
        <f>IF(N1903="nulová",J1903,0)</f>
        <v>0</v>
      </c>
      <c r="BJ1903" s="18" t="s">
        <v>87</v>
      </c>
      <c r="BK1903" s="160">
        <f>ROUND(I1903*H1903,3)</f>
        <v>0</v>
      </c>
      <c r="BL1903" s="18" t="s">
        <v>220</v>
      </c>
      <c r="BM1903" s="158" t="s">
        <v>2574</v>
      </c>
    </row>
    <row r="1904" spans="1:65" s="2" customFormat="1" ht="24.2" customHeight="1" x14ac:dyDescent="0.2">
      <c r="A1904" s="30"/>
      <c r="B1904" s="147"/>
      <c r="C1904" s="148" t="s">
        <v>2575</v>
      </c>
      <c r="D1904" s="148" t="s">
        <v>159</v>
      </c>
      <c r="E1904" s="149" t="s">
        <v>2576</v>
      </c>
      <c r="F1904" s="150" t="s">
        <v>2577</v>
      </c>
      <c r="G1904" s="151" t="s">
        <v>205</v>
      </c>
      <c r="H1904" s="152">
        <v>4</v>
      </c>
      <c r="I1904" s="152"/>
      <c r="J1904" s="152">
        <f>ROUND(I1904*H1904,3)</f>
        <v>0</v>
      </c>
      <c r="K1904" s="153"/>
      <c r="L1904" s="31"/>
      <c r="M1904" s="154" t="s">
        <v>1</v>
      </c>
      <c r="N1904" s="155" t="s">
        <v>37</v>
      </c>
      <c r="O1904" s="156">
        <v>0.27131</v>
      </c>
      <c r="P1904" s="156">
        <f>O1904*H1904</f>
        <v>1.08524</v>
      </c>
      <c r="Q1904" s="156">
        <v>6.0000000000000002E-5</v>
      </c>
      <c r="R1904" s="156">
        <f>Q1904*H1904</f>
        <v>2.4000000000000001E-4</v>
      </c>
      <c r="S1904" s="156">
        <v>0</v>
      </c>
      <c r="T1904" s="157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58" t="s">
        <v>220</v>
      </c>
      <c r="AT1904" s="158" t="s">
        <v>159</v>
      </c>
      <c r="AU1904" s="158" t="s">
        <v>87</v>
      </c>
      <c r="AY1904" s="18" t="s">
        <v>157</v>
      </c>
      <c r="BE1904" s="159">
        <f>IF(N1904="základná",J1904,0)</f>
        <v>0</v>
      </c>
      <c r="BF1904" s="159">
        <f>IF(N1904="znížená",J1904,0)</f>
        <v>0</v>
      </c>
      <c r="BG1904" s="159">
        <f>IF(N1904="zákl. prenesená",J1904,0)</f>
        <v>0</v>
      </c>
      <c r="BH1904" s="159">
        <f>IF(N1904="zníž. prenesená",J1904,0)</f>
        <v>0</v>
      </c>
      <c r="BI1904" s="159">
        <f>IF(N1904="nulová",J1904,0)</f>
        <v>0</v>
      </c>
      <c r="BJ1904" s="18" t="s">
        <v>87</v>
      </c>
      <c r="BK1904" s="160">
        <f>ROUND(I1904*H1904,3)</f>
        <v>0</v>
      </c>
      <c r="BL1904" s="18" t="s">
        <v>220</v>
      </c>
      <c r="BM1904" s="158" t="s">
        <v>2578</v>
      </c>
    </row>
    <row r="1905" spans="1:65" s="14" customFormat="1" x14ac:dyDescent="0.2">
      <c r="B1905" s="172"/>
      <c r="D1905" s="166" t="s">
        <v>269</v>
      </c>
      <c r="E1905" s="173" t="s">
        <v>1</v>
      </c>
      <c r="F1905" s="174" t="s">
        <v>2579</v>
      </c>
      <c r="H1905" s="175">
        <v>2</v>
      </c>
      <c r="L1905" s="172"/>
      <c r="M1905" s="176"/>
      <c r="N1905" s="177"/>
      <c r="O1905" s="177"/>
      <c r="P1905" s="177"/>
      <c r="Q1905" s="177"/>
      <c r="R1905" s="177"/>
      <c r="S1905" s="177"/>
      <c r="T1905" s="178"/>
      <c r="AT1905" s="173" t="s">
        <v>269</v>
      </c>
      <c r="AU1905" s="173" t="s">
        <v>87</v>
      </c>
      <c r="AV1905" s="14" t="s">
        <v>87</v>
      </c>
      <c r="AW1905" s="14" t="s">
        <v>26</v>
      </c>
      <c r="AX1905" s="14" t="s">
        <v>71</v>
      </c>
      <c r="AY1905" s="173" t="s">
        <v>157</v>
      </c>
    </row>
    <row r="1906" spans="1:65" s="14" customFormat="1" x14ac:dyDescent="0.2">
      <c r="B1906" s="172"/>
      <c r="D1906" s="166" t="s">
        <v>269</v>
      </c>
      <c r="E1906" s="173" t="s">
        <v>1</v>
      </c>
      <c r="F1906" s="174" t="s">
        <v>2580</v>
      </c>
      <c r="H1906" s="175">
        <v>2</v>
      </c>
      <c r="L1906" s="172"/>
      <c r="M1906" s="176"/>
      <c r="N1906" s="177"/>
      <c r="O1906" s="177"/>
      <c r="P1906" s="177"/>
      <c r="Q1906" s="177"/>
      <c r="R1906" s="177"/>
      <c r="S1906" s="177"/>
      <c r="T1906" s="178"/>
      <c r="AT1906" s="173" t="s">
        <v>269</v>
      </c>
      <c r="AU1906" s="173" t="s">
        <v>87</v>
      </c>
      <c r="AV1906" s="14" t="s">
        <v>87</v>
      </c>
      <c r="AW1906" s="14" t="s">
        <v>26</v>
      </c>
      <c r="AX1906" s="14" t="s">
        <v>71</v>
      </c>
      <c r="AY1906" s="173" t="s">
        <v>157</v>
      </c>
    </row>
    <row r="1907" spans="1:65" s="15" customFormat="1" x14ac:dyDescent="0.2">
      <c r="B1907" s="179"/>
      <c r="D1907" s="166" t="s">
        <v>269</v>
      </c>
      <c r="E1907" s="180" t="s">
        <v>1</v>
      </c>
      <c r="F1907" s="181" t="s">
        <v>272</v>
      </c>
      <c r="H1907" s="182">
        <v>4</v>
      </c>
      <c r="L1907" s="179"/>
      <c r="M1907" s="183"/>
      <c r="N1907" s="184"/>
      <c r="O1907" s="184"/>
      <c r="P1907" s="184"/>
      <c r="Q1907" s="184"/>
      <c r="R1907" s="184"/>
      <c r="S1907" s="184"/>
      <c r="T1907" s="185"/>
      <c r="AT1907" s="180" t="s">
        <v>269</v>
      </c>
      <c r="AU1907" s="180" t="s">
        <v>87</v>
      </c>
      <c r="AV1907" s="15" t="s">
        <v>162</v>
      </c>
      <c r="AW1907" s="15" t="s">
        <v>26</v>
      </c>
      <c r="AX1907" s="15" t="s">
        <v>79</v>
      </c>
      <c r="AY1907" s="180" t="s">
        <v>157</v>
      </c>
    </row>
    <row r="1908" spans="1:65" s="2" customFormat="1" ht="37.5" customHeight="1" x14ac:dyDescent="0.2">
      <c r="A1908" s="30"/>
      <c r="B1908" s="147"/>
      <c r="C1908" s="193" t="s">
        <v>2581</v>
      </c>
      <c r="D1908" s="193" t="s">
        <v>777</v>
      </c>
      <c r="E1908" s="194" t="s">
        <v>2582</v>
      </c>
      <c r="F1908" s="195" t="s">
        <v>8091</v>
      </c>
      <c r="G1908" s="196" t="s">
        <v>205</v>
      </c>
      <c r="H1908" s="197">
        <v>4</v>
      </c>
      <c r="I1908" s="197"/>
      <c r="J1908" s="197">
        <f>ROUND(I1908*H1908,3)</f>
        <v>0</v>
      </c>
      <c r="K1908" s="198"/>
      <c r="L1908" s="199"/>
      <c r="M1908" s="200" t="s">
        <v>1</v>
      </c>
      <c r="N1908" s="201" t="s">
        <v>37</v>
      </c>
      <c r="O1908" s="156">
        <v>0</v>
      </c>
      <c r="P1908" s="156">
        <f>O1908*H1908</f>
        <v>0</v>
      </c>
      <c r="Q1908" s="156">
        <v>6.4999999999999997E-4</v>
      </c>
      <c r="R1908" s="156">
        <f>Q1908*H1908</f>
        <v>2.5999999999999999E-3</v>
      </c>
      <c r="S1908" s="156">
        <v>0</v>
      </c>
      <c r="T1908" s="157">
        <f>S1908*H1908</f>
        <v>0</v>
      </c>
      <c r="U1908" s="30"/>
      <c r="V1908" s="30"/>
      <c r="W1908" s="30"/>
      <c r="X1908" s="30"/>
      <c r="Y1908" s="30"/>
      <c r="Z1908" s="30"/>
      <c r="AA1908" s="30"/>
      <c r="AB1908" s="30"/>
      <c r="AC1908" s="30"/>
      <c r="AD1908" s="30"/>
      <c r="AE1908" s="30"/>
      <c r="AR1908" s="158" t="s">
        <v>511</v>
      </c>
      <c r="AT1908" s="158" t="s">
        <v>777</v>
      </c>
      <c r="AU1908" s="158" t="s">
        <v>87</v>
      </c>
      <c r="AY1908" s="18" t="s">
        <v>157</v>
      </c>
      <c r="BE1908" s="159">
        <f>IF(N1908="základná",J1908,0)</f>
        <v>0</v>
      </c>
      <c r="BF1908" s="159">
        <f>IF(N1908="znížená",J1908,0)</f>
        <v>0</v>
      </c>
      <c r="BG1908" s="159">
        <f>IF(N1908="zákl. prenesená",J1908,0)</f>
        <v>0</v>
      </c>
      <c r="BH1908" s="159">
        <f>IF(N1908="zníž. prenesená",J1908,0)</f>
        <v>0</v>
      </c>
      <c r="BI1908" s="159">
        <f>IF(N1908="nulová",J1908,0)</f>
        <v>0</v>
      </c>
      <c r="BJ1908" s="18" t="s">
        <v>87</v>
      </c>
      <c r="BK1908" s="160">
        <f>ROUND(I1908*H1908,3)</f>
        <v>0</v>
      </c>
      <c r="BL1908" s="18" t="s">
        <v>220</v>
      </c>
      <c r="BM1908" s="158" t="s">
        <v>2583</v>
      </c>
    </row>
    <row r="1909" spans="1:65" s="2" customFormat="1" ht="24.2" customHeight="1" x14ac:dyDescent="0.2">
      <c r="A1909" s="30"/>
      <c r="B1909" s="147"/>
      <c r="C1909" s="148" t="s">
        <v>2584</v>
      </c>
      <c r="D1909" s="148" t="s">
        <v>159</v>
      </c>
      <c r="E1909" s="149" t="s">
        <v>2585</v>
      </c>
      <c r="F1909" s="150" t="s">
        <v>2586</v>
      </c>
      <c r="G1909" s="151" t="s">
        <v>205</v>
      </c>
      <c r="H1909" s="152">
        <v>26</v>
      </c>
      <c r="I1909" s="152"/>
      <c r="J1909" s="152">
        <f>ROUND(I1909*H1909,3)</f>
        <v>0</v>
      </c>
      <c r="K1909" s="153"/>
      <c r="L1909" s="31"/>
      <c r="M1909" s="154" t="s">
        <v>1</v>
      </c>
      <c r="N1909" s="155" t="s">
        <v>37</v>
      </c>
      <c r="O1909" s="156">
        <v>0.35199999999999998</v>
      </c>
      <c r="P1909" s="156">
        <f>O1909*H1909</f>
        <v>9.1519999999999992</v>
      </c>
      <c r="Q1909" s="156">
        <v>1.0000000000000001E-5</v>
      </c>
      <c r="R1909" s="156">
        <f>Q1909*H1909</f>
        <v>2.6000000000000003E-4</v>
      </c>
      <c r="S1909" s="156">
        <v>0</v>
      </c>
      <c r="T1909" s="157">
        <f>S1909*H1909</f>
        <v>0</v>
      </c>
      <c r="U1909" s="30"/>
      <c r="V1909" s="30"/>
      <c r="W1909" s="30"/>
      <c r="X1909" s="30"/>
      <c r="Y1909" s="30"/>
      <c r="Z1909" s="30"/>
      <c r="AA1909" s="30"/>
      <c r="AB1909" s="30"/>
      <c r="AC1909" s="30"/>
      <c r="AD1909" s="30"/>
      <c r="AE1909" s="30"/>
      <c r="AR1909" s="158" t="s">
        <v>220</v>
      </c>
      <c r="AT1909" s="158" t="s">
        <v>159</v>
      </c>
      <c r="AU1909" s="158" t="s">
        <v>87</v>
      </c>
      <c r="AY1909" s="18" t="s">
        <v>157</v>
      </c>
      <c r="BE1909" s="159">
        <f>IF(N1909="základná",J1909,0)</f>
        <v>0</v>
      </c>
      <c r="BF1909" s="159">
        <f>IF(N1909="znížená",J1909,0)</f>
        <v>0</v>
      </c>
      <c r="BG1909" s="159">
        <f>IF(N1909="zákl. prenesená",J1909,0)</f>
        <v>0</v>
      </c>
      <c r="BH1909" s="159">
        <f>IF(N1909="zníž. prenesená",J1909,0)</f>
        <v>0</v>
      </c>
      <c r="BI1909" s="159">
        <f>IF(N1909="nulová",J1909,0)</f>
        <v>0</v>
      </c>
      <c r="BJ1909" s="18" t="s">
        <v>87</v>
      </c>
      <c r="BK1909" s="160">
        <f>ROUND(I1909*H1909,3)</f>
        <v>0</v>
      </c>
      <c r="BL1909" s="18" t="s">
        <v>220</v>
      </c>
      <c r="BM1909" s="158" t="s">
        <v>2587</v>
      </c>
    </row>
    <row r="1910" spans="1:65" s="14" customFormat="1" x14ac:dyDescent="0.2">
      <c r="B1910" s="172"/>
      <c r="D1910" s="166" t="s">
        <v>269</v>
      </c>
      <c r="E1910" s="173" t="s">
        <v>1</v>
      </c>
      <c r="F1910" s="174" t="s">
        <v>2588</v>
      </c>
      <c r="H1910" s="175">
        <v>26</v>
      </c>
      <c r="L1910" s="172"/>
      <c r="M1910" s="176"/>
      <c r="N1910" s="177"/>
      <c r="O1910" s="177"/>
      <c r="P1910" s="177"/>
      <c r="Q1910" s="177"/>
      <c r="R1910" s="177"/>
      <c r="S1910" s="177"/>
      <c r="T1910" s="178"/>
      <c r="AT1910" s="173" t="s">
        <v>269</v>
      </c>
      <c r="AU1910" s="173" t="s">
        <v>87</v>
      </c>
      <c r="AV1910" s="14" t="s">
        <v>87</v>
      </c>
      <c r="AW1910" s="14" t="s">
        <v>26</v>
      </c>
      <c r="AX1910" s="14" t="s">
        <v>71</v>
      </c>
      <c r="AY1910" s="173" t="s">
        <v>157</v>
      </c>
    </row>
    <row r="1911" spans="1:65" s="15" customFormat="1" x14ac:dyDescent="0.2">
      <c r="B1911" s="179"/>
      <c r="D1911" s="166" t="s">
        <v>269</v>
      </c>
      <c r="E1911" s="180" t="s">
        <v>1</v>
      </c>
      <c r="F1911" s="181" t="s">
        <v>272</v>
      </c>
      <c r="H1911" s="182">
        <v>26</v>
      </c>
      <c r="L1911" s="179"/>
      <c r="M1911" s="183"/>
      <c r="N1911" s="184"/>
      <c r="O1911" s="184"/>
      <c r="P1911" s="184"/>
      <c r="Q1911" s="184"/>
      <c r="R1911" s="184"/>
      <c r="S1911" s="184"/>
      <c r="T1911" s="185"/>
      <c r="AT1911" s="180" t="s">
        <v>269</v>
      </c>
      <c r="AU1911" s="180" t="s">
        <v>87</v>
      </c>
      <c r="AV1911" s="15" t="s">
        <v>162</v>
      </c>
      <c r="AW1911" s="15" t="s">
        <v>26</v>
      </c>
      <c r="AX1911" s="15" t="s">
        <v>79</v>
      </c>
      <c r="AY1911" s="180" t="s">
        <v>157</v>
      </c>
    </row>
    <row r="1912" spans="1:65" s="2" customFormat="1" ht="24.2" customHeight="1" x14ac:dyDescent="0.2">
      <c r="A1912" s="30"/>
      <c r="B1912" s="147"/>
      <c r="C1912" s="193" t="s">
        <v>2589</v>
      </c>
      <c r="D1912" s="193" t="s">
        <v>777</v>
      </c>
      <c r="E1912" s="194" t="s">
        <v>2590</v>
      </c>
      <c r="F1912" s="195" t="s">
        <v>8092</v>
      </c>
      <c r="G1912" s="196" t="s">
        <v>205</v>
      </c>
      <c r="H1912" s="197">
        <v>26</v>
      </c>
      <c r="I1912" s="197"/>
      <c r="J1912" s="197">
        <f>ROUND(I1912*H1912,3)</f>
        <v>0</v>
      </c>
      <c r="K1912" s="198"/>
      <c r="L1912" s="199"/>
      <c r="M1912" s="200" t="s">
        <v>1</v>
      </c>
      <c r="N1912" s="201" t="s">
        <v>37</v>
      </c>
      <c r="O1912" s="156">
        <v>0</v>
      </c>
      <c r="P1912" s="156">
        <f>O1912*H1912</f>
        <v>0</v>
      </c>
      <c r="Q1912" s="156">
        <v>2.2000000000000001E-3</v>
      </c>
      <c r="R1912" s="156">
        <f>Q1912*H1912</f>
        <v>5.7200000000000001E-2</v>
      </c>
      <c r="S1912" s="156">
        <v>0</v>
      </c>
      <c r="T1912" s="157">
        <f>S1912*H1912</f>
        <v>0</v>
      </c>
      <c r="U1912" s="30"/>
      <c r="V1912" s="30"/>
      <c r="W1912" s="30"/>
      <c r="X1912" s="30"/>
      <c r="Y1912" s="30"/>
      <c r="Z1912" s="30"/>
      <c r="AA1912" s="30"/>
      <c r="AB1912" s="30"/>
      <c r="AC1912" s="30"/>
      <c r="AD1912" s="30"/>
      <c r="AE1912" s="30"/>
      <c r="AR1912" s="158" t="s">
        <v>511</v>
      </c>
      <c r="AT1912" s="158" t="s">
        <v>777</v>
      </c>
      <c r="AU1912" s="158" t="s">
        <v>87</v>
      </c>
      <c r="AY1912" s="18" t="s">
        <v>157</v>
      </c>
      <c r="BE1912" s="159">
        <f>IF(N1912="základná",J1912,0)</f>
        <v>0</v>
      </c>
      <c r="BF1912" s="159">
        <f>IF(N1912="znížená",J1912,0)</f>
        <v>0</v>
      </c>
      <c r="BG1912" s="159">
        <f>IF(N1912="zákl. prenesená",J1912,0)</f>
        <v>0</v>
      </c>
      <c r="BH1912" s="159">
        <f>IF(N1912="zníž. prenesená",J1912,0)</f>
        <v>0</v>
      </c>
      <c r="BI1912" s="159">
        <f>IF(N1912="nulová",J1912,0)</f>
        <v>0</v>
      </c>
      <c r="BJ1912" s="18" t="s">
        <v>87</v>
      </c>
      <c r="BK1912" s="160">
        <f>ROUND(I1912*H1912,3)</f>
        <v>0</v>
      </c>
      <c r="BL1912" s="18" t="s">
        <v>220</v>
      </c>
      <c r="BM1912" s="158" t="s">
        <v>2591</v>
      </c>
    </row>
    <row r="1913" spans="1:65" s="2" customFormat="1" ht="24.2" customHeight="1" x14ac:dyDescent="0.2">
      <c r="A1913" s="30"/>
      <c r="B1913" s="147"/>
      <c r="C1913" s="148" t="s">
        <v>2592</v>
      </c>
      <c r="D1913" s="148" t="s">
        <v>159</v>
      </c>
      <c r="E1913" s="149" t="s">
        <v>2593</v>
      </c>
      <c r="F1913" s="150" t="s">
        <v>2594</v>
      </c>
      <c r="G1913" s="151" t="s">
        <v>205</v>
      </c>
      <c r="H1913" s="152">
        <v>28</v>
      </c>
      <c r="I1913" s="152"/>
      <c r="J1913" s="152">
        <f>ROUND(I1913*H1913,3)</f>
        <v>0</v>
      </c>
      <c r="K1913" s="153"/>
      <c r="L1913" s="31"/>
      <c r="M1913" s="154" t="s">
        <v>1</v>
      </c>
      <c r="N1913" s="155" t="s">
        <v>37</v>
      </c>
      <c r="O1913" s="156">
        <v>0.30025000000000002</v>
      </c>
      <c r="P1913" s="156">
        <f>O1913*H1913</f>
        <v>8.407</v>
      </c>
      <c r="Q1913" s="156">
        <v>1.8000000000000001E-4</v>
      </c>
      <c r="R1913" s="156">
        <f>Q1913*H1913</f>
        <v>5.0400000000000002E-3</v>
      </c>
      <c r="S1913" s="156">
        <v>0</v>
      </c>
      <c r="T1913" s="157">
        <f>S1913*H1913</f>
        <v>0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58" t="s">
        <v>220</v>
      </c>
      <c r="AT1913" s="158" t="s">
        <v>159</v>
      </c>
      <c r="AU1913" s="158" t="s">
        <v>87</v>
      </c>
      <c r="AY1913" s="18" t="s">
        <v>157</v>
      </c>
      <c r="BE1913" s="159">
        <f>IF(N1913="základná",J1913,0)</f>
        <v>0</v>
      </c>
      <c r="BF1913" s="159">
        <f>IF(N1913="znížená",J1913,0)</f>
        <v>0</v>
      </c>
      <c r="BG1913" s="159">
        <f>IF(N1913="zákl. prenesená",J1913,0)</f>
        <v>0</v>
      </c>
      <c r="BH1913" s="159">
        <f>IF(N1913="zníž. prenesená",J1913,0)</f>
        <v>0</v>
      </c>
      <c r="BI1913" s="159">
        <f>IF(N1913="nulová",J1913,0)</f>
        <v>0</v>
      </c>
      <c r="BJ1913" s="18" t="s">
        <v>87</v>
      </c>
      <c r="BK1913" s="160">
        <f>ROUND(I1913*H1913,3)</f>
        <v>0</v>
      </c>
      <c r="BL1913" s="18" t="s">
        <v>220</v>
      </c>
      <c r="BM1913" s="158" t="s">
        <v>2595</v>
      </c>
    </row>
    <row r="1914" spans="1:65" s="14" customFormat="1" x14ac:dyDescent="0.2">
      <c r="B1914" s="172"/>
      <c r="D1914" s="166" t="s">
        <v>269</v>
      </c>
      <c r="E1914" s="173" t="s">
        <v>1</v>
      </c>
      <c r="F1914" s="174" t="s">
        <v>484</v>
      </c>
      <c r="H1914" s="175">
        <v>28</v>
      </c>
      <c r="L1914" s="172"/>
      <c r="M1914" s="176"/>
      <c r="N1914" s="177"/>
      <c r="O1914" s="177"/>
      <c r="P1914" s="177"/>
      <c r="Q1914" s="177"/>
      <c r="R1914" s="177"/>
      <c r="S1914" s="177"/>
      <c r="T1914" s="178"/>
      <c r="AT1914" s="173" t="s">
        <v>269</v>
      </c>
      <c r="AU1914" s="173" t="s">
        <v>87</v>
      </c>
      <c r="AV1914" s="14" t="s">
        <v>87</v>
      </c>
      <c r="AW1914" s="14" t="s">
        <v>26</v>
      </c>
      <c r="AX1914" s="14" t="s">
        <v>71</v>
      </c>
      <c r="AY1914" s="173" t="s">
        <v>157</v>
      </c>
    </row>
    <row r="1915" spans="1:65" s="15" customFormat="1" x14ac:dyDescent="0.2">
      <c r="B1915" s="179"/>
      <c r="D1915" s="166" t="s">
        <v>269</v>
      </c>
      <c r="E1915" s="180" t="s">
        <v>1</v>
      </c>
      <c r="F1915" s="181" t="s">
        <v>272</v>
      </c>
      <c r="H1915" s="182">
        <v>28</v>
      </c>
      <c r="L1915" s="179"/>
      <c r="M1915" s="183"/>
      <c r="N1915" s="184"/>
      <c r="O1915" s="184"/>
      <c r="P1915" s="184"/>
      <c r="Q1915" s="184"/>
      <c r="R1915" s="184"/>
      <c r="S1915" s="184"/>
      <c r="T1915" s="185"/>
      <c r="AT1915" s="180" t="s">
        <v>269</v>
      </c>
      <c r="AU1915" s="180" t="s">
        <v>87</v>
      </c>
      <c r="AV1915" s="15" t="s">
        <v>162</v>
      </c>
      <c r="AW1915" s="15" t="s">
        <v>26</v>
      </c>
      <c r="AX1915" s="15" t="s">
        <v>79</v>
      </c>
      <c r="AY1915" s="180" t="s">
        <v>157</v>
      </c>
    </row>
    <row r="1916" spans="1:65" s="2" customFormat="1" ht="25.5" customHeight="1" x14ac:dyDescent="0.2">
      <c r="A1916" s="30"/>
      <c r="B1916" s="147"/>
      <c r="C1916" s="193" t="s">
        <v>2596</v>
      </c>
      <c r="D1916" s="193" t="s">
        <v>777</v>
      </c>
      <c r="E1916" s="194" t="s">
        <v>2597</v>
      </c>
      <c r="F1916" s="195" t="s">
        <v>8093</v>
      </c>
      <c r="G1916" s="196" t="s">
        <v>205</v>
      </c>
      <c r="H1916" s="197">
        <v>28</v>
      </c>
      <c r="I1916" s="197"/>
      <c r="J1916" s="197">
        <f>ROUND(I1916*H1916,3)</f>
        <v>0</v>
      </c>
      <c r="K1916" s="198"/>
      <c r="L1916" s="199"/>
      <c r="M1916" s="200" t="s">
        <v>1</v>
      </c>
      <c r="N1916" s="201" t="s">
        <v>37</v>
      </c>
      <c r="O1916" s="156">
        <v>0</v>
      </c>
      <c r="P1916" s="156">
        <f>O1916*H1916</f>
        <v>0</v>
      </c>
      <c r="Q1916" s="156">
        <v>7.6000000000000004E-4</v>
      </c>
      <c r="R1916" s="156">
        <f>Q1916*H1916</f>
        <v>2.128E-2</v>
      </c>
      <c r="S1916" s="156">
        <v>0</v>
      </c>
      <c r="T1916" s="157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58" t="s">
        <v>511</v>
      </c>
      <c r="AT1916" s="158" t="s">
        <v>777</v>
      </c>
      <c r="AU1916" s="158" t="s">
        <v>87</v>
      </c>
      <c r="AY1916" s="18" t="s">
        <v>157</v>
      </c>
      <c r="BE1916" s="159">
        <f>IF(N1916="základná",J1916,0)</f>
        <v>0</v>
      </c>
      <c r="BF1916" s="159">
        <f>IF(N1916="znížená",J1916,0)</f>
        <v>0</v>
      </c>
      <c r="BG1916" s="159">
        <f>IF(N1916="zákl. prenesená",J1916,0)</f>
        <v>0</v>
      </c>
      <c r="BH1916" s="159">
        <f>IF(N1916="zníž. prenesená",J1916,0)</f>
        <v>0</v>
      </c>
      <c r="BI1916" s="159">
        <f>IF(N1916="nulová",J1916,0)</f>
        <v>0</v>
      </c>
      <c r="BJ1916" s="18" t="s">
        <v>87</v>
      </c>
      <c r="BK1916" s="160">
        <f>ROUND(I1916*H1916,3)</f>
        <v>0</v>
      </c>
      <c r="BL1916" s="18" t="s">
        <v>220</v>
      </c>
      <c r="BM1916" s="158" t="s">
        <v>2598</v>
      </c>
    </row>
    <row r="1917" spans="1:65" s="2" customFormat="1" ht="24.2" customHeight="1" x14ac:dyDescent="0.2">
      <c r="A1917" s="30"/>
      <c r="B1917" s="147"/>
      <c r="C1917" s="193" t="s">
        <v>2599</v>
      </c>
      <c r="D1917" s="193" t="s">
        <v>777</v>
      </c>
      <c r="E1917" s="194" t="s">
        <v>2600</v>
      </c>
      <c r="F1917" s="195" t="s">
        <v>8094</v>
      </c>
      <c r="G1917" s="196" t="s">
        <v>205</v>
      </c>
      <c r="H1917" s="197">
        <v>150</v>
      </c>
      <c r="I1917" s="197"/>
      <c r="J1917" s="197">
        <f>ROUND(I1917*H1917,3)</f>
        <v>0</v>
      </c>
      <c r="K1917" s="198"/>
      <c r="L1917" s="199"/>
      <c r="M1917" s="200" t="s">
        <v>1</v>
      </c>
      <c r="N1917" s="201" t="s">
        <v>37</v>
      </c>
      <c r="O1917" s="156">
        <v>0</v>
      </c>
      <c r="P1917" s="156">
        <f>O1917*H1917</f>
        <v>0</v>
      </c>
      <c r="Q1917" s="156">
        <v>7.6000000000000004E-4</v>
      </c>
      <c r="R1917" s="156">
        <f>Q1917*H1917</f>
        <v>0.114</v>
      </c>
      <c r="S1917" s="156">
        <v>0</v>
      </c>
      <c r="T1917" s="157">
        <f>S1917*H1917</f>
        <v>0</v>
      </c>
      <c r="U1917" s="30"/>
      <c r="V1917" s="30"/>
      <c r="W1917" s="30"/>
      <c r="X1917" s="30"/>
      <c r="Y1917" s="30"/>
      <c r="Z1917" s="30"/>
      <c r="AA1917" s="30"/>
      <c r="AB1917" s="30"/>
      <c r="AC1917" s="30"/>
      <c r="AD1917" s="30"/>
      <c r="AE1917" s="30"/>
      <c r="AR1917" s="158" t="s">
        <v>511</v>
      </c>
      <c r="AT1917" s="158" t="s">
        <v>777</v>
      </c>
      <c r="AU1917" s="158" t="s">
        <v>87</v>
      </c>
      <c r="AY1917" s="18" t="s">
        <v>157</v>
      </c>
      <c r="BE1917" s="159">
        <f>IF(N1917="základná",J1917,0)</f>
        <v>0</v>
      </c>
      <c r="BF1917" s="159">
        <f>IF(N1917="znížená",J1917,0)</f>
        <v>0</v>
      </c>
      <c r="BG1917" s="159">
        <f>IF(N1917="zákl. prenesená",J1917,0)</f>
        <v>0</v>
      </c>
      <c r="BH1917" s="159">
        <f>IF(N1917="zníž. prenesená",J1917,0)</f>
        <v>0</v>
      </c>
      <c r="BI1917" s="159">
        <f>IF(N1917="nulová",J1917,0)</f>
        <v>0</v>
      </c>
      <c r="BJ1917" s="18" t="s">
        <v>87</v>
      </c>
      <c r="BK1917" s="160">
        <f>ROUND(I1917*H1917,3)</f>
        <v>0</v>
      </c>
      <c r="BL1917" s="18" t="s">
        <v>220</v>
      </c>
      <c r="BM1917" s="158" t="s">
        <v>2601</v>
      </c>
    </row>
    <row r="1918" spans="1:65" s="2" customFormat="1" ht="24.2" customHeight="1" x14ac:dyDescent="0.2">
      <c r="A1918" s="30"/>
      <c r="B1918" s="147"/>
      <c r="C1918" s="148" t="s">
        <v>2602</v>
      </c>
      <c r="D1918" s="148" t="s">
        <v>159</v>
      </c>
      <c r="E1918" s="149" t="s">
        <v>2603</v>
      </c>
      <c r="F1918" s="150" t="s">
        <v>2604</v>
      </c>
      <c r="G1918" s="151" t="s">
        <v>205</v>
      </c>
      <c r="H1918" s="152">
        <v>150</v>
      </c>
      <c r="I1918" s="152"/>
      <c r="J1918" s="152">
        <f>ROUND(I1918*H1918,3)</f>
        <v>0</v>
      </c>
      <c r="K1918" s="153"/>
      <c r="L1918" s="31"/>
      <c r="M1918" s="154" t="s">
        <v>1</v>
      </c>
      <c r="N1918" s="155" t="s">
        <v>37</v>
      </c>
      <c r="O1918" s="156">
        <v>0.30025000000000002</v>
      </c>
      <c r="P1918" s="156">
        <f>O1918*H1918</f>
        <v>45.037500000000001</v>
      </c>
      <c r="Q1918" s="156">
        <v>1.8000000000000001E-4</v>
      </c>
      <c r="R1918" s="156">
        <f>Q1918*H1918</f>
        <v>2.7000000000000003E-2</v>
      </c>
      <c r="S1918" s="156">
        <v>0</v>
      </c>
      <c r="T1918" s="157">
        <f>S1918*H1918</f>
        <v>0</v>
      </c>
      <c r="U1918" s="30"/>
      <c r="V1918" s="30"/>
      <c r="W1918" s="30"/>
      <c r="X1918" s="30"/>
      <c r="Y1918" s="30"/>
      <c r="Z1918" s="30"/>
      <c r="AA1918" s="30"/>
      <c r="AB1918" s="30"/>
      <c r="AC1918" s="30"/>
      <c r="AD1918" s="30"/>
      <c r="AE1918" s="30"/>
      <c r="AR1918" s="158" t="s">
        <v>220</v>
      </c>
      <c r="AT1918" s="158" t="s">
        <v>159</v>
      </c>
      <c r="AU1918" s="158" t="s">
        <v>87</v>
      </c>
      <c r="AY1918" s="18" t="s">
        <v>157</v>
      </c>
      <c r="BE1918" s="159">
        <f>IF(N1918="základná",J1918,0)</f>
        <v>0</v>
      </c>
      <c r="BF1918" s="159">
        <f>IF(N1918="znížená",J1918,0)</f>
        <v>0</v>
      </c>
      <c r="BG1918" s="159">
        <f>IF(N1918="zákl. prenesená",J1918,0)</f>
        <v>0</v>
      </c>
      <c r="BH1918" s="159">
        <f>IF(N1918="zníž. prenesená",J1918,0)</f>
        <v>0</v>
      </c>
      <c r="BI1918" s="159">
        <f>IF(N1918="nulová",J1918,0)</f>
        <v>0</v>
      </c>
      <c r="BJ1918" s="18" t="s">
        <v>87</v>
      </c>
      <c r="BK1918" s="160">
        <f>ROUND(I1918*H1918,3)</f>
        <v>0</v>
      </c>
      <c r="BL1918" s="18" t="s">
        <v>220</v>
      </c>
      <c r="BM1918" s="158" t="s">
        <v>2605</v>
      </c>
    </row>
    <row r="1919" spans="1:65" s="14" customFormat="1" x14ac:dyDescent="0.2">
      <c r="B1919" s="172"/>
      <c r="D1919" s="166" t="s">
        <v>269</v>
      </c>
      <c r="E1919" s="173" t="s">
        <v>1</v>
      </c>
      <c r="F1919" s="174" t="s">
        <v>2373</v>
      </c>
      <c r="H1919" s="175">
        <v>150</v>
      </c>
      <c r="L1919" s="172"/>
      <c r="M1919" s="176"/>
      <c r="N1919" s="177"/>
      <c r="O1919" s="177"/>
      <c r="P1919" s="177"/>
      <c r="Q1919" s="177"/>
      <c r="R1919" s="177"/>
      <c r="S1919" s="177"/>
      <c r="T1919" s="178"/>
      <c r="AT1919" s="173" t="s">
        <v>269</v>
      </c>
      <c r="AU1919" s="173" t="s">
        <v>87</v>
      </c>
      <c r="AV1919" s="14" t="s">
        <v>87</v>
      </c>
      <c r="AW1919" s="14" t="s">
        <v>26</v>
      </c>
      <c r="AX1919" s="14" t="s">
        <v>71</v>
      </c>
      <c r="AY1919" s="173" t="s">
        <v>157</v>
      </c>
    </row>
    <row r="1920" spans="1:65" s="15" customFormat="1" x14ac:dyDescent="0.2">
      <c r="B1920" s="179"/>
      <c r="D1920" s="166" t="s">
        <v>269</v>
      </c>
      <c r="E1920" s="180" t="s">
        <v>1</v>
      </c>
      <c r="F1920" s="181" t="s">
        <v>272</v>
      </c>
      <c r="H1920" s="182">
        <v>150</v>
      </c>
      <c r="L1920" s="179"/>
      <c r="M1920" s="183"/>
      <c r="N1920" s="184"/>
      <c r="O1920" s="184"/>
      <c r="P1920" s="184"/>
      <c r="Q1920" s="184"/>
      <c r="R1920" s="184"/>
      <c r="S1920" s="184"/>
      <c r="T1920" s="185"/>
      <c r="AT1920" s="180" t="s">
        <v>269</v>
      </c>
      <c r="AU1920" s="180" t="s">
        <v>87</v>
      </c>
      <c r="AV1920" s="15" t="s">
        <v>162</v>
      </c>
      <c r="AW1920" s="15" t="s">
        <v>26</v>
      </c>
      <c r="AX1920" s="15" t="s">
        <v>79</v>
      </c>
      <c r="AY1920" s="180" t="s">
        <v>157</v>
      </c>
    </row>
    <row r="1921" spans="1:65" s="2" customFormat="1" ht="37.9" customHeight="1" x14ac:dyDescent="0.2">
      <c r="A1921" s="30"/>
      <c r="B1921" s="147"/>
      <c r="C1921" s="148" t="s">
        <v>2606</v>
      </c>
      <c r="D1921" s="148" t="s">
        <v>159</v>
      </c>
      <c r="E1921" s="149" t="s">
        <v>2607</v>
      </c>
      <c r="F1921" s="150" t="s">
        <v>2608</v>
      </c>
      <c r="G1921" s="151" t="s">
        <v>196</v>
      </c>
      <c r="H1921" s="152">
        <v>103.08499999999999</v>
      </c>
      <c r="I1921" s="152"/>
      <c r="J1921" s="152">
        <f>ROUND(I1921*H1921,3)</f>
        <v>0</v>
      </c>
      <c r="K1921" s="153"/>
      <c r="L1921" s="31"/>
      <c r="M1921" s="154" t="s">
        <v>1</v>
      </c>
      <c r="N1921" s="155" t="s">
        <v>37</v>
      </c>
      <c r="O1921" s="156">
        <v>0.35499999999999998</v>
      </c>
      <c r="P1921" s="156">
        <f>O1921*H1921</f>
        <v>36.595174999999998</v>
      </c>
      <c r="Q1921" s="156">
        <v>5.0000000000000002E-5</v>
      </c>
      <c r="R1921" s="156">
        <f>Q1921*H1921</f>
        <v>5.15425E-3</v>
      </c>
      <c r="S1921" s="156">
        <v>0</v>
      </c>
      <c r="T1921" s="157">
        <f>S1921*H1921</f>
        <v>0</v>
      </c>
      <c r="U1921" s="30"/>
      <c r="V1921" s="30"/>
      <c r="W1921" s="30"/>
      <c r="X1921" s="30"/>
      <c r="Y1921" s="30"/>
      <c r="Z1921" s="30"/>
      <c r="AA1921" s="30"/>
      <c r="AB1921" s="30"/>
      <c r="AC1921" s="30"/>
      <c r="AD1921" s="30"/>
      <c r="AE1921" s="30"/>
      <c r="AR1921" s="158" t="s">
        <v>220</v>
      </c>
      <c r="AT1921" s="158" t="s">
        <v>159</v>
      </c>
      <c r="AU1921" s="158" t="s">
        <v>87</v>
      </c>
      <c r="AY1921" s="18" t="s">
        <v>157</v>
      </c>
      <c r="BE1921" s="159">
        <f>IF(N1921="základná",J1921,0)</f>
        <v>0</v>
      </c>
      <c r="BF1921" s="159">
        <f>IF(N1921="znížená",J1921,0)</f>
        <v>0</v>
      </c>
      <c r="BG1921" s="159">
        <f>IF(N1921="zákl. prenesená",J1921,0)</f>
        <v>0</v>
      </c>
      <c r="BH1921" s="159">
        <f>IF(N1921="zníž. prenesená",J1921,0)</f>
        <v>0</v>
      </c>
      <c r="BI1921" s="159">
        <f>IF(N1921="nulová",J1921,0)</f>
        <v>0</v>
      </c>
      <c r="BJ1921" s="18" t="s">
        <v>87</v>
      </c>
      <c r="BK1921" s="160">
        <f>ROUND(I1921*H1921,3)</f>
        <v>0</v>
      </c>
      <c r="BL1921" s="18" t="s">
        <v>220</v>
      </c>
      <c r="BM1921" s="158" t="s">
        <v>2609</v>
      </c>
    </row>
    <row r="1922" spans="1:65" s="13" customFormat="1" x14ac:dyDescent="0.2">
      <c r="B1922" s="165"/>
      <c r="D1922" s="166" t="s">
        <v>269</v>
      </c>
      <c r="E1922" s="167" t="s">
        <v>1</v>
      </c>
      <c r="F1922" s="168" t="s">
        <v>2548</v>
      </c>
      <c r="H1922" s="167" t="s">
        <v>1</v>
      </c>
      <c r="L1922" s="165"/>
      <c r="M1922" s="169"/>
      <c r="N1922" s="170"/>
      <c r="O1922" s="170"/>
      <c r="P1922" s="170"/>
      <c r="Q1922" s="170"/>
      <c r="R1922" s="170"/>
      <c r="S1922" s="170"/>
      <c r="T1922" s="171"/>
      <c r="AT1922" s="167" t="s">
        <v>269</v>
      </c>
      <c r="AU1922" s="167" t="s">
        <v>87</v>
      </c>
      <c r="AV1922" s="13" t="s">
        <v>79</v>
      </c>
      <c r="AW1922" s="13" t="s">
        <v>26</v>
      </c>
      <c r="AX1922" s="13" t="s">
        <v>71</v>
      </c>
      <c r="AY1922" s="167" t="s">
        <v>157</v>
      </c>
    </row>
    <row r="1923" spans="1:65" s="14" customFormat="1" x14ac:dyDescent="0.2">
      <c r="B1923" s="172"/>
      <c r="D1923" s="166" t="s">
        <v>269</v>
      </c>
      <c r="E1923" s="173" t="s">
        <v>1</v>
      </c>
      <c r="F1923" s="174" t="s">
        <v>2610</v>
      </c>
      <c r="H1923" s="175">
        <v>51.1</v>
      </c>
      <c r="L1923" s="172"/>
      <c r="M1923" s="176"/>
      <c r="N1923" s="177"/>
      <c r="O1923" s="177"/>
      <c r="P1923" s="177"/>
      <c r="Q1923" s="177"/>
      <c r="R1923" s="177"/>
      <c r="S1923" s="177"/>
      <c r="T1923" s="178"/>
      <c r="AT1923" s="173" t="s">
        <v>269</v>
      </c>
      <c r="AU1923" s="173" t="s">
        <v>87</v>
      </c>
      <c r="AV1923" s="14" t="s">
        <v>87</v>
      </c>
      <c r="AW1923" s="14" t="s">
        <v>26</v>
      </c>
      <c r="AX1923" s="14" t="s">
        <v>71</v>
      </c>
      <c r="AY1923" s="173" t="s">
        <v>157</v>
      </c>
    </row>
    <row r="1924" spans="1:65" s="16" customFormat="1" x14ac:dyDescent="0.2">
      <c r="B1924" s="186"/>
      <c r="D1924" s="166" t="s">
        <v>269</v>
      </c>
      <c r="E1924" s="187" t="s">
        <v>1</v>
      </c>
      <c r="F1924" s="188" t="s">
        <v>319</v>
      </c>
      <c r="H1924" s="189">
        <v>51.1</v>
      </c>
      <c r="L1924" s="186"/>
      <c r="M1924" s="190"/>
      <c r="N1924" s="191"/>
      <c r="O1924" s="191"/>
      <c r="P1924" s="191"/>
      <c r="Q1924" s="191"/>
      <c r="R1924" s="191"/>
      <c r="S1924" s="191"/>
      <c r="T1924" s="192"/>
      <c r="AT1924" s="187" t="s">
        <v>269</v>
      </c>
      <c r="AU1924" s="187" t="s">
        <v>87</v>
      </c>
      <c r="AV1924" s="16" t="s">
        <v>92</v>
      </c>
      <c r="AW1924" s="16" t="s">
        <v>26</v>
      </c>
      <c r="AX1924" s="16" t="s">
        <v>71</v>
      </c>
      <c r="AY1924" s="187" t="s">
        <v>157</v>
      </c>
    </row>
    <row r="1925" spans="1:65" s="13" customFormat="1" x14ac:dyDescent="0.2">
      <c r="B1925" s="165"/>
      <c r="D1925" s="166" t="s">
        <v>269</v>
      </c>
      <c r="E1925" s="167" t="s">
        <v>1</v>
      </c>
      <c r="F1925" s="168" t="s">
        <v>2611</v>
      </c>
      <c r="H1925" s="167" t="s">
        <v>1</v>
      </c>
      <c r="L1925" s="165"/>
      <c r="M1925" s="169"/>
      <c r="N1925" s="170"/>
      <c r="O1925" s="170"/>
      <c r="P1925" s="170"/>
      <c r="Q1925" s="170"/>
      <c r="R1925" s="170"/>
      <c r="S1925" s="170"/>
      <c r="T1925" s="171"/>
      <c r="AT1925" s="167" t="s">
        <v>269</v>
      </c>
      <c r="AU1925" s="167" t="s">
        <v>87</v>
      </c>
      <c r="AV1925" s="13" t="s">
        <v>79</v>
      </c>
      <c r="AW1925" s="13" t="s">
        <v>26</v>
      </c>
      <c r="AX1925" s="13" t="s">
        <v>71</v>
      </c>
      <c r="AY1925" s="167" t="s">
        <v>157</v>
      </c>
    </row>
    <row r="1926" spans="1:65" s="14" customFormat="1" x14ac:dyDescent="0.2">
      <c r="B1926" s="172"/>
      <c r="D1926" s="166" t="s">
        <v>269</v>
      </c>
      <c r="E1926" s="173" t="s">
        <v>1</v>
      </c>
      <c r="F1926" s="174" t="s">
        <v>2612</v>
      </c>
      <c r="H1926" s="175">
        <v>19.600000000000001</v>
      </c>
      <c r="L1926" s="172"/>
      <c r="M1926" s="176"/>
      <c r="N1926" s="177"/>
      <c r="O1926" s="177"/>
      <c r="P1926" s="177"/>
      <c r="Q1926" s="177"/>
      <c r="R1926" s="177"/>
      <c r="S1926" s="177"/>
      <c r="T1926" s="178"/>
      <c r="AT1926" s="173" t="s">
        <v>269</v>
      </c>
      <c r="AU1926" s="173" t="s">
        <v>87</v>
      </c>
      <c r="AV1926" s="14" t="s">
        <v>87</v>
      </c>
      <c r="AW1926" s="14" t="s">
        <v>26</v>
      </c>
      <c r="AX1926" s="14" t="s">
        <v>71</v>
      </c>
      <c r="AY1926" s="173" t="s">
        <v>157</v>
      </c>
    </row>
    <row r="1927" spans="1:65" s="16" customFormat="1" x14ac:dyDescent="0.2">
      <c r="B1927" s="186"/>
      <c r="D1927" s="166" t="s">
        <v>269</v>
      </c>
      <c r="E1927" s="187" t="s">
        <v>1</v>
      </c>
      <c r="F1927" s="188" t="s">
        <v>319</v>
      </c>
      <c r="H1927" s="189">
        <v>19.600000000000001</v>
      </c>
      <c r="L1927" s="186"/>
      <c r="M1927" s="190"/>
      <c r="N1927" s="191"/>
      <c r="O1927" s="191"/>
      <c r="P1927" s="191"/>
      <c r="Q1927" s="191"/>
      <c r="R1927" s="191"/>
      <c r="S1927" s="191"/>
      <c r="T1927" s="192"/>
      <c r="AT1927" s="187" t="s">
        <v>269</v>
      </c>
      <c r="AU1927" s="187" t="s">
        <v>87</v>
      </c>
      <c r="AV1927" s="16" t="s">
        <v>92</v>
      </c>
      <c r="AW1927" s="16" t="s">
        <v>26</v>
      </c>
      <c r="AX1927" s="16" t="s">
        <v>71</v>
      </c>
      <c r="AY1927" s="187" t="s">
        <v>157</v>
      </c>
    </row>
    <row r="1928" spans="1:65" s="13" customFormat="1" x14ac:dyDescent="0.2">
      <c r="B1928" s="165"/>
      <c r="D1928" s="166" t="s">
        <v>269</v>
      </c>
      <c r="E1928" s="167" t="s">
        <v>1</v>
      </c>
      <c r="F1928" s="168" t="s">
        <v>2613</v>
      </c>
      <c r="H1928" s="167" t="s">
        <v>1</v>
      </c>
      <c r="L1928" s="165"/>
      <c r="M1928" s="169"/>
      <c r="N1928" s="170"/>
      <c r="O1928" s="170"/>
      <c r="P1928" s="170"/>
      <c r="Q1928" s="170"/>
      <c r="R1928" s="170"/>
      <c r="S1928" s="170"/>
      <c r="T1928" s="171"/>
      <c r="AT1928" s="167" t="s">
        <v>269</v>
      </c>
      <c r="AU1928" s="167" t="s">
        <v>87</v>
      </c>
      <c r="AV1928" s="13" t="s">
        <v>79</v>
      </c>
      <c r="AW1928" s="13" t="s">
        <v>26</v>
      </c>
      <c r="AX1928" s="13" t="s">
        <v>71</v>
      </c>
      <c r="AY1928" s="167" t="s">
        <v>157</v>
      </c>
    </row>
    <row r="1929" spans="1:65" s="14" customFormat="1" x14ac:dyDescent="0.2">
      <c r="B1929" s="172"/>
      <c r="D1929" s="166" t="s">
        <v>269</v>
      </c>
      <c r="E1929" s="173" t="s">
        <v>1</v>
      </c>
      <c r="F1929" s="174" t="s">
        <v>2614</v>
      </c>
      <c r="H1929" s="175">
        <v>32.384999999999998</v>
      </c>
      <c r="L1929" s="172"/>
      <c r="M1929" s="176"/>
      <c r="N1929" s="177"/>
      <c r="O1929" s="177"/>
      <c r="P1929" s="177"/>
      <c r="Q1929" s="177"/>
      <c r="R1929" s="177"/>
      <c r="S1929" s="177"/>
      <c r="T1929" s="178"/>
      <c r="AT1929" s="173" t="s">
        <v>269</v>
      </c>
      <c r="AU1929" s="173" t="s">
        <v>87</v>
      </c>
      <c r="AV1929" s="14" t="s">
        <v>87</v>
      </c>
      <c r="AW1929" s="14" t="s">
        <v>26</v>
      </c>
      <c r="AX1929" s="14" t="s">
        <v>71</v>
      </c>
      <c r="AY1929" s="173" t="s">
        <v>157</v>
      </c>
    </row>
    <row r="1930" spans="1:65" s="16" customFormat="1" x14ac:dyDescent="0.2">
      <c r="B1930" s="186"/>
      <c r="D1930" s="166" t="s">
        <v>269</v>
      </c>
      <c r="E1930" s="187" t="s">
        <v>1</v>
      </c>
      <c r="F1930" s="188" t="s">
        <v>319</v>
      </c>
      <c r="H1930" s="189">
        <v>32.384999999999998</v>
      </c>
      <c r="L1930" s="186"/>
      <c r="M1930" s="190"/>
      <c r="N1930" s="191"/>
      <c r="O1930" s="191"/>
      <c r="P1930" s="191"/>
      <c r="Q1930" s="191"/>
      <c r="R1930" s="191"/>
      <c r="S1930" s="191"/>
      <c r="T1930" s="192"/>
      <c r="AT1930" s="187" t="s">
        <v>269</v>
      </c>
      <c r="AU1930" s="187" t="s">
        <v>87</v>
      </c>
      <c r="AV1930" s="16" t="s">
        <v>92</v>
      </c>
      <c r="AW1930" s="16" t="s">
        <v>26</v>
      </c>
      <c r="AX1930" s="16" t="s">
        <v>71</v>
      </c>
      <c r="AY1930" s="187" t="s">
        <v>157</v>
      </c>
    </row>
    <row r="1931" spans="1:65" s="15" customFormat="1" x14ac:dyDescent="0.2">
      <c r="B1931" s="179"/>
      <c r="D1931" s="166" t="s">
        <v>269</v>
      </c>
      <c r="E1931" s="180" t="s">
        <v>1</v>
      </c>
      <c r="F1931" s="181" t="s">
        <v>272</v>
      </c>
      <c r="H1931" s="182">
        <v>103.08499999999999</v>
      </c>
      <c r="L1931" s="179"/>
      <c r="M1931" s="183"/>
      <c r="N1931" s="184"/>
      <c r="O1931" s="184"/>
      <c r="P1931" s="184"/>
      <c r="Q1931" s="184"/>
      <c r="R1931" s="184"/>
      <c r="S1931" s="184"/>
      <c r="T1931" s="185"/>
      <c r="AT1931" s="180" t="s">
        <v>269</v>
      </c>
      <c r="AU1931" s="180" t="s">
        <v>87</v>
      </c>
      <c r="AV1931" s="15" t="s">
        <v>162</v>
      </c>
      <c r="AW1931" s="15" t="s">
        <v>26</v>
      </c>
      <c r="AX1931" s="15" t="s">
        <v>79</v>
      </c>
      <c r="AY1931" s="180" t="s">
        <v>157</v>
      </c>
    </row>
    <row r="1932" spans="1:65" s="2" customFormat="1" ht="24.2" customHeight="1" x14ac:dyDescent="0.2">
      <c r="A1932" s="30"/>
      <c r="B1932" s="147"/>
      <c r="C1932" s="148" t="s">
        <v>2615</v>
      </c>
      <c r="D1932" s="148" t="s">
        <v>159</v>
      </c>
      <c r="E1932" s="149" t="s">
        <v>2616</v>
      </c>
      <c r="F1932" s="150" t="s">
        <v>2617</v>
      </c>
      <c r="G1932" s="151" t="s">
        <v>196</v>
      </c>
      <c r="H1932" s="152">
        <v>254.7</v>
      </c>
      <c r="I1932" s="152"/>
      <c r="J1932" s="152">
        <f>ROUND(I1932*H1932,3)</f>
        <v>0</v>
      </c>
      <c r="K1932" s="153"/>
      <c r="L1932" s="31"/>
      <c r="M1932" s="154" t="s">
        <v>1</v>
      </c>
      <c r="N1932" s="155" t="s">
        <v>37</v>
      </c>
      <c r="O1932" s="156">
        <v>0.251</v>
      </c>
      <c r="P1932" s="156">
        <f>O1932*H1932</f>
        <v>63.929699999999997</v>
      </c>
      <c r="Q1932" s="156">
        <v>1.1100000000000001E-3</v>
      </c>
      <c r="R1932" s="156">
        <f>Q1932*H1932</f>
        <v>0.282717</v>
      </c>
      <c r="S1932" s="156">
        <v>0</v>
      </c>
      <c r="T1932" s="157">
        <f>S1932*H1932</f>
        <v>0</v>
      </c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R1932" s="158" t="s">
        <v>220</v>
      </c>
      <c r="AT1932" s="158" t="s">
        <v>159</v>
      </c>
      <c r="AU1932" s="158" t="s">
        <v>87</v>
      </c>
      <c r="AY1932" s="18" t="s">
        <v>157</v>
      </c>
      <c r="BE1932" s="159">
        <f>IF(N1932="základná",J1932,0)</f>
        <v>0</v>
      </c>
      <c r="BF1932" s="159">
        <f>IF(N1932="znížená",J1932,0)</f>
        <v>0</v>
      </c>
      <c r="BG1932" s="159">
        <f>IF(N1932="zákl. prenesená",J1932,0)</f>
        <v>0</v>
      </c>
      <c r="BH1932" s="159">
        <f>IF(N1932="zníž. prenesená",J1932,0)</f>
        <v>0</v>
      </c>
      <c r="BI1932" s="159">
        <f>IF(N1932="nulová",J1932,0)</f>
        <v>0</v>
      </c>
      <c r="BJ1932" s="18" t="s">
        <v>87</v>
      </c>
      <c r="BK1932" s="160">
        <f>ROUND(I1932*H1932,3)</f>
        <v>0</v>
      </c>
      <c r="BL1932" s="18" t="s">
        <v>220</v>
      </c>
      <c r="BM1932" s="158" t="s">
        <v>2618</v>
      </c>
    </row>
    <row r="1933" spans="1:65" s="13" customFormat="1" x14ac:dyDescent="0.2">
      <c r="B1933" s="165"/>
      <c r="D1933" s="166" t="s">
        <v>269</v>
      </c>
      <c r="E1933" s="167" t="s">
        <v>1</v>
      </c>
      <c r="F1933" s="168" t="s">
        <v>2619</v>
      </c>
      <c r="H1933" s="167" t="s">
        <v>1</v>
      </c>
      <c r="L1933" s="165"/>
      <c r="M1933" s="169"/>
      <c r="N1933" s="170"/>
      <c r="O1933" s="170"/>
      <c r="P1933" s="170"/>
      <c r="Q1933" s="170"/>
      <c r="R1933" s="170"/>
      <c r="S1933" s="170"/>
      <c r="T1933" s="171"/>
      <c r="AT1933" s="167" t="s">
        <v>269</v>
      </c>
      <c r="AU1933" s="167" t="s">
        <v>87</v>
      </c>
      <c r="AV1933" s="13" t="s">
        <v>79</v>
      </c>
      <c r="AW1933" s="13" t="s">
        <v>26</v>
      </c>
      <c r="AX1933" s="13" t="s">
        <v>71</v>
      </c>
      <c r="AY1933" s="167" t="s">
        <v>157</v>
      </c>
    </row>
    <row r="1934" spans="1:65" s="14" customFormat="1" x14ac:dyDescent="0.2">
      <c r="B1934" s="172"/>
      <c r="D1934" s="166" t="s">
        <v>269</v>
      </c>
      <c r="E1934" s="173" t="s">
        <v>1</v>
      </c>
      <c r="F1934" s="174" t="s">
        <v>2620</v>
      </c>
      <c r="H1934" s="175">
        <v>90.8</v>
      </c>
      <c r="L1934" s="172"/>
      <c r="M1934" s="176"/>
      <c r="N1934" s="177"/>
      <c r="O1934" s="177"/>
      <c r="P1934" s="177"/>
      <c r="Q1934" s="177"/>
      <c r="R1934" s="177"/>
      <c r="S1934" s="177"/>
      <c r="T1934" s="178"/>
      <c r="AT1934" s="173" t="s">
        <v>269</v>
      </c>
      <c r="AU1934" s="173" t="s">
        <v>87</v>
      </c>
      <c r="AV1934" s="14" t="s">
        <v>87</v>
      </c>
      <c r="AW1934" s="14" t="s">
        <v>26</v>
      </c>
      <c r="AX1934" s="14" t="s">
        <v>71</v>
      </c>
      <c r="AY1934" s="173" t="s">
        <v>157</v>
      </c>
    </row>
    <row r="1935" spans="1:65" s="14" customFormat="1" x14ac:dyDescent="0.2">
      <c r="B1935" s="172"/>
      <c r="D1935" s="166" t="s">
        <v>269</v>
      </c>
      <c r="E1935" s="173" t="s">
        <v>1</v>
      </c>
      <c r="F1935" s="174" t="s">
        <v>2621</v>
      </c>
      <c r="H1935" s="175">
        <v>73.099999999999994</v>
      </c>
      <c r="L1935" s="172"/>
      <c r="M1935" s="176"/>
      <c r="N1935" s="177"/>
      <c r="O1935" s="177"/>
      <c r="P1935" s="177"/>
      <c r="Q1935" s="177"/>
      <c r="R1935" s="177"/>
      <c r="S1935" s="177"/>
      <c r="T1935" s="178"/>
      <c r="AT1935" s="173" t="s">
        <v>269</v>
      </c>
      <c r="AU1935" s="173" t="s">
        <v>87</v>
      </c>
      <c r="AV1935" s="14" t="s">
        <v>87</v>
      </c>
      <c r="AW1935" s="14" t="s">
        <v>26</v>
      </c>
      <c r="AX1935" s="14" t="s">
        <v>71</v>
      </c>
      <c r="AY1935" s="173" t="s">
        <v>157</v>
      </c>
    </row>
    <row r="1936" spans="1:65" s="16" customFormat="1" x14ac:dyDescent="0.2">
      <c r="B1936" s="186"/>
      <c r="D1936" s="166" t="s">
        <v>269</v>
      </c>
      <c r="E1936" s="187" t="s">
        <v>1</v>
      </c>
      <c r="F1936" s="188" t="s">
        <v>319</v>
      </c>
      <c r="H1936" s="189">
        <v>163.9</v>
      </c>
      <c r="L1936" s="186"/>
      <c r="M1936" s="190"/>
      <c r="N1936" s="191"/>
      <c r="O1936" s="191"/>
      <c r="P1936" s="191"/>
      <c r="Q1936" s="191"/>
      <c r="R1936" s="191"/>
      <c r="S1936" s="191"/>
      <c r="T1936" s="192"/>
      <c r="AT1936" s="187" t="s">
        <v>269</v>
      </c>
      <c r="AU1936" s="187" t="s">
        <v>87</v>
      </c>
      <c r="AV1936" s="16" t="s">
        <v>92</v>
      </c>
      <c r="AW1936" s="16" t="s">
        <v>26</v>
      </c>
      <c r="AX1936" s="16" t="s">
        <v>71</v>
      </c>
      <c r="AY1936" s="187" t="s">
        <v>157</v>
      </c>
    </row>
    <row r="1937" spans="1:65" s="13" customFormat="1" x14ac:dyDescent="0.2">
      <c r="B1937" s="165"/>
      <c r="D1937" s="166" t="s">
        <v>269</v>
      </c>
      <c r="E1937" s="167" t="s">
        <v>1</v>
      </c>
      <c r="F1937" s="168" t="s">
        <v>2622</v>
      </c>
      <c r="H1937" s="167" t="s">
        <v>1</v>
      </c>
      <c r="L1937" s="165"/>
      <c r="M1937" s="169"/>
      <c r="N1937" s="170"/>
      <c r="O1937" s="170"/>
      <c r="P1937" s="170"/>
      <c r="Q1937" s="170"/>
      <c r="R1937" s="170"/>
      <c r="S1937" s="170"/>
      <c r="T1937" s="171"/>
      <c r="AT1937" s="167" t="s">
        <v>269</v>
      </c>
      <c r="AU1937" s="167" t="s">
        <v>87</v>
      </c>
      <c r="AV1937" s="13" t="s">
        <v>79</v>
      </c>
      <c r="AW1937" s="13" t="s">
        <v>26</v>
      </c>
      <c r="AX1937" s="13" t="s">
        <v>71</v>
      </c>
      <c r="AY1937" s="167" t="s">
        <v>157</v>
      </c>
    </row>
    <row r="1938" spans="1:65" s="14" customFormat="1" x14ac:dyDescent="0.2">
      <c r="B1938" s="172"/>
      <c r="D1938" s="166" t="s">
        <v>269</v>
      </c>
      <c r="E1938" s="173" t="s">
        <v>1</v>
      </c>
      <c r="F1938" s="174" t="s">
        <v>2620</v>
      </c>
      <c r="H1938" s="175">
        <v>90.8</v>
      </c>
      <c r="L1938" s="172"/>
      <c r="M1938" s="176"/>
      <c r="N1938" s="177"/>
      <c r="O1938" s="177"/>
      <c r="P1938" s="177"/>
      <c r="Q1938" s="177"/>
      <c r="R1938" s="177"/>
      <c r="S1938" s="177"/>
      <c r="T1938" s="178"/>
      <c r="AT1938" s="173" t="s">
        <v>269</v>
      </c>
      <c r="AU1938" s="173" t="s">
        <v>87</v>
      </c>
      <c r="AV1938" s="14" t="s">
        <v>87</v>
      </c>
      <c r="AW1938" s="14" t="s">
        <v>26</v>
      </c>
      <c r="AX1938" s="14" t="s">
        <v>71</v>
      </c>
      <c r="AY1938" s="173" t="s">
        <v>157</v>
      </c>
    </row>
    <row r="1939" spans="1:65" s="16" customFormat="1" x14ac:dyDescent="0.2">
      <c r="B1939" s="186"/>
      <c r="D1939" s="166" t="s">
        <v>269</v>
      </c>
      <c r="E1939" s="187" t="s">
        <v>1</v>
      </c>
      <c r="F1939" s="188" t="s">
        <v>319</v>
      </c>
      <c r="H1939" s="189">
        <v>90.8</v>
      </c>
      <c r="L1939" s="186"/>
      <c r="M1939" s="190"/>
      <c r="N1939" s="191"/>
      <c r="O1939" s="191"/>
      <c r="P1939" s="191"/>
      <c r="Q1939" s="191"/>
      <c r="R1939" s="191"/>
      <c r="S1939" s="191"/>
      <c r="T1939" s="192"/>
      <c r="AT1939" s="187" t="s">
        <v>269</v>
      </c>
      <c r="AU1939" s="187" t="s">
        <v>87</v>
      </c>
      <c r="AV1939" s="16" t="s">
        <v>92</v>
      </c>
      <c r="AW1939" s="16" t="s">
        <v>26</v>
      </c>
      <c r="AX1939" s="16" t="s">
        <v>71</v>
      </c>
      <c r="AY1939" s="187" t="s">
        <v>157</v>
      </c>
    </row>
    <row r="1940" spans="1:65" s="15" customFormat="1" x14ac:dyDescent="0.2">
      <c r="B1940" s="179"/>
      <c r="D1940" s="166" t="s">
        <v>269</v>
      </c>
      <c r="E1940" s="180" t="s">
        <v>1</v>
      </c>
      <c r="F1940" s="181" t="s">
        <v>272</v>
      </c>
      <c r="H1940" s="182">
        <v>254.7</v>
      </c>
      <c r="L1940" s="179"/>
      <c r="M1940" s="183"/>
      <c r="N1940" s="184"/>
      <c r="O1940" s="184"/>
      <c r="P1940" s="184"/>
      <c r="Q1940" s="184"/>
      <c r="R1940" s="184"/>
      <c r="S1940" s="184"/>
      <c r="T1940" s="185"/>
      <c r="AT1940" s="180" t="s">
        <v>269</v>
      </c>
      <c r="AU1940" s="180" t="s">
        <v>87</v>
      </c>
      <c r="AV1940" s="15" t="s">
        <v>162</v>
      </c>
      <c r="AW1940" s="15" t="s">
        <v>26</v>
      </c>
      <c r="AX1940" s="15" t="s">
        <v>79</v>
      </c>
      <c r="AY1940" s="180" t="s">
        <v>157</v>
      </c>
    </row>
    <row r="1941" spans="1:65" s="2" customFormat="1" ht="24.2" customHeight="1" x14ac:dyDescent="0.2">
      <c r="A1941" s="30"/>
      <c r="B1941" s="147"/>
      <c r="C1941" s="193" t="s">
        <v>2623</v>
      </c>
      <c r="D1941" s="193" t="s">
        <v>777</v>
      </c>
      <c r="E1941" s="194" t="s">
        <v>2624</v>
      </c>
      <c r="F1941" s="195" t="s">
        <v>8095</v>
      </c>
      <c r="G1941" s="196" t="s">
        <v>196</v>
      </c>
      <c r="H1941" s="197">
        <v>270</v>
      </c>
      <c r="I1941" s="197"/>
      <c r="J1941" s="197">
        <f>ROUND(I1941*H1941,3)</f>
        <v>0</v>
      </c>
      <c r="K1941" s="198"/>
      <c r="L1941" s="199"/>
      <c r="M1941" s="200" t="s">
        <v>1</v>
      </c>
      <c r="N1941" s="201" t="s">
        <v>37</v>
      </c>
      <c r="O1941" s="156">
        <v>0</v>
      </c>
      <c r="P1941" s="156">
        <f>O1941*H1941</f>
        <v>0</v>
      </c>
      <c r="Q1941" s="156">
        <v>1.2E-4</v>
      </c>
      <c r="R1941" s="156">
        <f>Q1941*H1941</f>
        <v>3.2399999999999998E-2</v>
      </c>
      <c r="S1941" s="156">
        <v>0</v>
      </c>
      <c r="T1941" s="157">
        <f>S1941*H1941</f>
        <v>0</v>
      </c>
      <c r="U1941" s="30"/>
      <c r="V1941" s="30"/>
      <c r="W1941" s="30"/>
      <c r="X1941" s="30"/>
      <c r="Y1941" s="30"/>
      <c r="Z1941" s="30"/>
      <c r="AA1941" s="30"/>
      <c r="AB1941" s="30"/>
      <c r="AC1941" s="30"/>
      <c r="AD1941" s="30"/>
      <c r="AE1941" s="30"/>
      <c r="AR1941" s="158" t="s">
        <v>511</v>
      </c>
      <c r="AT1941" s="158" t="s">
        <v>777</v>
      </c>
      <c r="AU1941" s="158" t="s">
        <v>87</v>
      </c>
      <c r="AY1941" s="18" t="s">
        <v>157</v>
      </c>
      <c r="BE1941" s="159">
        <f>IF(N1941="základná",J1941,0)</f>
        <v>0</v>
      </c>
      <c r="BF1941" s="159">
        <f>IF(N1941="znížená",J1941,0)</f>
        <v>0</v>
      </c>
      <c r="BG1941" s="159">
        <f>IF(N1941="zákl. prenesená",J1941,0)</f>
        <v>0</v>
      </c>
      <c r="BH1941" s="159">
        <f>IF(N1941="zníž. prenesená",J1941,0)</f>
        <v>0</v>
      </c>
      <c r="BI1941" s="159">
        <f>IF(N1941="nulová",J1941,0)</f>
        <v>0</v>
      </c>
      <c r="BJ1941" s="18" t="s">
        <v>87</v>
      </c>
      <c r="BK1941" s="160">
        <f>ROUND(I1941*H1941,3)</f>
        <v>0</v>
      </c>
      <c r="BL1941" s="18" t="s">
        <v>220</v>
      </c>
      <c r="BM1941" s="158" t="s">
        <v>2625</v>
      </c>
    </row>
    <row r="1942" spans="1:65" s="14" customFormat="1" ht="22.5" x14ac:dyDescent="0.2">
      <c r="B1942" s="172"/>
      <c r="D1942" s="166" t="s">
        <v>269</v>
      </c>
      <c r="F1942" s="174" t="s">
        <v>2626</v>
      </c>
      <c r="H1942" s="175">
        <v>270</v>
      </c>
      <c r="L1942" s="172"/>
      <c r="M1942" s="176"/>
      <c r="N1942" s="177"/>
      <c r="O1942" s="177"/>
      <c r="P1942" s="177"/>
      <c r="Q1942" s="177"/>
      <c r="R1942" s="177"/>
      <c r="S1942" s="177"/>
      <c r="T1942" s="178"/>
      <c r="AT1942" s="173" t="s">
        <v>269</v>
      </c>
      <c r="AU1942" s="173" t="s">
        <v>87</v>
      </c>
      <c r="AV1942" s="14" t="s">
        <v>87</v>
      </c>
      <c r="AW1942" s="14" t="s">
        <v>3</v>
      </c>
      <c r="AX1942" s="14" t="s">
        <v>79</v>
      </c>
      <c r="AY1942" s="173" t="s">
        <v>157</v>
      </c>
    </row>
    <row r="1943" spans="1:65" s="2" customFormat="1" ht="24.2" customHeight="1" x14ac:dyDescent="0.2">
      <c r="A1943" s="30"/>
      <c r="B1943" s="147"/>
      <c r="C1943" s="148" t="s">
        <v>2627</v>
      </c>
      <c r="D1943" s="148" t="s">
        <v>159</v>
      </c>
      <c r="E1943" s="149" t="s">
        <v>2628</v>
      </c>
      <c r="F1943" s="150" t="s">
        <v>2629</v>
      </c>
      <c r="G1943" s="151" t="s">
        <v>196</v>
      </c>
      <c r="H1943" s="152">
        <v>96.9</v>
      </c>
      <c r="I1943" s="152"/>
      <c r="J1943" s="152">
        <f>ROUND(I1943*H1943,3)</f>
        <v>0</v>
      </c>
      <c r="K1943" s="153"/>
      <c r="L1943" s="31"/>
      <c r="M1943" s="154" t="s">
        <v>1</v>
      </c>
      <c r="N1943" s="155" t="s">
        <v>37</v>
      </c>
      <c r="O1943" s="156">
        <v>0.60199999999999998</v>
      </c>
      <c r="P1943" s="156">
        <f>O1943*H1943</f>
        <v>58.333800000000004</v>
      </c>
      <c r="Q1943" s="156">
        <v>1.8400000000000001E-3</v>
      </c>
      <c r="R1943" s="156">
        <f>Q1943*H1943</f>
        <v>0.17829600000000001</v>
      </c>
      <c r="S1943" s="156">
        <v>0</v>
      </c>
      <c r="T1943" s="157">
        <f>S1943*H1943</f>
        <v>0</v>
      </c>
      <c r="U1943" s="30"/>
      <c r="V1943" s="30"/>
      <c r="W1943" s="30"/>
      <c r="X1943" s="30"/>
      <c r="Y1943" s="30"/>
      <c r="Z1943" s="30"/>
      <c r="AA1943" s="30"/>
      <c r="AB1943" s="30"/>
      <c r="AC1943" s="30"/>
      <c r="AD1943" s="30"/>
      <c r="AE1943" s="30"/>
      <c r="AR1943" s="158" t="s">
        <v>220</v>
      </c>
      <c r="AT1943" s="158" t="s">
        <v>159</v>
      </c>
      <c r="AU1943" s="158" t="s">
        <v>87</v>
      </c>
      <c r="AY1943" s="18" t="s">
        <v>157</v>
      </c>
      <c r="BE1943" s="159">
        <f>IF(N1943="základná",J1943,0)</f>
        <v>0</v>
      </c>
      <c r="BF1943" s="159">
        <f>IF(N1943="znížená",J1943,0)</f>
        <v>0</v>
      </c>
      <c r="BG1943" s="159">
        <f>IF(N1943="zákl. prenesená",J1943,0)</f>
        <v>0</v>
      </c>
      <c r="BH1943" s="159">
        <f>IF(N1943="zníž. prenesená",J1943,0)</f>
        <v>0</v>
      </c>
      <c r="BI1943" s="159">
        <f>IF(N1943="nulová",J1943,0)</f>
        <v>0</v>
      </c>
      <c r="BJ1943" s="18" t="s">
        <v>87</v>
      </c>
      <c r="BK1943" s="160">
        <f>ROUND(I1943*H1943,3)</f>
        <v>0</v>
      </c>
      <c r="BL1943" s="18" t="s">
        <v>220</v>
      </c>
      <c r="BM1943" s="158" t="s">
        <v>2630</v>
      </c>
    </row>
    <row r="1944" spans="1:65" s="13" customFormat="1" x14ac:dyDescent="0.2">
      <c r="B1944" s="165"/>
      <c r="D1944" s="166" t="s">
        <v>269</v>
      </c>
      <c r="E1944" s="167" t="s">
        <v>1</v>
      </c>
      <c r="F1944" s="168" t="s">
        <v>2631</v>
      </c>
      <c r="H1944" s="167" t="s">
        <v>1</v>
      </c>
      <c r="L1944" s="165"/>
      <c r="M1944" s="169"/>
      <c r="N1944" s="170"/>
      <c r="O1944" s="170"/>
      <c r="P1944" s="170"/>
      <c r="Q1944" s="170"/>
      <c r="R1944" s="170"/>
      <c r="S1944" s="170"/>
      <c r="T1944" s="171"/>
      <c r="AT1944" s="167" t="s">
        <v>269</v>
      </c>
      <c r="AU1944" s="167" t="s">
        <v>87</v>
      </c>
      <c r="AV1944" s="13" t="s">
        <v>79</v>
      </c>
      <c r="AW1944" s="13" t="s">
        <v>26</v>
      </c>
      <c r="AX1944" s="13" t="s">
        <v>71</v>
      </c>
      <c r="AY1944" s="167" t="s">
        <v>157</v>
      </c>
    </row>
    <row r="1945" spans="1:65" s="14" customFormat="1" ht="22.5" x14ac:dyDescent="0.2">
      <c r="B1945" s="172"/>
      <c r="D1945" s="166" t="s">
        <v>269</v>
      </c>
      <c r="E1945" s="173" t="s">
        <v>1</v>
      </c>
      <c r="F1945" s="174" t="s">
        <v>2632</v>
      </c>
      <c r="H1945" s="175">
        <v>96.9</v>
      </c>
      <c r="L1945" s="172"/>
      <c r="M1945" s="176"/>
      <c r="N1945" s="177"/>
      <c r="O1945" s="177"/>
      <c r="P1945" s="177"/>
      <c r="Q1945" s="177"/>
      <c r="R1945" s="177"/>
      <c r="S1945" s="177"/>
      <c r="T1945" s="178"/>
      <c r="AT1945" s="173" t="s">
        <v>269</v>
      </c>
      <c r="AU1945" s="173" t="s">
        <v>87</v>
      </c>
      <c r="AV1945" s="14" t="s">
        <v>87</v>
      </c>
      <c r="AW1945" s="14" t="s">
        <v>26</v>
      </c>
      <c r="AX1945" s="14" t="s">
        <v>71</v>
      </c>
      <c r="AY1945" s="173" t="s">
        <v>157</v>
      </c>
    </row>
    <row r="1946" spans="1:65" s="15" customFormat="1" x14ac:dyDescent="0.2">
      <c r="B1946" s="179"/>
      <c r="D1946" s="166" t="s">
        <v>269</v>
      </c>
      <c r="E1946" s="180" t="s">
        <v>1</v>
      </c>
      <c r="F1946" s="181" t="s">
        <v>272</v>
      </c>
      <c r="H1946" s="182">
        <v>96.9</v>
      </c>
      <c r="L1946" s="179"/>
      <c r="M1946" s="183"/>
      <c r="N1946" s="184"/>
      <c r="O1946" s="184"/>
      <c r="P1946" s="184"/>
      <c r="Q1946" s="184"/>
      <c r="R1946" s="184"/>
      <c r="S1946" s="184"/>
      <c r="T1946" s="185"/>
      <c r="AT1946" s="180" t="s">
        <v>269</v>
      </c>
      <c r="AU1946" s="180" t="s">
        <v>87</v>
      </c>
      <c r="AV1946" s="15" t="s">
        <v>162</v>
      </c>
      <c r="AW1946" s="15" t="s">
        <v>26</v>
      </c>
      <c r="AX1946" s="15" t="s">
        <v>79</v>
      </c>
      <c r="AY1946" s="180" t="s">
        <v>157</v>
      </c>
    </row>
    <row r="1947" spans="1:65" s="2" customFormat="1" ht="27.75" customHeight="1" x14ac:dyDescent="0.2">
      <c r="A1947" s="30"/>
      <c r="B1947" s="147"/>
      <c r="C1947" s="193" t="s">
        <v>2633</v>
      </c>
      <c r="D1947" s="193" t="s">
        <v>777</v>
      </c>
      <c r="E1947" s="194" t="s">
        <v>2634</v>
      </c>
      <c r="F1947" s="195" t="s">
        <v>8096</v>
      </c>
      <c r="G1947" s="196" t="s">
        <v>196</v>
      </c>
      <c r="H1947" s="197">
        <v>100</v>
      </c>
      <c r="I1947" s="197"/>
      <c r="J1947" s="197">
        <f>ROUND(I1947*H1947,3)</f>
        <v>0</v>
      </c>
      <c r="K1947" s="198"/>
      <c r="L1947" s="199"/>
      <c r="M1947" s="200" t="s">
        <v>1</v>
      </c>
      <c r="N1947" s="201" t="s">
        <v>37</v>
      </c>
      <c r="O1947" s="156">
        <v>0</v>
      </c>
      <c r="P1947" s="156">
        <f>O1947*H1947</f>
        <v>0</v>
      </c>
      <c r="Q1947" s="156">
        <v>1.2E-4</v>
      </c>
      <c r="R1947" s="156">
        <f>Q1947*H1947</f>
        <v>1.2E-2</v>
      </c>
      <c r="S1947" s="156">
        <v>0</v>
      </c>
      <c r="T1947" s="157">
        <f>S1947*H1947</f>
        <v>0</v>
      </c>
      <c r="U1947" s="30"/>
      <c r="V1947" s="30"/>
      <c r="W1947" s="30"/>
      <c r="X1947" s="30"/>
      <c r="Y1947" s="30"/>
      <c r="Z1947" s="30"/>
      <c r="AA1947" s="30"/>
      <c r="AB1947" s="30"/>
      <c r="AC1947" s="30"/>
      <c r="AD1947" s="30"/>
      <c r="AE1947" s="30"/>
      <c r="AR1947" s="158" t="s">
        <v>511</v>
      </c>
      <c r="AT1947" s="158" t="s">
        <v>777</v>
      </c>
      <c r="AU1947" s="158" t="s">
        <v>87</v>
      </c>
      <c r="AY1947" s="18" t="s">
        <v>157</v>
      </c>
      <c r="BE1947" s="159">
        <f>IF(N1947="základná",J1947,0)</f>
        <v>0</v>
      </c>
      <c r="BF1947" s="159">
        <f>IF(N1947="znížená",J1947,0)</f>
        <v>0</v>
      </c>
      <c r="BG1947" s="159">
        <f>IF(N1947="zákl. prenesená",J1947,0)</f>
        <v>0</v>
      </c>
      <c r="BH1947" s="159">
        <f>IF(N1947="zníž. prenesená",J1947,0)</f>
        <v>0</v>
      </c>
      <c r="BI1947" s="159">
        <f>IF(N1947="nulová",J1947,0)</f>
        <v>0</v>
      </c>
      <c r="BJ1947" s="18" t="s">
        <v>87</v>
      </c>
      <c r="BK1947" s="160">
        <f>ROUND(I1947*H1947,3)</f>
        <v>0</v>
      </c>
      <c r="BL1947" s="18" t="s">
        <v>220</v>
      </c>
      <c r="BM1947" s="158" t="s">
        <v>2635</v>
      </c>
    </row>
    <row r="1948" spans="1:65" s="14" customFormat="1" ht="22.5" x14ac:dyDescent="0.2">
      <c r="B1948" s="172"/>
      <c r="D1948" s="166" t="s">
        <v>269</v>
      </c>
      <c r="F1948" s="174" t="s">
        <v>2636</v>
      </c>
      <c r="H1948" s="175">
        <v>100</v>
      </c>
      <c r="L1948" s="172"/>
      <c r="M1948" s="176"/>
      <c r="N1948" s="177"/>
      <c r="O1948" s="177"/>
      <c r="P1948" s="177"/>
      <c r="Q1948" s="177"/>
      <c r="R1948" s="177"/>
      <c r="S1948" s="177"/>
      <c r="T1948" s="178"/>
      <c r="AT1948" s="173" t="s">
        <v>269</v>
      </c>
      <c r="AU1948" s="173" t="s">
        <v>87</v>
      </c>
      <c r="AV1948" s="14" t="s">
        <v>87</v>
      </c>
      <c r="AW1948" s="14" t="s">
        <v>3</v>
      </c>
      <c r="AX1948" s="14" t="s">
        <v>79</v>
      </c>
      <c r="AY1948" s="173" t="s">
        <v>157</v>
      </c>
    </row>
    <row r="1949" spans="1:65" s="2" customFormat="1" ht="24.2" customHeight="1" x14ac:dyDescent="0.2">
      <c r="A1949" s="30"/>
      <c r="B1949" s="147"/>
      <c r="C1949" s="148" t="s">
        <v>2637</v>
      </c>
      <c r="D1949" s="148" t="s">
        <v>159</v>
      </c>
      <c r="E1949" s="149" t="s">
        <v>2638</v>
      </c>
      <c r="F1949" s="150" t="s">
        <v>2639</v>
      </c>
      <c r="G1949" s="151" t="s">
        <v>205</v>
      </c>
      <c r="H1949" s="152">
        <v>4</v>
      </c>
      <c r="I1949" s="152"/>
      <c r="J1949" s="152">
        <f>ROUND(I1949*H1949,3)</f>
        <v>0</v>
      </c>
      <c r="K1949" s="153"/>
      <c r="L1949" s="31"/>
      <c r="M1949" s="154" t="s">
        <v>1</v>
      </c>
      <c r="N1949" s="155" t="s">
        <v>37</v>
      </c>
      <c r="O1949" s="156">
        <v>0.24299999999999999</v>
      </c>
      <c r="P1949" s="156">
        <f>O1949*H1949</f>
        <v>0.97199999999999998</v>
      </c>
      <c r="Q1949" s="156">
        <v>2.7599999999999999E-3</v>
      </c>
      <c r="R1949" s="156">
        <f>Q1949*H1949</f>
        <v>1.1039999999999999E-2</v>
      </c>
      <c r="S1949" s="156">
        <v>0</v>
      </c>
      <c r="T1949" s="157">
        <f>S1949*H1949</f>
        <v>0</v>
      </c>
      <c r="U1949" s="30"/>
      <c r="V1949" s="30"/>
      <c r="W1949" s="30"/>
      <c r="X1949" s="30"/>
      <c r="Y1949" s="30"/>
      <c r="Z1949" s="30"/>
      <c r="AA1949" s="30"/>
      <c r="AB1949" s="30"/>
      <c r="AC1949" s="30"/>
      <c r="AD1949" s="30"/>
      <c r="AE1949" s="30"/>
      <c r="AR1949" s="158" t="s">
        <v>220</v>
      </c>
      <c r="AT1949" s="158" t="s">
        <v>159</v>
      </c>
      <c r="AU1949" s="158" t="s">
        <v>87</v>
      </c>
      <c r="AY1949" s="18" t="s">
        <v>157</v>
      </c>
      <c r="BE1949" s="159">
        <f>IF(N1949="základná",J1949,0)</f>
        <v>0</v>
      </c>
      <c r="BF1949" s="159">
        <f>IF(N1949="znížená",J1949,0)</f>
        <v>0</v>
      </c>
      <c r="BG1949" s="159">
        <f>IF(N1949="zákl. prenesená",J1949,0)</f>
        <v>0</v>
      </c>
      <c r="BH1949" s="159">
        <f>IF(N1949="zníž. prenesená",J1949,0)</f>
        <v>0</v>
      </c>
      <c r="BI1949" s="159">
        <f>IF(N1949="nulová",J1949,0)</f>
        <v>0</v>
      </c>
      <c r="BJ1949" s="18" t="s">
        <v>87</v>
      </c>
      <c r="BK1949" s="160">
        <f>ROUND(I1949*H1949,3)</f>
        <v>0</v>
      </c>
      <c r="BL1949" s="18" t="s">
        <v>220</v>
      </c>
      <c r="BM1949" s="158" t="s">
        <v>2640</v>
      </c>
    </row>
    <row r="1950" spans="1:65" s="14" customFormat="1" x14ac:dyDescent="0.2">
      <c r="B1950" s="172"/>
      <c r="D1950" s="166" t="s">
        <v>269</v>
      </c>
      <c r="E1950" s="173" t="s">
        <v>1</v>
      </c>
      <c r="F1950" s="174" t="s">
        <v>2641</v>
      </c>
      <c r="H1950" s="175">
        <v>4</v>
      </c>
      <c r="L1950" s="172"/>
      <c r="M1950" s="176"/>
      <c r="N1950" s="177"/>
      <c r="O1950" s="177"/>
      <c r="P1950" s="177"/>
      <c r="Q1950" s="177"/>
      <c r="R1950" s="177"/>
      <c r="S1950" s="177"/>
      <c r="T1950" s="178"/>
      <c r="AT1950" s="173" t="s">
        <v>269</v>
      </c>
      <c r="AU1950" s="173" t="s">
        <v>87</v>
      </c>
      <c r="AV1950" s="14" t="s">
        <v>87</v>
      </c>
      <c r="AW1950" s="14" t="s">
        <v>26</v>
      </c>
      <c r="AX1950" s="14" t="s">
        <v>71</v>
      </c>
      <c r="AY1950" s="173" t="s">
        <v>157</v>
      </c>
    </row>
    <row r="1951" spans="1:65" s="15" customFormat="1" x14ac:dyDescent="0.2">
      <c r="B1951" s="179"/>
      <c r="D1951" s="166" t="s">
        <v>269</v>
      </c>
      <c r="E1951" s="180" t="s">
        <v>1</v>
      </c>
      <c r="F1951" s="181" t="s">
        <v>272</v>
      </c>
      <c r="H1951" s="182">
        <v>4</v>
      </c>
      <c r="L1951" s="179"/>
      <c r="M1951" s="183"/>
      <c r="N1951" s="184"/>
      <c r="O1951" s="184"/>
      <c r="P1951" s="184"/>
      <c r="Q1951" s="184"/>
      <c r="R1951" s="184"/>
      <c r="S1951" s="184"/>
      <c r="T1951" s="185"/>
      <c r="AT1951" s="180" t="s">
        <v>269</v>
      </c>
      <c r="AU1951" s="180" t="s">
        <v>87</v>
      </c>
      <c r="AV1951" s="15" t="s">
        <v>162</v>
      </c>
      <c r="AW1951" s="15" t="s">
        <v>26</v>
      </c>
      <c r="AX1951" s="15" t="s">
        <v>79</v>
      </c>
      <c r="AY1951" s="180" t="s">
        <v>157</v>
      </c>
    </row>
    <row r="1952" spans="1:65" s="2" customFormat="1" ht="32.25" customHeight="1" x14ac:dyDescent="0.2">
      <c r="A1952" s="30"/>
      <c r="B1952" s="147"/>
      <c r="C1952" s="193" t="s">
        <v>2642</v>
      </c>
      <c r="D1952" s="193" t="s">
        <v>777</v>
      </c>
      <c r="E1952" s="194" t="s">
        <v>2643</v>
      </c>
      <c r="F1952" s="195" t="s">
        <v>8097</v>
      </c>
      <c r="G1952" s="196" t="s">
        <v>205</v>
      </c>
      <c r="H1952" s="197">
        <v>4</v>
      </c>
      <c r="I1952" s="197"/>
      <c r="J1952" s="197">
        <f>ROUND(I1952*H1952,3)</f>
        <v>0</v>
      </c>
      <c r="K1952" s="198"/>
      <c r="L1952" s="199"/>
      <c r="M1952" s="200" t="s">
        <v>1</v>
      </c>
      <c r="N1952" s="201" t="s">
        <v>37</v>
      </c>
      <c r="O1952" s="156">
        <v>0</v>
      </c>
      <c r="P1952" s="156">
        <f>O1952*H1952</f>
        <v>0</v>
      </c>
      <c r="Q1952" s="156">
        <v>6.4999999999999997E-4</v>
      </c>
      <c r="R1952" s="156">
        <f>Q1952*H1952</f>
        <v>2.5999999999999999E-3</v>
      </c>
      <c r="S1952" s="156">
        <v>0</v>
      </c>
      <c r="T1952" s="157">
        <f>S1952*H1952</f>
        <v>0</v>
      </c>
      <c r="U1952" s="30"/>
      <c r="V1952" s="30"/>
      <c r="W1952" s="30"/>
      <c r="X1952" s="30"/>
      <c r="Y1952" s="30"/>
      <c r="Z1952" s="30"/>
      <c r="AA1952" s="30"/>
      <c r="AB1952" s="30"/>
      <c r="AC1952" s="30"/>
      <c r="AD1952" s="30"/>
      <c r="AE1952" s="30"/>
      <c r="AR1952" s="158" t="s">
        <v>511</v>
      </c>
      <c r="AT1952" s="158" t="s">
        <v>777</v>
      </c>
      <c r="AU1952" s="158" t="s">
        <v>87</v>
      </c>
      <c r="AY1952" s="18" t="s">
        <v>157</v>
      </c>
      <c r="BE1952" s="159">
        <f>IF(N1952="základná",J1952,0)</f>
        <v>0</v>
      </c>
      <c r="BF1952" s="159">
        <f>IF(N1952="znížená",J1952,0)</f>
        <v>0</v>
      </c>
      <c r="BG1952" s="159">
        <f>IF(N1952="zákl. prenesená",J1952,0)</f>
        <v>0</v>
      </c>
      <c r="BH1952" s="159">
        <f>IF(N1952="zníž. prenesená",J1952,0)</f>
        <v>0</v>
      </c>
      <c r="BI1952" s="159">
        <f>IF(N1952="nulová",J1952,0)</f>
        <v>0</v>
      </c>
      <c r="BJ1952" s="18" t="s">
        <v>87</v>
      </c>
      <c r="BK1952" s="160">
        <f>ROUND(I1952*H1952,3)</f>
        <v>0</v>
      </c>
      <c r="BL1952" s="18" t="s">
        <v>220</v>
      </c>
      <c r="BM1952" s="158" t="s">
        <v>2644</v>
      </c>
    </row>
    <row r="1953" spans="1:65" s="2" customFormat="1" ht="32.25" customHeight="1" x14ac:dyDescent="0.2">
      <c r="A1953" s="30"/>
      <c r="B1953" s="147"/>
      <c r="C1953" s="193" t="s">
        <v>2645</v>
      </c>
      <c r="D1953" s="193" t="s">
        <v>777</v>
      </c>
      <c r="E1953" s="194" t="s">
        <v>2646</v>
      </c>
      <c r="F1953" s="195" t="s">
        <v>8098</v>
      </c>
      <c r="G1953" s="196" t="s">
        <v>205</v>
      </c>
      <c r="H1953" s="197">
        <v>3</v>
      </c>
      <c r="I1953" s="197"/>
      <c r="J1953" s="197">
        <f>ROUND(I1953*H1953,3)</f>
        <v>0</v>
      </c>
      <c r="K1953" s="198"/>
      <c r="L1953" s="199"/>
      <c r="M1953" s="200" t="s">
        <v>1</v>
      </c>
      <c r="N1953" s="201" t="s">
        <v>37</v>
      </c>
      <c r="O1953" s="156">
        <v>0</v>
      </c>
      <c r="P1953" s="156">
        <f>O1953*H1953</f>
        <v>0</v>
      </c>
      <c r="Q1953" s="156">
        <v>6.4999999999999997E-4</v>
      </c>
      <c r="R1953" s="156">
        <f>Q1953*H1953</f>
        <v>1.9499999999999999E-3</v>
      </c>
      <c r="S1953" s="156">
        <v>0</v>
      </c>
      <c r="T1953" s="157">
        <f>S1953*H1953</f>
        <v>0</v>
      </c>
      <c r="U1953" s="30"/>
      <c r="V1953" s="30"/>
      <c r="W1953" s="30"/>
      <c r="X1953" s="30"/>
      <c r="Y1953" s="30"/>
      <c r="Z1953" s="30"/>
      <c r="AA1953" s="30"/>
      <c r="AB1953" s="30"/>
      <c r="AC1953" s="30"/>
      <c r="AD1953" s="30"/>
      <c r="AE1953" s="30"/>
      <c r="AR1953" s="158" t="s">
        <v>511</v>
      </c>
      <c r="AT1953" s="158" t="s">
        <v>777</v>
      </c>
      <c r="AU1953" s="158" t="s">
        <v>87</v>
      </c>
      <c r="AY1953" s="18" t="s">
        <v>157</v>
      </c>
      <c r="BE1953" s="159">
        <f>IF(N1953="základná",J1953,0)</f>
        <v>0</v>
      </c>
      <c r="BF1953" s="159">
        <f>IF(N1953="znížená",J1953,0)</f>
        <v>0</v>
      </c>
      <c r="BG1953" s="159">
        <f>IF(N1953="zákl. prenesená",J1953,0)</f>
        <v>0</v>
      </c>
      <c r="BH1953" s="159">
        <f>IF(N1953="zníž. prenesená",J1953,0)</f>
        <v>0</v>
      </c>
      <c r="BI1953" s="159">
        <f>IF(N1953="nulová",J1953,0)</f>
        <v>0</v>
      </c>
      <c r="BJ1953" s="18" t="s">
        <v>87</v>
      </c>
      <c r="BK1953" s="160">
        <f>ROUND(I1953*H1953,3)</f>
        <v>0</v>
      </c>
      <c r="BL1953" s="18" t="s">
        <v>220</v>
      </c>
      <c r="BM1953" s="158" t="s">
        <v>2647</v>
      </c>
    </row>
    <row r="1954" spans="1:65" s="2" customFormat="1" ht="24.2" customHeight="1" x14ac:dyDescent="0.2">
      <c r="A1954" s="30"/>
      <c r="B1954" s="147"/>
      <c r="C1954" s="148" t="s">
        <v>2648</v>
      </c>
      <c r="D1954" s="148" t="s">
        <v>159</v>
      </c>
      <c r="E1954" s="149" t="s">
        <v>2649</v>
      </c>
      <c r="F1954" s="150" t="s">
        <v>2650</v>
      </c>
      <c r="G1954" s="151" t="s">
        <v>196</v>
      </c>
      <c r="H1954" s="152">
        <v>32.75</v>
      </c>
      <c r="I1954" s="152"/>
      <c r="J1954" s="152">
        <f>ROUND(I1954*H1954,3)</f>
        <v>0</v>
      </c>
      <c r="K1954" s="153"/>
      <c r="L1954" s="31"/>
      <c r="M1954" s="154" t="s">
        <v>1</v>
      </c>
      <c r="N1954" s="155" t="s">
        <v>37</v>
      </c>
      <c r="O1954" s="156">
        <v>0.54300000000000004</v>
      </c>
      <c r="P1954" s="156">
        <f>O1954*H1954</f>
        <v>17.783250000000002</v>
      </c>
      <c r="Q1954" s="156">
        <v>5.0000000000000002E-5</v>
      </c>
      <c r="R1954" s="156">
        <f>Q1954*H1954</f>
        <v>1.6375000000000001E-3</v>
      </c>
      <c r="S1954" s="156">
        <v>0</v>
      </c>
      <c r="T1954" s="157">
        <f>S1954*H1954</f>
        <v>0</v>
      </c>
      <c r="U1954" s="30"/>
      <c r="V1954" s="30"/>
      <c r="W1954" s="30"/>
      <c r="X1954" s="30"/>
      <c r="Y1954" s="30"/>
      <c r="Z1954" s="30"/>
      <c r="AA1954" s="30"/>
      <c r="AB1954" s="30"/>
      <c r="AC1954" s="30"/>
      <c r="AD1954" s="30"/>
      <c r="AE1954" s="30"/>
      <c r="AR1954" s="158" t="s">
        <v>220</v>
      </c>
      <c r="AT1954" s="158" t="s">
        <v>159</v>
      </c>
      <c r="AU1954" s="158" t="s">
        <v>87</v>
      </c>
      <c r="AY1954" s="18" t="s">
        <v>157</v>
      </c>
      <c r="BE1954" s="159">
        <f>IF(N1954="základná",J1954,0)</f>
        <v>0</v>
      </c>
      <c r="BF1954" s="159">
        <f>IF(N1954="znížená",J1954,0)</f>
        <v>0</v>
      </c>
      <c r="BG1954" s="159">
        <f>IF(N1954="zákl. prenesená",J1954,0)</f>
        <v>0</v>
      </c>
      <c r="BH1954" s="159">
        <f>IF(N1954="zníž. prenesená",J1954,0)</f>
        <v>0</v>
      </c>
      <c r="BI1954" s="159">
        <f>IF(N1954="nulová",J1954,0)</f>
        <v>0</v>
      </c>
      <c r="BJ1954" s="18" t="s">
        <v>87</v>
      </c>
      <c r="BK1954" s="160">
        <f>ROUND(I1954*H1954,3)</f>
        <v>0</v>
      </c>
      <c r="BL1954" s="18" t="s">
        <v>220</v>
      </c>
      <c r="BM1954" s="158" t="s">
        <v>2651</v>
      </c>
    </row>
    <row r="1955" spans="1:65" s="13" customFormat="1" x14ac:dyDescent="0.2">
      <c r="B1955" s="165"/>
      <c r="D1955" s="166" t="s">
        <v>269</v>
      </c>
      <c r="E1955" s="167" t="s">
        <v>1</v>
      </c>
      <c r="F1955" s="168" t="s">
        <v>2652</v>
      </c>
      <c r="H1955" s="167" t="s">
        <v>1</v>
      </c>
      <c r="L1955" s="165"/>
      <c r="M1955" s="169"/>
      <c r="N1955" s="170"/>
      <c r="O1955" s="170"/>
      <c r="P1955" s="170"/>
      <c r="Q1955" s="170"/>
      <c r="R1955" s="170"/>
      <c r="S1955" s="170"/>
      <c r="T1955" s="171"/>
      <c r="AT1955" s="167" t="s">
        <v>269</v>
      </c>
      <c r="AU1955" s="167" t="s">
        <v>87</v>
      </c>
      <c r="AV1955" s="13" t="s">
        <v>79</v>
      </c>
      <c r="AW1955" s="13" t="s">
        <v>26</v>
      </c>
      <c r="AX1955" s="13" t="s">
        <v>71</v>
      </c>
      <c r="AY1955" s="167" t="s">
        <v>157</v>
      </c>
    </row>
    <row r="1956" spans="1:65" s="14" customFormat="1" x14ac:dyDescent="0.2">
      <c r="B1956" s="172"/>
      <c r="D1956" s="166" t="s">
        <v>269</v>
      </c>
      <c r="E1956" s="173" t="s">
        <v>1</v>
      </c>
      <c r="F1956" s="174" t="s">
        <v>2612</v>
      </c>
      <c r="H1956" s="175">
        <v>19.600000000000001</v>
      </c>
      <c r="L1956" s="172"/>
      <c r="M1956" s="176"/>
      <c r="N1956" s="177"/>
      <c r="O1956" s="177"/>
      <c r="P1956" s="177"/>
      <c r="Q1956" s="177"/>
      <c r="R1956" s="177"/>
      <c r="S1956" s="177"/>
      <c r="T1956" s="178"/>
      <c r="AT1956" s="173" t="s">
        <v>269</v>
      </c>
      <c r="AU1956" s="173" t="s">
        <v>87</v>
      </c>
      <c r="AV1956" s="14" t="s">
        <v>87</v>
      </c>
      <c r="AW1956" s="14" t="s">
        <v>26</v>
      </c>
      <c r="AX1956" s="14" t="s">
        <v>71</v>
      </c>
      <c r="AY1956" s="173" t="s">
        <v>157</v>
      </c>
    </row>
    <row r="1957" spans="1:65" s="16" customFormat="1" x14ac:dyDescent="0.2">
      <c r="B1957" s="186"/>
      <c r="D1957" s="166" t="s">
        <v>269</v>
      </c>
      <c r="E1957" s="187" t="s">
        <v>1</v>
      </c>
      <c r="F1957" s="188" t="s">
        <v>319</v>
      </c>
      <c r="H1957" s="189">
        <v>19.600000000000001</v>
      </c>
      <c r="L1957" s="186"/>
      <c r="M1957" s="190"/>
      <c r="N1957" s="191"/>
      <c r="O1957" s="191"/>
      <c r="P1957" s="191"/>
      <c r="Q1957" s="191"/>
      <c r="R1957" s="191"/>
      <c r="S1957" s="191"/>
      <c r="T1957" s="192"/>
      <c r="AT1957" s="187" t="s">
        <v>269</v>
      </c>
      <c r="AU1957" s="187" t="s">
        <v>87</v>
      </c>
      <c r="AV1957" s="16" t="s">
        <v>92</v>
      </c>
      <c r="AW1957" s="16" t="s">
        <v>26</v>
      </c>
      <c r="AX1957" s="16" t="s">
        <v>71</v>
      </c>
      <c r="AY1957" s="187" t="s">
        <v>157</v>
      </c>
    </row>
    <row r="1958" spans="1:65" s="13" customFormat="1" ht="22.5" x14ac:dyDescent="0.2">
      <c r="B1958" s="165"/>
      <c r="D1958" s="166" t="s">
        <v>269</v>
      </c>
      <c r="E1958" s="167" t="s">
        <v>1</v>
      </c>
      <c r="F1958" s="168" t="s">
        <v>2653</v>
      </c>
      <c r="H1958" s="167" t="s">
        <v>1</v>
      </c>
      <c r="L1958" s="165"/>
      <c r="M1958" s="169"/>
      <c r="N1958" s="170"/>
      <c r="O1958" s="170"/>
      <c r="P1958" s="170"/>
      <c r="Q1958" s="170"/>
      <c r="R1958" s="170"/>
      <c r="S1958" s="170"/>
      <c r="T1958" s="171"/>
      <c r="AT1958" s="167" t="s">
        <v>269</v>
      </c>
      <c r="AU1958" s="167" t="s">
        <v>87</v>
      </c>
      <c r="AV1958" s="13" t="s">
        <v>79</v>
      </c>
      <c r="AW1958" s="13" t="s">
        <v>26</v>
      </c>
      <c r="AX1958" s="13" t="s">
        <v>71</v>
      </c>
      <c r="AY1958" s="167" t="s">
        <v>157</v>
      </c>
    </row>
    <row r="1959" spans="1:65" s="14" customFormat="1" x14ac:dyDescent="0.2">
      <c r="B1959" s="172"/>
      <c r="D1959" s="166" t="s">
        <v>269</v>
      </c>
      <c r="E1959" s="173" t="s">
        <v>1</v>
      </c>
      <c r="F1959" s="174" t="s">
        <v>2654</v>
      </c>
      <c r="H1959" s="175">
        <v>13.15</v>
      </c>
      <c r="L1959" s="172"/>
      <c r="M1959" s="176"/>
      <c r="N1959" s="177"/>
      <c r="O1959" s="177"/>
      <c r="P1959" s="177"/>
      <c r="Q1959" s="177"/>
      <c r="R1959" s="177"/>
      <c r="S1959" s="177"/>
      <c r="T1959" s="178"/>
      <c r="AT1959" s="173" t="s">
        <v>269</v>
      </c>
      <c r="AU1959" s="173" t="s">
        <v>87</v>
      </c>
      <c r="AV1959" s="14" t="s">
        <v>87</v>
      </c>
      <c r="AW1959" s="14" t="s">
        <v>26</v>
      </c>
      <c r="AX1959" s="14" t="s">
        <v>71</v>
      </c>
      <c r="AY1959" s="173" t="s">
        <v>157</v>
      </c>
    </row>
    <row r="1960" spans="1:65" s="16" customFormat="1" x14ac:dyDescent="0.2">
      <c r="B1960" s="186"/>
      <c r="D1960" s="166" t="s">
        <v>269</v>
      </c>
      <c r="E1960" s="187" t="s">
        <v>1</v>
      </c>
      <c r="F1960" s="188" t="s">
        <v>319</v>
      </c>
      <c r="H1960" s="189">
        <v>13.15</v>
      </c>
      <c r="L1960" s="186"/>
      <c r="M1960" s="190"/>
      <c r="N1960" s="191"/>
      <c r="O1960" s="191"/>
      <c r="P1960" s="191"/>
      <c r="Q1960" s="191"/>
      <c r="R1960" s="191"/>
      <c r="S1960" s="191"/>
      <c r="T1960" s="192"/>
      <c r="AT1960" s="187" t="s">
        <v>269</v>
      </c>
      <c r="AU1960" s="187" t="s">
        <v>87</v>
      </c>
      <c r="AV1960" s="16" t="s">
        <v>92</v>
      </c>
      <c r="AW1960" s="16" t="s">
        <v>26</v>
      </c>
      <c r="AX1960" s="16" t="s">
        <v>71</v>
      </c>
      <c r="AY1960" s="187" t="s">
        <v>157</v>
      </c>
    </row>
    <row r="1961" spans="1:65" s="15" customFormat="1" x14ac:dyDescent="0.2">
      <c r="B1961" s="179"/>
      <c r="D1961" s="166" t="s">
        <v>269</v>
      </c>
      <c r="E1961" s="180" t="s">
        <v>1</v>
      </c>
      <c r="F1961" s="181" t="s">
        <v>272</v>
      </c>
      <c r="H1961" s="182">
        <v>32.75</v>
      </c>
      <c r="L1961" s="179"/>
      <c r="M1961" s="183"/>
      <c r="N1961" s="184"/>
      <c r="O1961" s="184"/>
      <c r="P1961" s="184"/>
      <c r="Q1961" s="184"/>
      <c r="R1961" s="184"/>
      <c r="S1961" s="184"/>
      <c r="T1961" s="185"/>
      <c r="AT1961" s="180" t="s">
        <v>269</v>
      </c>
      <c r="AU1961" s="180" t="s">
        <v>87</v>
      </c>
      <c r="AV1961" s="15" t="s">
        <v>162</v>
      </c>
      <c r="AW1961" s="15" t="s">
        <v>26</v>
      </c>
      <c r="AX1961" s="15" t="s">
        <v>79</v>
      </c>
      <c r="AY1961" s="180" t="s">
        <v>157</v>
      </c>
    </row>
    <row r="1962" spans="1:65" s="2" customFormat="1" ht="37.9" customHeight="1" x14ac:dyDescent="0.2">
      <c r="A1962" s="30"/>
      <c r="B1962" s="147"/>
      <c r="C1962" s="148" t="s">
        <v>2655</v>
      </c>
      <c r="D1962" s="148" t="s">
        <v>159</v>
      </c>
      <c r="E1962" s="149" t="s">
        <v>2656</v>
      </c>
      <c r="F1962" s="150" t="s">
        <v>2657</v>
      </c>
      <c r="G1962" s="151" t="s">
        <v>196</v>
      </c>
      <c r="H1962" s="152">
        <v>79.234999999999999</v>
      </c>
      <c r="I1962" s="152"/>
      <c r="J1962" s="152">
        <f>ROUND(I1962*H1962,3)</f>
        <v>0</v>
      </c>
      <c r="K1962" s="153"/>
      <c r="L1962" s="31"/>
      <c r="M1962" s="154" t="s">
        <v>1</v>
      </c>
      <c r="N1962" s="155" t="s">
        <v>37</v>
      </c>
      <c r="O1962" s="156">
        <v>0.61</v>
      </c>
      <c r="P1962" s="156">
        <f>O1962*H1962</f>
        <v>48.333349999999996</v>
      </c>
      <c r="Q1962" s="156">
        <v>2.4000000000000001E-4</v>
      </c>
      <c r="R1962" s="156">
        <f>Q1962*H1962</f>
        <v>1.9016399999999999E-2</v>
      </c>
      <c r="S1962" s="156">
        <v>0</v>
      </c>
      <c r="T1962" s="157">
        <f>S1962*H1962</f>
        <v>0</v>
      </c>
      <c r="U1962" s="30"/>
      <c r="V1962" s="30"/>
      <c r="W1962" s="30"/>
      <c r="X1962" s="30"/>
      <c r="Y1962" s="30"/>
      <c r="Z1962" s="30"/>
      <c r="AA1962" s="30"/>
      <c r="AB1962" s="30"/>
      <c r="AC1962" s="30"/>
      <c r="AD1962" s="30"/>
      <c r="AE1962" s="30"/>
      <c r="AR1962" s="158" t="s">
        <v>220</v>
      </c>
      <c r="AT1962" s="158" t="s">
        <v>159</v>
      </c>
      <c r="AU1962" s="158" t="s">
        <v>87</v>
      </c>
      <c r="AY1962" s="18" t="s">
        <v>157</v>
      </c>
      <c r="BE1962" s="159">
        <f>IF(N1962="základná",J1962,0)</f>
        <v>0</v>
      </c>
      <c r="BF1962" s="159">
        <f>IF(N1962="znížená",J1962,0)</f>
        <v>0</v>
      </c>
      <c r="BG1962" s="159">
        <f>IF(N1962="zákl. prenesená",J1962,0)</f>
        <v>0</v>
      </c>
      <c r="BH1962" s="159">
        <f>IF(N1962="zníž. prenesená",J1962,0)</f>
        <v>0</v>
      </c>
      <c r="BI1962" s="159">
        <f>IF(N1962="nulová",J1962,0)</f>
        <v>0</v>
      </c>
      <c r="BJ1962" s="18" t="s">
        <v>87</v>
      </c>
      <c r="BK1962" s="160">
        <f>ROUND(I1962*H1962,3)</f>
        <v>0</v>
      </c>
      <c r="BL1962" s="18" t="s">
        <v>220</v>
      </c>
      <c r="BM1962" s="158" t="s">
        <v>2658</v>
      </c>
    </row>
    <row r="1963" spans="1:65" s="13" customFormat="1" x14ac:dyDescent="0.2">
      <c r="B1963" s="165"/>
      <c r="D1963" s="166" t="s">
        <v>269</v>
      </c>
      <c r="E1963" s="167" t="s">
        <v>1</v>
      </c>
      <c r="F1963" s="168" t="s">
        <v>2548</v>
      </c>
      <c r="H1963" s="167" t="s">
        <v>1</v>
      </c>
      <c r="L1963" s="165"/>
      <c r="M1963" s="169"/>
      <c r="N1963" s="170"/>
      <c r="O1963" s="170"/>
      <c r="P1963" s="170"/>
      <c r="Q1963" s="170"/>
      <c r="R1963" s="170"/>
      <c r="S1963" s="170"/>
      <c r="T1963" s="171"/>
      <c r="AT1963" s="167" t="s">
        <v>269</v>
      </c>
      <c r="AU1963" s="167" t="s">
        <v>87</v>
      </c>
      <c r="AV1963" s="13" t="s">
        <v>79</v>
      </c>
      <c r="AW1963" s="13" t="s">
        <v>26</v>
      </c>
      <c r="AX1963" s="13" t="s">
        <v>71</v>
      </c>
      <c r="AY1963" s="167" t="s">
        <v>157</v>
      </c>
    </row>
    <row r="1964" spans="1:65" s="14" customFormat="1" x14ac:dyDescent="0.2">
      <c r="B1964" s="172"/>
      <c r="D1964" s="166" t="s">
        <v>269</v>
      </c>
      <c r="E1964" s="173" t="s">
        <v>1</v>
      </c>
      <c r="F1964" s="174" t="s">
        <v>2659</v>
      </c>
      <c r="H1964" s="175">
        <v>51.5</v>
      </c>
      <c r="L1964" s="172"/>
      <c r="M1964" s="176"/>
      <c r="N1964" s="177"/>
      <c r="O1964" s="177"/>
      <c r="P1964" s="177"/>
      <c r="Q1964" s="177"/>
      <c r="R1964" s="177"/>
      <c r="S1964" s="177"/>
      <c r="T1964" s="178"/>
      <c r="AT1964" s="173" t="s">
        <v>269</v>
      </c>
      <c r="AU1964" s="173" t="s">
        <v>87</v>
      </c>
      <c r="AV1964" s="14" t="s">
        <v>87</v>
      </c>
      <c r="AW1964" s="14" t="s">
        <v>26</v>
      </c>
      <c r="AX1964" s="14" t="s">
        <v>71</v>
      </c>
      <c r="AY1964" s="173" t="s">
        <v>157</v>
      </c>
    </row>
    <row r="1965" spans="1:65" s="16" customFormat="1" x14ac:dyDescent="0.2">
      <c r="B1965" s="186"/>
      <c r="D1965" s="166" t="s">
        <v>269</v>
      </c>
      <c r="E1965" s="187" t="s">
        <v>1</v>
      </c>
      <c r="F1965" s="188" t="s">
        <v>319</v>
      </c>
      <c r="H1965" s="189">
        <v>51.5</v>
      </c>
      <c r="L1965" s="186"/>
      <c r="M1965" s="190"/>
      <c r="N1965" s="191"/>
      <c r="O1965" s="191"/>
      <c r="P1965" s="191"/>
      <c r="Q1965" s="191"/>
      <c r="R1965" s="191"/>
      <c r="S1965" s="191"/>
      <c r="T1965" s="192"/>
      <c r="AT1965" s="187" t="s">
        <v>269</v>
      </c>
      <c r="AU1965" s="187" t="s">
        <v>87</v>
      </c>
      <c r="AV1965" s="16" t="s">
        <v>92</v>
      </c>
      <c r="AW1965" s="16" t="s">
        <v>26</v>
      </c>
      <c r="AX1965" s="16" t="s">
        <v>71</v>
      </c>
      <c r="AY1965" s="187" t="s">
        <v>157</v>
      </c>
    </row>
    <row r="1966" spans="1:65" s="13" customFormat="1" x14ac:dyDescent="0.2">
      <c r="B1966" s="165"/>
      <c r="D1966" s="166" t="s">
        <v>269</v>
      </c>
      <c r="E1966" s="167" t="s">
        <v>1</v>
      </c>
      <c r="F1966" s="168" t="s">
        <v>2611</v>
      </c>
      <c r="H1966" s="167" t="s">
        <v>1</v>
      </c>
      <c r="L1966" s="165"/>
      <c r="M1966" s="169"/>
      <c r="N1966" s="170"/>
      <c r="O1966" s="170"/>
      <c r="P1966" s="170"/>
      <c r="Q1966" s="170"/>
      <c r="R1966" s="170"/>
      <c r="S1966" s="170"/>
      <c r="T1966" s="171"/>
      <c r="AT1966" s="167" t="s">
        <v>269</v>
      </c>
      <c r="AU1966" s="167" t="s">
        <v>87</v>
      </c>
      <c r="AV1966" s="13" t="s">
        <v>79</v>
      </c>
      <c r="AW1966" s="13" t="s">
        <v>26</v>
      </c>
      <c r="AX1966" s="13" t="s">
        <v>71</v>
      </c>
      <c r="AY1966" s="167" t="s">
        <v>157</v>
      </c>
    </row>
    <row r="1967" spans="1:65" s="14" customFormat="1" x14ac:dyDescent="0.2">
      <c r="B1967" s="172"/>
      <c r="D1967" s="166" t="s">
        <v>269</v>
      </c>
      <c r="E1967" s="173" t="s">
        <v>1</v>
      </c>
      <c r="F1967" s="174" t="s">
        <v>2660</v>
      </c>
      <c r="H1967" s="175">
        <v>8.5</v>
      </c>
      <c r="L1967" s="172"/>
      <c r="M1967" s="176"/>
      <c r="N1967" s="177"/>
      <c r="O1967" s="177"/>
      <c r="P1967" s="177"/>
      <c r="Q1967" s="177"/>
      <c r="R1967" s="177"/>
      <c r="S1967" s="177"/>
      <c r="T1967" s="178"/>
      <c r="AT1967" s="173" t="s">
        <v>269</v>
      </c>
      <c r="AU1967" s="173" t="s">
        <v>87</v>
      </c>
      <c r="AV1967" s="14" t="s">
        <v>87</v>
      </c>
      <c r="AW1967" s="14" t="s">
        <v>26</v>
      </c>
      <c r="AX1967" s="14" t="s">
        <v>71</v>
      </c>
      <c r="AY1967" s="173" t="s">
        <v>157</v>
      </c>
    </row>
    <row r="1968" spans="1:65" s="16" customFormat="1" x14ac:dyDescent="0.2">
      <c r="B1968" s="186"/>
      <c r="D1968" s="166" t="s">
        <v>269</v>
      </c>
      <c r="E1968" s="187" t="s">
        <v>1</v>
      </c>
      <c r="F1968" s="188" t="s">
        <v>319</v>
      </c>
      <c r="H1968" s="189">
        <v>8.5</v>
      </c>
      <c r="L1968" s="186"/>
      <c r="M1968" s="190"/>
      <c r="N1968" s="191"/>
      <c r="O1968" s="191"/>
      <c r="P1968" s="191"/>
      <c r="Q1968" s="191"/>
      <c r="R1968" s="191"/>
      <c r="S1968" s="191"/>
      <c r="T1968" s="192"/>
      <c r="AT1968" s="187" t="s">
        <v>269</v>
      </c>
      <c r="AU1968" s="187" t="s">
        <v>87</v>
      </c>
      <c r="AV1968" s="16" t="s">
        <v>92</v>
      </c>
      <c r="AW1968" s="16" t="s">
        <v>26</v>
      </c>
      <c r="AX1968" s="16" t="s">
        <v>71</v>
      </c>
      <c r="AY1968" s="187" t="s">
        <v>157</v>
      </c>
    </row>
    <row r="1969" spans="1:65" s="13" customFormat="1" x14ac:dyDescent="0.2">
      <c r="B1969" s="165"/>
      <c r="D1969" s="166" t="s">
        <v>269</v>
      </c>
      <c r="E1969" s="167" t="s">
        <v>1</v>
      </c>
      <c r="F1969" s="168" t="s">
        <v>2613</v>
      </c>
      <c r="H1969" s="167" t="s">
        <v>1</v>
      </c>
      <c r="L1969" s="165"/>
      <c r="M1969" s="169"/>
      <c r="N1969" s="170"/>
      <c r="O1969" s="170"/>
      <c r="P1969" s="170"/>
      <c r="Q1969" s="170"/>
      <c r="R1969" s="170"/>
      <c r="S1969" s="170"/>
      <c r="T1969" s="171"/>
      <c r="AT1969" s="167" t="s">
        <v>269</v>
      </c>
      <c r="AU1969" s="167" t="s">
        <v>87</v>
      </c>
      <c r="AV1969" s="13" t="s">
        <v>79</v>
      </c>
      <c r="AW1969" s="13" t="s">
        <v>26</v>
      </c>
      <c r="AX1969" s="13" t="s">
        <v>71</v>
      </c>
      <c r="AY1969" s="167" t="s">
        <v>157</v>
      </c>
    </row>
    <row r="1970" spans="1:65" s="14" customFormat="1" x14ac:dyDescent="0.2">
      <c r="B1970" s="172"/>
      <c r="D1970" s="166" t="s">
        <v>269</v>
      </c>
      <c r="E1970" s="173" t="s">
        <v>1</v>
      </c>
      <c r="F1970" s="174" t="s">
        <v>2661</v>
      </c>
      <c r="H1970" s="175">
        <v>19.234999999999999</v>
      </c>
      <c r="L1970" s="172"/>
      <c r="M1970" s="176"/>
      <c r="N1970" s="177"/>
      <c r="O1970" s="177"/>
      <c r="P1970" s="177"/>
      <c r="Q1970" s="177"/>
      <c r="R1970" s="177"/>
      <c r="S1970" s="177"/>
      <c r="T1970" s="178"/>
      <c r="AT1970" s="173" t="s">
        <v>269</v>
      </c>
      <c r="AU1970" s="173" t="s">
        <v>87</v>
      </c>
      <c r="AV1970" s="14" t="s">
        <v>87</v>
      </c>
      <c r="AW1970" s="14" t="s">
        <v>26</v>
      </c>
      <c r="AX1970" s="14" t="s">
        <v>71</v>
      </c>
      <c r="AY1970" s="173" t="s">
        <v>157</v>
      </c>
    </row>
    <row r="1971" spans="1:65" s="16" customFormat="1" x14ac:dyDescent="0.2">
      <c r="B1971" s="186"/>
      <c r="D1971" s="166" t="s">
        <v>269</v>
      </c>
      <c r="E1971" s="187" t="s">
        <v>1</v>
      </c>
      <c r="F1971" s="188" t="s">
        <v>319</v>
      </c>
      <c r="H1971" s="189">
        <v>19.234999999999999</v>
      </c>
      <c r="L1971" s="186"/>
      <c r="M1971" s="190"/>
      <c r="N1971" s="191"/>
      <c r="O1971" s="191"/>
      <c r="P1971" s="191"/>
      <c r="Q1971" s="191"/>
      <c r="R1971" s="191"/>
      <c r="S1971" s="191"/>
      <c r="T1971" s="192"/>
      <c r="AT1971" s="187" t="s">
        <v>269</v>
      </c>
      <c r="AU1971" s="187" t="s">
        <v>87</v>
      </c>
      <c r="AV1971" s="16" t="s">
        <v>92</v>
      </c>
      <c r="AW1971" s="16" t="s">
        <v>26</v>
      </c>
      <c r="AX1971" s="16" t="s">
        <v>71</v>
      </c>
      <c r="AY1971" s="187" t="s">
        <v>157</v>
      </c>
    </row>
    <row r="1972" spans="1:65" s="15" customFormat="1" x14ac:dyDescent="0.2">
      <c r="B1972" s="179"/>
      <c r="D1972" s="166" t="s">
        <v>269</v>
      </c>
      <c r="E1972" s="180" t="s">
        <v>1</v>
      </c>
      <c r="F1972" s="181" t="s">
        <v>272</v>
      </c>
      <c r="H1972" s="182">
        <v>79.234999999999999</v>
      </c>
      <c r="L1972" s="179"/>
      <c r="M1972" s="183"/>
      <c r="N1972" s="184"/>
      <c r="O1972" s="184"/>
      <c r="P1972" s="184"/>
      <c r="Q1972" s="184"/>
      <c r="R1972" s="184"/>
      <c r="S1972" s="184"/>
      <c r="T1972" s="185"/>
      <c r="AT1972" s="180" t="s">
        <v>269</v>
      </c>
      <c r="AU1972" s="180" t="s">
        <v>87</v>
      </c>
      <c r="AV1972" s="15" t="s">
        <v>162</v>
      </c>
      <c r="AW1972" s="15" t="s">
        <v>26</v>
      </c>
      <c r="AX1972" s="15" t="s">
        <v>79</v>
      </c>
      <c r="AY1972" s="180" t="s">
        <v>157</v>
      </c>
    </row>
    <row r="1973" spans="1:65" s="2" customFormat="1" ht="37.9" customHeight="1" x14ac:dyDescent="0.2">
      <c r="A1973" s="30"/>
      <c r="B1973" s="147"/>
      <c r="C1973" s="148" t="s">
        <v>2662</v>
      </c>
      <c r="D1973" s="148" t="s">
        <v>159</v>
      </c>
      <c r="E1973" s="149" t="s">
        <v>2663</v>
      </c>
      <c r="F1973" s="150" t="s">
        <v>2664</v>
      </c>
      <c r="G1973" s="151" t="s">
        <v>196</v>
      </c>
      <c r="H1973" s="152">
        <v>10.9</v>
      </c>
      <c r="I1973" s="152"/>
      <c r="J1973" s="152">
        <f>ROUND(I1973*H1973,3)</f>
        <v>0</v>
      </c>
      <c r="K1973" s="153"/>
      <c r="L1973" s="31"/>
      <c r="M1973" s="154" t="s">
        <v>1</v>
      </c>
      <c r="N1973" s="155" t="s">
        <v>37</v>
      </c>
      <c r="O1973" s="156">
        <v>0.61053999999999997</v>
      </c>
      <c r="P1973" s="156">
        <f>O1973*H1973</f>
        <v>6.6548860000000003</v>
      </c>
      <c r="Q1973" s="156">
        <v>2.9999999999999997E-4</v>
      </c>
      <c r="R1973" s="156">
        <f>Q1973*H1973</f>
        <v>3.2699999999999999E-3</v>
      </c>
      <c r="S1973" s="156">
        <v>0</v>
      </c>
      <c r="T1973" s="157">
        <f>S1973*H1973</f>
        <v>0</v>
      </c>
      <c r="U1973" s="30"/>
      <c r="V1973" s="30"/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58" t="s">
        <v>220</v>
      </c>
      <c r="AT1973" s="158" t="s">
        <v>159</v>
      </c>
      <c r="AU1973" s="158" t="s">
        <v>87</v>
      </c>
      <c r="AY1973" s="18" t="s">
        <v>157</v>
      </c>
      <c r="BE1973" s="159">
        <f>IF(N1973="základná",J1973,0)</f>
        <v>0</v>
      </c>
      <c r="BF1973" s="159">
        <f>IF(N1973="znížená",J1973,0)</f>
        <v>0</v>
      </c>
      <c r="BG1973" s="159">
        <f>IF(N1973="zákl. prenesená",J1973,0)</f>
        <v>0</v>
      </c>
      <c r="BH1973" s="159">
        <f>IF(N1973="zníž. prenesená",J1973,0)</f>
        <v>0</v>
      </c>
      <c r="BI1973" s="159">
        <f>IF(N1973="nulová",J1973,0)</f>
        <v>0</v>
      </c>
      <c r="BJ1973" s="18" t="s">
        <v>87</v>
      </c>
      <c r="BK1973" s="160">
        <f>ROUND(I1973*H1973,3)</f>
        <v>0</v>
      </c>
      <c r="BL1973" s="18" t="s">
        <v>220</v>
      </c>
      <c r="BM1973" s="158" t="s">
        <v>2665</v>
      </c>
    </row>
    <row r="1974" spans="1:65" s="13" customFormat="1" x14ac:dyDescent="0.2">
      <c r="B1974" s="165"/>
      <c r="D1974" s="166" t="s">
        <v>269</v>
      </c>
      <c r="E1974" s="167" t="s">
        <v>1</v>
      </c>
      <c r="F1974" s="168" t="s">
        <v>2666</v>
      </c>
      <c r="H1974" s="167" t="s">
        <v>1</v>
      </c>
      <c r="L1974" s="165"/>
      <c r="M1974" s="169"/>
      <c r="N1974" s="170"/>
      <c r="O1974" s="170"/>
      <c r="P1974" s="170"/>
      <c r="Q1974" s="170"/>
      <c r="R1974" s="170"/>
      <c r="S1974" s="170"/>
      <c r="T1974" s="171"/>
      <c r="AT1974" s="167" t="s">
        <v>269</v>
      </c>
      <c r="AU1974" s="167" t="s">
        <v>87</v>
      </c>
      <c r="AV1974" s="13" t="s">
        <v>79</v>
      </c>
      <c r="AW1974" s="13" t="s">
        <v>26</v>
      </c>
      <c r="AX1974" s="13" t="s">
        <v>71</v>
      </c>
      <c r="AY1974" s="167" t="s">
        <v>157</v>
      </c>
    </row>
    <row r="1975" spans="1:65" s="14" customFormat="1" x14ac:dyDescent="0.2">
      <c r="B1975" s="172"/>
      <c r="D1975" s="166" t="s">
        <v>269</v>
      </c>
      <c r="E1975" s="173" t="s">
        <v>1</v>
      </c>
      <c r="F1975" s="174" t="s">
        <v>2667</v>
      </c>
      <c r="H1975" s="175">
        <v>10.9</v>
      </c>
      <c r="L1975" s="172"/>
      <c r="M1975" s="176"/>
      <c r="N1975" s="177"/>
      <c r="O1975" s="177"/>
      <c r="P1975" s="177"/>
      <c r="Q1975" s="177"/>
      <c r="R1975" s="177"/>
      <c r="S1975" s="177"/>
      <c r="T1975" s="178"/>
      <c r="AT1975" s="173" t="s">
        <v>269</v>
      </c>
      <c r="AU1975" s="173" t="s">
        <v>87</v>
      </c>
      <c r="AV1975" s="14" t="s">
        <v>87</v>
      </c>
      <c r="AW1975" s="14" t="s">
        <v>26</v>
      </c>
      <c r="AX1975" s="14" t="s">
        <v>71</v>
      </c>
      <c r="AY1975" s="173" t="s">
        <v>157</v>
      </c>
    </row>
    <row r="1976" spans="1:65" s="15" customFormat="1" x14ac:dyDescent="0.2">
      <c r="B1976" s="179"/>
      <c r="D1976" s="166" t="s">
        <v>269</v>
      </c>
      <c r="E1976" s="180" t="s">
        <v>1</v>
      </c>
      <c r="F1976" s="181" t="s">
        <v>272</v>
      </c>
      <c r="H1976" s="182">
        <v>10.9</v>
      </c>
      <c r="L1976" s="179"/>
      <c r="M1976" s="183"/>
      <c r="N1976" s="184"/>
      <c r="O1976" s="184"/>
      <c r="P1976" s="184"/>
      <c r="Q1976" s="184"/>
      <c r="R1976" s="184"/>
      <c r="S1976" s="184"/>
      <c r="T1976" s="185"/>
      <c r="AT1976" s="180" t="s">
        <v>269</v>
      </c>
      <c r="AU1976" s="180" t="s">
        <v>87</v>
      </c>
      <c r="AV1976" s="15" t="s">
        <v>162</v>
      </c>
      <c r="AW1976" s="15" t="s">
        <v>26</v>
      </c>
      <c r="AX1976" s="15" t="s">
        <v>79</v>
      </c>
      <c r="AY1976" s="180" t="s">
        <v>157</v>
      </c>
    </row>
    <row r="1977" spans="1:65" s="2" customFormat="1" ht="24.2" customHeight="1" x14ac:dyDescent="0.2">
      <c r="A1977" s="30"/>
      <c r="B1977" s="147"/>
      <c r="C1977" s="148" t="s">
        <v>2668</v>
      </c>
      <c r="D1977" s="148" t="s">
        <v>159</v>
      </c>
      <c r="E1977" s="149" t="s">
        <v>2669</v>
      </c>
      <c r="F1977" s="150" t="s">
        <v>2670</v>
      </c>
      <c r="G1977" s="151" t="s">
        <v>168</v>
      </c>
      <c r="H1977" s="152">
        <v>165.32499999999999</v>
      </c>
      <c r="I1977" s="152"/>
      <c r="J1977" s="152">
        <f>ROUND(I1977*H1977,3)</f>
        <v>0</v>
      </c>
      <c r="K1977" s="153"/>
      <c r="L1977" s="31"/>
      <c r="M1977" s="154" t="s">
        <v>1</v>
      </c>
      <c r="N1977" s="155" t="s">
        <v>37</v>
      </c>
      <c r="O1977" s="156">
        <v>2.8000000000000001E-2</v>
      </c>
      <c r="P1977" s="156">
        <f>O1977*H1977</f>
        <v>4.6291000000000002</v>
      </c>
      <c r="Q1977" s="156">
        <v>0</v>
      </c>
      <c r="R1977" s="156">
        <f>Q1977*H1977</f>
        <v>0</v>
      </c>
      <c r="S1977" s="156">
        <v>0</v>
      </c>
      <c r="T1977" s="157">
        <f>S1977*H1977</f>
        <v>0</v>
      </c>
      <c r="U1977" s="30"/>
      <c r="V1977" s="30"/>
      <c r="W1977" s="30"/>
      <c r="X1977" s="30"/>
      <c r="Y1977" s="30"/>
      <c r="Z1977" s="30"/>
      <c r="AA1977" s="30"/>
      <c r="AB1977" s="30"/>
      <c r="AC1977" s="30"/>
      <c r="AD1977" s="30"/>
      <c r="AE1977" s="30"/>
      <c r="AR1977" s="158" t="s">
        <v>220</v>
      </c>
      <c r="AT1977" s="158" t="s">
        <v>159</v>
      </c>
      <c r="AU1977" s="158" t="s">
        <v>87</v>
      </c>
      <c r="AY1977" s="18" t="s">
        <v>157</v>
      </c>
      <c r="BE1977" s="159">
        <f>IF(N1977="základná",J1977,0)</f>
        <v>0</v>
      </c>
      <c r="BF1977" s="159">
        <f>IF(N1977="znížená",J1977,0)</f>
        <v>0</v>
      </c>
      <c r="BG1977" s="159">
        <f>IF(N1977="zákl. prenesená",J1977,0)</f>
        <v>0</v>
      </c>
      <c r="BH1977" s="159">
        <f>IF(N1977="zníž. prenesená",J1977,0)</f>
        <v>0</v>
      </c>
      <c r="BI1977" s="159">
        <f>IF(N1977="nulová",J1977,0)</f>
        <v>0</v>
      </c>
      <c r="BJ1977" s="18" t="s">
        <v>87</v>
      </c>
      <c r="BK1977" s="160">
        <f>ROUND(I1977*H1977,3)</f>
        <v>0</v>
      </c>
      <c r="BL1977" s="18" t="s">
        <v>220</v>
      </c>
      <c r="BM1977" s="158" t="s">
        <v>2671</v>
      </c>
    </row>
    <row r="1978" spans="1:65" s="13" customFormat="1" x14ac:dyDescent="0.2">
      <c r="B1978" s="165"/>
      <c r="D1978" s="166" t="s">
        <v>269</v>
      </c>
      <c r="E1978" s="167" t="s">
        <v>1</v>
      </c>
      <c r="F1978" s="168" t="s">
        <v>2548</v>
      </c>
      <c r="H1978" s="167" t="s">
        <v>1</v>
      </c>
      <c r="L1978" s="165"/>
      <c r="M1978" s="169"/>
      <c r="N1978" s="170"/>
      <c r="O1978" s="170"/>
      <c r="P1978" s="170"/>
      <c r="Q1978" s="170"/>
      <c r="R1978" s="170"/>
      <c r="S1978" s="170"/>
      <c r="T1978" s="171"/>
      <c r="AT1978" s="167" t="s">
        <v>269</v>
      </c>
      <c r="AU1978" s="167" t="s">
        <v>87</v>
      </c>
      <c r="AV1978" s="13" t="s">
        <v>79</v>
      </c>
      <c r="AW1978" s="13" t="s">
        <v>26</v>
      </c>
      <c r="AX1978" s="13" t="s">
        <v>71</v>
      </c>
      <c r="AY1978" s="167" t="s">
        <v>157</v>
      </c>
    </row>
    <row r="1979" spans="1:65" s="14" customFormat="1" x14ac:dyDescent="0.2">
      <c r="B1979" s="172"/>
      <c r="D1979" s="166" t="s">
        <v>269</v>
      </c>
      <c r="E1979" s="173" t="s">
        <v>1</v>
      </c>
      <c r="F1979" s="174" t="s">
        <v>2549</v>
      </c>
      <c r="H1979" s="175">
        <v>118.5</v>
      </c>
      <c r="L1979" s="172"/>
      <c r="M1979" s="176"/>
      <c r="N1979" s="177"/>
      <c r="O1979" s="177"/>
      <c r="P1979" s="177"/>
      <c r="Q1979" s="177"/>
      <c r="R1979" s="177"/>
      <c r="S1979" s="177"/>
      <c r="T1979" s="178"/>
      <c r="AT1979" s="173" t="s">
        <v>269</v>
      </c>
      <c r="AU1979" s="173" t="s">
        <v>87</v>
      </c>
      <c r="AV1979" s="14" t="s">
        <v>87</v>
      </c>
      <c r="AW1979" s="14" t="s">
        <v>26</v>
      </c>
      <c r="AX1979" s="14" t="s">
        <v>71</v>
      </c>
      <c r="AY1979" s="173" t="s">
        <v>157</v>
      </c>
    </row>
    <row r="1980" spans="1:65" s="14" customFormat="1" x14ac:dyDescent="0.2">
      <c r="B1980" s="172"/>
      <c r="D1980" s="166" t="s">
        <v>269</v>
      </c>
      <c r="E1980" s="173" t="s">
        <v>1</v>
      </c>
      <c r="F1980" s="174" t="s">
        <v>2672</v>
      </c>
      <c r="H1980" s="175">
        <v>20.6</v>
      </c>
      <c r="L1980" s="172"/>
      <c r="M1980" s="176"/>
      <c r="N1980" s="177"/>
      <c r="O1980" s="177"/>
      <c r="P1980" s="177"/>
      <c r="Q1980" s="177"/>
      <c r="R1980" s="177"/>
      <c r="S1980" s="177"/>
      <c r="T1980" s="178"/>
      <c r="AT1980" s="173" t="s">
        <v>269</v>
      </c>
      <c r="AU1980" s="173" t="s">
        <v>87</v>
      </c>
      <c r="AV1980" s="14" t="s">
        <v>87</v>
      </c>
      <c r="AW1980" s="14" t="s">
        <v>26</v>
      </c>
      <c r="AX1980" s="14" t="s">
        <v>71</v>
      </c>
      <c r="AY1980" s="173" t="s">
        <v>157</v>
      </c>
    </row>
    <row r="1981" spans="1:65" s="16" customFormat="1" x14ac:dyDescent="0.2">
      <c r="B1981" s="186"/>
      <c r="D1981" s="166" t="s">
        <v>269</v>
      </c>
      <c r="E1981" s="187" t="s">
        <v>1</v>
      </c>
      <c r="F1981" s="188" t="s">
        <v>319</v>
      </c>
      <c r="H1981" s="189">
        <v>139.1</v>
      </c>
      <c r="L1981" s="186"/>
      <c r="M1981" s="190"/>
      <c r="N1981" s="191"/>
      <c r="O1981" s="191"/>
      <c r="P1981" s="191"/>
      <c r="Q1981" s="191"/>
      <c r="R1981" s="191"/>
      <c r="S1981" s="191"/>
      <c r="T1981" s="192"/>
      <c r="AT1981" s="187" t="s">
        <v>269</v>
      </c>
      <c r="AU1981" s="187" t="s">
        <v>87</v>
      </c>
      <c r="AV1981" s="16" t="s">
        <v>92</v>
      </c>
      <c r="AW1981" s="16" t="s">
        <v>26</v>
      </c>
      <c r="AX1981" s="16" t="s">
        <v>71</v>
      </c>
      <c r="AY1981" s="187" t="s">
        <v>157</v>
      </c>
    </row>
    <row r="1982" spans="1:65" s="13" customFormat="1" x14ac:dyDescent="0.2">
      <c r="B1982" s="165"/>
      <c r="D1982" s="166" t="s">
        <v>269</v>
      </c>
      <c r="E1982" s="167" t="s">
        <v>1</v>
      </c>
      <c r="F1982" s="168" t="s">
        <v>2613</v>
      </c>
      <c r="H1982" s="167" t="s">
        <v>1</v>
      </c>
      <c r="L1982" s="165"/>
      <c r="M1982" s="169"/>
      <c r="N1982" s="170"/>
      <c r="O1982" s="170"/>
      <c r="P1982" s="170"/>
      <c r="Q1982" s="170"/>
      <c r="R1982" s="170"/>
      <c r="S1982" s="170"/>
      <c r="T1982" s="171"/>
      <c r="AT1982" s="167" t="s">
        <v>269</v>
      </c>
      <c r="AU1982" s="167" t="s">
        <v>87</v>
      </c>
      <c r="AV1982" s="13" t="s">
        <v>79</v>
      </c>
      <c r="AW1982" s="13" t="s">
        <v>26</v>
      </c>
      <c r="AX1982" s="13" t="s">
        <v>71</v>
      </c>
      <c r="AY1982" s="167" t="s">
        <v>157</v>
      </c>
    </row>
    <row r="1983" spans="1:65" s="14" customFormat="1" x14ac:dyDescent="0.2">
      <c r="B1983" s="172"/>
      <c r="D1983" s="166" t="s">
        <v>269</v>
      </c>
      <c r="E1983" s="173" t="s">
        <v>1</v>
      </c>
      <c r="F1983" s="174" t="s">
        <v>2553</v>
      </c>
      <c r="H1983" s="175">
        <v>16.399999999999999</v>
      </c>
      <c r="L1983" s="172"/>
      <c r="M1983" s="176"/>
      <c r="N1983" s="177"/>
      <c r="O1983" s="177"/>
      <c r="P1983" s="177"/>
      <c r="Q1983" s="177"/>
      <c r="R1983" s="177"/>
      <c r="S1983" s="177"/>
      <c r="T1983" s="178"/>
      <c r="AT1983" s="173" t="s">
        <v>269</v>
      </c>
      <c r="AU1983" s="173" t="s">
        <v>87</v>
      </c>
      <c r="AV1983" s="14" t="s">
        <v>87</v>
      </c>
      <c r="AW1983" s="14" t="s">
        <v>26</v>
      </c>
      <c r="AX1983" s="14" t="s">
        <v>71</v>
      </c>
      <c r="AY1983" s="173" t="s">
        <v>157</v>
      </c>
    </row>
    <row r="1984" spans="1:65" s="14" customFormat="1" x14ac:dyDescent="0.2">
      <c r="B1984" s="172"/>
      <c r="D1984" s="166" t="s">
        <v>269</v>
      </c>
      <c r="E1984" s="173" t="s">
        <v>1</v>
      </c>
      <c r="F1984" s="174" t="s">
        <v>2673</v>
      </c>
      <c r="H1984" s="175">
        <v>9.8249999999999993</v>
      </c>
      <c r="L1984" s="172"/>
      <c r="M1984" s="176"/>
      <c r="N1984" s="177"/>
      <c r="O1984" s="177"/>
      <c r="P1984" s="177"/>
      <c r="Q1984" s="177"/>
      <c r="R1984" s="177"/>
      <c r="S1984" s="177"/>
      <c r="T1984" s="178"/>
      <c r="AT1984" s="173" t="s">
        <v>269</v>
      </c>
      <c r="AU1984" s="173" t="s">
        <v>87</v>
      </c>
      <c r="AV1984" s="14" t="s">
        <v>87</v>
      </c>
      <c r="AW1984" s="14" t="s">
        <v>26</v>
      </c>
      <c r="AX1984" s="14" t="s">
        <v>71</v>
      </c>
      <c r="AY1984" s="173" t="s">
        <v>157</v>
      </c>
    </row>
    <row r="1985" spans="1:65" s="16" customFormat="1" x14ac:dyDescent="0.2">
      <c r="B1985" s="186"/>
      <c r="D1985" s="166" t="s">
        <v>269</v>
      </c>
      <c r="E1985" s="187" t="s">
        <v>1</v>
      </c>
      <c r="F1985" s="188" t="s">
        <v>319</v>
      </c>
      <c r="H1985" s="189">
        <v>26.225000000000001</v>
      </c>
      <c r="L1985" s="186"/>
      <c r="M1985" s="190"/>
      <c r="N1985" s="191"/>
      <c r="O1985" s="191"/>
      <c r="P1985" s="191"/>
      <c r="Q1985" s="191"/>
      <c r="R1985" s="191"/>
      <c r="S1985" s="191"/>
      <c r="T1985" s="192"/>
      <c r="AT1985" s="187" t="s">
        <v>269</v>
      </c>
      <c r="AU1985" s="187" t="s">
        <v>87</v>
      </c>
      <c r="AV1985" s="16" t="s">
        <v>92</v>
      </c>
      <c r="AW1985" s="16" t="s">
        <v>26</v>
      </c>
      <c r="AX1985" s="16" t="s">
        <v>71</v>
      </c>
      <c r="AY1985" s="187" t="s">
        <v>157</v>
      </c>
    </row>
    <row r="1986" spans="1:65" s="15" customFormat="1" x14ac:dyDescent="0.2">
      <c r="B1986" s="179"/>
      <c r="D1986" s="166" t="s">
        <v>269</v>
      </c>
      <c r="E1986" s="180" t="s">
        <v>1</v>
      </c>
      <c r="F1986" s="181" t="s">
        <v>272</v>
      </c>
      <c r="H1986" s="182">
        <v>165.32499999999999</v>
      </c>
      <c r="L1986" s="179"/>
      <c r="M1986" s="183"/>
      <c r="N1986" s="184"/>
      <c r="O1986" s="184"/>
      <c r="P1986" s="184"/>
      <c r="Q1986" s="184"/>
      <c r="R1986" s="184"/>
      <c r="S1986" s="184"/>
      <c r="T1986" s="185"/>
      <c r="AT1986" s="180" t="s">
        <v>269</v>
      </c>
      <c r="AU1986" s="180" t="s">
        <v>87</v>
      </c>
      <c r="AV1986" s="15" t="s">
        <v>162</v>
      </c>
      <c r="AW1986" s="15" t="s">
        <v>26</v>
      </c>
      <c r="AX1986" s="15" t="s">
        <v>79</v>
      </c>
      <c r="AY1986" s="180" t="s">
        <v>157</v>
      </c>
    </row>
    <row r="1987" spans="1:65" s="2" customFormat="1" ht="37.9" customHeight="1" x14ac:dyDescent="0.2">
      <c r="A1987" s="30"/>
      <c r="B1987" s="147"/>
      <c r="C1987" s="193" t="s">
        <v>2674</v>
      </c>
      <c r="D1987" s="193" t="s">
        <v>777</v>
      </c>
      <c r="E1987" s="194" t="s">
        <v>2675</v>
      </c>
      <c r="F1987" s="195" t="s">
        <v>8099</v>
      </c>
      <c r="G1987" s="196" t="s">
        <v>168</v>
      </c>
      <c r="H1987" s="197">
        <v>218.643</v>
      </c>
      <c r="I1987" s="197"/>
      <c r="J1987" s="197">
        <f>ROUND(I1987*H1987,3)</f>
        <v>0</v>
      </c>
      <c r="K1987" s="198"/>
      <c r="L1987" s="199"/>
      <c r="M1987" s="200" t="s">
        <v>1</v>
      </c>
      <c r="N1987" s="201" t="s">
        <v>37</v>
      </c>
      <c r="O1987" s="156">
        <v>0</v>
      </c>
      <c r="P1987" s="156">
        <f>O1987*H1987</f>
        <v>0</v>
      </c>
      <c r="Q1987" s="156">
        <v>5.0000000000000001E-4</v>
      </c>
      <c r="R1987" s="156">
        <f>Q1987*H1987</f>
        <v>0.1093215</v>
      </c>
      <c r="S1987" s="156">
        <v>0</v>
      </c>
      <c r="T1987" s="157">
        <f>S1987*H1987</f>
        <v>0</v>
      </c>
      <c r="U1987" s="30"/>
      <c r="V1987" s="30"/>
      <c r="W1987" s="30"/>
      <c r="X1987" s="30"/>
      <c r="Y1987" s="30"/>
      <c r="Z1987" s="30"/>
      <c r="AA1987" s="30"/>
      <c r="AB1987" s="30"/>
      <c r="AC1987" s="30"/>
      <c r="AD1987" s="30"/>
      <c r="AE1987" s="30"/>
      <c r="AR1987" s="158" t="s">
        <v>511</v>
      </c>
      <c r="AT1987" s="158" t="s">
        <v>777</v>
      </c>
      <c r="AU1987" s="158" t="s">
        <v>87</v>
      </c>
      <c r="AY1987" s="18" t="s">
        <v>157</v>
      </c>
      <c r="BE1987" s="159">
        <f>IF(N1987="základná",J1987,0)</f>
        <v>0</v>
      </c>
      <c r="BF1987" s="159">
        <f>IF(N1987="znížená",J1987,0)</f>
        <v>0</v>
      </c>
      <c r="BG1987" s="159">
        <f>IF(N1987="zákl. prenesená",J1987,0)</f>
        <v>0</v>
      </c>
      <c r="BH1987" s="159">
        <f>IF(N1987="zníž. prenesená",J1987,0)</f>
        <v>0</v>
      </c>
      <c r="BI1987" s="159">
        <f>IF(N1987="nulová",J1987,0)</f>
        <v>0</v>
      </c>
      <c r="BJ1987" s="18" t="s">
        <v>87</v>
      </c>
      <c r="BK1987" s="160">
        <f>ROUND(I1987*H1987,3)</f>
        <v>0</v>
      </c>
      <c r="BL1987" s="18" t="s">
        <v>220</v>
      </c>
      <c r="BM1987" s="158" t="s">
        <v>2676</v>
      </c>
    </row>
    <row r="1988" spans="1:65" s="14" customFormat="1" x14ac:dyDescent="0.2">
      <c r="B1988" s="172"/>
      <c r="D1988" s="166" t="s">
        <v>269</v>
      </c>
      <c r="E1988" s="173" t="s">
        <v>1</v>
      </c>
      <c r="F1988" s="174" t="s">
        <v>2677</v>
      </c>
      <c r="H1988" s="175">
        <v>190.124</v>
      </c>
      <c r="L1988" s="172"/>
      <c r="M1988" s="176"/>
      <c r="N1988" s="177"/>
      <c r="O1988" s="177"/>
      <c r="P1988" s="177"/>
      <c r="Q1988" s="177"/>
      <c r="R1988" s="177"/>
      <c r="S1988" s="177"/>
      <c r="T1988" s="178"/>
      <c r="AT1988" s="173" t="s">
        <v>269</v>
      </c>
      <c r="AU1988" s="173" t="s">
        <v>87</v>
      </c>
      <c r="AV1988" s="14" t="s">
        <v>87</v>
      </c>
      <c r="AW1988" s="14" t="s">
        <v>26</v>
      </c>
      <c r="AX1988" s="14" t="s">
        <v>71</v>
      </c>
      <c r="AY1988" s="173" t="s">
        <v>157</v>
      </c>
    </row>
    <row r="1989" spans="1:65" s="15" customFormat="1" x14ac:dyDescent="0.2">
      <c r="B1989" s="179"/>
      <c r="D1989" s="166" t="s">
        <v>269</v>
      </c>
      <c r="E1989" s="180" t="s">
        <v>1</v>
      </c>
      <c r="F1989" s="181" t="s">
        <v>272</v>
      </c>
      <c r="H1989" s="182">
        <v>190.124</v>
      </c>
      <c r="L1989" s="179"/>
      <c r="M1989" s="183"/>
      <c r="N1989" s="184"/>
      <c r="O1989" s="184"/>
      <c r="P1989" s="184"/>
      <c r="Q1989" s="184"/>
      <c r="R1989" s="184"/>
      <c r="S1989" s="184"/>
      <c r="T1989" s="185"/>
      <c r="AT1989" s="180" t="s">
        <v>269</v>
      </c>
      <c r="AU1989" s="180" t="s">
        <v>87</v>
      </c>
      <c r="AV1989" s="15" t="s">
        <v>162</v>
      </c>
      <c r="AW1989" s="15" t="s">
        <v>26</v>
      </c>
      <c r="AX1989" s="15" t="s">
        <v>79</v>
      </c>
      <c r="AY1989" s="180" t="s">
        <v>157</v>
      </c>
    </row>
    <row r="1990" spans="1:65" s="14" customFormat="1" x14ac:dyDescent="0.2">
      <c r="B1990" s="172"/>
      <c r="D1990" s="166" t="s">
        <v>269</v>
      </c>
      <c r="F1990" s="174" t="s">
        <v>2678</v>
      </c>
      <c r="H1990" s="175">
        <v>218.643</v>
      </c>
      <c r="L1990" s="172"/>
      <c r="M1990" s="176"/>
      <c r="N1990" s="177"/>
      <c r="O1990" s="177"/>
      <c r="P1990" s="177"/>
      <c r="Q1990" s="177"/>
      <c r="R1990" s="177"/>
      <c r="S1990" s="177"/>
      <c r="T1990" s="178"/>
      <c r="AT1990" s="173" t="s">
        <v>269</v>
      </c>
      <c r="AU1990" s="173" t="s">
        <v>87</v>
      </c>
      <c r="AV1990" s="14" t="s">
        <v>87</v>
      </c>
      <c r="AW1990" s="14" t="s">
        <v>3</v>
      </c>
      <c r="AX1990" s="14" t="s">
        <v>79</v>
      </c>
      <c r="AY1990" s="173" t="s">
        <v>157</v>
      </c>
    </row>
    <row r="1991" spans="1:65" s="2" customFormat="1" ht="24.2" customHeight="1" x14ac:dyDescent="0.2">
      <c r="A1991" s="30"/>
      <c r="B1991" s="147"/>
      <c r="C1991" s="148" t="s">
        <v>2679</v>
      </c>
      <c r="D1991" s="148" t="s">
        <v>159</v>
      </c>
      <c r="E1991" s="149" t="s">
        <v>2680</v>
      </c>
      <c r="F1991" s="150" t="s">
        <v>2681</v>
      </c>
      <c r="G1991" s="151" t="s">
        <v>196</v>
      </c>
      <c r="H1991" s="152">
        <v>70.734999999999999</v>
      </c>
      <c r="I1991" s="152"/>
      <c r="J1991" s="152">
        <f>ROUND(I1991*H1991,3)</f>
        <v>0</v>
      </c>
      <c r="K1991" s="153"/>
      <c r="L1991" s="31"/>
      <c r="M1991" s="154" t="s">
        <v>1</v>
      </c>
      <c r="N1991" s="155" t="s">
        <v>37</v>
      </c>
      <c r="O1991" s="156">
        <v>0.47225</v>
      </c>
      <c r="P1991" s="156">
        <f>O1991*H1991</f>
        <v>33.40460375</v>
      </c>
      <c r="Q1991" s="156">
        <v>3.0000000000000001E-5</v>
      </c>
      <c r="R1991" s="156">
        <f>Q1991*H1991</f>
        <v>2.1220499999999999E-3</v>
      </c>
      <c r="S1991" s="156">
        <v>0</v>
      </c>
      <c r="T1991" s="157">
        <f>S1991*H1991</f>
        <v>0</v>
      </c>
      <c r="U1991" s="30"/>
      <c r="V1991" s="30"/>
      <c r="W1991" s="30"/>
      <c r="X1991" s="30"/>
      <c r="Y1991" s="30"/>
      <c r="Z1991" s="30"/>
      <c r="AA1991" s="30"/>
      <c r="AB1991" s="30"/>
      <c r="AC1991" s="30"/>
      <c r="AD1991" s="30"/>
      <c r="AE1991" s="30"/>
      <c r="AR1991" s="158" t="s">
        <v>220</v>
      </c>
      <c r="AT1991" s="158" t="s">
        <v>159</v>
      </c>
      <c r="AU1991" s="158" t="s">
        <v>87</v>
      </c>
      <c r="AY1991" s="18" t="s">
        <v>157</v>
      </c>
      <c r="BE1991" s="159">
        <f>IF(N1991="základná",J1991,0)</f>
        <v>0</v>
      </c>
      <c r="BF1991" s="159">
        <f>IF(N1991="znížená",J1991,0)</f>
        <v>0</v>
      </c>
      <c r="BG1991" s="159">
        <f>IF(N1991="zákl. prenesená",J1991,0)</f>
        <v>0</v>
      </c>
      <c r="BH1991" s="159">
        <f>IF(N1991="zníž. prenesená",J1991,0)</f>
        <v>0</v>
      </c>
      <c r="BI1991" s="159">
        <f>IF(N1991="nulová",J1991,0)</f>
        <v>0</v>
      </c>
      <c r="BJ1991" s="18" t="s">
        <v>87</v>
      </c>
      <c r="BK1991" s="160">
        <f>ROUND(I1991*H1991,3)</f>
        <v>0</v>
      </c>
      <c r="BL1991" s="18" t="s">
        <v>220</v>
      </c>
      <c r="BM1991" s="158" t="s">
        <v>2682</v>
      </c>
    </row>
    <row r="1992" spans="1:65" s="13" customFormat="1" x14ac:dyDescent="0.2">
      <c r="B1992" s="165"/>
      <c r="D1992" s="166" t="s">
        <v>269</v>
      </c>
      <c r="E1992" s="167" t="s">
        <v>1</v>
      </c>
      <c r="F1992" s="168" t="s">
        <v>2683</v>
      </c>
      <c r="H1992" s="167" t="s">
        <v>1</v>
      </c>
      <c r="L1992" s="165"/>
      <c r="M1992" s="169"/>
      <c r="N1992" s="170"/>
      <c r="O1992" s="170"/>
      <c r="P1992" s="170"/>
      <c r="Q1992" s="170"/>
      <c r="R1992" s="170"/>
      <c r="S1992" s="170"/>
      <c r="T1992" s="171"/>
      <c r="AT1992" s="167" t="s">
        <v>269</v>
      </c>
      <c r="AU1992" s="167" t="s">
        <v>87</v>
      </c>
      <c r="AV1992" s="13" t="s">
        <v>79</v>
      </c>
      <c r="AW1992" s="13" t="s">
        <v>26</v>
      </c>
      <c r="AX1992" s="13" t="s">
        <v>71</v>
      </c>
      <c r="AY1992" s="167" t="s">
        <v>157</v>
      </c>
    </row>
    <row r="1993" spans="1:65" s="14" customFormat="1" x14ac:dyDescent="0.2">
      <c r="B1993" s="172"/>
      <c r="D1993" s="166" t="s">
        <v>269</v>
      </c>
      <c r="E1993" s="173" t="s">
        <v>1</v>
      </c>
      <c r="F1993" s="174" t="s">
        <v>2659</v>
      </c>
      <c r="H1993" s="175">
        <v>51.5</v>
      </c>
      <c r="L1993" s="172"/>
      <c r="M1993" s="176"/>
      <c r="N1993" s="177"/>
      <c r="O1993" s="177"/>
      <c r="P1993" s="177"/>
      <c r="Q1993" s="177"/>
      <c r="R1993" s="177"/>
      <c r="S1993" s="177"/>
      <c r="T1993" s="178"/>
      <c r="AT1993" s="173" t="s">
        <v>269</v>
      </c>
      <c r="AU1993" s="173" t="s">
        <v>87</v>
      </c>
      <c r="AV1993" s="14" t="s">
        <v>87</v>
      </c>
      <c r="AW1993" s="14" t="s">
        <v>26</v>
      </c>
      <c r="AX1993" s="14" t="s">
        <v>71</v>
      </c>
      <c r="AY1993" s="173" t="s">
        <v>157</v>
      </c>
    </row>
    <row r="1994" spans="1:65" s="16" customFormat="1" x14ac:dyDescent="0.2">
      <c r="B1994" s="186"/>
      <c r="D1994" s="166" t="s">
        <v>269</v>
      </c>
      <c r="E1994" s="187" t="s">
        <v>1</v>
      </c>
      <c r="F1994" s="188" t="s">
        <v>319</v>
      </c>
      <c r="H1994" s="189">
        <v>51.5</v>
      </c>
      <c r="L1994" s="186"/>
      <c r="M1994" s="190"/>
      <c r="N1994" s="191"/>
      <c r="O1994" s="191"/>
      <c r="P1994" s="191"/>
      <c r="Q1994" s="191"/>
      <c r="R1994" s="191"/>
      <c r="S1994" s="191"/>
      <c r="T1994" s="192"/>
      <c r="AT1994" s="187" t="s">
        <v>269</v>
      </c>
      <c r="AU1994" s="187" t="s">
        <v>87</v>
      </c>
      <c r="AV1994" s="16" t="s">
        <v>92</v>
      </c>
      <c r="AW1994" s="16" t="s">
        <v>26</v>
      </c>
      <c r="AX1994" s="16" t="s">
        <v>71</v>
      </c>
      <c r="AY1994" s="187" t="s">
        <v>157</v>
      </c>
    </row>
    <row r="1995" spans="1:65" s="13" customFormat="1" x14ac:dyDescent="0.2">
      <c r="B1995" s="165"/>
      <c r="D1995" s="166" t="s">
        <v>269</v>
      </c>
      <c r="E1995" s="167" t="s">
        <v>1</v>
      </c>
      <c r="F1995" s="168" t="s">
        <v>2684</v>
      </c>
      <c r="H1995" s="167" t="s">
        <v>1</v>
      </c>
      <c r="L1995" s="165"/>
      <c r="M1995" s="169"/>
      <c r="N1995" s="170"/>
      <c r="O1995" s="170"/>
      <c r="P1995" s="170"/>
      <c r="Q1995" s="170"/>
      <c r="R1995" s="170"/>
      <c r="S1995" s="170"/>
      <c r="T1995" s="171"/>
      <c r="AT1995" s="167" t="s">
        <v>269</v>
      </c>
      <c r="AU1995" s="167" t="s">
        <v>87</v>
      </c>
      <c r="AV1995" s="13" t="s">
        <v>79</v>
      </c>
      <c r="AW1995" s="13" t="s">
        <v>26</v>
      </c>
      <c r="AX1995" s="13" t="s">
        <v>71</v>
      </c>
      <c r="AY1995" s="167" t="s">
        <v>157</v>
      </c>
    </row>
    <row r="1996" spans="1:65" s="14" customFormat="1" x14ac:dyDescent="0.2">
      <c r="B1996" s="172"/>
      <c r="D1996" s="166" t="s">
        <v>269</v>
      </c>
      <c r="E1996" s="173" t="s">
        <v>1</v>
      </c>
      <c r="F1996" s="174" t="s">
        <v>2661</v>
      </c>
      <c r="H1996" s="175">
        <v>19.234999999999999</v>
      </c>
      <c r="L1996" s="172"/>
      <c r="M1996" s="176"/>
      <c r="N1996" s="177"/>
      <c r="O1996" s="177"/>
      <c r="P1996" s="177"/>
      <c r="Q1996" s="177"/>
      <c r="R1996" s="177"/>
      <c r="S1996" s="177"/>
      <c r="T1996" s="178"/>
      <c r="AT1996" s="173" t="s">
        <v>269</v>
      </c>
      <c r="AU1996" s="173" t="s">
        <v>87</v>
      </c>
      <c r="AV1996" s="14" t="s">
        <v>87</v>
      </c>
      <c r="AW1996" s="14" t="s">
        <v>26</v>
      </c>
      <c r="AX1996" s="14" t="s">
        <v>71</v>
      </c>
      <c r="AY1996" s="173" t="s">
        <v>157</v>
      </c>
    </row>
    <row r="1997" spans="1:65" s="16" customFormat="1" x14ac:dyDescent="0.2">
      <c r="B1997" s="186"/>
      <c r="D1997" s="166" t="s">
        <v>269</v>
      </c>
      <c r="E1997" s="187" t="s">
        <v>1</v>
      </c>
      <c r="F1997" s="188" t="s">
        <v>319</v>
      </c>
      <c r="H1997" s="189">
        <v>19.234999999999999</v>
      </c>
      <c r="L1997" s="186"/>
      <c r="M1997" s="190"/>
      <c r="N1997" s="191"/>
      <c r="O1997" s="191"/>
      <c r="P1997" s="191"/>
      <c r="Q1997" s="191"/>
      <c r="R1997" s="191"/>
      <c r="S1997" s="191"/>
      <c r="T1997" s="192"/>
      <c r="AT1997" s="187" t="s">
        <v>269</v>
      </c>
      <c r="AU1997" s="187" t="s">
        <v>87</v>
      </c>
      <c r="AV1997" s="16" t="s">
        <v>92</v>
      </c>
      <c r="AW1997" s="16" t="s">
        <v>26</v>
      </c>
      <c r="AX1997" s="16" t="s">
        <v>71</v>
      </c>
      <c r="AY1997" s="187" t="s">
        <v>157</v>
      </c>
    </row>
    <row r="1998" spans="1:65" s="15" customFormat="1" x14ac:dyDescent="0.2">
      <c r="B1998" s="179"/>
      <c r="D1998" s="166" t="s">
        <v>269</v>
      </c>
      <c r="E1998" s="180" t="s">
        <v>1</v>
      </c>
      <c r="F1998" s="181" t="s">
        <v>272</v>
      </c>
      <c r="H1998" s="182">
        <v>70.734999999999999</v>
      </c>
      <c r="L1998" s="179"/>
      <c r="M1998" s="183"/>
      <c r="N1998" s="184"/>
      <c r="O1998" s="184"/>
      <c r="P1998" s="184"/>
      <c r="Q1998" s="184"/>
      <c r="R1998" s="184"/>
      <c r="S1998" s="184"/>
      <c r="T1998" s="185"/>
      <c r="AT1998" s="180" t="s">
        <v>269</v>
      </c>
      <c r="AU1998" s="180" t="s">
        <v>87</v>
      </c>
      <c r="AV1998" s="15" t="s">
        <v>162</v>
      </c>
      <c r="AW1998" s="15" t="s">
        <v>26</v>
      </c>
      <c r="AX1998" s="15" t="s">
        <v>79</v>
      </c>
      <c r="AY1998" s="180" t="s">
        <v>157</v>
      </c>
    </row>
    <row r="1999" spans="1:65" s="2" customFormat="1" ht="24.2" customHeight="1" x14ac:dyDescent="0.2">
      <c r="A1999" s="30"/>
      <c r="B1999" s="147"/>
      <c r="C1999" s="148" t="s">
        <v>2685</v>
      </c>
      <c r="D1999" s="148" t="s">
        <v>159</v>
      </c>
      <c r="E1999" s="149" t="s">
        <v>2686</v>
      </c>
      <c r="F1999" s="150" t="s">
        <v>2687</v>
      </c>
      <c r="G1999" s="151" t="s">
        <v>196</v>
      </c>
      <c r="H1999" s="152">
        <v>89.9</v>
      </c>
      <c r="I1999" s="152"/>
      <c r="J1999" s="152">
        <f>ROUND(I1999*H1999,3)</f>
        <v>0</v>
      </c>
      <c r="K1999" s="153"/>
      <c r="L1999" s="31"/>
      <c r="M1999" s="154" t="s">
        <v>1</v>
      </c>
      <c r="N1999" s="155" t="s">
        <v>37</v>
      </c>
      <c r="O1999" s="156">
        <v>0.46800000000000003</v>
      </c>
      <c r="P1999" s="156">
        <f>O1999*H1999</f>
        <v>42.073200000000007</v>
      </c>
      <c r="Q1999" s="156">
        <v>3.0000000000000001E-5</v>
      </c>
      <c r="R1999" s="156">
        <f>Q1999*H1999</f>
        <v>2.6970000000000002E-3</v>
      </c>
      <c r="S1999" s="156">
        <v>0</v>
      </c>
      <c r="T1999" s="157">
        <f>S1999*H1999</f>
        <v>0</v>
      </c>
      <c r="U1999" s="30"/>
      <c r="V1999" s="30"/>
      <c r="W1999" s="30"/>
      <c r="X1999" s="30"/>
      <c r="Y1999" s="30"/>
      <c r="Z1999" s="30"/>
      <c r="AA1999" s="30"/>
      <c r="AB1999" s="30"/>
      <c r="AC1999" s="30"/>
      <c r="AD1999" s="30"/>
      <c r="AE1999" s="30"/>
      <c r="AR1999" s="158" t="s">
        <v>220</v>
      </c>
      <c r="AT1999" s="158" t="s">
        <v>159</v>
      </c>
      <c r="AU1999" s="158" t="s">
        <v>87</v>
      </c>
      <c r="AY1999" s="18" t="s">
        <v>157</v>
      </c>
      <c r="BE1999" s="159">
        <f>IF(N1999="základná",J1999,0)</f>
        <v>0</v>
      </c>
      <c r="BF1999" s="159">
        <f>IF(N1999="znížená",J1999,0)</f>
        <v>0</v>
      </c>
      <c r="BG1999" s="159">
        <f>IF(N1999="zákl. prenesená",J1999,0)</f>
        <v>0</v>
      </c>
      <c r="BH1999" s="159">
        <f>IF(N1999="zníž. prenesená",J1999,0)</f>
        <v>0</v>
      </c>
      <c r="BI1999" s="159">
        <f>IF(N1999="nulová",J1999,0)</f>
        <v>0</v>
      </c>
      <c r="BJ1999" s="18" t="s">
        <v>87</v>
      </c>
      <c r="BK1999" s="160">
        <f>ROUND(I1999*H1999,3)</f>
        <v>0</v>
      </c>
      <c r="BL1999" s="18" t="s">
        <v>220</v>
      </c>
      <c r="BM1999" s="158" t="s">
        <v>2688</v>
      </c>
    </row>
    <row r="2000" spans="1:65" s="13" customFormat="1" x14ac:dyDescent="0.2">
      <c r="B2000" s="165"/>
      <c r="D2000" s="166" t="s">
        <v>269</v>
      </c>
      <c r="E2000" s="167" t="s">
        <v>1</v>
      </c>
      <c r="F2000" s="168" t="s">
        <v>2689</v>
      </c>
      <c r="H2000" s="167" t="s">
        <v>1</v>
      </c>
      <c r="L2000" s="165"/>
      <c r="M2000" s="169"/>
      <c r="N2000" s="170"/>
      <c r="O2000" s="170"/>
      <c r="P2000" s="170"/>
      <c r="Q2000" s="170"/>
      <c r="R2000" s="170"/>
      <c r="S2000" s="170"/>
      <c r="T2000" s="171"/>
      <c r="AT2000" s="167" t="s">
        <v>269</v>
      </c>
      <c r="AU2000" s="167" t="s">
        <v>87</v>
      </c>
      <c r="AV2000" s="13" t="s">
        <v>79</v>
      </c>
      <c r="AW2000" s="13" t="s">
        <v>26</v>
      </c>
      <c r="AX2000" s="13" t="s">
        <v>71</v>
      </c>
      <c r="AY2000" s="167" t="s">
        <v>157</v>
      </c>
    </row>
    <row r="2001" spans="1:65" s="14" customFormat="1" x14ac:dyDescent="0.2">
      <c r="B2001" s="172"/>
      <c r="D2001" s="166" t="s">
        <v>269</v>
      </c>
      <c r="E2001" s="173" t="s">
        <v>1</v>
      </c>
      <c r="F2001" s="174" t="s">
        <v>2690</v>
      </c>
      <c r="H2001" s="175">
        <v>89.9</v>
      </c>
      <c r="L2001" s="172"/>
      <c r="M2001" s="176"/>
      <c r="N2001" s="177"/>
      <c r="O2001" s="177"/>
      <c r="P2001" s="177"/>
      <c r="Q2001" s="177"/>
      <c r="R2001" s="177"/>
      <c r="S2001" s="177"/>
      <c r="T2001" s="178"/>
      <c r="AT2001" s="173" t="s">
        <v>269</v>
      </c>
      <c r="AU2001" s="173" t="s">
        <v>87</v>
      </c>
      <c r="AV2001" s="14" t="s">
        <v>87</v>
      </c>
      <c r="AW2001" s="14" t="s">
        <v>26</v>
      </c>
      <c r="AX2001" s="14" t="s">
        <v>71</v>
      </c>
      <c r="AY2001" s="173" t="s">
        <v>157</v>
      </c>
    </row>
    <row r="2002" spans="1:65" s="15" customFormat="1" x14ac:dyDescent="0.2">
      <c r="B2002" s="179"/>
      <c r="D2002" s="166" t="s">
        <v>269</v>
      </c>
      <c r="E2002" s="180" t="s">
        <v>1</v>
      </c>
      <c r="F2002" s="181" t="s">
        <v>272</v>
      </c>
      <c r="H2002" s="182">
        <v>89.9</v>
      </c>
      <c r="L2002" s="179"/>
      <c r="M2002" s="183"/>
      <c r="N2002" s="184"/>
      <c r="O2002" s="184"/>
      <c r="P2002" s="184"/>
      <c r="Q2002" s="184"/>
      <c r="R2002" s="184"/>
      <c r="S2002" s="184"/>
      <c r="T2002" s="185"/>
      <c r="AT2002" s="180" t="s">
        <v>269</v>
      </c>
      <c r="AU2002" s="180" t="s">
        <v>87</v>
      </c>
      <c r="AV2002" s="15" t="s">
        <v>162</v>
      </c>
      <c r="AW2002" s="15" t="s">
        <v>26</v>
      </c>
      <c r="AX2002" s="15" t="s">
        <v>79</v>
      </c>
      <c r="AY2002" s="180" t="s">
        <v>157</v>
      </c>
    </row>
    <row r="2003" spans="1:65" s="2" customFormat="1" ht="28.5" customHeight="1" x14ac:dyDescent="0.2">
      <c r="A2003" s="30"/>
      <c r="B2003" s="147"/>
      <c r="C2003" s="193" t="s">
        <v>2691</v>
      </c>
      <c r="D2003" s="193" t="s">
        <v>777</v>
      </c>
      <c r="E2003" s="194" t="s">
        <v>2692</v>
      </c>
      <c r="F2003" s="195" t="s">
        <v>8100</v>
      </c>
      <c r="G2003" s="196" t="s">
        <v>168</v>
      </c>
      <c r="H2003" s="197">
        <v>56.25</v>
      </c>
      <c r="I2003" s="197"/>
      <c r="J2003" s="197">
        <f>ROUND(I2003*H2003,3)</f>
        <v>0</v>
      </c>
      <c r="K2003" s="198"/>
      <c r="L2003" s="199"/>
      <c r="M2003" s="200" t="s">
        <v>1</v>
      </c>
      <c r="N2003" s="201" t="s">
        <v>37</v>
      </c>
      <c r="O2003" s="156">
        <v>0</v>
      </c>
      <c r="P2003" s="156">
        <f>O2003*H2003</f>
        <v>0</v>
      </c>
      <c r="Q2003" s="156">
        <v>7.92E-3</v>
      </c>
      <c r="R2003" s="156">
        <f>Q2003*H2003</f>
        <v>0.44550000000000001</v>
      </c>
      <c r="S2003" s="156">
        <v>0</v>
      </c>
      <c r="T2003" s="157">
        <f>S2003*H2003</f>
        <v>0</v>
      </c>
      <c r="U2003" s="30"/>
      <c r="V2003" s="30"/>
      <c r="W2003" s="30"/>
      <c r="X2003" s="30"/>
      <c r="Y2003" s="30"/>
      <c r="Z2003" s="30"/>
      <c r="AA2003" s="30"/>
      <c r="AB2003" s="30"/>
      <c r="AC2003" s="30"/>
      <c r="AD2003" s="30"/>
      <c r="AE2003" s="30"/>
      <c r="AR2003" s="158" t="s">
        <v>511</v>
      </c>
      <c r="AT2003" s="158" t="s">
        <v>777</v>
      </c>
      <c r="AU2003" s="158" t="s">
        <v>87</v>
      </c>
      <c r="AY2003" s="18" t="s">
        <v>157</v>
      </c>
      <c r="BE2003" s="159">
        <f>IF(N2003="základná",J2003,0)</f>
        <v>0</v>
      </c>
      <c r="BF2003" s="159">
        <f>IF(N2003="znížená",J2003,0)</f>
        <v>0</v>
      </c>
      <c r="BG2003" s="159">
        <f>IF(N2003="zákl. prenesená",J2003,0)</f>
        <v>0</v>
      </c>
      <c r="BH2003" s="159">
        <f>IF(N2003="zníž. prenesená",J2003,0)</f>
        <v>0</v>
      </c>
      <c r="BI2003" s="159">
        <f>IF(N2003="nulová",J2003,0)</f>
        <v>0</v>
      </c>
      <c r="BJ2003" s="18" t="s">
        <v>87</v>
      </c>
      <c r="BK2003" s="160">
        <f>ROUND(I2003*H2003,3)</f>
        <v>0</v>
      </c>
      <c r="BL2003" s="18" t="s">
        <v>220</v>
      </c>
      <c r="BM2003" s="158" t="s">
        <v>2693</v>
      </c>
    </row>
    <row r="2004" spans="1:65" s="14" customFormat="1" x14ac:dyDescent="0.2">
      <c r="B2004" s="172"/>
      <c r="D2004" s="166" t="s">
        <v>269</v>
      </c>
      <c r="E2004" s="173" t="s">
        <v>1</v>
      </c>
      <c r="F2004" s="174" t="s">
        <v>2694</v>
      </c>
      <c r="H2004" s="175">
        <v>56.25</v>
      </c>
      <c r="L2004" s="172"/>
      <c r="M2004" s="176"/>
      <c r="N2004" s="177"/>
      <c r="O2004" s="177"/>
      <c r="P2004" s="177"/>
      <c r="Q2004" s="177"/>
      <c r="R2004" s="177"/>
      <c r="S2004" s="177"/>
      <c r="T2004" s="178"/>
      <c r="AT2004" s="173" t="s">
        <v>269</v>
      </c>
      <c r="AU2004" s="173" t="s">
        <v>87</v>
      </c>
      <c r="AV2004" s="14" t="s">
        <v>87</v>
      </c>
      <c r="AW2004" s="14" t="s">
        <v>26</v>
      </c>
      <c r="AX2004" s="14" t="s">
        <v>71</v>
      </c>
      <c r="AY2004" s="173" t="s">
        <v>157</v>
      </c>
    </row>
    <row r="2005" spans="1:65" s="15" customFormat="1" x14ac:dyDescent="0.2">
      <c r="B2005" s="179"/>
      <c r="D2005" s="166" t="s">
        <v>269</v>
      </c>
      <c r="E2005" s="180" t="s">
        <v>1</v>
      </c>
      <c r="F2005" s="181" t="s">
        <v>272</v>
      </c>
      <c r="H2005" s="182">
        <v>56.25</v>
      </c>
      <c r="L2005" s="179"/>
      <c r="M2005" s="183"/>
      <c r="N2005" s="184"/>
      <c r="O2005" s="184"/>
      <c r="P2005" s="184"/>
      <c r="Q2005" s="184"/>
      <c r="R2005" s="184"/>
      <c r="S2005" s="184"/>
      <c r="T2005" s="185"/>
      <c r="AT2005" s="180" t="s">
        <v>269</v>
      </c>
      <c r="AU2005" s="180" t="s">
        <v>87</v>
      </c>
      <c r="AV2005" s="15" t="s">
        <v>162</v>
      </c>
      <c r="AW2005" s="15" t="s">
        <v>26</v>
      </c>
      <c r="AX2005" s="15" t="s">
        <v>79</v>
      </c>
      <c r="AY2005" s="180" t="s">
        <v>157</v>
      </c>
    </row>
    <row r="2006" spans="1:65" s="2" customFormat="1" ht="24.2" customHeight="1" x14ac:dyDescent="0.2">
      <c r="A2006" s="30"/>
      <c r="B2006" s="147"/>
      <c r="C2006" s="148" t="s">
        <v>2695</v>
      </c>
      <c r="D2006" s="148" t="s">
        <v>159</v>
      </c>
      <c r="E2006" s="149" t="s">
        <v>2696</v>
      </c>
      <c r="F2006" s="150" t="s">
        <v>2697</v>
      </c>
      <c r="G2006" s="151" t="s">
        <v>514</v>
      </c>
      <c r="H2006" s="152">
        <v>2.95</v>
      </c>
      <c r="I2006" s="152"/>
      <c r="J2006" s="152">
        <f>ROUND(I2006*H2006,3)</f>
        <v>0</v>
      </c>
      <c r="K2006" s="153"/>
      <c r="L2006" s="31"/>
      <c r="M2006" s="154" t="s">
        <v>1</v>
      </c>
      <c r="N2006" s="155" t="s">
        <v>37</v>
      </c>
      <c r="O2006" s="156">
        <v>0</v>
      </c>
      <c r="P2006" s="156">
        <f>O2006*H2006</f>
        <v>0</v>
      </c>
      <c r="Q2006" s="156">
        <v>0</v>
      </c>
      <c r="R2006" s="156">
        <f>Q2006*H2006</f>
        <v>0</v>
      </c>
      <c r="S2006" s="156">
        <v>0</v>
      </c>
      <c r="T2006" s="157">
        <f>S2006*H2006</f>
        <v>0</v>
      </c>
      <c r="U2006" s="30"/>
      <c r="V2006" s="30"/>
      <c r="W2006" s="30"/>
      <c r="X2006" s="30"/>
      <c r="Y2006" s="30"/>
      <c r="Z2006" s="30"/>
      <c r="AA2006" s="30"/>
      <c r="AB2006" s="30"/>
      <c r="AC2006" s="30"/>
      <c r="AD2006" s="30"/>
      <c r="AE2006" s="30"/>
      <c r="AR2006" s="158" t="s">
        <v>220</v>
      </c>
      <c r="AT2006" s="158" t="s">
        <v>159</v>
      </c>
      <c r="AU2006" s="158" t="s">
        <v>87</v>
      </c>
      <c r="AY2006" s="18" t="s">
        <v>157</v>
      </c>
      <c r="BE2006" s="159">
        <f>IF(N2006="základná",J2006,0)</f>
        <v>0</v>
      </c>
      <c r="BF2006" s="159">
        <f>IF(N2006="znížená",J2006,0)</f>
        <v>0</v>
      </c>
      <c r="BG2006" s="159">
        <f>IF(N2006="zákl. prenesená",J2006,0)</f>
        <v>0</v>
      </c>
      <c r="BH2006" s="159">
        <f>IF(N2006="zníž. prenesená",J2006,0)</f>
        <v>0</v>
      </c>
      <c r="BI2006" s="159">
        <f>IF(N2006="nulová",J2006,0)</f>
        <v>0</v>
      </c>
      <c r="BJ2006" s="18" t="s">
        <v>87</v>
      </c>
      <c r="BK2006" s="160">
        <f>ROUND(I2006*H2006,3)</f>
        <v>0</v>
      </c>
      <c r="BL2006" s="18" t="s">
        <v>220</v>
      </c>
      <c r="BM2006" s="158" t="s">
        <v>2698</v>
      </c>
    </row>
    <row r="2007" spans="1:65" s="12" customFormat="1" ht="22.9" customHeight="1" x14ac:dyDescent="0.2">
      <c r="B2007" s="135"/>
      <c r="D2007" s="136" t="s">
        <v>70</v>
      </c>
      <c r="E2007" s="145" t="s">
        <v>504</v>
      </c>
      <c r="F2007" s="145" t="s">
        <v>505</v>
      </c>
      <c r="J2007" s="146">
        <f>BK2007+J2109+J2121</f>
        <v>0</v>
      </c>
      <c r="L2007" s="135"/>
      <c r="M2007" s="139"/>
      <c r="N2007" s="140"/>
      <c r="O2007" s="140"/>
      <c r="P2007" s="141">
        <f>SUM(P2008:P2124)</f>
        <v>453.196618</v>
      </c>
      <c r="Q2007" s="140"/>
      <c r="R2007" s="141">
        <f>SUM(R2008:R2124)</f>
        <v>7.7140610899999995</v>
      </c>
      <c r="S2007" s="140"/>
      <c r="T2007" s="142">
        <f>SUM(T2008:T2124)</f>
        <v>0</v>
      </c>
      <c r="AR2007" s="136" t="s">
        <v>87</v>
      </c>
      <c r="AT2007" s="143" t="s">
        <v>70</v>
      </c>
      <c r="AU2007" s="143" t="s">
        <v>79</v>
      </c>
      <c r="AY2007" s="136" t="s">
        <v>157</v>
      </c>
      <c r="BK2007" s="144">
        <f>SUM(BK2008:BK2124)</f>
        <v>0</v>
      </c>
    </row>
    <row r="2008" spans="1:65" s="2" customFormat="1" ht="24.2" customHeight="1" x14ac:dyDescent="0.2">
      <c r="A2008" s="30"/>
      <c r="B2008" s="147"/>
      <c r="C2008" s="148" t="s">
        <v>2699</v>
      </c>
      <c r="D2008" s="148" t="s">
        <v>159</v>
      </c>
      <c r="E2008" s="149" t="s">
        <v>2700</v>
      </c>
      <c r="F2008" s="150" t="s">
        <v>2701</v>
      </c>
      <c r="G2008" s="151" t="s">
        <v>168</v>
      </c>
      <c r="H2008" s="152">
        <v>638.37800000000004</v>
      </c>
      <c r="I2008" s="152"/>
      <c r="J2008" s="152">
        <f>ROUND(I2008*H2008,3)</f>
        <v>0</v>
      </c>
      <c r="K2008" s="153"/>
      <c r="L2008" s="31"/>
      <c r="M2008" s="154" t="s">
        <v>1</v>
      </c>
      <c r="N2008" s="155" t="s">
        <v>37</v>
      </c>
      <c r="O2008" s="156">
        <v>9.1999999999999998E-2</v>
      </c>
      <c r="P2008" s="156">
        <f>O2008*H2008</f>
        <v>58.730776000000006</v>
      </c>
      <c r="Q2008" s="156">
        <v>0</v>
      </c>
      <c r="R2008" s="156">
        <f>Q2008*H2008</f>
        <v>0</v>
      </c>
      <c r="S2008" s="156">
        <v>0</v>
      </c>
      <c r="T2008" s="157">
        <f>S2008*H2008</f>
        <v>0</v>
      </c>
      <c r="U2008" s="30"/>
      <c r="V2008" s="30"/>
      <c r="W2008" s="30"/>
      <c r="X2008" s="30"/>
      <c r="Y2008" s="30"/>
      <c r="Z2008" s="30"/>
      <c r="AA2008" s="30"/>
      <c r="AB2008" s="30"/>
      <c r="AC2008" s="30"/>
      <c r="AD2008" s="30"/>
      <c r="AE2008" s="30"/>
      <c r="AR2008" s="158" t="s">
        <v>220</v>
      </c>
      <c r="AT2008" s="158" t="s">
        <v>159</v>
      </c>
      <c r="AU2008" s="158" t="s">
        <v>87</v>
      </c>
      <c r="AY2008" s="18" t="s">
        <v>157</v>
      </c>
      <c r="BE2008" s="159">
        <f>IF(N2008="základná",J2008,0)</f>
        <v>0</v>
      </c>
      <c r="BF2008" s="159">
        <f>IF(N2008="znížená",J2008,0)</f>
        <v>0</v>
      </c>
      <c r="BG2008" s="159">
        <f>IF(N2008="zákl. prenesená",J2008,0)</f>
        <v>0</v>
      </c>
      <c r="BH2008" s="159">
        <f>IF(N2008="zníž. prenesená",J2008,0)</f>
        <v>0</v>
      </c>
      <c r="BI2008" s="159">
        <f>IF(N2008="nulová",J2008,0)</f>
        <v>0</v>
      </c>
      <c r="BJ2008" s="18" t="s">
        <v>87</v>
      </c>
      <c r="BK2008" s="160">
        <f>ROUND(I2008*H2008,3)</f>
        <v>0</v>
      </c>
      <c r="BL2008" s="18" t="s">
        <v>220</v>
      </c>
      <c r="BM2008" s="158" t="s">
        <v>2702</v>
      </c>
    </row>
    <row r="2009" spans="1:65" s="13" customFormat="1" x14ac:dyDescent="0.2">
      <c r="B2009" s="165"/>
      <c r="D2009" s="166" t="s">
        <v>269</v>
      </c>
      <c r="E2009" s="167" t="s">
        <v>1</v>
      </c>
      <c r="F2009" s="168" t="s">
        <v>2703</v>
      </c>
      <c r="H2009" s="167" t="s">
        <v>1</v>
      </c>
      <c r="L2009" s="165"/>
      <c r="M2009" s="169"/>
      <c r="N2009" s="170"/>
      <c r="O2009" s="170"/>
      <c r="P2009" s="170"/>
      <c r="Q2009" s="170"/>
      <c r="R2009" s="170"/>
      <c r="S2009" s="170"/>
      <c r="T2009" s="171"/>
      <c r="AT2009" s="167" t="s">
        <v>269</v>
      </c>
      <c r="AU2009" s="167" t="s">
        <v>87</v>
      </c>
      <c r="AV2009" s="13" t="s">
        <v>79</v>
      </c>
      <c r="AW2009" s="13" t="s">
        <v>26</v>
      </c>
      <c r="AX2009" s="13" t="s">
        <v>71</v>
      </c>
      <c r="AY2009" s="167" t="s">
        <v>157</v>
      </c>
    </row>
    <row r="2010" spans="1:65" s="13" customFormat="1" x14ac:dyDescent="0.2">
      <c r="B2010" s="165"/>
      <c r="D2010" s="166" t="s">
        <v>269</v>
      </c>
      <c r="E2010" s="167" t="s">
        <v>1</v>
      </c>
      <c r="F2010" s="168" t="s">
        <v>2704</v>
      </c>
      <c r="H2010" s="167" t="s">
        <v>1</v>
      </c>
      <c r="L2010" s="165"/>
      <c r="M2010" s="169"/>
      <c r="N2010" s="170"/>
      <c r="O2010" s="170"/>
      <c r="P2010" s="170"/>
      <c r="Q2010" s="170"/>
      <c r="R2010" s="170"/>
      <c r="S2010" s="170"/>
      <c r="T2010" s="171"/>
      <c r="AT2010" s="167" t="s">
        <v>269</v>
      </c>
      <c r="AU2010" s="167" t="s">
        <v>87</v>
      </c>
      <c r="AV2010" s="13" t="s">
        <v>79</v>
      </c>
      <c r="AW2010" s="13" t="s">
        <v>26</v>
      </c>
      <c r="AX2010" s="13" t="s">
        <v>71</v>
      </c>
      <c r="AY2010" s="167" t="s">
        <v>157</v>
      </c>
    </row>
    <row r="2011" spans="1:65" s="14" customFormat="1" x14ac:dyDescent="0.2">
      <c r="B2011" s="172"/>
      <c r="D2011" s="166" t="s">
        <v>269</v>
      </c>
      <c r="E2011" s="173" t="s">
        <v>1</v>
      </c>
      <c r="F2011" s="174" t="s">
        <v>2705</v>
      </c>
      <c r="H2011" s="175">
        <v>168</v>
      </c>
      <c r="L2011" s="172"/>
      <c r="M2011" s="176"/>
      <c r="N2011" s="177"/>
      <c r="O2011" s="177"/>
      <c r="P2011" s="177"/>
      <c r="Q2011" s="177"/>
      <c r="R2011" s="177"/>
      <c r="S2011" s="177"/>
      <c r="T2011" s="178"/>
      <c r="AT2011" s="173" t="s">
        <v>269</v>
      </c>
      <c r="AU2011" s="173" t="s">
        <v>87</v>
      </c>
      <c r="AV2011" s="14" t="s">
        <v>87</v>
      </c>
      <c r="AW2011" s="14" t="s">
        <v>26</v>
      </c>
      <c r="AX2011" s="14" t="s">
        <v>71</v>
      </c>
      <c r="AY2011" s="173" t="s">
        <v>157</v>
      </c>
    </row>
    <row r="2012" spans="1:65" s="16" customFormat="1" x14ac:dyDescent="0.2">
      <c r="B2012" s="186"/>
      <c r="D2012" s="166" t="s">
        <v>269</v>
      </c>
      <c r="E2012" s="187" t="s">
        <v>1</v>
      </c>
      <c r="F2012" s="188" t="s">
        <v>319</v>
      </c>
      <c r="H2012" s="189">
        <v>168</v>
      </c>
      <c r="L2012" s="186"/>
      <c r="M2012" s="190"/>
      <c r="N2012" s="191"/>
      <c r="O2012" s="191"/>
      <c r="P2012" s="191"/>
      <c r="Q2012" s="191"/>
      <c r="R2012" s="191"/>
      <c r="S2012" s="191"/>
      <c r="T2012" s="192"/>
      <c r="AT2012" s="187" t="s">
        <v>269</v>
      </c>
      <c r="AU2012" s="187" t="s">
        <v>87</v>
      </c>
      <c r="AV2012" s="16" t="s">
        <v>92</v>
      </c>
      <c r="AW2012" s="16" t="s">
        <v>26</v>
      </c>
      <c r="AX2012" s="16" t="s">
        <v>71</v>
      </c>
      <c r="AY2012" s="187" t="s">
        <v>157</v>
      </c>
    </row>
    <row r="2013" spans="1:65" s="13" customFormat="1" x14ac:dyDescent="0.2">
      <c r="B2013" s="165"/>
      <c r="D2013" s="166" t="s">
        <v>269</v>
      </c>
      <c r="E2013" s="167" t="s">
        <v>1</v>
      </c>
      <c r="F2013" s="168" t="s">
        <v>2706</v>
      </c>
      <c r="H2013" s="167" t="s">
        <v>1</v>
      </c>
      <c r="L2013" s="165"/>
      <c r="M2013" s="169"/>
      <c r="N2013" s="170"/>
      <c r="O2013" s="170"/>
      <c r="P2013" s="170"/>
      <c r="Q2013" s="170"/>
      <c r="R2013" s="170"/>
      <c r="S2013" s="170"/>
      <c r="T2013" s="171"/>
      <c r="AT2013" s="167" t="s">
        <v>269</v>
      </c>
      <c r="AU2013" s="167" t="s">
        <v>87</v>
      </c>
      <c r="AV2013" s="13" t="s">
        <v>79</v>
      </c>
      <c r="AW2013" s="13" t="s">
        <v>26</v>
      </c>
      <c r="AX2013" s="13" t="s">
        <v>71</v>
      </c>
      <c r="AY2013" s="167" t="s">
        <v>157</v>
      </c>
    </row>
    <row r="2014" spans="1:65" s="13" customFormat="1" x14ac:dyDescent="0.2">
      <c r="B2014" s="165"/>
      <c r="D2014" s="166" t="s">
        <v>269</v>
      </c>
      <c r="E2014" s="167" t="s">
        <v>1</v>
      </c>
      <c r="F2014" s="168" t="s">
        <v>2707</v>
      </c>
      <c r="H2014" s="167" t="s">
        <v>1</v>
      </c>
      <c r="L2014" s="165"/>
      <c r="M2014" s="169"/>
      <c r="N2014" s="170"/>
      <c r="O2014" s="170"/>
      <c r="P2014" s="170"/>
      <c r="Q2014" s="170"/>
      <c r="R2014" s="170"/>
      <c r="S2014" s="170"/>
      <c r="T2014" s="171"/>
      <c r="AT2014" s="167" t="s">
        <v>269</v>
      </c>
      <c r="AU2014" s="167" t="s">
        <v>87</v>
      </c>
      <c r="AV2014" s="13" t="s">
        <v>79</v>
      </c>
      <c r="AW2014" s="13" t="s">
        <v>26</v>
      </c>
      <c r="AX2014" s="13" t="s">
        <v>71</v>
      </c>
      <c r="AY2014" s="167" t="s">
        <v>157</v>
      </c>
    </row>
    <row r="2015" spans="1:65" s="14" customFormat="1" x14ac:dyDescent="0.2">
      <c r="B2015" s="172"/>
      <c r="D2015" s="166" t="s">
        <v>269</v>
      </c>
      <c r="E2015" s="173" t="s">
        <v>1</v>
      </c>
      <c r="F2015" s="174" t="s">
        <v>2708</v>
      </c>
      <c r="H2015" s="175">
        <v>112.884</v>
      </c>
      <c r="L2015" s="172"/>
      <c r="M2015" s="176"/>
      <c r="N2015" s="177"/>
      <c r="O2015" s="177"/>
      <c r="P2015" s="177"/>
      <c r="Q2015" s="177"/>
      <c r="R2015" s="177"/>
      <c r="S2015" s="177"/>
      <c r="T2015" s="178"/>
      <c r="AT2015" s="173" t="s">
        <v>269</v>
      </c>
      <c r="AU2015" s="173" t="s">
        <v>87</v>
      </c>
      <c r="AV2015" s="14" t="s">
        <v>87</v>
      </c>
      <c r="AW2015" s="14" t="s">
        <v>26</v>
      </c>
      <c r="AX2015" s="14" t="s">
        <v>71</v>
      </c>
      <c r="AY2015" s="173" t="s">
        <v>157</v>
      </c>
    </row>
    <row r="2016" spans="1:65" s="16" customFormat="1" x14ac:dyDescent="0.2">
      <c r="B2016" s="186"/>
      <c r="D2016" s="166" t="s">
        <v>269</v>
      </c>
      <c r="E2016" s="187" t="s">
        <v>1</v>
      </c>
      <c r="F2016" s="188" t="s">
        <v>319</v>
      </c>
      <c r="H2016" s="189">
        <v>112.884</v>
      </c>
      <c r="L2016" s="186"/>
      <c r="M2016" s="190"/>
      <c r="N2016" s="191"/>
      <c r="O2016" s="191"/>
      <c r="P2016" s="191"/>
      <c r="Q2016" s="191"/>
      <c r="R2016" s="191"/>
      <c r="S2016" s="191"/>
      <c r="T2016" s="192"/>
      <c r="AT2016" s="187" t="s">
        <v>269</v>
      </c>
      <c r="AU2016" s="187" t="s">
        <v>87</v>
      </c>
      <c r="AV2016" s="16" t="s">
        <v>92</v>
      </c>
      <c r="AW2016" s="16" t="s">
        <v>26</v>
      </c>
      <c r="AX2016" s="16" t="s">
        <v>71</v>
      </c>
      <c r="AY2016" s="187" t="s">
        <v>157</v>
      </c>
    </row>
    <row r="2017" spans="1:65" s="13" customFormat="1" x14ac:dyDescent="0.2">
      <c r="B2017" s="165"/>
      <c r="D2017" s="166" t="s">
        <v>269</v>
      </c>
      <c r="E2017" s="167" t="s">
        <v>1</v>
      </c>
      <c r="F2017" s="168" t="s">
        <v>2709</v>
      </c>
      <c r="H2017" s="167" t="s">
        <v>1</v>
      </c>
      <c r="L2017" s="165"/>
      <c r="M2017" s="169"/>
      <c r="N2017" s="170"/>
      <c r="O2017" s="170"/>
      <c r="P2017" s="170"/>
      <c r="Q2017" s="170"/>
      <c r="R2017" s="170"/>
      <c r="S2017" s="170"/>
      <c r="T2017" s="171"/>
      <c r="AT2017" s="167" t="s">
        <v>269</v>
      </c>
      <c r="AU2017" s="167" t="s">
        <v>87</v>
      </c>
      <c r="AV2017" s="13" t="s">
        <v>79</v>
      </c>
      <c r="AW2017" s="13" t="s">
        <v>26</v>
      </c>
      <c r="AX2017" s="13" t="s">
        <v>71</v>
      </c>
      <c r="AY2017" s="167" t="s">
        <v>157</v>
      </c>
    </row>
    <row r="2018" spans="1:65" s="14" customFormat="1" x14ac:dyDescent="0.2">
      <c r="B2018" s="172"/>
      <c r="D2018" s="166" t="s">
        <v>269</v>
      </c>
      <c r="E2018" s="173" t="s">
        <v>1</v>
      </c>
      <c r="F2018" s="174" t="s">
        <v>2710</v>
      </c>
      <c r="H2018" s="175">
        <v>38.305</v>
      </c>
      <c r="L2018" s="172"/>
      <c r="M2018" s="176"/>
      <c r="N2018" s="177"/>
      <c r="O2018" s="177"/>
      <c r="P2018" s="177"/>
      <c r="Q2018" s="177"/>
      <c r="R2018" s="177"/>
      <c r="S2018" s="177"/>
      <c r="T2018" s="178"/>
      <c r="AT2018" s="173" t="s">
        <v>269</v>
      </c>
      <c r="AU2018" s="173" t="s">
        <v>87</v>
      </c>
      <c r="AV2018" s="14" t="s">
        <v>87</v>
      </c>
      <c r="AW2018" s="14" t="s">
        <v>26</v>
      </c>
      <c r="AX2018" s="14" t="s">
        <v>71</v>
      </c>
      <c r="AY2018" s="173" t="s">
        <v>157</v>
      </c>
    </row>
    <row r="2019" spans="1:65" s="16" customFormat="1" x14ac:dyDescent="0.2">
      <c r="B2019" s="186"/>
      <c r="D2019" s="166" t="s">
        <v>269</v>
      </c>
      <c r="E2019" s="187" t="s">
        <v>1</v>
      </c>
      <c r="F2019" s="188" t="s">
        <v>319</v>
      </c>
      <c r="H2019" s="189">
        <v>38.305</v>
      </c>
      <c r="L2019" s="186"/>
      <c r="M2019" s="190"/>
      <c r="N2019" s="191"/>
      <c r="O2019" s="191"/>
      <c r="P2019" s="191"/>
      <c r="Q2019" s="191"/>
      <c r="R2019" s="191"/>
      <c r="S2019" s="191"/>
      <c r="T2019" s="192"/>
      <c r="AT2019" s="187" t="s">
        <v>269</v>
      </c>
      <c r="AU2019" s="187" t="s">
        <v>87</v>
      </c>
      <c r="AV2019" s="16" t="s">
        <v>92</v>
      </c>
      <c r="AW2019" s="16" t="s">
        <v>26</v>
      </c>
      <c r="AX2019" s="16" t="s">
        <v>71</v>
      </c>
      <c r="AY2019" s="187" t="s">
        <v>157</v>
      </c>
    </row>
    <row r="2020" spans="1:65" s="15" customFormat="1" x14ac:dyDescent="0.2">
      <c r="B2020" s="179"/>
      <c r="D2020" s="166" t="s">
        <v>269</v>
      </c>
      <c r="E2020" s="180" t="s">
        <v>1</v>
      </c>
      <c r="F2020" s="181" t="s">
        <v>272</v>
      </c>
      <c r="H2020" s="182">
        <v>319.18900000000002</v>
      </c>
      <c r="L2020" s="179"/>
      <c r="M2020" s="183"/>
      <c r="N2020" s="184"/>
      <c r="O2020" s="184"/>
      <c r="P2020" s="184"/>
      <c r="Q2020" s="184"/>
      <c r="R2020" s="184"/>
      <c r="S2020" s="184"/>
      <c r="T2020" s="185"/>
      <c r="AT2020" s="180" t="s">
        <v>269</v>
      </c>
      <c r="AU2020" s="180" t="s">
        <v>87</v>
      </c>
      <c r="AV2020" s="15" t="s">
        <v>162</v>
      </c>
      <c r="AW2020" s="15" t="s">
        <v>26</v>
      </c>
      <c r="AX2020" s="15" t="s">
        <v>71</v>
      </c>
      <c r="AY2020" s="180" t="s">
        <v>157</v>
      </c>
    </row>
    <row r="2021" spans="1:65" s="14" customFormat="1" x14ac:dyDescent="0.2">
      <c r="B2021" s="172"/>
      <c r="D2021" s="166" t="s">
        <v>269</v>
      </c>
      <c r="E2021" s="173" t="s">
        <v>1</v>
      </c>
      <c r="F2021" s="174" t="s">
        <v>2711</v>
      </c>
      <c r="H2021" s="175">
        <v>638.37800000000004</v>
      </c>
      <c r="L2021" s="172"/>
      <c r="M2021" s="176"/>
      <c r="N2021" s="177"/>
      <c r="O2021" s="177"/>
      <c r="P2021" s="177"/>
      <c r="Q2021" s="177"/>
      <c r="R2021" s="177"/>
      <c r="S2021" s="177"/>
      <c r="T2021" s="178"/>
      <c r="AT2021" s="173" t="s">
        <v>269</v>
      </c>
      <c r="AU2021" s="173" t="s">
        <v>87</v>
      </c>
      <c r="AV2021" s="14" t="s">
        <v>87</v>
      </c>
      <c r="AW2021" s="14" t="s">
        <v>26</v>
      </c>
      <c r="AX2021" s="14" t="s">
        <v>71</v>
      </c>
      <c r="AY2021" s="173" t="s">
        <v>157</v>
      </c>
    </row>
    <row r="2022" spans="1:65" s="15" customFormat="1" x14ac:dyDescent="0.2">
      <c r="B2022" s="179"/>
      <c r="D2022" s="166" t="s">
        <v>269</v>
      </c>
      <c r="E2022" s="180" t="s">
        <v>1</v>
      </c>
      <c r="F2022" s="181" t="s">
        <v>272</v>
      </c>
      <c r="H2022" s="182">
        <v>638.37800000000004</v>
      </c>
      <c r="L2022" s="179"/>
      <c r="M2022" s="183"/>
      <c r="N2022" s="184"/>
      <c r="O2022" s="184"/>
      <c r="P2022" s="184"/>
      <c r="Q2022" s="184"/>
      <c r="R2022" s="184"/>
      <c r="S2022" s="184"/>
      <c r="T2022" s="185"/>
      <c r="AT2022" s="180" t="s">
        <v>269</v>
      </c>
      <c r="AU2022" s="180" t="s">
        <v>87</v>
      </c>
      <c r="AV2022" s="15" t="s">
        <v>162</v>
      </c>
      <c r="AW2022" s="15" t="s">
        <v>26</v>
      </c>
      <c r="AX2022" s="15" t="s">
        <v>79</v>
      </c>
      <c r="AY2022" s="180" t="s">
        <v>157</v>
      </c>
    </row>
    <row r="2023" spans="1:65" s="2" customFormat="1" ht="36.75" customHeight="1" x14ac:dyDescent="0.2">
      <c r="A2023" s="30"/>
      <c r="B2023" s="147"/>
      <c r="C2023" s="193" t="s">
        <v>2712</v>
      </c>
      <c r="D2023" s="193" t="s">
        <v>777</v>
      </c>
      <c r="E2023" s="194" t="s">
        <v>2713</v>
      </c>
      <c r="F2023" s="195" t="s">
        <v>8101</v>
      </c>
      <c r="G2023" s="196" t="s">
        <v>168</v>
      </c>
      <c r="H2023" s="197">
        <v>660</v>
      </c>
      <c r="I2023" s="197"/>
      <c r="J2023" s="197">
        <f>ROUND(I2023*H2023,3)</f>
        <v>0</v>
      </c>
      <c r="K2023" s="198"/>
      <c r="L2023" s="199"/>
      <c r="M2023" s="200" t="s">
        <v>1</v>
      </c>
      <c r="N2023" s="201" t="s">
        <v>37</v>
      </c>
      <c r="O2023" s="156">
        <v>0</v>
      </c>
      <c r="P2023" s="156">
        <f>O2023*H2023</f>
        <v>0</v>
      </c>
      <c r="Q2023" s="156">
        <v>2.8800000000000002E-3</v>
      </c>
      <c r="R2023" s="156">
        <f>Q2023*H2023</f>
        <v>1.9008</v>
      </c>
      <c r="S2023" s="156">
        <v>0</v>
      </c>
      <c r="T2023" s="157">
        <f>S2023*H2023</f>
        <v>0</v>
      </c>
      <c r="U2023" s="30"/>
      <c r="V2023" s="30"/>
      <c r="W2023" s="30"/>
      <c r="X2023" s="30"/>
      <c r="Y2023" s="30"/>
      <c r="Z2023" s="30"/>
      <c r="AA2023" s="30"/>
      <c r="AB2023" s="30"/>
      <c r="AC2023" s="30"/>
      <c r="AD2023" s="30"/>
      <c r="AE2023" s="30"/>
      <c r="AR2023" s="158" t="s">
        <v>511</v>
      </c>
      <c r="AT2023" s="158" t="s">
        <v>777</v>
      </c>
      <c r="AU2023" s="158" t="s">
        <v>87</v>
      </c>
      <c r="AY2023" s="18" t="s">
        <v>157</v>
      </c>
      <c r="BE2023" s="159">
        <f>IF(N2023="základná",J2023,0)</f>
        <v>0</v>
      </c>
      <c r="BF2023" s="159">
        <f>IF(N2023="znížená",J2023,0)</f>
        <v>0</v>
      </c>
      <c r="BG2023" s="159">
        <f>IF(N2023="zákl. prenesená",J2023,0)</f>
        <v>0</v>
      </c>
      <c r="BH2023" s="159">
        <f>IF(N2023="zníž. prenesená",J2023,0)</f>
        <v>0</v>
      </c>
      <c r="BI2023" s="159">
        <f>IF(N2023="nulová",J2023,0)</f>
        <v>0</v>
      </c>
      <c r="BJ2023" s="18" t="s">
        <v>87</v>
      </c>
      <c r="BK2023" s="160">
        <f>ROUND(I2023*H2023,3)</f>
        <v>0</v>
      </c>
      <c r="BL2023" s="18" t="s">
        <v>220</v>
      </c>
      <c r="BM2023" s="158" t="s">
        <v>2714</v>
      </c>
    </row>
    <row r="2024" spans="1:65" s="14" customFormat="1" x14ac:dyDescent="0.2">
      <c r="B2024" s="172"/>
      <c r="D2024" s="166" t="s">
        <v>269</v>
      </c>
      <c r="E2024" s="173" t="s">
        <v>1</v>
      </c>
      <c r="F2024" s="174" t="s">
        <v>2715</v>
      </c>
      <c r="H2024" s="175">
        <v>660</v>
      </c>
      <c r="L2024" s="172"/>
      <c r="M2024" s="176"/>
      <c r="N2024" s="177"/>
      <c r="O2024" s="177"/>
      <c r="P2024" s="177"/>
      <c r="Q2024" s="177"/>
      <c r="R2024" s="177"/>
      <c r="S2024" s="177"/>
      <c r="T2024" s="178"/>
      <c r="AT2024" s="173" t="s">
        <v>269</v>
      </c>
      <c r="AU2024" s="173" t="s">
        <v>87</v>
      </c>
      <c r="AV2024" s="14" t="s">
        <v>87</v>
      </c>
      <c r="AW2024" s="14" t="s">
        <v>26</v>
      </c>
      <c r="AX2024" s="14" t="s">
        <v>71</v>
      </c>
      <c r="AY2024" s="173" t="s">
        <v>157</v>
      </c>
    </row>
    <row r="2025" spans="1:65" s="15" customFormat="1" x14ac:dyDescent="0.2">
      <c r="B2025" s="179"/>
      <c r="D2025" s="166" t="s">
        <v>269</v>
      </c>
      <c r="E2025" s="180" t="s">
        <v>1</v>
      </c>
      <c r="F2025" s="181" t="s">
        <v>272</v>
      </c>
      <c r="H2025" s="182">
        <v>660</v>
      </c>
      <c r="L2025" s="179"/>
      <c r="M2025" s="183"/>
      <c r="N2025" s="184"/>
      <c r="O2025" s="184"/>
      <c r="P2025" s="184"/>
      <c r="Q2025" s="184"/>
      <c r="R2025" s="184"/>
      <c r="S2025" s="184"/>
      <c r="T2025" s="185"/>
      <c r="AT2025" s="180" t="s">
        <v>269</v>
      </c>
      <c r="AU2025" s="180" t="s">
        <v>87</v>
      </c>
      <c r="AV2025" s="15" t="s">
        <v>162</v>
      </c>
      <c r="AW2025" s="15" t="s">
        <v>26</v>
      </c>
      <c r="AX2025" s="15" t="s">
        <v>79</v>
      </c>
      <c r="AY2025" s="180" t="s">
        <v>157</v>
      </c>
    </row>
    <row r="2026" spans="1:65" s="2" customFormat="1" ht="14.45" customHeight="1" x14ac:dyDescent="0.2">
      <c r="A2026" s="30"/>
      <c r="B2026" s="147"/>
      <c r="C2026" s="148" t="s">
        <v>2716</v>
      </c>
      <c r="D2026" s="148" t="s">
        <v>159</v>
      </c>
      <c r="E2026" s="149" t="s">
        <v>2717</v>
      </c>
      <c r="F2026" s="150" t="s">
        <v>2718</v>
      </c>
      <c r="G2026" s="151" t="s">
        <v>168</v>
      </c>
      <c r="H2026" s="152">
        <v>568.04</v>
      </c>
      <c r="I2026" s="152"/>
      <c r="J2026" s="152">
        <f>ROUND(I2026*H2026,3)</f>
        <v>0</v>
      </c>
      <c r="K2026" s="153"/>
      <c r="L2026" s="31"/>
      <c r="M2026" s="154" t="s">
        <v>1</v>
      </c>
      <c r="N2026" s="155" t="s">
        <v>37</v>
      </c>
      <c r="O2026" s="156">
        <v>4.4999999999999998E-2</v>
      </c>
      <c r="P2026" s="156">
        <f>O2026*H2026</f>
        <v>25.561799999999998</v>
      </c>
      <c r="Q2026" s="156">
        <v>0</v>
      </c>
      <c r="R2026" s="156">
        <f>Q2026*H2026</f>
        <v>0</v>
      </c>
      <c r="S2026" s="156">
        <v>0</v>
      </c>
      <c r="T2026" s="157">
        <f>S2026*H2026</f>
        <v>0</v>
      </c>
      <c r="U2026" s="30"/>
      <c r="V2026" s="30"/>
      <c r="W2026" s="30"/>
      <c r="X2026" s="30"/>
      <c r="Y2026" s="30"/>
      <c r="Z2026" s="30"/>
      <c r="AA2026" s="30"/>
      <c r="AB2026" s="30"/>
      <c r="AC2026" s="30"/>
      <c r="AD2026" s="30"/>
      <c r="AE2026" s="30"/>
      <c r="AR2026" s="158" t="s">
        <v>220</v>
      </c>
      <c r="AT2026" s="158" t="s">
        <v>159</v>
      </c>
      <c r="AU2026" s="158" t="s">
        <v>87</v>
      </c>
      <c r="AY2026" s="18" t="s">
        <v>157</v>
      </c>
      <c r="BE2026" s="159">
        <f>IF(N2026="základná",J2026,0)</f>
        <v>0</v>
      </c>
      <c r="BF2026" s="159">
        <f>IF(N2026="znížená",J2026,0)</f>
        <v>0</v>
      </c>
      <c r="BG2026" s="159">
        <f>IF(N2026="zákl. prenesená",J2026,0)</f>
        <v>0</v>
      </c>
      <c r="BH2026" s="159">
        <f>IF(N2026="zníž. prenesená",J2026,0)</f>
        <v>0</v>
      </c>
      <c r="BI2026" s="159">
        <f>IF(N2026="nulová",J2026,0)</f>
        <v>0</v>
      </c>
      <c r="BJ2026" s="18" t="s">
        <v>87</v>
      </c>
      <c r="BK2026" s="160">
        <f>ROUND(I2026*H2026,3)</f>
        <v>0</v>
      </c>
      <c r="BL2026" s="18" t="s">
        <v>220</v>
      </c>
      <c r="BM2026" s="158" t="s">
        <v>2719</v>
      </c>
    </row>
    <row r="2027" spans="1:65" s="13" customFormat="1" ht="22.5" x14ac:dyDescent="0.2">
      <c r="B2027" s="165"/>
      <c r="D2027" s="166" t="s">
        <v>269</v>
      </c>
      <c r="E2027" s="167" t="s">
        <v>1</v>
      </c>
      <c r="F2027" s="168" t="s">
        <v>2720</v>
      </c>
      <c r="H2027" s="167" t="s">
        <v>1</v>
      </c>
      <c r="L2027" s="165"/>
      <c r="M2027" s="169"/>
      <c r="N2027" s="170"/>
      <c r="O2027" s="170"/>
      <c r="P2027" s="170"/>
      <c r="Q2027" s="170"/>
      <c r="R2027" s="170"/>
      <c r="S2027" s="170"/>
      <c r="T2027" s="171"/>
      <c r="AT2027" s="167" t="s">
        <v>269</v>
      </c>
      <c r="AU2027" s="167" t="s">
        <v>87</v>
      </c>
      <c r="AV2027" s="13" t="s">
        <v>79</v>
      </c>
      <c r="AW2027" s="13" t="s">
        <v>26</v>
      </c>
      <c r="AX2027" s="13" t="s">
        <v>71</v>
      </c>
      <c r="AY2027" s="167" t="s">
        <v>157</v>
      </c>
    </row>
    <row r="2028" spans="1:65" s="13" customFormat="1" x14ac:dyDescent="0.2">
      <c r="B2028" s="165"/>
      <c r="D2028" s="166" t="s">
        <v>269</v>
      </c>
      <c r="E2028" s="167" t="s">
        <v>1</v>
      </c>
      <c r="F2028" s="168" t="s">
        <v>2721</v>
      </c>
      <c r="H2028" s="167" t="s">
        <v>1</v>
      </c>
      <c r="L2028" s="165"/>
      <c r="M2028" s="169"/>
      <c r="N2028" s="170"/>
      <c r="O2028" s="170"/>
      <c r="P2028" s="170"/>
      <c r="Q2028" s="170"/>
      <c r="R2028" s="170"/>
      <c r="S2028" s="170"/>
      <c r="T2028" s="171"/>
      <c r="AT2028" s="167" t="s">
        <v>269</v>
      </c>
      <c r="AU2028" s="167" t="s">
        <v>87</v>
      </c>
      <c r="AV2028" s="13" t="s">
        <v>79</v>
      </c>
      <c r="AW2028" s="13" t="s">
        <v>26</v>
      </c>
      <c r="AX2028" s="13" t="s">
        <v>71</v>
      </c>
      <c r="AY2028" s="167" t="s">
        <v>157</v>
      </c>
    </row>
    <row r="2029" spans="1:65" s="14" customFormat="1" x14ac:dyDescent="0.2">
      <c r="B2029" s="172"/>
      <c r="D2029" s="166" t="s">
        <v>269</v>
      </c>
      <c r="E2029" s="173" t="s">
        <v>1</v>
      </c>
      <c r="F2029" s="174" t="s">
        <v>2722</v>
      </c>
      <c r="H2029" s="175">
        <v>204.6</v>
      </c>
      <c r="L2029" s="172"/>
      <c r="M2029" s="176"/>
      <c r="N2029" s="177"/>
      <c r="O2029" s="177"/>
      <c r="P2029" s="177"/>
      <c r="Q2029" s="177"/>
      <c r="R2029" s="177"/>
      <c r="S2029" s="177"/>
      <c r="T2029" s="178"/>
      <c r="AT2029" s="173" t="s">
        <v>269</v>
      </c>
      <c r="AU2029" s="173" t="s">
        <v>87</v>
      </c>
      <c r="AV2029" s="14" t="s">
        <v>87</v>
      </c>
      <c r="AW2029" s="14" t="s">
        <v>26</v>
      </c>
      <c r="AX2029" s="14" t="s">
        <v>71</v>
      </c>
      <c r="AY2029" s="173" t="s">
        <v>157</v>
      </c>
    </row>
    <row r="2030" spans="1:65" s="16" customFormat="1" x14ac:dyDescent="0.2">
      <c r="B2030" s="186"/>
      <c r="D2030" s="166" t="s">
        <v>269</v>
      </c>
      <c r="E2030" s="187" t="s">
        <v>1</v>
      </c>
      <c r="F2030" s="188" t="s">
        <v>319</v>
      </c>
      <c r="H2030" s="189">
        <v>204.6</v>
      </c>
      <c r="L2030" s="186"/>
      <c r="M2030" s="190"/>
      <c r="N2030" s="191"/>
      <c r="O2030" s="191"/>
      <c r="P2030" s="191"/>
      <c r="Q2030" s="191"/>
      <c r="R2030" s="191"/>
      <c r="S2030" s="191"/>
      <c r="T2030" s="192"/>
      <c r="AT2030" s="187" t="s">
        <v>269</v>
      </c>
      <c r="AU2030" s="187" t="s">
        <v>87</v>
      </c>
      <c r="AV2030" s="16" t="s">
        <v>92</v>
      </c>
      <c r="AW2030" s="16" t="s">
        <v>26</v>
      </c>
      <c r="AX2030" s="16" t="s">
        <v>71</v>
      </c>
      <c r="AY2030" s="187" t="s">
        <v>157</v>
      </c>
    </row>
    <row r="2031" spans="1:65" s="13" customFormat="1" x14ac:dyDescent="0.2">
      <c r="B2031" s="165"/>
      <c r="D2031" s="166" t="s">
        <v>269</v>
      </c>
      <c r="E2031" s="167" t="s">
        <v>1</v>
      </c>
      <c r="F2031" s="168" t="s">
        <v>2723</v>
      </c>
      <c r="H2031" s="167" t="s">
        <v>1</v>
      </c>
      <c r="L2031" s="165"/>
      <c r="M2031" s="169"/>
      <c r="N2031" s="170"/>
      <c r="O2031" s="170"/>
      <c r="P2031" s="170"/>
      <c r="Q2031" s="170"/>
      <c r="R2031" s="170"/>
      <c r="S2031" s="170"/>
      <c r="T2031" s="171"/>
      <c r="AT2031" s="167" t="s">
        <v>269</v>
      </c>
      <c r="AU2031" s="167" t="s">
        <v>87</v>
      </c>
      <c r="AV2031" s="13" t="s">
        <v>79</v>
      </c>
      <c r="AW2031" s="13" t="s">
        <v>26</v>
      </c>
      <c r="AX2031" s="13" t="s">
        <v>71</v>
      </c>
      <c r="AY2031" s="167" t="s">
        <v>157</v>
      </c>
    </row>
    <row r="2032" spans="1:65" s="14" customFormat="1" x14ac:dyDescent="0.2">
      <c r="B2032" s="172"/>
      <c r="D2032" s="166" t="s">
        <v>269</v>
      </c>
      <c r="E2032" s="173" t="s">
        <v>1</v>
      </c>
      <c r="F2032" s="174" t="s">
        <v>2551</v>
      </c>
      <c r="H2032" s="175">
        <v>47.04</v>
      </c>
      <c r="L2032" s="172"/>
      <c r="M2032" s="176"/>
      <c r="N2032" s="177"/>
      <c r="O2032" s="177"/>
      <c r="P2032" s="177"/>
      <c r="Q2032" s="177"/>
      <c r="R2032" s="177"/>
      <c r="S2032" s="177"/>
      <c r="T2032" s="178"/>
      <c r="AT2032" s="173" t="s">
        <v>269</v>
      </c>
      <c r="AU2032" s="173" t="s">
        <v>87</v>
      </c>
      <c r="AV2032" s="14" t="s">
        <v>87</v>
      </c>
      <c r="AW2032" s="14" t="s">
        <v>26</v>
      </c>
      <c r="AX2032" s="14" t="s">
        <v>71</v>
      </c>
      <c r="AY2032" s="173" t="s">
        <v>157</v>
      </c>
    </row>
    <row r="2033" spans="1:65" s="16" customFormat="1" x14ac:dyDescent="0.2">
      <c r="B2033" s="186"/>
      <c r="D2033" s="166" t="s">
        <v>269</v>
      </c>
      <c r="E2033" s="187" t="s">
        <v>1</v>
      </c>
      <c r="F2033" s="188" t="s">
        <v>319</v>
      </c>
      <c r="H2033" s="189">
        <v>47.04</v>
      </c>
      <c r="L2033" s="186"/>
      <c r="M2033" s="190"/>
      <c r="N2033" s="191"/>
      <c r="O2033" s="191"/>
      <c r="P2033" s="191"/>
      <c r="Q2033" s="191"/>
      <c r="R2033" s="191"/>
      <c r="S2033" s="191"/>
      <c r="T2033" s="192"/>
      <c r="AT2033" s="187" t="s">
        <v>269</v>
      </c>
      <c r="AU2033" s="187" t="s">
        <v>87</v>
      </c>
      <c r="AV2033" s="16" t="s">
        <v>92</v>
      </c>
      <c r="AW2033" s="16" t="s">
        <v>26</v>
      </c>
      <c r="AX2033" s="16" t="s">
        <v>71</v>
      </c>
      <c r="AY2033" s="187" t="s">
        <v>157</v>
      </c>
    </row>
    <row r="2034" spans="1:65" s="13" customFormat="1" x14ac:dyDescent="0.2">
      <c r="B2034" s="165"/>
      <c r="D2034" s="166" t="s">
        <v>269</v>
      </c>
      <c r="E2034" s="167" t="s">
        <v>1</v>
      </c>
      <c r="F2034" s="168" t="s">
        <v>2724</v>
      </c>
      <c r="H2034" s="167" t="s">
        <v>1</v>
      </c>
      <c r="L2034" s="165"/>
      <c r="M2034" s="169"/>
      <c r="N2034" s="170"/>
      <c r="O2034" s="170"/>
      <c r="P2034" s="170"/>
      <c r="Q2034" s="170"/>
      <c r="R2034" s="170"/>
      <c r="S2034" s="170"/>
      <c r="T2034" s="171"/>
      <c r="AT2034" s="167" t="s">
        <v>269</v>
      </c>
      <c r="AU2034" s="167" t="s">
        <v>87</v>
      </c>
      <c r="AV2034" s="13" t="s">
        <v>79</v>
      </c>
      <c r="AW2034" s="13" t="s">
        <v>26</v>
      </c>
      <c r="AX2034" s="13" t="s">
        <v>71</v>
      </c>
      <c r="AY2034" s="167" t="s">
        <v>157</v>
      </c>
    </row>
    <row r="2035" spans="1:65" s="14" customFormat="1" x14ac:dyDescent="0.2">
      <c r="B2035" s="172"/>
      <c r="D2035" s="166" t="s">
        <v>269</v>
      </c>
      <c r="E2035" s="173" t="s">
        <v>1</v>
      </c>
      <c r="F2035" s="174" t="s">
        <v>2725</v>
      </c>
      <c r="H2035" s="175">
        <v>316.39999999999998</v>
      </c>
      <c r="L2035" s="172"/>
      <c r="M2035" s="176"/>
      <c r="N2035" s="177"/>
      <c r="O2035" s="177"/>
      <c r="P2035" s="177"/>
      <c r="Q2035" s="177"/>
      <c r="R2035" s="177"/>
      <c r="S2035" s="177"/>
      <c r="T2035" s="178"/>
      <c r="AT2035" s="173" t="s">
        <v>269</v>
      </c>
      <c r="AU2035" s="173" t="s">
        <v>87</v>
      </c>
      <c r="AV2035" s="14" t="s">
        <v>87</v>
      </c>
      <c r="AW2035" s="14" t="s">
        <v>26</v>
      </c>
      <c r="AX2035" s="14" t="s">
        <v>71</v>
      </c>
      <c r="AY2035" s="173" t="s">
        <v>157</v>
      </c>
    </row>
    <row r="2036" spans="1:65" s="16" customFormat="1" x14ac:dyDescent="0.2">
      <c r="B2036" s="186"/>
      <c r="D2036" s="166" t="s">
        <v>269</v>
      </c>
      <c r="E2036" s="187" t="s">
        <v>1</v>
      </c>
      <c r="F2036" s="188" t="s">
        <v>319</v>
      </c>
      <c r="H2036" s="189">
        <v>316.39999999999998</v>
      </c>
      <c r="L2036" s="186"/>
      <c r="M2036" s="190"/>
      <c r="N2036" s="191"/>
      <c r="O2036" s="191"/>
      <c r="P2036" s="191"/>
      <c r="Q2036" s="191"/>
      <c r="R2036" s="191"/>
      <c r="S2036" s="191"/>
      <c r="T2036" s="192"/>
      <c r="AT2036" s="187" t="s">
        <v>269</v>
      </c>
      <c r="AU2036" s="187" t="s">
        <v>87</v>
      </c>
      <c r="AV2036" s="16" t="s">
        <v>92</v>
      </c>
      <c r="AW2036" s="16" t="s">
        <v>26</v>
      </c>
      <c r="AX2036" s="16" t="s">
        <v>71</v>
      </c>
      <c r="AY2036" s="187" t="s">
        <v>157</v>
      </c>
    </row>
    <row r="2037" spans="1:65" s="15" customFormat="1" x14ac:dyDescent="0.2">
      <c r="B2037" s="179"/>
      <c r="D2037" s="166" t="s">
        <v>269</v>
      </c>
      <c r="E2037" s="180" t="s">
        <v>1</v>
      </c>
      <c r="F2037" s="181" t="s">
        <v>272</v>
      </c>
      <c r="H2037" s="182">
        <v>568.04</v>
      </c>
      <c r="L2037" s="179"/>
      <c r="M2037" s="183"/>
      <c r="N2037" s="184"/>
      <c r="O2037" s="184"/>
      <c r="P2037" s="184"/>
      <c r="Q2037" s="184"/>
      <c r="R2037" s="184"/>
      <c r="S2037" s="184"/>
      <c r="T2037" s="185"/>
      <c r="AT2037" s="180" t="s">
        <v>269</v>
      </c>
      <c r="AU2037" s="180" t="s">
        <v>87</v>
      </c>
      <c r="AV2037" s="15" t="s">
        <v>162</v>
      </c>
      <c r="AW2037" s="15" t="s">
        <v>26</v>
      </c>
      <c r="AX2037" s="15" t="s">
        <v>79</v>
      </c>
      <c r="AY2037" s="180" t="s">
        <v>157</v>
      </c>
    </row>
    <row r="2038" spans="1:65" s="2" customFormat="1" ht="14.45" customHeight="1" x14ac:dyDescent="0.2">
      <c r="A2038" s="30"/>
      <c r="B2038" s="147"/>
      <c r="C2038" s="193" t="s">
        <v>2726</v>
      </c>
      <c r="D2038" s="193" t="s">
        <v>777</v>
      </c>
      <c r="E2038" s="194" t="s">
        <v>2727</v>
      </c>
      <c r="F2038" s="195" t="s">
        <v>2728</v>
      </c>
      <c r="G2038" s="196" t="s">
        <v>168</v>
      </c>
      <c r="H2038" s="197">
        <v>653.24599999999998</v>
      </c>
      <c r="I2038" s="197"/>
      <c r="J2038" s="197">
        <f>ROUND(I2038*H2038,3)</f>
        <v>0</v>
      </c>
      <c r="K2038" s="198"/>
      <c r="L2038" s="199"/>
      <c r="M2038" s="200" t="s">
        <v>1</v>
      </c>
      <c r="N2038" s="201" t="s">
        <v>37</v>
      </c>
      <c r="O2038" s="156">
        <v>0</v>
      </c>
      <c r="P2038" s="156">
        <f>O2038*H2038</f>
        <v>0</v>
      </c>
      <c r="Q2038" s="156">
        <v>2.0000000000000002E-5</v>
      </c>
      <c r="R2038" s="156">
        <f>Q2038*H2038</f>
        <v>1.3064920000000001E-2</v>
      </c>
      <c r="S2038" s="156">
        <v>0</v>
      </c>
      <c r="T2038" s="157">
        <f>S2038*H2038</f>
        <v>0</v>
      </c>
      <c r="U2038" s="30"/>
      <c r="V2038" s="30"/>
      <c r="W2038" s="30"/>
      <c r="X2038" s="30"/>
      <c r="Y2038" s="30"/>
      <c r="Z2038" s="30"/>
      <c r="AA2038" s="30"/>
      <c r="AB2038" s="30"/>
      <c r="AC2038" s="30"/>
      <c r="AD2038" s="30"/>
      <c r="AE2038" s="30"/>
      <c r="AR2038" s="158" t="s">
        <v>511</v>
      </c>
      <c r="AT2038" s="158" t="s">
        <v>777</v>
      </c>
      <c r="AU2038" s="158" t="s">
        <v>87</v>
      </c>
      <c r="AY2038" s="18" t="s">
        <v>157</v>
      </c>
      <c r="BE2038" s="159">
        <f>IF(N2038="základná",J2038,0)</f>
        <v>0</v>
      </c>
      <c r="BF2038" s="159">
        <f>IF(N2038="znížená",J2038,0)</f>
        <v>0</v>
      </c>
      <c r="BG2038" s="159">
        <f>IF(N2038="zákl. prenesená",J2038,0)</f>
        <v>0</v>
      </c>
      <c r="BH2038" s="159">
        <f>IF(N2038="zníž. prenesená",J2038,0)</f>
        <v>0</v>
      </c>
      <c r="BI2038" s="159">
        <f>IF(N2038="nulová",J2038,0)</f>
        <v>0</v>
      </c>
      <c r="BJ2038" s="18" t="s">
        <v>87</v>
      </c>
      <c r="BK2038" s="160">
        <f>ROUND(I2038*H2038,3)</f>
        <v>0</v>
      </c>
      <c r="BL2038" s="18" t="s">
        <v>220</v>
      </c>
      <c r="BM2038" s="158" t="s">
        <v>2729</v>
      </c>
    </row>
    <row r="2039" spans="1:65" s="14" customFormat="1" x14ac:dyDescent="0.2">
      <c r="B2039" s="172"/>
      <c r="D2039" s="166" t="s">
        <v>269</v>
      </c>
      <c r="E2039" s="173" t="s">
        <v>1</v>
      </c>
      <c r="F2039" s="174" t="s">
        <v>2730</v>
      </c>
      <c r="H2039" s="175">
        <v>653.24599999999998</v>
      </c>
      <c r="L2039" s="172"/>
      <c r="M2039" s="176"/>
      <c r="N2039" s="177"/>
      <c r="O2039" s="177"/>
      <c r="P2039" s="177"/>
      <c r="Q2039" s="177"/>
      <c r="R2039" s="177"/>
      <c r="S2039" s="177"/>
      <c r="T2039" s="178"/>
      <c r="AT2039" s="173" t="s">
        <v>269</v>
      </c>
      <c r="AU2039" s="173" t="s">
        <v>87</v>
      </c>
      <c r="AV2039" s="14" t="s">
        <v>87</v>
      </c>
      <c r="AW2039" s="14" t="s">
        <v>26</v>
      </c>
      <c r="AX2039" s="14" t="s">
        <v>71</v>
      </c>
      <c r="AY2039" s="173" t="s">
        <v>157</v>
      </c>
    </row>
    <row r="2040" spans="1:65" s="15" customFormat="1" x14ac:dyDescent="0.2">
      <c r="B2040" s="179"/>
      <c r="D2040" s="166" t="s">
        <v>269</v>
      </c>
      <c r="E2040" s="180" t="s">
        <v>1</v>
      </c>
      <c r="F2040" s="181" t="s">
        <v>272</v>
      </c>
      <c r="H2040" s="182">
        <v>653.24599999999998</v>
      </c>
      <c r="L2040" s="179"/>
      <c r="M2040" s="183"/>
      <c r="N2040" s="184"/>
      <c r="O2040" s="184"/>
      <c r="P2040" s="184"/>
      <c r="Q2040" s="184"/>
      <c r="R2040" s="184"/>
      <c r="S2040" s="184"/>
      <c r="T2040" s="185"/>
      <c r="AT2040" s="180" t="s">
        <v>269</v>
      </c>
      <c r="AU2040" s="180" t="s">
        <v>87</v>
      </c>
      <c r="AV2040" s="15" t="s">
        <v>162</v>
      </c>
      <c r="AW2040" s="15" t="s">
        <v>26</v>
      </c>
      <c r="AX2040" s="15" t="s">
        <v>79</v>
      </c>
      <c r="AY2040" s="180" t="s">
        <v>157</v>
      </c>
    </row>
    <row r="2041" spans="1:65" s="2" customFormat="1" ht="14.45" customHeight="1" x14ac:dyDescent="0.2">
      <c r="A2041" s="30"/>
      <c r="B2041" s="147"/>
      <c r="C2041" s="148" t="s">
        <v>2731</v>
      </c>
      <c r="D2041" s="148" t="s">
        <v>159</v>
      </c>
      <c r="E2041" s="149" t="s">
        <v>2717</v>
      </c>
      <c r="F2041" s="150" t="s">
        <v>2718</v>
      </c>
      <c r="G2041" s="151" t="s">
        <v>168</v>
      </c>
      <c r="H2041" s="152">
        <v>319.18900000000002</v>
      </c>
      <c r="I2041" s="152"/>
      <c r="J2041" s="152">
        <f>ROUND(I2041*H2041,3)</f>
        <v>0</v>
      </c>
      <c r="K2041" s="153"/>
      <c r="L2041" s="31"/>
      <c r="M2041" s="154" t="s">
        <v>1</v>
      </c>
      <c r="N2041" s="155" t="s">
        <v>37</v>
      </c>
      <c r="O2041" s="156">
        <v>4.4999999999999998E-2</v>
      </c>
      <c r="P2041" s="156">
        <f>O2041*H2041</f>
        <v>14.363505</v>
      </c>
      <c r="Q2041" s="156">
        <v>0</v>
      </c>
      <c r="R2041" s="156">
        <f>Q2041*H2041</f>
        <v>0</v>
      </c>
      <c r="S2041" s="156">
        <v>0</v>
      </c>
      <c r="T2041" s="157">
        <f>S2041*H2041</f>
        <v>0</v>
      </c>
      <c r="U2041" s="30"/>
      <c r="V2041" s="30"/>
      <c r="W2041" s="30"/>
      <c r="X2041" s="30"/>
      <c r="Y2041" s="30"/>
      <c r="Z2041" s="30"/>
      <c r="AA2041" s="30"/>
      <c r="AB2041" s="30"/>
      <c r="AC2041" s="30"/>
      <c r="AD2041" s="30"/>
      <c r="AE2041" s="30"/>
      <c r="AR2041" s="158" t="s">
        <v>220</v>
      </c>
      <c r="AT2041" s="158" t="s">
        <v>159</v>
      </c>
      <c r="AU2041" s="158" t="s">
        <v>87</v>
      </c>
      <c r="AY2041" s="18" t="s">
        <v>157</v>
      </c>
      <c r="BE2041" s="159">
        <f>IF(N2041="základná",J2041,0)</f>
        <v>0</v>
      </c>
      <c r="BF2041" s="159">
        <f>IF(N2041="znížená",J2041,0)</f>
        <v>0</v>
      </c>
      <c r="BG2041" s="159">
        <f>IF(N2041="zákl. prenesená",J2041,0)</f>
        <v>0</v>
      </c>
      <c r="BH2041" s="159">
        <f>IF(N2041="zníž. prenesená",J2041,0)</f>
        <v>0</v>
      </c>
      <c r="BI2041" s="159">
        <f>IF(N2041="nulová",J2041,0)</f>
        <v>0</v>
      </c>
      <c r="BJ2041" s="18" t="s">
        <v>87</v>
      </c>
      <c r="BK2041" s="160">
        <f>ROUND(I2041*H2041,3)</f>
        <v>0</v>
      </c>
      <c r="BL2041" s="18" t="s">
        <v>220</v>
      </c>
      <c r="BM2041" s="158" t="s">
        <v>2732</v>
      </c>
    </row>
    <row r="2042" spans="1:65" s="13" customFormat="1" x14ac:dyDescent="0.2">
      <c r="B2042" s="165"/>
      <c r="D2042" s="166" t="s">
        <v>269</v>
      </c>
      <c r="E2042" s="167" t="s">
        <v>1</v>
      </c>
      <c r="F2042" s="168" t="s">
        <v>2704</v>
      </c>
      <c r="H2042" s="167" t="s">
        <v>1</v>
      </c>
      <c r="L2042" s="165"/>
      <c r="M2042" s="169"/>
      <c r="N2042" s="170"/>
      <c r="O2042" s="170"/>
      <c r="P2042" s="170"/>
      <c r="Q2042" s="170"/>
      <c r="R2042" s="170"/>
      <c r="S2042" s="170"/>
      <c r="T2042" s="171"/>
      <c r="AT2042" s="167" t="s">
        <v>269</v>
      </c>
      <c r="AU2042" s="167" t="s">
        <v>87</v>
      </c>
      <c r="AV2042" s="13" t="s">
        <v>79</v>
      </c>
      <c r="AW2042" s="13" t="s">
        <v>26</v>
      </c>
      <c r="AX2042" s="13" t="s">
        <v>71</v>
      </c>
      <c r="AY2042" s="167" t="s">
        <v>157</v>
      </c>
    </row>
    <row r="2043" spans="1:65" s="14" customFormat="1" x14ac:dyDescent="0.2">
      <c r="B2043" s="172"/>
      <c r="D2043" s="166" t="s">
        <v>269</v>
      </c>
      <c r="E2043" s="173" t="s">
        <v>1</v>
      </c>
      <c r="F2043" s="174" t="s">
        <v>2705</v>
      </c>
      <c r="H2043" s="175">
        <v>168</v>
      </c>
      <c r="L2043" s="172"/>
      <c r="M2043" s="176"/>
      <c r="N2043" s="177"/>
      <c r="O2043" s="177"/>
      <c r="P2043" s="177"/>
      <c r="Q2043" s="177"/>
      <c r="R2043" s="177"/>
      <c r="S2043" s="177"/>
      <c r="T2043" s="178"/>
      <c r="AT2043" s="173" t="s">
        <v>269</v>
      </c>
      <c r="AU2043" s="173" t="s">
        <v>87</v>
      </c>
      <c r="AV2043" s="14" t="s">
        <v>87</v>
      </c>
      <c r="AW2043" s="14" t="s">
        <v>26</v>
      </c>
      <c r="AX2043" s="14" t="s">
        <v>71</v>
      </c>
      <c r="AY2043" s="173" t="s">
        <v>157</v>
      </c>
    </row>
    <row r="2044" spans="1:65" s="16" customFormat="1" x14ac:dyDescent="0.2">
      <c r="B2044" s="186"/>
      <c r="D2044" s="166" t="s">
        <v>269</v>
      </c>
      <c r="E2044" s="187" t="s">
        <v>1</v>
      </c>
      <c r="F2044" s="188" t="s">
        <v>319</v>
      </c>
      <c r="H2044" s="189">
        <v>168</v>
      </c>
      <c r="L2044" s="186"/>
      <c r="M2044" s="190"/>
      <c r="N2044" s="191"/>
      <c r="O2044" s="191"/>
      <c r="P2044" s="191"/>
      <c r="Q2044" s="191"/>
      <c r="R2044" s="191"/>
      <c r="S2044" s="191"/>
      <c r="T2044" s="192"/>
      <c r="AT2044" s="187" t="s">
        <v>269</v>
      </c>
      <c r="AU2044" s="187" t="s">
        <v>87</v>
      </c>
      <c r="AV2044" s="16" t="s">
        <v>92</v>
      </c>
      <c r="AW2044" s="16" t="s">
        <v>26</v>
      </c>
      <c r="AX2044" s="16" t="s">
        <v>71</v>
      </c>
      <c r="AY2044" s="187" t="s">
        <v>157</v>
      </c>
    </row>
    <row r="2045" spans="1:65" s="13" customFormat="1" x14ac:dyDescent="0.2">
      <c r="B2045" s="165"/>
      <c r="D2045" s="166" t="s">
        <v>269</v>
      </c>
      <c r="E2045" s="167" t="s">
        <v>1</v>
      </c>
      <c r="F2045" s="168" t="s">
        <v>2706</v>
      </c>
      <c r="H2045" s="167" t="s">
        <v>1</v>
      </c>
      <c r="L2045" s="165"/>
      <c r="M2045" s="169"/>
      <c r="N2045" s="170"/>
      <c r="O2045" s="170"/>
      <c r="P2045" s="170"/>
      <c r="Q2045" s="170"/>
      <c r="R2045" s="170"/>
      <c r="S2045" s="170"/>
      <c r="T2045" s="171"/>
      <c r="AT2045" s="167" t="s">
        <v>269</v>
      </c>
      <c r="AU2045" s="167" t="s">
        <v>87</v>
      </c>
      <c r="AV2045" s="13" t="s">
        <v>79</v>
      </c>
      <c r="AW2045" s="13" t="s">
        <v>26</v>
      </c>
      <c r="AX2045" s="13" t="s">
        <v>71</v>
      </c>
      <c r="AY2045" s="167" t="s">
        <v>157</v>
      </c>
    </row>
    <row r="2046" spans="1:65" s="13" customFormat="1" x14ac:dyDescent="0.2">
      <c r="B2046" s="165"/>
      <c r="D2046" s="166" t="s">
        <v>269</v>
      </c>
      <c r="E2046" s="167" t="s">
        <v>1</v>
      </c>
      <c r="F2046" s="168" t="s">
        <v>2707</v>
      </c>
      <c r="H2046" s="167" t="s">
        <v>1</v>
      </c>
      <c r="L2046" s="165"/>
      <c r="M2046" s="169"/>
      <c r="N2046" s="170"/>
      <c r="O2046" s="170"/>
      <c r="P2046" s="170"/>
      <c r="Q2046" s="170"/>
      <c r="R2046" s="170"/>
      <c r="S2046" s="170"/>
      <c r="T2046" s="171"/>
      <c r="AT2046" s="167" t="s">
        <v>269</v>
      </c>
      <c r="AU2046" s="167" t="s">
        <v>87</v>
      </c>
      <c r="AV2046" s="13" t="s">
        <v>79</v>
      </c>
      <c r="AW2046" s="13" t="s">
        <v>26</v>
      </c>
      <c r="AX2046" s="13" t="s">
        <v>71</v>
      </c>
      <c r="AY2046" s="167" t="s">
        <v>157</v>
      </c>
    </row>
    <row r="2047" spans="1:65" s="14" customFormat="1" x14ac:dyDescent="0.2">
      <c r="B2047" s="172"/>
      <c r="D2047" s="166" t="s">
        <v>269</v>
      </c>
      <c r="E2047" s="173" t="s">
        <v>1</v>
      </c>
      <c r="F2047" s="174" t="s">
        <v>2708</v>
      </c>
      <c r="H2047" s="175">
        <v>112.884</v>
      </c>
      <c r="L2047" s="172"/>
      <c r="M2047" s="176"/>
      <c r="N2047" s="177"/>
      <c r="O2047" s="177"/>
      <c r="P2047" s="177"/>
      <c r="Q2047" s="177"/>
      <c r="R2047" s="177"/>
      <c r="S2047" s="177"/>
      <c r="T2047" s="178"/>
      <c r="AT2047" s="173" t="s">
        <v>269</v>
      </c>
      <c r="AU2047" s="173" t="s">
        <v>87</v>
      </c>
      <c r="AV2047" s="14" t="s">
        <v>87</v>
      </c>
      <c r="AW2047" s="14" t="s">
        <v>26</v>
      </c>
      <c r="AX2047" s="14" t="s">
        <v>71</v>
      </c>
      <c r="AY2047" s="173" t="s">
        <v>157</v>
      </c>
    </row>
    <row r="2048" spans="1:65" s="16" customFormat="1" x14ac:dyDescent="0.2">
      <c r="B2048" s="186"/>
      <c r="D2048" s="166" t="s">
        <v>269</v>
      </c>
      <c r="E2048" s="187" t="s">
        <v>1</v>
      </c>
      <c r="F2048" s="188" t="s">
        <v>319</v>
      </c>
      <c r="H2048" s="189">
        <v>112.884</v>
      </c>
      <c r="L2048" s="186"/>
      <c r="M2048" s="190"/>
      <c r="N2048" s="191"/>
      <c r="O2048" s="191"/>
      <c r="P2048" s="191"/>
      <c r="Q2048" s="191"/>
      <c r="R2048" s="191"/>
      <c r="S2048" s="191"/>
      <c r="T2048" s="192"/>
      <c r="AT2048" s="187" t="s">
        <v>269</v>
      </c>
      <c r="AU2048" s="187" t="s">
        <v>87</v>
      </c>
      <c r="AV2048" s="16" t="s">
        <v>92</v>
      </c>
      <c r="AW2048" s="16" t="s">
        <v>26</v>
      </c>
      <c r="AX2048" s="16" t="s">
        <v>71</v>
      </c>
      <c r="AY2048" s="187" t="s">
        <v>157</v>
      </c>
    </row>
    <row r="2049" spans="1:65" s="13" customFormat="1" x14ac:dyDescent="0.2">
      <c r="B2049" s="165"/>
      <c r="D2049" s="166" t="s">
        <v>269</v>
      </c>
      <c r="E2049" s="167" t="s">
        <v>1</v>
      </c>
      <c r="F2049" s="168" t="s">
        <v>2709</v>
      </c>
      <c r="H2049" s="167" t="s">
        <v>1</v>
      </c>
      <c r="L2049" s="165"/>
      <c r="M2049" s="169"/>
      <c r="N2049" s="170"/>
      <c r="O2049" s="170"/>
      <c r="P2049" s="170"/>
      <c r="Q2049" s="170"/>
      <c r="R2049" s="170"/>
      <c r="S2049" s="170"/>
      <c r="T2049" s="171"/>
      <c r="AT2049" s="167" t="s">
        <v>269</v>
      </c>
      <c r="AU2049" s="167" t="s">
        <v>87</v>
      </c>
      <c r="AV2049" s="13" t="s">
        <v>79</v>
      </c>
      <c r="AW2049" s="13" t="s">
        <v>26</v>
      </c>
      <c r="AX2049" s="13" t="s">
        <v>71</v>
      </c>
      <c r="AY2049" s="167" t="s">
        <v>157</v>
      </c>
    </row>
    <row r="2050" spans="1:65" s="14" customFormat="1" x14ac:dyDescent="0.2">
      <c r="B2050" s="172"/>
      <c r="D2050" s="166" t="s">
        <v>269</v>
      </c>
      <c r="E2050" s="173" t="s">
        <v>1</v>
      </c>
      <c r="F2050" s="174" t="s">
        <v>2710</v>
      </c>
      <c r="H2050" s="175">
        <v>38.305</v>
      </c>
      <c r="L2050" s="172"/>
      <c r="M2050" s="176"/>
      <c r="N2050" s="177"/>
      <c r="O2050" s="177"/>
      <c r="P2050" s="177"/>
      <c r="Q2050" s="177"/>
      <c r="R2050" s="177"/>
      <c r="S2050" s="177"/>
      <c r="T2050" s="178"/>
      <c r="AT2050" s="173" t="s">
        <v>269</v>
      </c>
      <c r="AU2050" s="173" t="s">
        <v>87</v>
      </c>
      <c r="AV2050" s="14" t="s">
        <v>87</v>
      </c>
      <c r="AW2050" s="14" t="s">
        <v>26</v>
      </c>
      <c r="AX2050" s="14" t="s">
        <v>71</v>
      </c>
      <c r="AY2050" s="173" t="s">
        <v>157</v>
      </c>
    </row>
    <row r="2051" spans="1:65" s="16" customFormat="1" x14ac:dyDescent="0.2">
      <c r="B2051" s="186"/>
      <c r="D2051" s="166" t="s">
        <v>269</v>
      </c>
      <c r="E2051" s="187" t="s">
        <v>1</v>
      </c>
      <c r="F2051" s="188" t="s">
        <v>319</v>
      </c>
      <c r="H2051" s="189">
        <v>38.305</v>
      </c>
      <c r="L2051" s="186"/>
      <c r="M2051" s="190"/>
      <c r="N2051" s="191"/>
      <c r="O2051" s="191"/>
      <c r="P2051" s="191"/>
      <c r="Q2051" s="191"/>
      <c r="R2051" s="191"/>
      <c r="S2051" s="191"/>
      <c r="T2051" s="192"/>
      <c r="AT2051" s="187" t="s">
        <v>269</v>
      </c>
      <c r="AU2051" s="187" t="s">
        <v>87</v>
      </c>
      <c r="AV2051" s="16" t="s">
        <v>92</v>
      </c>
      <c r="AW2051" s="16" t="s">
        <v>26</v>
      </c>
      <c r="AX2051" s="16" t="s">
        <v>71</v>
      </c>
      <c r="AY2051" s="187" t="s">
        <v>157</v>
      </c>
    </row>
    <row r="2052" spans="1:65" s="15" customFormat="1" x14ac:dyDescent="0.2">
      <c r="B2052" s="179"/>
      <c r="D2052" s="166" t="s">
        <v>269</v>
      </c>
      <c r="E2052" s="180" t="s">
        <v>1</v>
      </c>
      <c r="F2052" s="181" t="s">
        <v>272</v>
      </c>
      <c r="H2052" s="182">
        <v>319.18900000000002</v>
      </c>
      <c r="L2052" s="179"/>
      <c r="M2052" s="183"/>
      <c r="N2052" s="184"/>
      <c r="O2052" s="184"/>
      <c r="P2052" s="184"/>
      <c r="Q2052" s="184"/>
      <c r="R2052" s="184"/>
      <c r="S2052" s="184"/>
      <c r="T2052" s="185"/>
      <c r="AT2052" s="180" t="s">
        <v>269</v>
      </c>
      <c r="AU2052" s="180" t="s">
        <v>87</v>
      </c>
      <c r="AV2052" s="15" t="s">
        <v>162</v>
      </c>
      <c r="AW2052" s="15" t="s">
        <v>26</v>
      </c>
      <c r="AX2052" s="15" t="s">
        <v>79</v>
      </c>
      <c r="AY2052" s="180" t="s">
        <v>157</v>
      </c>
    </row>
    <row r="2053" spans="1:65" s="2" customFormat="1" ht="62.65" customHeight="1" x14ac:dyDescent="0.2">
      <c r="A2053" s="30"/>
      <c r="B2053" s="147"/>
      <c r="C2053" s="193" t="s">
        <v>2733</v>
      </c>
      <c r="D2053" s="193" t="s">
        <v>777</v>
      </c>
      <c r="E2053" s="194" t="s">
        <v>2734</v>
      </c>
      <c r="F2053" s="195" t="s">
        <v>8102</v>
      </c>
      <c r="G2053" s="196" t="s">
        <v>168</v>
      </c>
      <c r="H2053" s="197">
        <v>375</v>
      </c>
      <c r="I2053" s="197"/>
      <c r="J2053" s="197">
        <f>ROUND(I2053*H2053,3)</f>
        <v>0</v>
      </c>
      <c r="K2053" s="198"/>
      <c r="L2053" s="199"/>
      <c r="M2053" s="200" t="s">
        <v>1</v>
      </c>
      <c r="N2053" s="201" t="s">
        <v>37</v>
      </c>
      <c r="O2053" s="156">
        <v>0</v>
      </c>
      <c r="P2053" s="156">
        <f>O2053*H2053</f>
        <v>0</v>
      </c>
      <c r="Q2053" s="156">
        <v>1.9000000000000001E-4</v>
      </c>
      <c r="R2053" s="156">
        <f>Q2053*H2053</f>
        <v>7.1250000000000008E-2</v>
      </c>
      <c r="S2053" s="156">
        <v>0</v>
      </c>
      <c r="T2053" s="157">
        <f>S2053*H2053</f>
        <v>0</v>
      </c>
      <c r="U2053" s="30"/>
      <c r="V2053" s="30"/>
      <c r="W2053" s="30"/>
      <c r="X2053" s="30"/>
      <c r="Y2053" s="30"/>
      <c r="Z2053" s="30"/>
      <c r="AA2053" s="30"/>
      <c r="AB2053" s="30"/>
      <c r="AC2053" s="30"/>
      <c r="AD2053" s="30"/>
      <c r="AE2053" s="30"/>
      <c r="AR2053" s="158" t="s">
        <v>511</v>
      </c>
      <c r="AT2053" s="158" t="s">
        <v>777</v>
      </c>
      <c r="AU2053" s="158" t="s">
        <v>87</v>
      </c>
      <c r="AY2053" s="18" t="s">
        <v>157</v>
      </c>
      <c r="BE2053" s="159">
        <f>IF(N2053="základná",J2053,0)</f>
        <v>0</v>
      </c>
      <c r="BF2053" s="159">
        <f>IF(N2053="znížená",J2053,0)</f>
        <v>0</v>
      </c>
      <c r="BG2053" s="159">
        <f>IF(N2053="zákl. prenesená",J2053,0)</f>
        <v>0</v>
      </c>
      <c r="BH2053" s="159">
        <f>IF(N2053="zníž. prenesená",J2053,0)</f>
        <v>0</v>
      </c>
      <c r="BI2053" s="159">
        <f>IF(N2053="nulová",J2053,0)</f>
        <v>0</v>
      </c>
      <c r="BJ2053" s="18" t="s">
        <v>87</v>
      </c>
      <c r="BK2053" s="160">
        <f>ROUND(I2053*H2053,3)</f>
        <v>0</v>
      </c>
      <c r="BL2053" s="18" t="s">
        <v>220</v>
      </c>
      <c r="BM2053" s="158" t="s">
        <v>2735</v>
      </c>
    </row>
    <row r="2054" spans="1:65" s="14" customFormat="1" x14ac:dyDescent="0.2">
      <c r="B2054" s="172"/>
      <c r="D2054" s="166" t="s">
        <v>269</v>
      </c>
      <c r="E2054" s="173" t="s">
        <v>1</v>
      </c>
      <c r="F2054" s="174" t="s">
        <v>2736</v>
      </c>
      <c r="H2054" s="175">
        <v>375</v>
      </c>
      <c r="L2054" s="172"/>
      <c r="M2054" s="176"/>
      <c r="N2054" s="177"/>
      <c r="O2054" s="177"/>
      <c r="P2054" s="177"/>
      <c r="Q2054" s="177"/>
      <c r="R2054" s="177"/>
      <c r="S2054" s="177"/>
      <c r="T2054" s="178"/>
      <c r="AT2054" s="173" t="s">
        <v>269</v>
      </c>
      <c r="AU2054" s="173" t="s">
        <v>87</v>
      </c>
      <c r="AV2054" s="14" t="s">
        <v>87</v>
      </c>
      <c r="AW2054" s="14" t="s">
        <v>26</v>
      </c>
      <c r="AX2054" s="14" t="s">
        <v>71</v>
      </c>
      <c r="AY2054" s="173" t="s">
        <v>157</v>
      </c>
    </row>
    <row r="2055" spans="1:65" s="15" customFormat="1" x14ac:dyDescent="0.2">
      <c r="B2055" s="179"/>
      <c r="D2055" s="166" t="s">
        <v>269</v>
      </c>
      <c r="E2055" s="180" t="s">
        <v>1</v>
      </c>
      <c r="F2055" s="181" t="s">
        <v>272</v>
      </c>
      <c r="H2055" s="182">
        <v>375</v>
      </c>
      <c r="L2055" s="179"/>
      <c r="M2055" s="183"/>
      <c r="N2055" s="184"/>
      <c r="O2055" s="184"/>
      <c r="P2055" s="184"/>
      <c r="Q2055" s="184"/>
      <c r="R2055" s="184"/>
      <c r="S2055" s="184"/>
      <c r="T2055" s="185"/>
      <c r="AT2055" s="180" t="s">
        <v>269</v>
      </c>
      <c r="AU2055" s="180" t="s">
        <v>87</v>
      </c>
      <c r="AV2055" s="15" t="s">
        <v>162</v>
      </c>
      <c r="AW2055" s="15" t="s">
        <v>26</v>
      </c>
      <c r="AX2055" s="15" t="s">
        <v>79</v>
      </c>
      <c r="AY2055" s="180" t="s">
        <v>157</v>
      </c>
    </row>
    <row r="2056" spans="1:65" s="2" customFormat="1" ht="24.2" customHeight="1" x14ac:dyDescent="0.2">
      <c r="A2056" s="30"/>
      <c r="B2056" s="147"/>
      <c r="C2056" s="148" t="s">
        <v>2737</v>
      </c>
      <c r="D2056" s="148" t="s">
        <v>159</v>
      </c>
      <c r="E2056" s="149" t="s">
        <v>2738</v>
      </c>
      <c r="F2056" s="150" t="s">
        <v>2739</v>
      </c>
      <c r="G2056" s="151" t="s">
        <v>168</v>
      </c>
      <c r="H2056" s="152">
        <v>826.42</v>
      </c>
      <c r="I2056" s="152"/>
      <c r="J2056" s="152">
        <f>ROUND(I2056*H2056,3)</f>
        <v>0</v>
      </c>
      <c r="K2056" s="153"/>
      <c r="L2056" s="31"/>
      <c r="M2056" s="154" t="s">
        <v>1</v>
      </c>
      <c r="N2056" s="155" t="s">
        <v>37</v>
      </c>
      <c r="O2056" s="156">
        <v>6.5000000000000002E-2</v>
      </c>
      <c r="P2056" s="156">
        <f>O2056*H2056</f>
        <v>53.717300000000002</v>
      </c>
      <c r="Q2056" s="156">
        <v>0</v>
      </c>
      <c r="R2056" s="156">
        <f>Q2056*H2056</f>
        <v>0</v>
      </c>
      <c r="S2056" s="156">
        <v>0</v>
      </c>
      <c r="T2056" s="157">
        <f>S2056*H2056</f>
        <v>0</v>
      </c>
      <c r="U2056" s="30"/>
      <c r="V2056" s="30"/>
      <c r="W2056" s="30"/>
      <c r="X2056" s="30"/>
      <c r="Y2056" s="30"/>
      <c r="Z2056" s="30"/>
      <c r="AA2056" s="30"/>
      <c r="AB2056" s="30"/>
      <c r="AC2056" s="30"/>
      <c r="AD2056" s="30"/>
      <c r="AE2056" s="30"/>
      <c r="AR2056" s="158" t="s">
        <v>220</v>
      </c>
      <c r="AT2056" s="158" t="s">
        <v>159</v>
      </c>
      <c r="AU2056" s="158" t="s">
        <v>87</v>
      </c>
      <c r="AY2056" s="18" t="s">
        <v>157</v>
      </c>
      <c r="BE2056" s="159">
        <f>IF(N2056="základná",J2056,0)</f>
        <v>0</v>
      </c>
      <c r="BF2056" s="159">
        <f>IF(N2056="znížená",J2056,0)</f>
        <v>0</v>
      </c>
      <c r="BG2056" s="159">
        <f>IF(N2056="zákl. prenesená",J2056,0)</f>
        <v>0</v>
      </c>
      <c r="BH2056" s="159">
        <f>IF(N2056="zníž. prenesená",J2056,0)</f>
        <v>0</v>
      </c>
      <c r="BI2056" s="159">
        <f>IF(N2056="nulová",J2056,0)</f>
        <v>0</v>
      </c>
      <c r="BJ2056" s="18" t="s">
        <v>87</v>
      </c>
      <c r="BK2056" s="160">
        <f>ROUND(I2056*H2056,3)</f>
        <v>0</v>
      </c>
      <c r="BL2056" s="18" t="s">
        <v>220</v>
      </c>
      <c r="BM2056" s="158" t="s">
        <v>2740</v>
      </c>
    </row>
    <row r="2057" spans="1:65" s="13" customFormat="1" x14ac:dyDescent="0.2">
      <c r="B2057" s="165"/>
      <c r="D2057" s="166" t="s">
        <v>269</v>
      </c>
      <c r="E2057" s="167" t="s">
        <v>1</v>
      </c>
      <c r="F2057" s="168" t="s">
        <v>2741</v>
      </c>
      <c r="H2057" s="167" t="s">
        <v>1</v>
      </c>
      <c r="L2057" s="165"/>
      <c r="M2057" s="169"/>
      <c r="N2057" s="170"/>
      <c r="O2057" s="170"/>
      <c r="P2057" s="170"/>
      <c r="Q2057" s="170"/>
      <c r="R2057" s="170"/>
      <c r="S2057" s="170"/>
      <c r="T2057" s="171"/>
      <c r="AT2057" s="167" t="s">
        <v>269</v>
      </c>
      <c r="AU2057" s="167" t="s">
        <v>87</v>
      </c>
      <c r="AV2057" s="13" t="s">
        <v>79</v>
      </c>
      <c r="AW2057" s="13" t="s">
        <v>26</v>
      </c>
      <c r="AX2057" s="13" t="s">
        <v>71</v>
      </c>
      <c r="AY2057" s="167" t="s">
        <v>157</v>
      </c>
    </row>
    <row r="2058" spans="1:65" s="14" customFormat="1" x14ac:dyDescent="0.2">
      <c r="B2058" s="172"/>
      <c r="D2058" s="166" t="s">
        <v>269</v>
      </c>
      <c r="E2058" s="173" t="s">
        <v>1</v>
      </c>
      <c r="F2058" s="174" t="s">
        <v>2154</v>
      </c>
      <c r="H2058" s="175">
        <v>391.11</v>
      </c>
      <c r="L2058" s="172"/>
      <c r="M2058" s="176"/>
      <c r="N2058" s="177"/>
      <c r="O2058" s="177"/>
      <c r="P2058" s="177"/>
      <c r="Q2058" s="177"/>
      <c r="R2058" s="177"/>
      <c r="S2058" s="177"/>
      <c r="T2058" s="178"/>
      <c r="AT2058" s="173" t="s">
        <v>269</v>
      </c>
      <c r="AU2058" s="173" t="s">
        <v>87</v>
      </c>
      <c r="AV2058" s="14" t="s">
        <v>87</v>
      </c>
      <c r="AW2058" s="14" t="s">
        <v>26</v>
      </c>
      <c r="AX2058" s="14" t="s">
        <v>71</v>
      </c>
      <c r="AY2058" s="173" t="s">
        <v>157</v>
      </c>
    </row>
    <row r="2059" spans="1:65" s="14" customFormat="1" x14ac:dyDescent="0.2">
      <c r="B2059" s="172"/>
      <c r="D2059" s="166" t="s">
        <v>269</v>
      </c>
      <c r="E2059" s="173" t="s">
        <v>1</v>
      </c>
      <c r="F2059" s="174" t="s">
        <v>2155</v>
      </c>
      <c r="H2059" s="175">
        <v>164.21</v>
      </c>
      <c r="L2059" s="172"/>
      <c r="M2059" s="176"/>
      <c r="N2059" s="177"/>
      <c r="O2059" s="177"/>
      <c r="P2059" s="177"/>
      <c r="Q2059" s="177"/>
      <c r="R2059" s="177"/>
      <c r="S2059" s="177"/>
      <c r="T2059" s="178"/>
      <c r="AT2059" s="173" t="s">
        <v>269</v>
      </c>
      <c r="AU2059" s="173" t="s">
        <v>87</v>
      </c>
      <c r="AV2059" s="14" t="s">
        <v>87</v>
      </c>
      <c r="AW2059" s="14" t="s">
        <v>26</v>
      </c>
      <c r="AX2059" s="14" t="s">
        <v>71</v>
      </c>
      <c r="AY2059" s="173" t="s">
        <v>157</v>
      </c>
    </row>
    <row r="2060" spans="1:65" s="14" customFormat="1" x14ac:dyDescent="0.2">
      <c r="B2060" s="172"/>
      <c r="D2060" s="166" t="s">
        <v>269</v>
      </c>
      <c r="E2060" s="173" t="s">
        <v>1</v>
      </c>
      <c r="F2060" s="174" t="s">
        <v>2156</v>
      </c>
      <c r="H2060" s="175">
        <v>94.75</v>
      </c>
      <c r="L2060" s="172"/>
      <c r="M2060" s="176"/>
      <c r="N2060" s="177"/>
      <c r="O2060" s="177"/>
      <c r="P2060" s="177"/>
      <c r="Q2060" s="177"/>
      <c r="R2060" s="177"/>
      <c r="S2060" s="177"/>
      <c r="T2060" s="178"/>
      <c r="AT2060" s="173" t="s">
        <v>269</v>
      </c>
      <c r="AU2060" s="173" t="s">
        <v>87</v>
      </c>
      <c r="AV2060" s="14" t="s">
        <v>87</v>
      </c>
      <c r="AW2060" s="14" t="s">
        <v>26</v>
      </c>
      <c r="AX2060" s="14" t="s">
        <v>71</v>
      </c>
      <c r="AY2060" s="173" t="s">
        <v>157</v>
      </c>
    </row>
    <row r="2061" spans="1:65" s="14" customFormat="1" x14ac:dyDescent="0.2">
      <c r="B2061" s="172"/>
      <c r="D2061" s="166" t="s">
        <v>269</v>
      </c>
      <c r="E2061" s="173" t="s">
        <v>1</v>
      </c>
      <c r="F2061" s="174" t="s">
        <v>2742</v>
      </c>
      <c r="H2061" s="175">
        <v>176.35</v>
      </c>
      <c r="L2061" s="172"/>
      <c r="M2061" s="176"/>
      <c r="N2061" s="177"/>
      <c r="O2061" s="177"/>
      <c r="P2061" s="177"/>
      <c r="Q2061" s="177"/>
      <c r="R2061" s="177"/>
      <c r="S2061" s="177"/>
      <c r="T2061" s="178"/>
      <c r="AT2061" s="173" t="s">
        <v>269</v>
      </c>
      <c r="AU2061" s="173" t="s">
        <v>87</v>
      </c>
      <c r="AV2061" s="14" t="s">
        <v>87</v>
      </c>
      <c r="AW2061" s="14" t="s">
        <v>26</v>
      </c>
      <c r="AX2061" s="14" t="s">
        <v>71</v>
      </c>
      <c r="AY2061" s="173" t="s">
        <v>157</v>
      </c>
    </row>
    <row r="2062" spans="1:65" s="15" customFormat="1" x14ac:dyDescent="0.2">
      <c r="B2062" s="179"/>
      <c r="D2062" s="166" t="s">
        <v>269</v>
      </c>
      <c r="E2062" s="180" t="s">
        <v>1</v>
      </c>
      <c r="F2062" s="181" t="s">
        <v>272</v>
      </c>
      <c r="H2062" s="182">
        <v>826.42</v>
      </c>
      <c r="L2062" s="179"/>
      <c r="M2062" s="183"/>
      <c r="N2062" s="184"/>
      <c r="O2062" s="184"/>
      <c r="P2062" s="184"/>
      <c r="Q2062" s="184"/>
      <c r="R2062" s="184"/>
      <c r="S2062" s="184"/>
      <c r="T2062" s="185"/>
      <c r="AT2062" s="180" t="s">
        <v>269</v>
      </c>
      <c r="AU2062" s="180" t="s">
        <v>87</v>
      </c>
      <c r="AV2062" s="15" t="s">
        <v>162</v>
      </c>
      <c r="AW2062" s="15" t="s">
        <v>26</v>
      </c>
      <c r="AX2062" s="15" t="s">
        <v>79</v>
      </c>
      <c r="AY2062" s="180" t="s">
        <v>157</v>
      </c>
    </row>
    <row r="2063" spans="1:65" s="2" customFormat="1" ht="26.25" customHeight="1" x14ac:dyDescent="0.2">
      <c r="A2063" s="30"/>
      <c r="B2063" s="147"/>
      <c r="C2063" s="193" t="s">
        <v>2743</v>
      </c>
      <c r="D2063" s="193" t="s">
        <v>777</v>
      </c>
      <c r="E2063" s="194" t="s">
        <v>2744</v>
      </c>
      <c r="F2063" s="195" t="s">
        <v>8103</v>
      </c>
      <c r="G2063" s="196" t="s">
        <v>168</v>
      </c>
      <c r="H2063" s="197">
        <v>868.23699999999997</v>
      </c>
      <c r="I2063" s="197"/>
      <c r="J2063" s="197">
        <f>ROUND(I2063*H2063,3)</f>
        <v>0</v>
      </c>
      <c r="K2063" s="198"/>
      <c r="L2063" s="199"/>
      <c r="M2063" s="200" t="s">
        <v>1</v>
      </c>
      <c r="N2063" s="201" t="s">
        <v>37</v>
      </c>
      <c r="O2063" s="156">
        <v>0</v>
      </c>
      <c r="P2063" s="156">
        <f>O2063*H2063</f>
        <v>0</v>
      </c>
      <c r="Q2063" s="156">
        <v>4.0000000000000002E-4</v>
      </c>
      <c r="R2063" s="156">
        <f>Q2063*H2063</f>
        <v>0.34729480000000001</v>
      </c>
      <c r="S2063" s="156">
        <v>0</v>
      </c>
      <c r="T2063" s="157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58" t="s">
        <v>511</v>
      </c>
      <c r="AT2063" s="158" t="s">
        <v>777</v>
      </c>
      <c r="AU2063" s="158" t="s">
        <v>87</v>
      </c>
      <c r="AY2063" s="18" t="s">
        <v>157</v>
      </c>
      <c r="BE2063" s="159">
        <f>IF(N2063="základná",J2063,0)</f>
        <v>0</v>
      </c>
      <c r="BF2063" s="159">
        <f>IF(N2063="znížená",J2063,0)</f>
        <v>0</v>
      </c>
      <c r="BG2063" s="159">
        <f>IF(N2063="zákl. prenesená",J2063,0)</f>
        <v>0</v>
      </c>
      <c r="BH2063" s="159">
        <f>IF(N2063="zníž. prenesená",J2063,0)</f>
        <v>0</v>
      </c>
      <c r="BI2063" s="159">
        <f>IF(N2063="nulová",J2063,0)</f>
        <v>0</v>
      </c>
      <c r="BJ2063" s="18" t="s">
        <v>87</v>
      </c>
      <c r="BK2063" s="160">
        <f>ROUND(I2063*H2063,3)</f>
        <v>0</v>
      </c>
      <c r="BL2063" s="18" t="s">
        <v>220</v>
      </c>
      <c r="BM2063" s="158" t="s">
        <v>2745</v>
      </c>
    </row>
    <row r="2064" spans="1:65" s="14" customFormat="1" x14ac:dyDescent="0.2">
      <c r="B2064" s="172"/>
      <c r="D2064" s="166" t="s">
        <v>269</v>
      </c>
      <c r="E2064" s="173" t="s">
        <v>1</v>
      </c>
      <c r="F2064" s="174" t="s">
        <v>2746</v>
      </c>
      <c r="H2064" s="175">
        <v>851.21299999999997</v>
      </c>
      <c r="L2064" s="172"/>
      <c r="M2064" s="176"/>
      <c r="N2064" s="177"/>
      <c r="O2064" s="177"/>
      <c r="P2064" s="177"/>
      <c r="Q2064" s="177"/>
      <c r="R2064" s="177"/>
      <c r="S2064" s="177"/>
      <c r="T2064" s="178"/>
      <c r="AT2064" s="173" t="s">
        <v>269</v>
      </c>
      <c r="AU2064" s="173" t="s">
        <v>87</v>
      </c>
      <c r="AV2064" s="14" t="s">
        <v>87</v>
      </c>
      <c r="AW2064" s="14" t="s">
        <v>26</v>
      </c>
      <c r="AX2064" s="14" t="s">
        <v>71</v>
      </c>
      <c r="AY2064" s="173" t="s">
        <v>157</v>
      </c>
    </row>
    <row r="2065" spans="1:65" s="15" customFormat="1" x14ac:dyDescent="0.2">
      <c r="B2065" s="179"/>
      <c r="D2065" s="166" t="s">
        <v>269</v>
      </c>
      <c r="E2065" s="180" t="s">
        <v>1</v>
      </c>
      <c r="F2065" s="181" t="s">
        <v>272</v>
      </c>
      <c r="H2065" s="182">
        <v>851.21299999999997</v>
      </c>
      <c r="L2065" s="179"/>
      <c r="M2065" s="183"/>
      <c r="N2065" s="184"/>
      <c r="O2065" s="184"/>
      <c r="P2065" s="184"/>
      <c r="Q2065" s="184"/>
      <c r="R2065" s="184"/>
      <c r="S2065" s="184"/>
      <c r="T2065" s="185"/>
      <c r="AT2065" s="180" t="s">
        <v>269</v>
      </c>
      <c r="AU2065" s="180" t="s">
        <v>87</v>
      </c>
      <c r="AV2065" s="15" t="s">
        <v>162</v>
      </c>
      <c r="AW2065" s="15" t="s">
        <v>26</v>
      </c>
      <c r="AX2065" s="15" t="s">
        <v>79</v>
      </c>
      <c r="AY2065" s="180" t="s">
        <v>157</v>
      </c>
    </row>
    <row r="2066" spans="1:65" s="14" customFormat="1" x14ac:dyDescent="0.2">
      <c r="B2066" s="172"/>
      <c r="D2066" s="166" t="s">
        <v>269</v>
      </c>
      <c r="F2066" s="174" t="s">
        <v>2747</v>
      </c>
      <c r="H2066" s="175">
        <v>868.23699999999997</v>
      </c>
      <c r="L2066" s="172"/>
      <c r="M2066" s="176"/>
      <c r="N2066" s="177"/>
      <c r="O2066" s="177"/>
      <c r="P2066" s="177"/>
      <c r="Q2066" s="177"/>
      <c r="R2066" s="177"/>
      <c r="S2066" s="177"/>
      <c r="T2066" s="178"/>
      <c r="AT2066" s="173" t="s">
        <v>269</v>
      </c>
      <c r="AU2066" s="173" t="s">
        <v>87</v>
      </c>
      <c r="AV2066" s="14" t="s">
        <v>87</v>
      </c>
      <c r="AW2066" s="14" t="s">
        <v>3</v>
      </c>
      <c r="AX2066" s="14" t="s">
        <v>79</v>
      </c>
      <c r="AY2066" s="173" t="s">
        <v>157</v>
      </c>
    </row>
    <row r="2067" spans="1:65" s="2" customFormat="1" ht="24.2" customHeight="1" x14ac:dyDescent="0.2">
      <c r="A2067" s="30"/>
      <c r="B2067" s="147"/>
      <c r="C2067" s="148" t="s">
        <v>2748</v>
      </c>
      <c r="D2067" s="148" t="s">
        <v>159</v>
      </c>
      <c r="E2067" s="149" t="s">
        <v>2749</v>
      </c>
      <c r="F2067" s="150" t="s">
        <v>2750</v>
      </c>
      <c r="G2067" s="151" t="s">
        <v>168</v>
      </c>
      <c r="H2067" s="152">
        <v>1191.4159999999999</v>
      </c>
      <c r="I2067" s="152"/>
      <c r="J2067" s="152">
        <f>ROUND(I2067*H2067,3)</f>
        <v>0</v>
      </c>
      <c r="K2067" s="153"/>
      <c r="L2067" s="31"/>
      <c r="M2067" s="154" t="s">
        <v>1</v>
      </c>
      <c r="N2067" s="155" t="s">
        <v>37</v>
      </c>
      <c r="O2067" s="156">
        <v>0.13100000000000001</v>
      </c>
      <c r="P2067" s="156">
        <f>O2067*H2067</f>
        <v>156.07549599999999</v>
      </c>
      <c r="Q2067" s="156">
        <v>0</v>
      </c>
      <c r="R2067" s="156">
        <f>Q2067*H2067</f>
        <v>0</v>
      </c>
      <c r="S2067" s="156">
        <v>0</v>
      </c>
      <c r="T2067" s="157">
        <f>S2067*H2067</f>
        <v>0</v>
      </c>
      <c r="U2067" s="30"/>
      <c r="V2067" s="30"/>
      <c r="W2067" s="30"/>
      <c r="X2067" s="30"/>
      <c r="Y2067" s="30"/>
      <c r="Z2067" s="30"/>
      <c r="AA2067" s="30"/>
      <c r="AB2067" s="30"/>
      <c r="AC2067" s="30"/>
      <c r="AD2067" s="30"/>
      <c r="AE2067" s="30"/>
      <c r="AR2067" s="158" t="s">
        <v>220</v>
      </c>
      <c r="AT2067" s="158" t="s">
        <v>159</v>
      </c>
      <c r="AU2067" s="158" t="s">
        <v>87</v>
      </c>
      <c r="AY2067" s="18" t="s">
        <v>157</v>
      </c>
      <c r="BE2067" s="159">
        <f>IF(N2067="základná",J2067,0)</f>
        <v>0</v>
      </c>
      <c r="BF2067" s="159">
        <f>IF(N2067="znížená",J2067,0)</f>
        <v>0</v>
      </c>
      <c r="BG2067" s="159">
        <f>IF(N2067="zákl. prenesená",J2067,0)</f>
        <v>0</v>
      </c>
      <c r="BH2067" s="159">
        <f>IF(N2067="zníž. prenesená",J2067,0)</f>
        <v>0</v>
      </c>
      <c r="BI2067" s="159">
        <f>IF(N2067="nulová",J2067,0)</f>
        <v>0</v>
      </c>
      <c r="BJ2067" s="18" t="s">
        <v>87</v>
      </c>
      <c r="BK2067" s="160">
        <f>ROUND(I2067*H2067,3)</f>
        <v>0</v>
      </c>
      <c r="BL2067" s="18" t="s">
        <v>220</v>
      </c>
      <c r="BM2067" s="158" t="s">
        <v>2751</v>
      </c>
    </row>
    <row r="2068" spans="1:65" s="13" customFormat="1" x14ac:dyDescent="0.2">
      <c r="B2068" s="165"/>
      <c r="D2068" s="166" t="s">
        <v>269</v>
      </c>
      <c r="E2068" s="167" t="s">
        <v>1</v>
      </c>
      <c r="F2068" s="168" t="s">
        <v>2752</v>
      </c>
      <c r="H2068" s="167" t="s">
        <v>1</v>
      </c>
      <c r="L2068" s="165"/>
      <c r="M2068" s="169"/>
      <c r="N2068" s="170"/>
      <c r="O2068" s="170"/>
      <c r="P2068" s="170"/>
      <c r="Q2068" s="170"/>
      <c r="R2068" s="170"/>
      <c r="S2068" s="170"/>
      <c r="T2068" s="171"/>
      <c r="AT2068" s="167" t="s">
        <v>269</v>
      </c>
      <c r="AU2068" s="167" t="s">
        <v>87</v>
      </c>
      <c r="AV2068" s="13" t="s">
        <v>79</v>
      </c>
      <c r="AW2068" s="13" t="s">
        <v>26</v>
      </c>
      <c r="AX2068" s="13" t="s">
        <v>71</v>
      </c>
      <c r="AY2068" s="167" t="s">
        <v>157</v>
      </c>
    </row>
    <row r="2069" spans="1:65" s="14" customFormat="1" x14ac:dyDescent="0.2">
      <c r="B2069" s="172"/>
      <c r="D2069" s="166" t="s">
        <v>269</v>
      </c>
      <c r="E2069" s="173" t="s">
        <v>1</v>
      </c>
      <c r="F2069" s="174" t="s">
        <v>2152</v>
      </c>
      <c r="H2069" s="175">
        <v>112.04</v>
      </c>
      <c r="L2069" s="172"/>
      <c r="M2069" s="176"/>
      <c r="N2069" s="177"/>
      <c r="O2069" s="177"/>
      <c r="P2069" s="177"/>
      <c r="Q2069" s="177"/>
      <c r="R2069" s="177"/>
      <c r="S2069" s="177"/>
      <c r="T2069" s="178"/>
      <c r="AT2069" s="173" t="s">
        <v>269</v>
      </c>
      <c r="AU2069" s="173" t="s">
        <v>87</v>
      </c>
      <c r="AV2069" s="14" t="s">
        <v>87</v>
      </c>
      <c r="AW2069" s="14" t="s">
        <v>26</v>
      </c>
      <c r="AX2069" s="14" t="s">
        <v>71</v>
      </c>
      <c r="AY2069" s="173" t="s">
        <v>157</v>
      </c>
    </row>
    <row r="2070" spans="1:65" s="14" customFormat="1" x14ac:dyDescent="0.2">
      <c r="B2070" s="172"/>
      <c r="D2070" s="166" t="s">
        <v>269</v>
      </c>
      <c r="E2070" s="173" t="s">
        <v>1</v>
      </c>
      <c r="F2070" s="174" t="s">
        <v>2753</v>
      </c>
      <c r="H2070" s="175">
        <v>478.62</v>
      </c>
      <c r="L2070" s="172"/>
      <c r="M2070" s="176"/>
      <c r="N2070" s="177"/>
      <c r="O2070" s="177"/>
      <c r="P2070" s="177"/>
      <c r="Q2070" s="177"/>
      <c r="R2070" s="177"/>
      <c r="S2070" s="177"/>
      <c r="T2070" s="178"/>
      <c r="AT2070" s="173" t="s">
        <v>269</v>
      </c>
      <c r="AU2070" s="173" t="s">
        <v>87</v>
      </c>
      <c r="AV2070" s="14" t="s">
        <v>87</v>
      </c>
      <c r="AW2070" s="14" t="s">
        <v>26</v>
      </c>
      <c r="AX2070" s="14" t="s">
        <v>71</v>
      </c>
      <c r="AY2070" s="173" t="s">
        <v>157</v>
      </c>
    </row>
    <row r="2071" spans="1:65" s="14" customFormat="1" x14ac:dyDescent="0.2">
      <c r="B2071" s="172"/>
      <c r="D2071" s="166" t="s">
        <v>269</v>
      </c>
      <c r="E2071" s="173" t="s">
        <v>1</v>
      </c>
      <c r="F2071" s="174" t="s">
        <v>2157</v>
      </c>
      <c r="H2071" s="175">
        <v>310.16000000000003</v>
      </c>
      <c r="L2071" s="172"/>
      <c r="M2071" s="176"/>
      <c r="N2071" s="177"/>
      <c r="O2071" s="177"/>
      <c r="P2071" s="177"/>
      <c r="Q2071" s="177"/>
      <c r="R2071" s="177"/>
      <c r="S2071" s="177"/>
      <c r="T2071" s="178"/>
      <c r="AT2071" s="173" t="s">
        <v>269</v>
      </c>
      <c r="AU2071" s="173" t="s">
        <v>87</v>
      </c>
      <c r="AV2071" s="14" t="s">
        <v>87</v>
      </c>
      <c r="AW2071" s="14" t="s">
        <v>26</v>
      </c>
      <c r="AX2071" s="14" t="s">
        <v>71</v>
      </c>
      <c r="AY2071" s="173" t="s">
        <v>157</v>
      </c>
    </row>
    <row r="2072" spans="1:65" s="14" customFormat="1" x14ac:dyDescent="0.2">
      <c r="B2072" s="172"/>
      <c r="D2072" s="166" t="s">
        <v>269</v>
      </c>
      <c r="E2072" s="173" t="s">
        <v>1</v>
      </c>
      <c r="F2072" s="174" t="s">
        <v>2158</v>
      </c>
      <c r="H2072" s="175">
        <v>38.183</v>
      </c>
      <c r="L2072" s="172"/>
      <c r="M2072" s="176"/>
      <c r="N2072" s="177"/>
      <c r="O2072" s="177"/>
      <c r="P2072" s="177"/>
      <c r="Q2072" s="177"/>
      <c r="R2072" s="177"/>
      <c r="S2072" s="177"/>
      <c r="T2072" s="178"/>
      <c r="AT2072" s="173" t="s">
        <v>269</v>
      </c>
      <c r="AU2072" s="173" t="s">
        <v>87</v>
      </c>
      <c r="AV2072" s="14" t="s">
        <v>87</v>
      </c>
      <c r="AW2072" s="14" t="s">
        <v>26</v>
      </c>
      <c r="AX2072" s="14" t="s">
        <v>71</v>
      </c>
      <c r="AY2072" s="173" t="s">
        <v>157</v>
      </c>
    </row>
    <row r="2073" spans="1:65" s="14" customFormat="1" x14ac:dyDescent="0.2">
      <c r="B2073" s="172"/>
      <c r="D2073" s="166" t="s">
        <v>269</v>
      </c>
      <c r="E2073" s="173" t="s">
        <v>1</v>
      </c>
      <c r="F2073" s="174" t="s">
        <v>2159</v>
      </c>
      <c r="H2073" s="175">
        <v>8.1129999999999995</v>
      </c>
      <c r="L2073" s="172"/>
      <c r="M2073" s="176"/>
      <c r="N2073" s="177"/>
      <c r="O2073" s="177"/>
      <c r="P2073" s="177"/>
      <c r="Q2073" s="177"/>
      <c r="R2073" s="177"/>
      <c r="S2073" s="177"/>
      <c r="T2073" s="178"/>
      <c r="AT2073" s="173" t="s">
        <v>269</v>
      </c>
      <c r="AU2073" s="173" t="s">
        <v>87</v>
      </c>
      <c r="AV2073" s="14" t="s">
        <v>87</v>
      </c>
      <c r="AW2073" s="14" t="s">
        <v>26</v>
      </c>
      <c r="AX2073" s="14" t="s">
        <v>71</v>
      </c>
      <c r="AY2073" s="173" t="s">
        <v>157</v>
      </c>
    </row>
    <row r="2074" spans="1:65" s="14" customFormat="1" x14ac:dyDescent="0.2">
      <c r="B2074" s="172"/>
      <c r="D2074" s="166" t="s">
        <v>269</v>
      </c>
      <c r="E2074" s="173" t="s">
        <v>1</v>
      </c>
      <c r="F2074" s="174" t="s">
        <v>2160</v>
      </c>
      <c r="H2074" s="175">
        <v>183.55</v>
      </c>
      <c r="L2074" s="172"/>
      <c r="M2074" s="176"/>
      <c r="N2074" s="177"/>
      <c r="O2074" s="177"/>
      <c r="P2074" s="177"/>
      <c r="Q2074" s="177"/>
      <c r="R2074" s="177"/>
      <c r="S2074" s="177"/>
      <c r="T2074" s="178"/>
      <c r="AT2074" s="173" t="s">
        <v>269</v>
      </c>
      <c r="AU2074" s="173" t="s">
        <v>87</v>
      </c>
      <c r="AV2074" s="14" t="s">
        <v>87</v>
      </c>
      <c r="AW2074" s="14" t="s">
        <v>26</v>
      </c>
      <c r="AX2074" s="14" t="s">
        <v>71</v>
      </c>
      <c r="AY2074" s="173" t="s">
        <v>157</v>
      </c>
    </row>
    <row r="2075" spans="1:65" s="14" customFormat="1" ht="22.5" x14ac:dyDescent="0.2">
      <c r="B2075" s="172"/>
      <c r="D2075" s="166" t="s">
        <v>269</v>
      </c>
      <c r="E2075" s="173" t="s">
        <v>1</v>
      </c>
      <c r="F2075" s="174" t="s">
        <v>2754</v>
      </c>
      <c r="H2075" s="175">
        <v>60.75</v>
      </c>
      <c r="L2075" s="172"/>
      <c r="M2075" s="176"/>
      <c r="N2075" s="177"/>
      <c r="O2075" s="177"/>
      <c r="P2075" s="177"/>
      <c r="Q2075" s="177"/>
      <c r="R2075" s="177"/>
      <c r="S2075" s="177"/>
      <c r="T2075" s="178"/>
      <c r="AT2075" s="173" t="s">
        <v>269</v>
      </c>
      <c r="AU2075" s="173" t="s">
        <v>87</v>
      </c>
      <c r="AV2075" s="14" t="s">
        <v>87</v>
      </c>
      <c r="AW2075" s="14" t="s">
        <v>26</v>
      </c>
      <c r="AX2075" s="14" t="s">
        <v>71</v>
      </c>
      <c r="AY2075" s="173" t="s">
        <v>157</v>
      </c>
    </row>
    <row r="2076" spans="1:65" s="15" customFormat="1" x14ac:dyDescent="0.2">
      <c r="B2076" s="179"/>
      <c r="D2076" s="166" t="s">
        <v>269</v>
      </c>
      <c r="E2076" s="180" t="s">
        <v>1</v>
      </c>
      <c r="F2076" s="181" t="s">
        <v>272</v>
      </c>
      <c r="H2076" s="182">
        <v>1191.4159999999999</v>
      </c>
      <c r="L2076" s="179"/>
      <c r="M2076" s="183"/>
      <c r="N2076" s="184"/>
      <c r="O2076" s="184"/>
      <c r="P2076" s="184"/>
      <c r="Q2076" s="184"/>
      <c r="R2076" s="184"/>
      <c r="S2076" s="184"/>
      <c r="T2076" s="185"/>
      <c r="AT2076" s="180" t="s">
        <v>269</v>
      </c>
      <c r="AU2076" s="180" t="s">
        <v>87</v>
      </c>
      <c r="AV2076" s="15" t="s">
        <v>162</v>
      </c>
      <c r="AW2076" s="15" t="s">
        <v>26</v>
      </c>
      <c r="AX2076" s="15" t="s">
        <v>79</v>
      </c>
      <c r="AY2076" s="180" t="s">
        <v>157</v>
      </c>
    </row>
    <row r="2077" spans="1:65" s="2" customFormat="1" ht="24.2" customHeight="1" x14ac:dyDescent="0.2">
      <c r="A2077" s="30"/>
      <c r="B2077" s="147"/>
      <c r="C2077" s="193" t="s">
        <v>2755</v>
      </c>
      <c r="D2077" s="193" t="s">
        <v>777</v>
      </c>
      <c r="E2077" s="194" t="s">
        <v>2756</v>
      </c>
      <c r="F2077" s="195" t="s">
        <v>2757</v>
      </c>
      <c r="G2077" s="196" t="s">
        <v>168</v>
      </c>
      <c r="H2077" s="197">
        <v>2430.489</v>
      </c>
      <c r="I2077" s="197"/>
      <c r="J2077" s="197">
        <f>ROUND(I2077*H2077,3)</f>
        <v>0</v>
      </c>
      <c r="K2077" s="198"/>
      <c r="L2077" s="199"/>
      <c r="M2077" s="200" t="s">
        <v>1</v>
      </c>
      <c r="N2077" s="201" t="s">
        <v>37</v>
      </c>
      <c r="O2077" s="156">
        <v>0</v>
      </c>
      <c r="P2077" s="156">
        <f>O2077*H2077</f>
        <v>0</v>
      </c>
      <c r="Q2077" s="156">
        <v>1.47E-3</v>
      </c>
      <c r="R2077" s="156">
        <f>Q2077*H2077</f>
        <v>3.5728188300000001</v>
      </c>
      <c r="S2077" s="156">
        <v>0</v>
      </c>
      <c r="T2077" s="157">
        <f>S2077*H2077</f>
        <v>0</v>
      </c>
      <c r="U2077" s="30"/>
      <c r="V2077" s="30"/>
      <c r="W2077" s="30"/>
      <c r="X2077" s="30"/>
      <c r="Y2077" s="30"/>
      <c r="Z2077" s="30"/>
      <c r="AA2077" s="30"/>
      <c r="AB2077" s="30"/>
      <c r="AC2077" s="30"/>
      <c r="AD2077" s="30"/>
      <c r="AE2077" s="30"/>
      <c r="AR2077" s="158" t="s">
        <v>511</v>
      </c>
      <c r="AT2077" s="158" t="s">
        <v>777</v>
      </c>
      <c r="AU2077" s="158" t="s">
        <v>87</v>
      </c>
      <c r="AY2077" s="18" t="s">
        <v>157</v>
      </c>
      <c r="BE2077" s="159">
        <f>IF(N2077="základná",J2077,0)</f>
        <v>0</v>
      </c>
      <c r="BF2077" s="159">
        <f>IF(N2077="znížená",J2077,0)</f>
        <v>0</v>
      </c>
      <c r="BG2077" s="159">
        <f>IF(N2077="zákl. prenesená",J2077,0)</f>
        <v>0</v>
      </c>
      <c r="BH2077" s="159">
        <f>IF(N2077="zníž. prenesená",J2077,0)</f>
        <v>0</v>
      </c>
      <c r="BI2077" s="159">
        <f>IF(N2077="nulová",J2077,0)</f>
        <v>0</v>
      </c>
      <c r="BJ2077" s="18" t="s">
        <v>87</v>
      </c>
      <c r="BK2077" s="160">
        <f>ROUND(I2077*H2077,3)</f>
        <v>0</v>
      </c>
      <c r="BL2077" s="18" t="s">
        <v>220</v>
      </c>
      <c r="BM2077" s="158" t="s">
        <v>2758</v>
      </c>
    </row>
    <row r="2078" spans="1:65" s="14" customFormat="1" x14ac:dyDescent="0.2">
      <c r="B2078" s="172"/>
      <c r="D2078" s="166" t="s">
        <v>269</v>
      </c>
      <c r="E2078" s="173" t="s">
        <v>1</v>
      </c>
      <c r="F2078" s="174"/>
      <c r="H2078" s="175">
        <v>2430.489</v>
      </c>
      <c r="L2078" s="172"/>
      <c r="M2078" s="176"/>
      <c r="N2078" s="177"/>
      <c r="O2078" s="177"/>
      <c r="P2078" s="177"/>
      <c r="Q2078" s="177"/>
      <c r="R2078" s="177"/>
      <c r="S2078" s="177"/>
      <c r="T2078" s="178"/>
      <c r="AT2078" s="173" t="s">
        <v>269</v>
      </c>
      <c r="AU2078" s="173" t="s">
        <v>87</v>
      </c>
      <c r="AV2078" s="14" t="s">
        <v>87</v>
      </c>
      <c r="AW2078" s="14" t="s">
        <v>26</v>
      </c>
      <c r="AX2078" s="14" t="s">
        <v>71</v>
      </c>
      <c r="AY2078" s="173" t="s">
        <v>157</v>
      </c>
    </row>
    <row r="2079" spans="1:65" s="15" customFormat="1" x14ac:dyDescent="0.2">
      <c r="B2079" s="179"/>
      <c r="D2079" s="166" t="s">
        <v>269</v>
      </c>
      <c r="E2079" s="180" t="s">
        <v>1</v>
      </c>
      <c r="F2079" s="181" t="s">
        <v>272</v>
      </c>
      <c r="H2079" s="182">
        <v>2430.489</v>
      </c>
      <c r="L2079" s="179"/>
      <c r="M2079" s="183"/>
      <c r="N2079" s="184"/>
      <c r="O2079" s="184"/>
      <c r="P2079" s="184"/>
      <c r="Q2079" s="184"/>
      <c r="R2079" s="184"/>
      <c r="S2079" s="184"/>
      <c r="T2079" s="185"/>
      <c r="AT2079" s="180" t="s">
        <v>269</v>
      </c>
      <c r="AU2079" s="180" t="s">
        <v>87</v>
      </c>
      <c r="AV2079" s="15" t="s">
        <v>162</v>
      </c>
      <c r="AW2079" s="15" t="s">
        <v>26</v>
      </c>
      <c r="AX2079" s="15" t="s">
        <v>79</v>
      </c>
      <c r="AY2079" s="180" t="s">
        <v>157</v>
      </c>
    </row>
    <row r="2080" spans="1:65" s="14" customFormat="1" x14ac:dyDescent="0.2">
      <c r="B2080" s="172"/>
      <c r="D2080" s="166" t="s">
        <v>269</v>
      </c>
      <c r="F2080" s="174"/>
      <c r="H2080" s="175"/>
      <c r="L2080" s="172"/>
      <c r="M2080" s="176"/>
      <c r="N2080" s="177"/>
      <c r="O2080" s="177"/>
      <c r="P2080" s="177"/>
      <c r="Q2080" s="177"/>
      <c r="R2080" s="177"/>
      <c r="S2080" s="177"/>
      <c r="T2080" s="178"/>
      <c r="AT2080" s="173" t="s">
        <v>269</v>
      </c>
      <c r="AU2080" s="173" t="s">
        <v>87</v>
      </c>
      <c r="AV2080" s="14" t="s">
        <v>87</v>
      </c>
      <c r="AW2080" s="14" t="s">
        <v>3</v>
      </c>
      <c r="AX2080" s="14" t="s">
        <v>79</v>
      </c>
      <c r="AY2080" s="173" t="s">
        <v>157</v>
      </c>
    </row>
    <row r="2081" spans="1:65" s="2" customFormat="1" ht="14.45" customHeight="1" x14ac:dyDescent="0.2">
      <c r="A2081" s="30"/>
      <c r="B2081" s="147"/>
      <c r="C2081" s="148" t="s">
        <v>2759</v>
      </c>
      <c r="D2081" s="148" t="s">
        <v>159</v>
      </c>
      <c r="E2081" s="149" t="s">
        <v>2760</v>
      </c>
      <c r="F2081" s="150" t="s">
        <v>2761</v>
      </c>
      <c r="G2081" s="151" t="s">
        <v>168</v>
      </c>
      <c r="H2081" s="152">
        <v>848.60400000000004</v>
      </c>
      <c r="I2081" s="152"/>
      <c r="J2081" s="152">
        <f>ROUND(I2081*H2081,3)</f>
        <v>0</v>
      </c>
      <c r="K2081" s="153"/>
      <c r="L2081" s="31"/>
      <c r="M2081" s="154" t="s">
        <v>1</v>
      </c>
      <c r="N2081" s="155" t="s">
        <v>37</v>
      </c>
      <c r="O2081" s="156">
        <v>0.06</v>
      </c>
      <c r="P2081" s="156">
        <f>O2081*H2081</f>
        <v>50.916240000000002</v>
      </c>
      <c r="Q2081" s="156">
        <v>1.0000000000000001E-5</v>
      </c>
      <c r="R2081" s="156">
        <f>Q2081*H2081</f>
        <v>8.4860400000000002E-3</v>
      </c>
      <c r="S2081" s="156">
        <v>0</v>
      </c>
      <c r="T2081" s="157">
        <f>S2081*H2081</f>
        <v>0</v>
      </c>
      <c r="U2081" s="30"/>
      <c r="V2081" s="30"/>
      <c r="W2081" s="30"/>
      <c r="X2081" s="30"/>
      <c r="Y2081" s="30"/>
      <c r="Z2081" s="30"/>
      <c r="AA2081" s="30"/>
      <c r="AB2081" s="30"/>
      <c r="AC2081" s="30"/>
      <c r="AD2081" s="30"/>
      <c r="AE2081" s="30"/>
      <c r="AR2081" s="158" t="s">
        <v>220</v>
      </c>
      <c r="AT2081" s="158" t="s">
        <v>159</v>
      </c>
      <c r="AU2081" s="158" t="s">
        <v>87</v>
      </c>
      <c r="AY2081" s="18" t="s">
        <v>157</v>
      </c>
      <c r="BE2081" s="159">
        <f>IF(N2081="základná",J2081,0)</f>
        <v>0</v>
      </c>
      <c r="BF2081" s="159">
        <f>IF(N2081="znížená",J2081,0)</f>
        <v>0</v>
      </c>
      <c r="BG2081" s="159">
        <f>IF(N2081="zákl. prenesená",J2081,0)</f>
        <v>0</v>
      </c>
      <c r="BH2081" s="159">
        <f>IF(N2081="zníž. prenesená",J2081,0)</f>
        <v>0</v>
      </c>
      <c r="BI2081" s="159">
        <f>IF(N2081="nulová",J2081,0)</f>
        <v>0</v>
      </c>
      <c r="BJ2081" s="18" t="s">
        <v>87</v>
      </c>
      <c r="BK2081" s="160">
        <f>ROUND(I2081*H2081,3)</f>
        <v>0</v>
      </c>
      <c r="BL2081" s="18" t="s">
        <v>220</v>
      </c>
      <c r="BM2081" s="158" t="s">
        <v>2762</v>
      </c>
    </row>
    <row r="2082" spans="1:65" s="13" customFormat="1" x14ac:dyDescent="0.2">
      <c r="B2082" s="165"/>
      <c r="D2082" s="166" t="s">
        <v>269</v>
      </c>
      <c r="E2082" s="167" t="s">
        <v>1</v>
      </c>
      <c r="F2082" s="168" t="s">
        <v>2763</v>
      </c>
      <c r="H2082" s="167" t="s">
        <v>1</v>
      </c>
      <c r="L2082" s="165"/>
      <c r="M2082" s="169"/>
      <c r="N2082" s="170"/>
      <c r="O2082" s="170"/>
      <c r="P2082" s="170"/>
      <c r="Q2082" s="170"/>
      <c r="R2082" s="170"/>
      <c r="S2082" s="170"/>
      <c r="T2082" s="171"/>
      <c r="AT2082" s="167" t="s">
        <v>269</v>
      </c>
      <c r="AU2082" s="167" t="s">
        <v>87</v>
      </c>
      <c r="AV2082" s="13" t="s">
        <v>79</v>
      </c>
      <c r="AW2082" s="13" t="s">
        <v>26</v>
      </c>
      <c r="AX2082" s="13" t="s">
        <v>71</v>
      </c>
      <c r="AY2082" s="167" t="s">
        <v>157</v>
      </c>
    </row>
    <row r="2083" spans="1:65" s="14" customFormat="1" x14ac:dyDescent="0.2">
      <c r="B2083" s="172"/>
      <c r="D2083" s="166" t="s">
        <v>269</v>
      </c>
      <c r="E2083" s="173" t="s">
        <v>1</v>
      </c>
      <c r="F2083" s="174" t="s">
        <v>2764</v>
      </c>
      <c r="H2083" s="175">
        <v>188.72800000000001</v>
      </c>
      <c r="L2083" s="172"/>
      <c r="M2083" s="176"/>
      <c r="N2083" s="177"/>
      <c r="O2083" s="177"/>
      <c r="P2083" s="177"/>
      <c r="Q2083" s="177"/>
      <c r="R2083" s="177"/>
      <c r="S2083" s="177"/>
      <c r="T2083" s="178"/>
      <c r="AT2083" s="173" t="s">
        <v>269</v>
      </c>
      <c r="AU2083" s="173" t="s">
        <v>87</v>
      </c>
      <c r="AV2083" s="14" t="s">
        <v>87</v>
      </c>
      <c r="AW2083" s="14" t="s">
        <v>26</v>
      </c>
      <c r="AX2083" s="14" t="s">
        <v>71</v>
      </c>
      <c r="AY2083" s="173" t="s">
        <v>157</v>
      </c>
    </row>
    <row r="2084" spans="1:65" s="14" customFormat="1" x14ac:dyDescent="0.2">
      <c r="B2084" s="172"/>
      <c r="D2084" s="166" t="s">
        <v>269</v>
      </c>
      <c r="E2084" s="173" t="s">
        <v>1</v>
      </c>
      <c r="F2084" s="174" t="s">
        <v>2765</v>
      </c>
      <c r="H2084" s="175">
        <v>191.42400000000001</v>
      </c>
      <c r="L2084" s="172"/>
      <c r="M2084" s="176"/>
      <c r="N2084" s="177"/>
      <c r="O2084" s="177"/>
      <c r="P2084" s="177"/>
      <c r="Q2084" s="177"/>
      <c r="R2084" s="177"/>
      <c r="S2084" s="177"/>
      <c r="T2084" s="178"/>
      <c r="AT2084" s="173" t="s">
        <v>269</v>
      </c>
      <c r="AU2084" s="173" t="s">
        <v>87</v>
      </c>
      <c r="AV2084" s="14" t="s">
        <v>87</v>
      </c>
      <c r="AW2084" s="14" t="s">
        <v>26</v>
      </c>
      <c r="AX2084" s="14" t="s">
        <v>71</v>
      </c>
      <c r="AY2084" s="173" t="s">
        <v>157</v>
      </c>
    </row>
    <row r="2085" spans="1:65" s="14" customFormat="1" x14ac:dyDescent="0.2">
      <c r="B2085" s="172"/>
      <c r="D2085" s="166" t="s">
        <v>269</v>
      </c>
      <c r="E2085" s="173" t="s">
        <v>1</v>
      </c>
      <c r="F2085" s="174" t="s">
        <v>2766</v>
      </c>
      <c r="H2085" s="175">
        <v>468.452</v>
      </c>
      <c r="L2085" s="172"/>
      <c r="M2085" s="176"/>
      <c r="N2085" s="177"/>
      <c r="O2085" s="177"/>
      <c r="P2085" s="177"/>
      <c r="Q2085" s="177"/>
      <c r="R2085" s="177"/>
      <c r="S2085" s="177"/>
      <c r="T2085" s="178"/>
      <c r="AT2085" s="173" t="s">
        <v>269</v>
      </c>
      <c r="AU2085" s="173" t="s">
        <v>87</v>
      </c>
      <c r="AV2085" s="14" t="s">
        <v>87</v>
      </c>
      <c r="AW2085" s="14" t="s">
        <v>26</v>
      </c>
      <c r="AX2085" s="14" t="s">
        <v>71</v>
      </c>
      <c r="AY2085" s="173" t="s">
        <v>157</v>
      </c>
    </row>
    <row r="2086" spans="1:65" s="15" customFormat="1" x14ac:dyDescent="0.2">
      <c r="B2086" s="179"/>
      <c r="D2086" s="166" t="s">
        <v>269</v>
      </c>
      <c r="E2086" s="180" t="s">
        <v>1</v>
      </c>
      <c r="F2086" s="181" t="s">
        <v>272</v>
      </c>
      <c r="H2086" s="182">
        <v>848.60400000000004</v>
      </c>
      <c r="L2086" s="179"/>
      <c r="M2086" s="183"/>
      <c r="N2086" s="184"/>
      <c r="O2086" s="184"/>
      <c r="P2086" s="184"/>
      <c r="Q2086" s="184"/>
      <c r="R2086" s="184"/>
      <c r="S2086" s="184"/>
      <c r="T2086" s="185"/>
      <c r="AT2086" s="180" t="s">
        <v>269</v>
      </c>
      <c r="AU2086" s="180" t="s">
        <v>87</v>
      </c>
      <c r="AV2086" s="15" t="s">
        <v>162</v>
      </c>
      <c r="AW2086" s="15" t="s">
        <v>26</v>
      </c>
      <c r="AX2086" s="15" t="s">
        <v>79</v>
      </c>
      <c r="AY2086" s="180" t="s">
        <v>157</v>
      </c>
    </row>
    <row r="2087" spans="1:65" s="2" customFormat="1" ht="62.65" customHeight="1" x14ac:dyDescent="0.2">
      <c r="A2087" s="30"/>
      <c r="B2087" s="147"/>
      <c r="C2087" s="193" t="s">
        <v>2767</v>
      </c>
      <c r="D2087" s="193" t="s">
        <v>777</v>
      </c>
      <c r="E2087" s="194" t="s">
        <v>2734</v>
      </c>
      <c r="F2087" s="195" t="s">
        <v>8102</v>
      </c>
      <c r="G2087" s="196" t="s">
        <v>168</v>
      </c>
      <c r="H2087" s="197">
        <v>975</v>
      </c>
      <c r="I2087" s="197"/>
      <c r="J2087" s="197">
        <f>ROUND(I2087*H2087,3)</f>
        <v>0</v>
      </c>
      <c r="K2087" s="198"/>
      <c r="L2087" s="199"/>
      <c r="M2087" s="200" t="s">
        <v>1</v>
      </c>
      <c r="N2087" s="201" t="s">
        <v>37</v>
      </c>
      <c r="O2087" s="156">
        <v>0</v>
      </c>
      <c r="P2087" s="156">
        <f>O2087*H2087</f>
        <v>0</v>
      </c>
      <c r="Q2087" s="156">
        <v>1.9000000000000001E-4</v>
      </c>
      <c r="R2087" s="156">
        <f>Q2087*H2087</f>
        <v>0.18525</v>
      </c>
      <c r="S2087" s="156">
        <v>0</v>
      </c>
      <c r="T2087" s="157">
        <f>S2087*H2087</f>
        <v>0</v>
      </c>
      <c r="U2087" s="30"/>
      <c r="V2087" s="30"/>
      <c r="W2087" s="30"/>
      <c r="X2087" s="30"/>
      <c r="Y2087" s="30"/>
      <c r="Z2087" s="30"/>
      <c r="AA2087" s="30"/>
      <c r="AB2087" s="30"/>
      <c r="AC2087" s="30"/>
      <c r="AD2087" s="30"/>
      <c r="AE2087" s="30"/>
      <c r="AR2087" s="158" t="s">
        <v>511</v>
      </c>
      <c r="AT2087" s="158" t="s">
        <v>777</v>
      </c>
      <c r="AU2087" s="158" t="s">
        <v>87</v>
      </c>
      <c r="AY2087" s="18" t="s">
        <v>157</v>
      </c>
      <c r="BE2087" s="159">
        <f>IF(N2087="základná",J2087,0)</f>
        <v>0</v>
      </c>
      <c r="BF2087" s="159">
        <f>IF(N2087="znížená",J2087,0)</f>
        <v>0</v>
      </c>
      <c r="BG2087" s="159">
        <f>IF(N2087="zákl. prenesená",J2087,0)</f>
        <v>0</v>
      </c>
      <c r="BH2087" s="159">
        <f>IF(N2087="zníž. prenesená",J2087,0)</f>
        <v>0</v>
      </c>
      <c r="BI2087" s="159">
        <f>IF(N2087="nulová",J2087,0)</f>
        <v>0</v>
      </c>
      <c r="BJ2087" s="18" t="s">
        <v>87</v>
      </c>
      <c r="BK2087" s="160">
        <f>ROUND(I2087*H2087,3)</f>
        <v>0</v>
      </c>
      <c r="BL2087" s="18" t="s">
        <v>220</v>
      </c>
      <c r="BM2087" s="158" t="s">
        <v>2768</v>
      </c>
    </row>
    <row r="2088" spans="1:65" s="14" customFormat="1" x14ac:dyDescent="0.2">
      <c r="B2088" s="172"/>
      <c r="D2088" s="166" t="s">
        <v>269</v>
      </c>
      <c r="E2088" s="173" t="s">
        <v>1</v>
      </c>
      <c r="F2088" s="174" t="s">
        <v>2769</v>
      </c>
      <c r="H2088" s="175">
        <v>975</v>
      </c>
      <c r="L2088" s="172"/>
      <c r="M2088" s="176"/>
      <c r="N2088" s="177"/>
      <c r="O2088" s="177"/>
      <c r="P2088" s="177"/>
      <c r="Q2088" s="177"/>
      <c r="R2088" s="177"/>
      <c r="S2088" s="177"/>
      <c r="T2088" s="178"/>
      <c r="AT2088" s="173" t="s">
        <v>269</v>
      </c>
      <c r="AU2088" s="173" t="s">
        <v>87</v>
      </c>
      <c r="AV2088" s="14" t="s">
        <v>87</v>
      </c>
      <c r="AW2088" s="14" t="s">
        <v>26</v>
      </c>
      <c r="AX2088" s="14" t="s">
        <v>71</v>
      </c>
      <c r="AY2088" s="173" t="s">
        <v>157</v>
      </c>
    </row>
    <row r="2089" spans="1:65" s="15" customFormat="1" x14ac:dyDescent="0.2">
      <c r="B2089" s="179"/>
      <c r="D2089" s="166" t="s">
        <v>269</v>
      </c>
      <c r="E2089" s="180" t="s">
        <v>1</v>
      </c>
      <c r="F2089" s="181" t="s">
        <v>272</v>
      </c>
      <c r="H2089" s="182">
        <v>975</v>
      </c>
      <c r="L2089" s="179"/>
      <c r="M2089" s="183"/>
      <c r="N2089" s="184"/>
      <c r="O2089" s="184"/>
      <c r="P2089" s="184"/>
      <c r="Q2089" s="184"/>
      <c r="R2089" s="184"/>
      <c r="S2089" s="184"/>
      <c r="T2089" s="185"/>
      <c r="AT2089" s="180" t="s">
        <v>269</v>
      </c>
      <c r="AU2089" s="180" t="s">
        <v>87</v>
      </c>
      <c r="AV2089" s="15" t="s">
        <v>162</v>
      </c>
      <c r="AW2089" s="15" t="s">
        <v>26</v>
      </c>
      <c r="AX2089" s="15" t="s">
        <v>79</v>
      </c>
      <c r="AY2089" s="180" t="s">
        <v>157</v>
      </c>
    </row>
    <row r="2090" spans="1:65" s="2" customFormat="1" ht="24.2" customHeight="1" x14ac:dyDescent="0.2">
      <c r="A2090" s="30"/>
      <c r="B2090" s="147"/>
      <c r="C2090" s="148" t="s">
        <v>2770</v>
      </c>
      <c r="D2090" s="148" t="s">
        <v>159</v>
      </c>
      <c r="E2090" s="149" t="s">
        <v>2771</v>
      </c>
      <c r="F2090" s="150" t="s">
        <v>2772</v>
      </c>
      <c r="G2090" s="151" t="s">
        <v>168</v>
      </c>
      <c r="H2090" s="152">
        <v>136.5</v>
      </c>
      <c r="I2090" s="152"/>
      <c r="J2090" s="152">
        <f>ROUND(I2090*H2090,3)</f>
        <v>0</v>
      </c>
      <c r="K2090" s="153"/>
      <c r="L2090" s="31"/>
      <c r="M2090" s="154" t="s">
        <v>1</v>
      </c>
      <c r="N2090" s="155" t="s">
        <v>37</v>
      </c>
      <c r="O2090" s="156">
        <v>0.15926000000000001</v>
      </c>
      <c r="P2090" s="156">
        <f>O2090*H2090</f>
        <v>21.738990000000001</v>
      </c>
      <c r="Q2090" s="156">
        <v>3.62E-3</v>
      </c>
      <c r="R2090" s="156">
        <f>Q2090*H2090</f>
        <v>0.49413000000000001</v>
      </c>
      <c r="S2090" s="156">
        <v>0</v>
      </c>
      <c r="T2090" s="157">
        <f>S2090*H2090</f>
        <v>0</v>
      </c>
      <c r="U2090" s="30"/>
      <c r="V2090" s="30"/>
      <c r="W2090" s="30"/>
      <c r="X2090" s="30"/>
      <c r="Y2090" s="30"/>
      <c r="Z2090" s="30"/>
      <c r="AA2090" s="30"/>
      <c r="AB2090" s="30"/>
      <c r="AC2090" s="30"/>
      <c r="AD2090" s="30"/>
      <c r="AE2090" s="30"/>
      <c r="AR2090" s="158" t="s">
        <v>220</v>
      </c>
      <c r="AT2090" s="158" t="s">
        <v>159</v>
      </c>
      <c r="AU2090" s="158" t="s">
        <v>87</v>
      </c>
      <c r="AY2090" s="18" t="s">
        <v>157</v>
      </c>
      <c r="BE2090" s="159">
        <f>IF(N2090="základná",J2090,0)</f>
        <v>0</v>
      </c>
      <c r="BF2090" s="159">
        <f>IF(N2090="znížená",J2090,0)</f>
        <v>0</v>
      </c>
      <c r="BG2090" s="159">
        <f>IF(N2090="zákl. prenesená",J2090,0)</f>
        <v>0</v>
      </c>
      <c r="BH2090" s="159">
        <f>IF(N2090="zníž. prenesená",J2090,0)</f>
        <v>0</v>
      </c>
      <c r="BI2090" s="159">
        <f>IF(N2090="nulová",J2090,0)</f>
        <v>0</v>
      </c>
      <c r="BJ2090" s="18" t="s">
        <v>87</v>
      </c>
      <c r="BK2090" s="160">
        <f>ROUND(I2090*H2090,3)</f>
        <v>0</v>
      </c>
      <c r="BL2090" s="18" t="s">
        <v>220</v>
      </c>
      <c r="BM2090" s="158" t="s">
        <v>2773</v>
      </c>
    </row>
    <row r="2091" spans="1:65" s="13" customFormat="1" x14ac:dyDescent="0.2">
      <c r="B2091" s="165"/>
      <c r="D2091" s="166" t="s">
        <v>269</v>
      </c>
      <c r="E2091" s="167" t="s">
        <v>1</v>
      </c>
      <c r="F2091" s="168" t="s">
        <v>2774</v>
      </c>
      <c r="H2091" s="167" t="s">
        <v>1</v>
      </c>
      <c r="L2091" s="165"/>
      <c r="M2091" s="169"/>
      <c r="N2091" s="170"/>
      <c r="O2091" s="170"/>
      <c r="P2091" s="170"/>
      <c r="Q2091" s="170"/>
      <c r="R2091" s="170"/>
      <c r="S2091" s="170"/>
      <c r="T2091" s="171"/>
      <c r="AT2091" s="167" t="s">
        <v>269</v>
      </c>
      <c r="AU2091" s="167" t="s">
        <v>87</v>
      </c>
      <c r="AV2091" s="13" t="s">
        <v>79</v>
      </c>
      <c r="AW2091" s="13" t="s">
        <v>26</v>
      </c>
      <c r="AX2091" s="13" t="s">
        <v>71</v>
      </c>
      <c r="AY2091" s="167" t="s">
        <v>157</v>
      </c>
    </row>
    <row r="2092" spans="1:65" s="14" customFormat="1" ht="22.5" x14ac:dyDescent="0.2">
      <c r="B2092" s="172"/>
      <c r="D2092" s="166" t="s">
        <v>269</v>
      </c>
      <c r="E2092" s="173" t="s">
        <v>1</v>
      </c>
      <c r="F2092" s="174" t="s">
        <v>2775</v>
      </c>
      <c r="H2092" s="175">
        <v>136.5</v>
      </c>
      <c r="L2092" s="172"/>
      <c r="M2092" s="176"/>
      <c r="N2092" s="177"/>
      <c r="O2092" s="177"/>
      <c r="P2092" s="177"/>
      <c r="Q2092" s="177"/>
      <c r="R2092" s="177"/>
      <c r="S2092" s="177"/>
      <c r="T2092" s="178"/>
      <c r="AT2092" s="173" t="s">
        <v>269</v>
      </c>
      <c r="AU2092" s="173" t="s">
        <v>87</v>
      </c>
      <c r="AV2092" s="14" t="s">
        <v>87</v>
      </c>
      <c r="AW2092" s="14" t="s">
        <v>26</v>
      </c>
      <c r="AX2092" s="14" t="s">
        <v>71</v>
      </c>
      <c r="AY2092" s="173" t="s">
        <v>157</v>
      </c>
    </row>
    <row r="2093" spans="1:65" s="15" customFormat="1" x14ac:dyDescent="0.2">
      <c r="B2093" s="179"/>
      <c r="D2093" s="166" t="s">
        <v>269</v>
      </c>
      <c r="E2093" s="180" t="s">
        <v>1</v>
      </c>
      <c r="F2093" s="181" t="s">
        <v>272</v>
      </c>
      <c r="H2093" s="182">
        <v>136.5</v>
      </c>
      <c r="L2093" s="179"/>
      <c r="M2093" s="183"/>
      <c r="N2093" s="184"/>
      <c r="O2093" s="184"/>
      <c r="P2093" s="184"/>
      <c r="Q2093" s="184"/>
      <c r="R2093" s="184"/>
      <c r="S2093" s="184"/>
      <c r="T2093" s="185"/>
      <c r="AT2093" s="180" t="s">
        <v>269</v>
      </c>
      <c r="AU2093" s="180" t="s">
        <v>87</v>
      </c>
      <c r="AV2093" s="15" t="s">
        <v>162</v>
      </c>
      <c r="AW2093" s="15" t="s">
        <v>26</v>
      </c>
      <c r="AX2093" s="15" t="s">
        <v>79</v>
      </c>
      <c r="AY2093" s="180" t="s">
        <v>157</v>
      </c>
    </row>
    <row r="2094" spans="1:65" s="2" customFormat="1" ht="32.25" customHeight="1" x14ac:dyDescent="0.2">
      <c r="A2094" s="30"/>
      <c r="B2094" s="147"/>
      <c r="C2094" s="193" t="s">
        <v>2776</v>
      </c>
      <c r="D2094" s="193" t="s">
        <v>777</v>
      </c>
      <c r="E2094" s="194" t="s">
        <v>2777</v>
      </c>
      <c r="F2094" s="195" t="s">
        <v>8104</v>
      </c>
      <c r="G2094" s="196" t="s">
        <v>168</v>
      </c>
      <c r="H2094" s="197">
        <v>142.5</v>
      </c>
      <c r="I2094" s="197"/>
      <c r="J2094" s="197">
        <f>ROUND(I2094*H2094,3)</f>
        <v>0</v>
      </c>
      <c r="K2094" s="198"/>
      <c r="L2094" s="199"/>
      <c r="M2094" s="200" t="s">
        <v>1</v>
      </c>
      <c r="N2094" s="201" t="s">
        <v>37</v>
      </c>
      <c r="O2094" s="156">
        <v>0</v>
      </c>
      <c r="P2094" s="156">
        <f>O2094*H2094</f>
        <v>0</v>
      </c>
      <c r="Q2094" s="156">
        <v>2.3999999999999998E-3</v>
      </c>
      <c r="R2094" s="156">
        <f>Q2094*H2094</f>
        <v>0.34199999999999997</v>
      </c>
      <c r="S2094" s="156">
        <v>0</v>
      </c>
      <c r="T2094" s="157">
        <f>S2094*H2094</f>
        <v>0</v>
      </c>
      <c r="U2094" s="30"/>
      <c r="V2094" s="30"/>
      <c r="W2094" s="30"/>
      <c r="X2094" s="30"/>
      <c r="Y2094" s="30"/>
      <c r="Z2094" s="30"/>
      <c r="AA2094" s="30"/>
      <c r="AB2094" s="30"/>
      <c r="AC2094" s="30"/>
      <c r="AD2094" s="30"/>
      <c r="AE2094" s="30"/>
      <c r="AR2094" s="158" t="s">
        <v>511</v>
      </c>
      <c r="AT2094" s="158" t="s">
        <v>777</v>
      </c>
      <c r="AU2094" s="158" t="s">
        <v>87</v>
      </c>
      <c r="AY2094" s="18" t="s">
        <v>157</v>
      </c>
      <c r="BE2094" s="159">
        <f>IF(N2094="základná",J2094,0)</f>
        <v>0</v>
      </c>
      <c r="BF2094" s="159">
        <f>IF(N2094="znížená",J2094,0)</f>
        <v>0</v>
      </c>
      <c r="BG2094" s="159">
        <f>IF(N2094="zákl. prenesená",J2094,0)</f>
        <v>0</v>
      </c>
      <c r="BH2094" s="159">
        <f>IF(N2094="zníž. prenesená",J2094,0)</f>
        <v>0</v>
      </c>
      <c r="BI2094" s="159">
        <f>IF(N2094="nulová",J2094,0)</f>
        <v>0</v>
      </c>
      <c r="BJ2094" s="18" t="s">
        <v>87</v>
      </c>
      <c r="BK2094" s="160">
        <f>ROUND(I2094*H2094,3)</f>
        <v>0</v>
      </c>
      <c r="BL2094" s="18" t="s">
        <v>220</v>
      </c>
      <c r="BM2094" s="158" t="s">
        <v>2778</v>
      </c>
    </row>
    <row r="2095" spans="1:65" s="14" customFormat="1" x14ac:dyDescent="0.2">
      <c r="B2095" s="172"/>
      <c r="D2095" s="166" t="s">
        <v>269</v>
      </c>
      <c r="E2095" s="173" t="s">
        <v>1</v>
      </c>
      <c r="F2095" s="174" t="s">
        <v>2779</v>
      </c>
      <c r="H2095" s="175">
        <v>142.5</v>
      </c>
      <c r="L2095" s="172"/>
      <c r="M2095" s="176"/>
      <c r="N2095" s="177"/>
      <c r="O2095" s="177"/>
      <c r="P2095" s="177"/>
      <c r="Q2095" s="177"/>
      <c r="R2095" s="177"/>
      <c r="S2095" s="177"/>
      <c r="T2095" s="178"/>
      <c r="AT2095" s="173" t="s">
        <v>269</v>
      </c>
      <c r="AU2095" s="173" t="s">
        <v>87</v>
      </c>
      <c r="AV2095" s="14" t="s">
        <v>87</v>
      </c>
      <c r="AW2095" s="14" t="s">
        <v>26</v>
      </c>
      <c r="AX2095" s="14" t="s">
        <v>71</v>
      </c>
      <c r="AY2095" s="173" t="s">
        <v>157</v>
      </c>
    </row>
    <row r="2096" spans="1:65" s="15" customFormat="1" x14ac:dyDescent="0.2">
      <c r="B2096" s="179"/>
      <c r="D2096" s="166" t="s">
        <v>269</v>
      </c>
      <c r="E2096" s="180" t="s">
        <v>1</v>
      </c>
      <c r="F2096" s="181" t="s">
        <v>272</v>
      </c>
      <c r="H2096" s="182">
        <v>142.5</v>
      </c>
      <c r="L2096" s="179"/>
      <c r="M2096" s="183"/>
      <c r="N2096" s="184"/>
      <c r="O2096" s="184"/>
      <c r="P2096" s="184"/>
      <c r="Q2096" s="184"/>
      <c r="R2096" s="184"/>
      <c r="S2096" s="184"/>
      <c r="T2096" s="185"/>
      <c r="AT2096" s="180" t="s">
        <v>269</v>
      </c>
      <c r="AU2096" s="180" t="s">
        <v>87</v>
      </c>
      <c r="AV2096" s="15" t="s">
        <v>162</v>
      </c>
      <c r="AW2096" s="15" t="s">
        <v>26</v>
      </c>
      <c r="AX2096" s="15" t="s">
        <v>79</v>
      </c>
      <c r="AY2096" s="180" t="s">
        <v>157</v>
      </c>
    </row>
    <row r="2097" spans="1:65" s="2" customFormat="1" ht="14.45" customHeight="1" x14ac:dyDescent="0.2">
      <c r="A2097" s="30"/>
      <c r="B2097" s="147"/>
      <c r="C2097" s="148" t="s">
        <v>2780</v>
      </c>
      <c r="D2097" s="148" t="s">
        <v>159</v>
      </c>
      <c r="E2097" s="149" t="s">
        <v>2781</v>
      </c>
      <c r="F2097" s="150" t="s">
        <v>2782</v>
      </c>
      <c r="G2097" s="151" t="s">
        <v>168</v>
      </c>
      <c r="H2097" s="152">
        <v>139.72499999999999</v>
      </c>
      <c r="I2097" s="152"/>
      <c r="J2097" s="152">
        <f>ROUND(I2097*H2097,3)</f>
        <v>0</v>
      </c>
      <c r="K2097" s="153"/>
      <c r="L2097" s="31"/>
      <c r="M2097" s="154" t="s">
        <v>1</v>
      </c>
      <c r="N2097" s="155" t="s">
        <v>37</v>
      </c>
      <c r="O2097" s="156">
        <v>0.51595999999999997</v>
      </c>
      <c r="P2097" s="156">
        <f>O2097*H2097</f>
        <v>72.092510999999988</v>
      </c>
      <c r="Q2097" s="156">
        <v>4.0000000000000001E-3</v>
      </c>
      <c r="R2097" s="156">
        <f>Q2097*H2097</f>
        <v>0.55889999999999995</v>
      </c>
      <c r="S2097" s="156">
        <v>0</v>
      </c>
      <c r="T2097" s="157">
        <f>S2097*H2097</f>
        <v>0</v>
      </c>
      <c r="U2097" s="30"/>
      <c r="V2097" s="30"/>
      <c r="W2097" s="30"/>
      <c r="X2097" s="30"/>
      <c r="Y2097" s="30"/>
      <c r="Z2097" s="30"/>
      <c r="AA2097" s="30"/>
      <c r="AB2097" s="30"/>
      <c r="AC2097" s="30"/>
      <c r="AD2097" s="30"/>
      <c r="AE2097" s="30"/>
      <c r="AR2097" s="158" t="s">
        <v>220</v>
      </c>
      <c r="AT2097" s="158" t="s">
        <v>159</v>
      </c>
      <c r="AU2097" s="158" t="s">
        <v>87</v>
      </c>
      <c r="AY2097" s="18" t="s">
        <v>157</v>
      </c>
      <c r="BE2097" s="159">
        <f>IF(N2097="základná",J2097,0)</f>
        <v>0</v>
      </c>
      <c r="BF2097" s="159">
        <f>IF(N2097="znížená",J2097,0)</f>
        <v>0</v>
      </c>
      <c r="BG2097" s="159">
        <f>IF(N2097="zákl. prenesená",J2097,0)</f>
        <v>0</v>
      </c>
      <c r="BH2097" s="159">
        <f>IF(N2097="zníž. prenesená",J2097,0)</f>
        <v>0</v>
      </c>
      <c r="BI2097" s="159">
        <f>IF(N2097="nulová",J2097,0)</f>
        <v>0</v>
      </c>
      <c r="BJ2097" s="18" t="s">
        <v>87</v>
      </c>
      <c r="BK2097" s="160">
        <f>ROUND(I2097*H2097,3)</f>
        <v>0</v>
      </c>
      <c r="BL2097" s="18" t="s">
        <v>220</v>
      </c>
      <c r="BM2097" s="158" t="s">
        <v>2783</v>
      </c>
    </row>
    <row r="2098" spans="1:65" s="13" customFormat="1" x14ac:dyDescent="0.2">
      <c r="B2098" s="165"/>
      <c r="D2098" s="166" t="s">
        <v>269</v>
      </c>
      <c r="E2098" s="167" t="s">
        <v>1</v>
      </c>
      <c r="F2098" s="168" t="s">
        <v>2784</v>
      </c>
      <c r="H2098" s="167" t="s">
        <v>1</v>
      </c>
      <c r="L2098" s="165"/>
      <c r="M2098" s="169"/>
      <c r="N2098" s="170"/>
      <c r="O2098" s="170"/>
      <c r="P2098" s="170"/>
      <c r="Q2098" s="170"/>
      <c r="R2098" s="170"/>
      <c r="S2098" s="170"/>
      <c r="T2098" s="171"/>
      <c r="AT2098" s="167" t="s">
        <v>269</v>
      </c>
      <c r="AU2098" s="167" t="s">
        <v>87</v>
      </c>
      <c r="AV2098" s="13" t="s">
        <v>79</v>
      </c>
      <c r="AW2098" s="13" t="s">
        <v>26</v>
      </c>
      <c r="AX2098" s="13" t="s">
        <v>71</v>
      </c>
      <c r="AY2098" s="167" t="s">
        <v>157</v>
      </c>
    </row>
    <row r="2099" spans="1:65" s="14" customFormat="1" x14ac:dyDescent="0.2">
      <c r="B2099" s="172"/>
      <c r="D2099" s="166" t="s">
        <v>269</v>
      </c>
      <c r="E2099" s="173" t="s">
        <v>1</v>
      </c>
      <c r="F2099" s="174" t="s">
        <v>2785</v>
      </c>
      <c r="H2099" s="175">
        <v>121.36499999999999</v>
      </c>
      <c r="L2099" s="172"/>
      <c r="M2099" s="176"/>
      <c r="N2099" s="177"/>
      <c r="O2099" s="177"/>
      <c r="P2099" s="177"/>
      <c r="Q2099" s="177"/>
      <c r="R2099" s="177"/>
      <c r="S2099" s="177"/>
      <c r="T2099" s="178"/>
      <c r="AT2099" s="173" t="s">
        <v>269</v>
      </c>
      <c r="AU2099" s="173" t="s">
        <v>87</v>
      </c>
      <c r="AV2099" s="14" t="s">
        <v>87</v>
      </c>
      <c r="AW2099" s="14" t="s">
        <v>26</v>
      </c>
      <c r="AX2099" s="14" t="s">
        <v>71</v>
      </c>
      <c r="AY2099" s="173" t="s">
        <v>157</v>
      </c>
    </row>
    <row r="2100" spans="1:65" s="16" customFormat="1" x14ac:dyDescent="0.2">
      <c r="B2100" s="186"/>
      <c r="D2100" s="166" t="s">
        <v>269</v>
      </c>
      <c r="E2100" s="187" t="s">
        <v>1</v>
      </c>
      <c r="F2100" s="188" t="s">
        <v>319</v>
      </c>
      <c r="H2100" s="189">
        <v>121.36499999999999</v>
      </c>
      <c r="L2100" s="186"/>
      <c r="M2100" s="190"/>
      <c r="N2100" s="191"/>
      <c r="O2100" s="191"/>
      <c r="P2100" s="191"/>
      <c r="Q2100" s="191"/>
      <c r="R2100" s="191"/>
      <c r="S2100" s="191"/>
      <c r="T2100" s="192"/>
      <c r="AT2100" s="187" t="s">
        <v>269</v>
      </c>
      <c r="AU2100" s="187" t="s">
        <v>87</v>
      </c>
      <c r="AV2100" s="16" t="s">
        <v>92</v>
      </c>
      <c r="AW2100" s="16" t="s">
        <v>26</v>
      </c>
      <c r="AX2100" s="16" t="s">
        <v>71</v>
      </c>
      <c r="AY2100" s="187" t="s">
        <v>157</v>
      </c>
    </row>
    <row r="2101" spans="1:65" s="13" customFormat="1" x14ac:dyDescent="0.2">
      <c r="B2101" s="165"/>
      <c r="D2101" s="166" t="s">
        <v>269</v>
      </c>
      <c r="E2101" s="167" t="s">
        <v>1</v>
      </c>
      <c r="F2101" s="168" t="s">
        <v>2786</v>
      </c>
      <c r="H2101" s="167" t="s">
        <v>1</v>
      </c>
      <c r="L2101" s="165"/>
      <c r="M2101" s="169"/>
      <c r="N2101" s="170"/>
      <c r="O2101" s="170"/>
      <c r="P2101" s="170"/>
      <c r="Q2101" s="170"/>
      <c r="R2101" s="170"/>
      <c r="S2101" s="170"/>
      <c r="T2101" s="171"/>
      <c r="AT2101" s="167" t="s">
        <v>269</v>
      </c>
      <c r="AU2101" s="167" t="s">
        <v>87</v>
      </c>
      <c r="AV2101" s="13" t="s">
        <v>79</v>
      </c>
      <c r="AW2101" s="13" t="s">
        <v>26</v>
      </c>
      <c r="AX2101" s="13" t="s">
        <v>71</v>
      </c>
      <c r="AY2101" s="167" t="s">
        <v>157</v>
      </c>
    </row>
    <row r="2102" spans="1:65" s="14" customFormat="1" x14ac:dyDescent="0.2">
      <c r="B2102" s="172"/>
      <c r="D2102" s="166" t="s">
        <v>269</v>
      </c>
      <c r="E2102" s="173" t="s">
        <v>1</v>
      </c>
      <c r="F2102" s="174" t="s">
        <v>2787</v>
      </c>
      <c r="H2102" s="175">
        <v>18.36</v>
      </c>
      <c r="L2102" s="172"/>
      <c r="M2102" s="176"/>
      <c r="N2102" s="177"/>
      <c r="O2102" s="177"/>
      <c r="P2102" s="177"/>
      <c r="Q2102" s="177"/>
      <c r="R2102" s="177"/>
      <c r="S2102" s="177"/>
      <c r="T2102" s="178"/>
      <c r="AT2102" s="173" t="s">
        <v>269</v>
      </c>
      <c r="AU2102" s="173" t="s">
        <v>87</v>
      </c>
      <c r="AV2102" s="14" t="s">
        <v>87</v>
      </c>
      <c r="AW2102" s="14" t="s">
        <v>26</v>
      </c>
      <c r="AX2102" s="14" t="s">
        <v>71</v>
      </c>
      <c r="AY2102" s="173" t="s">
        <v>157</v>
      </c>
    </row>
    <row r="2103" spans="1:65" s="16" customFormat="1" x14ac:dyDescent="0.2">
      <c r="B2103" s="186"/>
      <c r="D2103" s="166" t="s">
        <v>269</v>
      </c>
      <c r="E2103" s="187" t="s">
        <v>1</v>
      </c>
      <c r="F2103" s="188" t="s">
        <v>319</v>
      </c>
      <c r="H2103" s="189">
        <v>18.36</v>
      </c>
      <c r="L2103" s="186"/>
      <c r="M2103" s="190"/>
      <c r="N2103" s="191"/>
      <c r="O2103" s="191"/>
      <c r="P2103" s="191"/>
      <c r="Q2103" s="191"/>
      <c r="R2103" s="191"/>
      <c r="S2103" s="191"/>
      <c r="T2103" s="192"/>
      <c r="AT2103" s="187" t="s">
        <v>269</v>
      </c>
      <c r="AU2103" s="187" t="s">
        <v>87</v>
      </c>
      <c r="AV2103" s="16" t="s">
        <v>92</v>
      </c>
      <c r="AW2103" s="16" t="s">
        <v>26</v>
      </c>
      <c r="AX2103" s="16" t="s">
        <v>71</v>
      </c>
      <c r="AY2103" s="187" t="s">
        <v>157</v>
      </c>
    </row>
    <row r="2104" spans="1:65" s="15" customFormat="1" x14ac:dyDescent="0.2">
      <c r="B2104" s="179"/>
      <c r="D2104" s="166" t="s">
        <v>269</v>
      </c>
      <c r="E2104" s="180" t="s">
        <v>1</v>
      </c>
      <c r="F2104" s="181" t="s">
        <v>272</v>
      </c>
      <c r="H2104" s="182">
        <v>139.72499999999999</v>
      </c>
      <c r="L2104" s="179"/>
      <c r="M2104" s="183"/>
      <c r="N2104" s="184"/>
      <c r="O2104" s="184"/>
      <c r="P2104" s="184"/>
      <c r="Q2104" s="184"/>
      <c r="R2104" s="184"/>
      <c r="S2104" s="184"/>
      <c r="T2104" s="185"/>
      <c r="AT2104" s="180" t="s">
        <v>269</v>
      </c>
      <c r="AU2104" s="180" t="s">
        <v>87</v>
      </c>
      <c r="AV2104" s="15" t="s">
        <v>162</v>
      </c>
      <c r="AW2104" s="15" t="s">
        <v>26</v>
      </c>
      <c r="AX2104" s="15" t="s">
        <v>79</v>
      </c>
      <c r="AY2104" s="180" t="s">
        <v>157</v>
      </c>
    </row>
    <row r="2105" spans="1:65" s="2" customFormat="1" ht="27.75" customHeight="1" x14ac:dyDescent="0.2">
      <c r="A2105" s="30"/>
      <c r="B2105" s="147"/>
      <c r="C2105" s="193" t="s">
        <v>2788</v>
      </c>
      <c r="D2105" s="193" t="s">
        <v>777</v>
      </c>
      <c r="E2105" s="194" t="s">
        <v>2789</v>
      </c>
      <c r="F2105" s="195" t="s">
        <v>8105</v>
      </c>
      <c r="G2105" s="196" t="s">
        <v>168</v>
      </c>
      <c r="H2105" s="197">
        <v>146.71100000000001</v>
      </c>
      <c r="I2105" s="197"/>
      <c r="J2105" s="197">
        <f>ROUND(I2105*H2105,3)</f>
        <v>0</v>
      </c>
      <c r="K2105" s="198"/>
      <c r="L2105" s="199"/>
      <c r="M2105" s="200" t="s">
        <v>1</v>
      </c>
      <c r="N2105" s="201" t="s">
        <v>37</v>
      </c>
      <c r="O2105" s="156">
        <v>0</v>
      </c>
      <c r="P2105" s="156">
        <f>O2105*H2105</f>
        <v>0</v>
      </c>
      <c r="Q2105" s="156">
        <v>1.5E-3</v>
      </c>
      <c r="R2105" s="156">
        <f>Q2105*H2105</f>
        <v>0.22006650000000003</v>
      </c>
      <c r="S2105" s="156">
        <v>0</v>
      </c>
      <c r="T2105" s="157">
        <f>S2105*H2105</f>
        <v>0</v>
      </c>
      <c r="U2105" s="30"/>
      <c r="V2105" s="30"/>
      <c r="W2105" s="30"/>
      <c r="X2105" s="30"/>
      <c r="Y2105" s="30"/>
      <c r="Z2105" s="30"/>
      <c r="AA2105" s="30"/>
      <c r="AB2105" s="30"/>
      <c r="AC2105" s="30"/>
      <c r="AD2105" s="30"/>
      <c r="AE2105" s="30"/>
      <c r="AR2105" s="158" t="s">
        <v>511</v>
      </c>
      <c r="AT2105" s="158" t="s">
        <v>777</v>
      </c>
      <c r="AU2105" s="158" t="s">
        <v>87</v>
      </c>
      <c r="AY2105" s="18" t="s">
        <v>157</v>
      </c>
      <c r="BE2105" s="159">
        <f>IF(N2105="základná",J2105,0)</f>
        <v>0</v>
      </c>
      <c r="BF2105" s="159">
        <f>IF(N2105="znížená",J2105,0)</f>
        <v>0</v>
      </c>
      <c r="BG2105" s="159">
        <f>IF(N2105="zákl. prenesená",J2105,0)</f>
        <v>0</v>
      </c>
      <c r="BH2105" s="159">
        <f>IF(N2105="zníž. prenesená",J2105,0)</f>
        <v>0</v>
      </c>
      <c r="BI2105" s="159">
        <f>IF(N2105="nulová",J2105,0)</f>
        <v>0</v>
      </c>
      <c r="BJ2105" s="18" t="s">
        <v>87</v>
      </c>
      <c r="BK2105" s="160">
        <f>ROUND(I2105*H2105,3)</f>
        <v>0</v>
      </c>
      <c r="BL2105" s="18" t="s">
        <v>220</v>
      </c>
      <c r="BM2105" s="158" t="s">
        <v>2790</v>
      </c>
    </row>
    <row r="2106" spans="1:65" s="14" customFormat="1" x14ac:dyDescent="0.2">
      <c r="B2106" s="172"/>
      <c r="D2106" s="166" t="s">
        <v>269</v>
      </c>
      <c r="E2106" s="173" t="s">
        <v>1</v>
      </c>
      <c r="F2106" s="174" t="s">
        <v>2791</v>
      </c>
      <c r="H2106" s="175">
        <v>146.71100000000001</v>
      </c>
      <c r="L2106" s="172"/>
      <c r="M2106" s="176"/>
      <c r="N2106" s="177"/>
      <c r="O2106" s="177"/>
      <c r="P2106" s="177"/>
      <c r="Q2106" s="177"/>
      <c r="R2106" s="177"/>
      <c r="S2106" s="177"/>
      <c r="T2106" s="178"/>
      <c r="AT2106" s="173" t="s">
        <v>269</v>
      </c>
      <c r="AU2106" s="173" t="s">
        <v>87</v>
      </c>
      <c r="AV2106" s="14" t="s">
        <v>87</v>
      </c>
      <c r="AW2106" s="14" t="s">
        <v>26</v>
      </c>
      <c r="AX2106" s="14" t="s">
        <v>71</v>
      </c>
      <c r="AY2106" s="173" t="s">
        <v>157</v>
      </c>
    </row>
    <row r="2107" spans="1:65" s="15" customFormat="1" x14ac:dyDescent="0.2">
      <c r="B2107" s="179"/>
      <c r="D2107" s="166" t="s">
        <v>269</v>
      </c>
      <c r="E2107" s="180" t="s">
        <v>1</v>
      </c>
      <c r="F2107" s="181" t="s">
        <v>272</v>
      </c>
      <c r="H2107" s="182">
        <v>146.71100000000001</v>
      </c>
      <c r="L2107" s="179"/>
      <c r="M2107" s="183"/>
      <c r="N2107" s="184"/>
      <c r="O2107" s="184"/>
      <c r="P2107" s="184"/>
      <c r="Q2107" s="184"/>
      <c r="R2107" s="184"/>
      <c r="S2107" s="184"/>
      <c r="T2107" s="185"/>
      <c r="AT2107" s="180" t="s">
        <v>269</v>
      </c>
      <c r="AU2107" s="180" t="s">
        <v>87</v>
      </c>
      <c r="AV2107" s="15" t="s">
        <v>162</v>
      </c>
      <c r="AW2107" s="15" t="s">
        <v>26</v>
      </c>
      <c r="AX2107" s="15" t="s">
        <v>79</v>
      </c>
      <c r="AY2107" s="180" t="s">
        <v>157</v>
      </c>
    </row>
    <row r="2108" spans="1:65" s="15" customFormat="1" x14ac:dyDescent="0.2">
      <c r="B2108" s="179"/>
      <c r="D2108" s="166"/>
      <c r="E2108" s="180"/>
      <c r="F2108" s="181"/>
      <c r="H2108" s="182"/>
      <c r="L2108" s="179"/>
      <c r="M2108" s="183"/>
      <c r="N2108" s="184"/>
      <c r="O2108" s="184"/>
      <c r="P2108" s="184"/>
      <c r="Q2108" s="184"/>
      <c r="R2108" s="184"/>
      <c r="S2108" s="184"/>
      <c r="T2108" s="185"/>
      <c r="AT2108" s="180"/>
      <c r="AU2108" s="180"/>
      <c r="AY2108" s="180"/>
    </row>
    <row r="2109" spans="1:65" s="15" customFormat="1" ht="36" x14ac:dyDescent="0.2">
      <c r="B2109" s="179"/>
      <c r="C2109" s="148" t="s">
        <v>8320</v>
      </c>
      <c r="D2109" s="148" t="s">
        <v>159</v>
      </c>
      <c r="E2109" s="149" t="s">
        <v>8321</v>
      </c>
      <c r="F2109" s="150" t="s">
        <v>8322</v>
      </c>
      <c r="G2109" s="151" t="s">
        <v>168</v>
      </c>
      <c r="H2109" s="152">
        <v>568.04</v>
      </c>
      <c r="I2109" s="152"/>
      <c r="J2109" s="152">
        <f>ROUND(I2109*H2109,3)</f>
        <v>0</v>
      </c>
      <c r="L2109" s="179"/>
      <c r="M2109" s="183"/>
      <c r="N2109" s="184"/>
      <c r="O2109" s="184"/>
      <c r="P2109" s="184"/>
      <c r="Q2109" s="184"/>
      <c r="R2109" s="184"/>
      <c r="S2109" s="184"/>
      <c r="T2109" s="185"/>
      <c r="AT2109" s="180"/>
      <c r="AU2109" s="180"/>
      <c r="AY2109" s="180"/>
    </row>
    <row r="2110" spans="1:65" s="15" customFormat="1" x14ac:dyDescent="0.2">
      <c r="B2110" s="179"/>
      <c r="C2110" s="13"/>
      <c r="D2110" s="166" t="s">
        <v>269</v>
      </c>
      <c r="E2110" s="167" t="s">
        <v>1</v>
      </c>
      <c r="F2110" s="168" t="s">
        <v>8323</v>
      </c>
      <c r="G2110" s="13"/>
      <c r="H2110" s="167" t="s">
        <v>1</v>
      </c>
      <c r="I2110" s="13"/>
      <c r="J2110" s="13"/>
      <c r="L2110" s="179"/>
      <c r="M2110" s="183"/>
      <c r="N2110" s="184"/>
      <c r="O2110" s="184"/>
      <c r="P2110" s="184"/>
      <c r="Q2110" s="184"/>
      <c r="R2110" s="184"/>
      <c r="S2110" s="184"/>
      <c r="T2110" s="185"/>
      <c r="AT2110" s="180"/>
      <c r="AU2110" s="180"/>
      <c r="AY2110" s="180"/>
    </row>
    <row r="2111" spans="1:65" s="15" customFormat="1" x14ac:dyDescent="0.2">
      <c r="B2111" s="179"/>
      <c r="C2111" s="13"/>
      <c r="D2111" s="166" t="s">
        <v>269</v>
      </c>
      <c r="E2111" s="167" t="s">
        <v>1</v>
      </c>
      <c r="F2111" s="168" t="s">
        <v>2724</v>
      </c>
      <c r="G2111" s="13"/>
      <c r="H2111" s="167" t="s">
        <v>1</v>
      </c>
      <c r="I2111" s="13"/>
      <c r="J2111" s="13"/>
      <c r="L2111" s="179"/>
      <c r="M2111" s="183"/>
      <c r="N2111" s="184"/>
      <c r="O2111" s="184"/>
      <c r="P2111" s="184"/>
      <c r="Q2111" s="184"/>
      <c r="R2111" s="184"/>
      <c r="S2111" s="184"/>
      <c r="T2111" s="185"/>
      <c r="AT2111" s="180"/>
      <c r="AU2111" s="180"/>
      <c r="AY2111" s="180"/>
    </row>
    <row r="2112" spans="1:65" s="15" customFormat="1" x14ac:dyDescent="0.2">
      <c r="B2112" s="179"/>
      <c r="C2112" s="14"/>
      <c r="D2112" s="166" t="s">
        <v>269</v>
      </c>
      <c r="E2112" s="173" t="s">
        <v>1</v>
      </c>
      <c r="F2112" s="174" t="s">
        <v>2725</v>
      </c>
      <c r="G2112" s="14"/>
      <c r="H2112" s="175">
        <v>316.39999999999998</v>
      </c>
      <c r="I2112" s="14"/>
      <c r="J2112" s="14"/>
      <c r="L2112" s="179"/>
      <c r="M2112" s="183"/>
      <c r="N2112" s="184"/>
      <c r="O2112" s="184"/>
      <c r="P2112" s="184"/>
      <c r="Q2112" s="184"/>
      <c r="R2112" s="184"/>
      <c r="S2112" s="184"/>
      <c r="T2112" s="185"/>
      <c r="AT2112" s="180"/>
      <c r="AU2112" s="180"/>
      <c r="AY2112" s="180"/>
    </row>
    <row r="2113" spans="1:65" s="15" customFormat="1" x14ac:dyDescent="0.2">
      <c r="B2113" s="179"/>
      <c r="C2113" s="16"/>
      <c r="D2113" s="166" t="s">
        <v>269</v>
      </c>
      <c r="E2113" s="187" t="s">
        <v>1</v>
      </c>
      <c r="F2113" s="188" t="s">
        <v>319</v>
      </c>
      <c r="G2113" s="16"/>
      <c r="H2113" s="189">
        <v>316.39999999999998</v>
      </c>
      <c r="I2113" s="16"/>
      <c r="J2113" s="16"/>
      <c r="L2113" s="179"/>
      <c r="M2113" s="183"/>
      <c r="N2113" s="184"/>
      <c r="O2113" s="184"/>
      <c r="P2113" s="184"/>
      <c r="Q2113" s="184"/>
      <c r="R2113" s="184"/>
      <c r="S2113" s="184"/>
      <c r="T2113" s="185"/>
      <c r="AT2113" s="180"/>
      <c r="AU2113" s="180"/>
      <c r="AY2113" s="180"/>
    </row>
    <row r="2114" spans="1:65" s="15" customFormat="1" x14ac:dyDescent="0.2">
      <c r="B2114" s="179"/>
      <c r="C2114" s="13"/>
      <c r="D2114" s="166" t="s">
        <v>269</v>
      </c>
      <c r="E2114" s="167" t="s">
        <v>1</v>
      </c>
      <c r="F2114" s="168" t="s">
        <v>2721</v>
      </c>
      <c r="G2114" s="13"/>
      <c r="H2114" s="167" t="s">
        <v>1</v>
      </c>
      <c r="I2114" s="13"/>
      <c r="J2114" s="13"/>
      <c r="L2114" s="179"/>
      <c r="M2114" s="183"/>
      <c r="N2114" s="184"/>
      <c r="O2114" s="184"/>
      <c r="P2114" s="184"/>
      <c r="Q2114" s="184"/>
      <c r="R2114" s="184"/>
      <c r="S2114" s="184"/>
      <c r="T2114" s="185"/>
      <c r="AT2114" s="180"/>
      <c r="AU2114" s="180"/>
      <c r="AY2114" s="180"/>
    </row>
    <row r="2115" spans="1:65" s="15" customFormat="1" x14ac:dyDescent="0.2">
      <c r="B2115" s="179"/>
      <c r="C2115" s="14"/>
      <c r="D2115" s="166" t="s">
        <v>269</v>
      </c>
      <c r="E2115" s="173" t="s">
        <v>1</v>
      </c>
      <c r="F2115" s="174" t="s">
        <v>2722</v>
      </c>
      <c r="G2115" s="14"/>
      <c r="H2115" s="175">
        <v>204.6</v>
      </c>
      <c r="I2115" s="14"/>
      <c r="J2115" s="14"/>
      <c r="L2115" s="179"/>
      <c r="M2115" s="183"/>
      <c r="N2115" s="184"/>
      <c r="O2115" s="184"/>
      <c r="P2115" s="184"/>
      <c r="Q2115" s="184"/>
      <c r="R2115" s="184"/>
      <c r="S2115" s="184"/>
      <c r="T2115" s="185"/>
      <c r="AT2115" s="180"/>
      <c r="AU2115" s="180"/>
      <c r="AY2115" s="180"/>
    </row>
    <row r="2116" spans="1:65" s="15" customFormat="1" x14ac:dyDescent="0.2">
      <c r="B2116" s="179"/>
      <c r="C2116" s="16"/>
      <c r="D2116" s="166" t="s">
        <v>269</v>
      </c>
      <c r="E2116" s="187" t="s">
        <v>1</v>
      </c>
      <c r="F2116" s="188" t="s">
        <v>319</v>
      </c>
      <c r="G2116" s="16"/>
      <c r="H2116" s="189">
        <v>204.6</v>
      </c>
      <c r="I2116" s="16"/>
      <c r="J2116" s="16"/>
      <c r="L2116" s="179"/>
      <c r="M2116" s="183"/>
      <c r="N2116" s="184"/>
      <c r="O2116" s="184"/>
      <c r="P2116" s="184"/>
      <c r="Q2116" s="184"/>
      <c r="R2116" s="184"/>
      <c r="S2116" s="184"/>
      <c r="T2116" s="185"/>
      <c r="AT2116" s="180"/>
      <c r="AU2116" s="180"/>
      <c r="AY2116" s="180"/>
    </row>
    <row r="2117" spans="1:65" s="15" customFormat="1" x14ac:dyDescent="0.2">
      <c r="B2117" s="179"/>
      <c r="C2117" s="13"/>
      <c r="D2117" s="166" t="s">
        <v>269</v>
      </c>
      <c r="E2117" s="167" t="s">
        <v>1</v>
      </c>
      <c r="F2117" s="168" t="s">
        <v>2723</v>
      </c>
      <c r="G2117" s="13"/>
      <c r="H2117" s="167" t="s">
        <v>1</v>
      </c>
      <c r="I2117" s="13"/>
      <c r="J2117" s="13"/>
      <c r="L2117" s="179"/>
      <c r="M2117" s="183"/>
      <c r="N2117" s="184"/>
      <c r="O2117" s="184"/>
      <c r="P2117" s="184"/>
      <c r="Q2117" s="184"/>
      <c r="R2117" s="184"/>
      <c r="S2117" s="184"/>
      <c r="T2117" s="185"/>
      <c r="AT2117" s="180"/>
      <c r="AU2117" s="180"/>
      <c r="AY2117" s="180"/>
    </row>
    <row r="2118" spans="1:65" s="15" customFormat="1" x14ac:dyDescent="0.2">
      <c r="B2118" s="179"/>
      <c r="C2118" s="14"/>
      <c r="D2118" s="166" t="s">
        <v>269</v>
      </c>
      <c r="E2118" s="173" t="s">
        <v>1</v>
      </c>
      <c r="F2118" s="174" t="s">
        <v>2551</v>
      </c>
      <c r="G2118" s="14"/>
      <c r="H2118" s="175">
        <v>47.04</v>
      </c>
      <c r="I2118" s="14"/>
      <c r="J2118" s="14"/>
      <c r="L2118" s="179"/>
      <c r="M2118" s="183"/>
      <c r="N2118" s="184"/>
      <c r="O2118" s="184"/>
      <c r="P2118" s="184"/>
      <c r="Q2118" s="184"/>
      <c r="R2118" s="184"/>
      <c r="S2118" s="184"/>
      <c r="T2118" s="185"/>
      <c r="AT2118" s="180"/>
      <c r="AU2118" s="180"/>
      <c r="AY2118" s="180"/>
    </row>
    <row r="2119" spans="1:65" s="15" customFormat="1" x14ac:dyDescent="0.2">
      <c r="B2119" s="179"/>
      <c r="C2119" s="16"/>
      <c r="D2119" s="166" t="s">
        <v>269</v>
      </c>
      <c r="E2119" s="187" t="s">
        <v>1</v>
      </c>
      <c r="F2119" s="188" t="s">
        <v>319</v>
      </c>
      <c r="G2119" s="16"/>
      <c r="H2119" s="189">
        <v>47.04</v>
      </c>
      <c r="I2119" s="16"/>
      <c r="J2119" s="16"/>
      <c r="L2119" s="179"/>
      <c r="M2119" s="183"/>
      <c r="N2119" s="184"/>
      <c r="O2119" s="184"/>
      <c r="P2119" s="184"/>
      <c r="Q2119" s="184"/>
      <c r="R2119" s="184"/>
      <c r="S2119" s="184"/>
      <c r="T2119" s="185"/>
      <c r="AT2119" s="180"/>
      <c r="AU2119" s="180"/>
      <c r="AY2119" s="180"/>
    </row>
    <row r="2120" spans="1:65" s="15" customFormat="1" x14ac:dyDescent="0.2">
      <c r="B2120" s="179"/>
      <c r="D2120" s="166" t="s">
        <v>269</v>
      </c>
      <c r="E2120" s="180" t="s">
        <v>1</v>
      </c>
      <c r="F2120" s="181" t="s">
        <v>272</v>
      </c>
      <c r="H2120" s="182">
        <v>568.04</v>
      </c>
      <c r="L2120" s="179"/>
      <c r="M2120" s="183"/>
      <c r="N2120" s="184"/>
      <c r="O2120" s="184"/>
      <c r="P2120" s="184"/>
      <c r="Q2120" s="184"/>
      <c r="R2120" s="184"/>
      <c r="S2120" s="184"/>
      <c r="T2120" s="185"/>
      <c r="AT2120" s="180"/>
      <c r="AU2120" s="180"/>
      <c r="AY2120" s="180"/>
    </row>
    <row r="2121" spans="1:65" s="15" customFormat="1" ht="36" x14ac:dyDescent="0.2">
      <c r="B2121" s="179"/>
      <c r="C2121" s="193" t="s">
        <v>8324</v>
      </c>
      <c r="D2121" s="193" t="s">
        <v>777</v>
      </c>
      <c r="E2121" s="194" t="s">
        <v>8325</v>
      </c>
      <c r="F2121" s="195" t="s">
        <v>8326</v>
      </c>
      <c r="G2121" s="196" t="s">
        <v>168</v>
      </c>
      <c r="H2121" s="197">
        <v>1175.04</v>
      </c>
      <c r="I2121" s="197"/>
      <c r="J2121" s="197">
        <f>ROUND(I2121*H2121,3)</f>
        <v>0</v>
      </c>
      <c r="L2121" s="179"/>
      <c r="M2121" s="183"/>
      <c r="N2121" s="184"/>
      <c r="O2121" s="184"/>
      <c r="P2121" s="184"/>
      <c r="Q2121" s="184"/>
      <c r="R2121" s="184"/>
      <c r="S2121" s="184"/>
      <c r="T2121" s="185"/>
      <c r="AT2121" s="180"/>
      <c r="AU2121" s="180"/>
      <c r="AY2121" s="180"/>
    </row>
    <row r="2122" spans="1:65" s="15" customFormat="1" x14ac:dyDescent="0.2">
      <c r="B2122" s="179"/>
      <c r="C2122" s="14"/>
      <c r="D2122" s="166" t="s">
        <v>269</v>
      </c>
      <c r="E2122" s="173" t="s">
        <v>1</v>
      </c>
      <c r="F2122" s="174" t="s">
        <v>8327</v>
      </c>
      <c r="G2122" s="14"/>
      <c r="H2122" s="175">
        <v>1175.04</v>
      </c>
      <c r="I2122" s="14"/>
      <c r="J2122" s="14"/>
      <c r="L2122" s="179"/>
      <c r="M2122" s="183"/>
      <c r="N2122" s="184"/>
      <c r="O2122" s="184"/>
      <c r="P2122" s="184"/>
      <c r="Q2122" s="184"/>
      <c r="R2122" s="184"/>
      <c r="S2122" s="184"/>
      <c r="T2122" s="185"/>
      <c r="AT2122" s="180"/>
      <c r="AU2122" s="180"/>
      <c r="AY2122" s="180"/>
    </row>
    <row r="2123" spans="1:65" s="15" customFormat="1" x14ac:dyDescent="0.2">
      <c r="B2123" s="179"/>
      <c r="D2123" s="166" t="s">
        <v>269</v>
      </c>
      <c r="E2123" s="180" t="s">
        <v>1</v>
      </c>
      <c r="F2123" s="181" t="s">
        <v>272</v>
      </c>
      <c r="H2123" s="182">
        <v>1175.04</v>
      </c>
      <c r="L2123" s="179"/>
      <c r="M2123" s="183"/>
      <c r="N2123" s="184"/>
      <c r="O2123" s="184"/>
      <c r="P2123" s="184"/>
      <c r="Q2123" s="184"/>
      <c r="R2123" s="184"/>
      <c r="S2123" s="184"/>
      <c r="T2123" s="185"/>
      <c r="AT2123" s="180"/>
      <c r="AU2123" s="180"/>
      <c r="AY2123" s="180"/>
    </row>
    <row r="2124" spans="1:65" s="2" customFormat="1" ht="24.2" customHeight="1" x14ac:dyDescent="0.2">
      <c r="A2124" s="30"/>
      <c r="B2124" s="147"/>
      <c r="C2124" s="148" t="s">
        <v>2792</v>
      </c>
      <c r="D2124" s="148" t="s">
        <v>159</v>
      </c>
      <c r="E2124" s="149" t="s">
        <v>512</v>
      </c>
      <c r="F2124" s="150" t="s">
        <v>513</v>
      </c>
      <c r="G2124" s="151" t="s">
        <v>514</v>
      </c>
      <c r="H2124" s="152">
        <v>1.55</v>
      </c>
      <c r="I2124" s="152"/>
      <c r="J2124" s="152">
        <f>ROUND(I2124*H2124,3)</f>
        <v>0</v>
      </c>
      <c r="K2124" s="153"/>
      <c r="L2124" s="31"/>
      <c r="M2124" s="154" t="s">
        <v>1</v>
      </c>
      <c r="N2124" s="155" t="s">
        <v>37</v>
      </c>
      <c r="O2124" s="156">
        <v>0</v>
      </c>
      <c r="P2124" s="156">
        <f>O2124*H2124</f>
        <v>0</v>
      </c>
      <c r="Q2124" s="156">
        <v>0</v>
      </c>
      <c r="R2124" s="156">
        <f>Q2124*H2124</f>
        <v>0</v>
      </c>
      <c r="S2124" s="156">
        <v>0</v>
      </c>
      <c r="T2124" s="157">
        <f>S2124*H2124</f>
        <v>0</v>
      </c>
      <c r="U2124" s="30"/>
      <c r="V2124" s="30"/>
      <c r="W2124" s="30"/>
      <c r="X2124" s="30"/>
      <c r="Y2124" s="30"/>
      <c r="Z2124" s="30"/>
      <c r="AA2124" s="30"/>
      <c r="AB2124" s="30"/>
      <c r="AC2124" s="30"/>
      <c r="AD2124" s="30"/>
      <c r="AE2124" s="30"/>
      <c r="AR2124" s="158" t="s">
        <v>220</v>
      </c>
      <c r="AT2124" s="158" t="s">
        <v>159</v>
      </c>
      <c r="AU2124" s="158" t="s">
        <v>87</v>
      </c>
      <c r="AY2124" s="18" t="s">
        <v>157</v>
      </c>
      <c r="BE2124" s="159">
        <f>IF(N2124="základná",J2124,0)</f>
        <v>0</v>
      </c>
      <c r="BF2124" s="159">
        <f>IF(N2124="znížená",J2124,0)</f>
        <v>0</v>
      </c>
      <c r="BG2124" s="159">
        <f>IF(N2124="zákl. prenesená",J2124,0)</f>
        <v>0</v>
      </c>
      <c r="BH2124" s="159">
        <f>IF(N2124="zníž. prenesená",J2124,0)</f>
        <v>0</v>
      </c>
      <c r="BI2124" s="159">
        <f>IF(N2124="nulová",J2124,0)</f>
        <v>0</v>
      </c>
      <c r="BJ2124" s="18" t="s">
        <v>87</v>
      </c>
      <c r="BK2124" s="160">
        <f>ROUND(I2124*H2124,3)</f>
        <v>0</v>
      </c>
      <c r="BL2124" s="18" t="s">
        <v>220</v>
      </c>
      <c r="BM2124" s="158" t="s">
        <v>2793</v>
      </c>
    </row>
    <row r="2125" spans="1:65" s="12" customFormat="1" ht="22.9" customHeight="1" x14ac:dyDescent="0.2">
      <c r="B2125" s="135"/>
      <c r="D2125" s="136" t="s">
        <v>70</v>
      </c>
      <c r="E2125" s="145" t="s">
        <v>2794</v>
      </c>
      <c r="F2125" s="145" t="s">
        <v>2795</v>
      </c>
      <c r="J2125" s="146">
        <f>BK2125</f>
        <v>0</v>
      </c>
      <c r="L2125" s="135"/>
      <c r="M2125" s="139"/>
      <c r="N2125" s="140"/>
      <c r="O2125" s="140"/>
      <c r="P2125" s="141">
        <f>SUM(P2126:P2128)</f>
        <v>0.71599999999999997</v>
      </c>
      <c r="Q2125" s="140"/>
      <c r="R2125" s="141">
        <f>SUM(R2126:R2128)</f>
        <v>6.973E-2</v>
      </c>
      <c r="S2125" s="140"/>
      <c r="T2125" s="142">
        <f>SUM(T2126:T2128)</f>
        <v>0</v>
      </c>
      <c r="AR2125" s="136" t="s">
        <v>87</v>
      </c>
      <c r="AT2125" s="143" t="s">
        <v>70</v>
      </c>
      <c r="AU2125" s="143" t="s">
        <v>79</v>
      </c>
      <c r="AY2125" s="136" t="s">
        <v>157</v>
      </c>
      <c r="BK2125" s="144">
        <f>SUM(BK2126:BK2128)</f>
        <v>0</v>
      </c>
    </row>
    <row r="2126" spans="1:65" s="2" customFormat="1" ht="28.5" customHeight="1" x14ac:dyDescent="0.2">
      <c r="A2126" s="30"/>
      <c r="B2126" s="147"/>
      <c r="C2126" s="148" t="s">
        <v>2796</v>
      </c>
      <c r="D2126" s="148" t="s">
        <v>159</v>
      </c>
      <c r="E2126" s="149" t="s">
        <v>2797</v>
      </c>
      <c r="F2126" s="150" t="s">
        <v>8182</v>
      </c>
      <c r="G2126" s="151" t="s">
        <v>819</v>
      </c>
      <c r="H2126" s="152">
        <v>1</v>
      </c>
      <c r="I2126" s="152"/>
      <c r="J2126" s="152">
        <f>ROUND(I2126*H2126,3)</f>
        <v>0</v>
      </c>
      <c r="K2126" s="153"/>
      <c r="L2126" s="31"/>
      <c r="M2126" s="154" t="s">
        <v>1</v>
      </c>
      <c r="N2126" s="155" t="s">
        <v>37</v>
      </c>
      <c r="O2126" s="156">
        <v>0.71599999999999997</v>
      </c>
      <c r="P2126" s="156">
        <f>O2126*H2126</f>
        <v>0.71599999999999997</v>
      </c>
      <c r="Q2126" s="156">
        <v>6.973E-2</v>
      </c>
      <c r="R2126" s="156">
        <f>Q2126*H2126</f>
        <v>6.973E-2</v>
      </c>
      <c r="S2126" s="156">
        <v>0</v>
      </c>
      <c r="T2126" s="157">
        <f>S2126*H2126</f>
        <v>0</v>
      </c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R2126" s="158" t="s">
        <v>220</v>
      </c>
      <c r="AT2126" s="158" t="s">
        <v>159</v>
      </c>
      <c r="AU2126" s="158" t="s">
        <v>87</v>
      </c>
      <c r="AY2126" s="18" t="s">
        <v>157</v>
      </c>
      <c r="BE2126" s="159">
        <f>IF(N2126="základná",J2126,0)</f>
        <v>0</v>
      </c>
      <c r="BF2126" s="159">
        <f>IF(N2126="znížená",J2126,0)</f>
        <v>0</v>
      </c>
      <c r="BG2126" s="159">
        <f>IF(N2126="zákl. prenesená",J2126,0)</f>
        <v>0</v>
      </c>
      <c r="BH2126" s="159">
        <f>IF(N2126="zníž. prenesená",J2126,0)</f>
        <v>0</v>
      </c>
      <c r="BI2126" s="159">
        <f>IF(N2126="nulová",J2126,0)</f>
        <v>0</v>
      </c>
      <c r="BJ2126" s="18" t="s">
        <v>87</v>
      </c>
      <c r="BK2126" s="160">
        <f>ROUND(I2126*H2126,3)</f>
        <v>0</v>
      </c>
      <c r="BL2126" s="18" t="s">
        <v>220</v>
      </c>
      <c r="BM2126" s="158" t="s">
        <v>2798</v>
      </c>
    </row>
    <row r="2127" spans="1:65" s="14" customFormat="1" ht="22.5" x14ac:dyDescent="0.2">
      <c r="B2127" s="172"/>
      <c r="D2127" s="166" t="s">
        <v>269</v>
      </c>
      <c r="E2127" s="173" t="s">
        <v>1</v>
      </c>
      <c r="F2127" s="174" t="s">
        <v>2799</v>
      </c>
      <c r="H2127" s="175">
        <v>1</v>
      </c>
      <c r="L2127" s="172"/>
      <c r="M2127" s="176"/>
      <c r="N2127" s="177"/>
      <c r="O2127" s="177"/>
      <c r="P2127" s="177"/>
      <c r="Q2127" s="177"/>
      <c r="R2127" s="177"/>
      <c r="S2127" s="177"/>
      <c r="T2127" s="178"/>
      <c r="AT2127" s="173" t="s">
        <v>269</v>
      </c>
      <c r="AU2127" s="173" t="s">
        <v>87</v>
      </c>
      <c r="AV2127" s="14" t="s">
        <v>87</v>
      </c>
      <c r="AW2127" s="14" t="s">
        <v>26</v>
      </c>
      <c r="AX2127" s="14" t="s">
        <v>71</v>
      </c>
      <c r="AY2127" s="173" t="s">
        <v>157</v>
      </c>
    </row>
    <row r="2128" spans="1:65" s="15" customFormat="1" x14ac:dyDescent="0.2">
      <c r="B2128" s="179"/>
      <c r="D2128" s="166" t="s">
        <v>269</v>
      </c>
      <c r="E2128" s="180" t="s">
        <v>1</v>
      </c>
      <c r="F2128" s="181" t="s">
        <v>272</v>
      </c>
      <c r="H2128" s="182">
        <v>1</v>
      </c>
      <c r="L2128" s="179"/>
      <c r="M2128" s="183"/>
      <c r="N2128" s="184"/>
      <c r="O2128" s="184"/>
      <c r="P2128" s="184"/>
      <c r="Q2128" s="184"/>
      <c r="R2128" s="184"/>
      <c r="S2128" s="184"/>
      <c r="T2128" s="185"/>
      <c r="AT2128" s="180" t="s">
        <v>269</v>
      </c>
      <c r="AU2128" s="180" t="s">
        <v>87</v>
      </c>
      <c r="AV2128" s="15" t="s">
        <v>162</v>
      </c>
      <c r="AW2128" s="15" t="s">
        <v>26</v>
      </c>
      <c r="AX2128" s="15" t="s">
        <v>79</v>
      </c>
      <c r="AY2128" s="180" t="s">
        <v>157</v>
      </c>
    </row>
    <row r="2129" spans="1:65" s="12" customFormat="1" ht="22.9" customHeight="1" x14ac:dyDescent="0.2">
      <c r="B2129" s="135"/>
      <c r="D2129" s="136" t="s">
        <v>70</v>
      </c>
      <c r="E2129" s="145" t="s">
        <v>2800</v>
      </c>
      <c r="F2129" s="145" t="s">
        <v>2801</v>
      </c>
      <c r="J2129" s="146">
        <f>BK2129</f>
        <v>0</v>
      </c>
      <c r="L2129" s="135"/>
      <c r="M2129" s="139"/>
      <c r="N2129" s="140"/>
      <c r="O2129" s="140"/>
      <c r="P2129" s="141">
        <f>SUM(P2130:P2134)</f>
        <v>1.99332</v>
      </c>
      <c r="Q2129" s="140"/>
      <c r="R2129" s="141">
        <f>SUM(R2130:R2134)</f>
        <v>1.8799999999999999E-3</v>
      </c>
      <c r="S2129" s="140"/>
      <c r="T2129" s="142">
        <f>SUM(T2130:T2134)</f>
        <v>0</v>
      </c>
      <c r="AR2129" s="136" t="s">
        <v>87</v>
      </c>
      <c r="AT2129" s="143" t="s">
        <v>70</v>
      </c>
      <c r="AU2129" s="143" t="s">
        <v>79</v>
      </c>
      <c r="AY2129" s="136" t="s">
        <v>157</v>
      </c>
      <c r="BK2129" s="144">
        <f>SUM(BK2130:BK2134)</f>
        <v>0</v>
      </c>
    </row>
    <row r="2130" spans="1:65" s="2" customFormat="1" ht="34.5" customHeight="1" x14ac:dyDescent="0.2">
      <c r="A2130" s="30"/>
      <c r="B2130" s="147"/>
      <c r="C2130" s="148" t="s">
        <v>2802</v>
      </c>
      <c r="D2130" s="148" t="s">
        <v>159</v>
      </c>
      <c r="E2130" s="149" t="s">
        <v>2803</v>
      </c>
      <c r="F2130" s="150" t="s">
        <v>8106</v>
      </c>
      <c r="G2130" s="151" t="s">
        <v>196</v>
      </c>
      <c r="H2130" s="152">
        <v>4</v>
      </c>
      <c r="I2130" s="152"/>
      <c r="J2130" s="152">
        <f>ROUND(I2130*H2130,3)</f>
        <v>0</v>
      </c>
      <c r="K2130" s="153"/>
      <c r="L2130" s="31"/>
      <c r="M2130" s="154" t="s">
        <v>1</v>
      </c>
      <c r="N2130" s="155" t="s">
        <v>37</v>
      </c>
      <c r="O2130" s="156">
        <v>0.49833</v>
      </c>
      <c r="P2130" s="156">
        <f>O2130*H2130</f>
        <v>1.99332</v>
      </c>
      <c r="Q2130" s="156">
        <v>4.6999999999999999E-4</v>
      </c>
      <c r="R2130" s="156">
        <f>Q2130*H2130</f>
        <v>1.8799999999999999E-3</v>
      </c>
      <c r="S2130" s="156">
        <v>0</v>
      </c>
      <c r="T2130" s="157">
        <f>S2130*H2130</f>
        <v>0</v>
      </c>
      <c r="U2130" s="30"/>
      <c r="V2130" s="30"/>
      <c r="W2130" s="30"/>
      <c r="X2130" s="30"/>
      <c r="Y2130" s="30"/>
      <c r="Z2130" s="30"/>
      <c r="AA2130" s="30"/>
      <c r="AB2130" s="30"/>
      <c r="AC2130" s="30"/>
      <c r="AD2130" s="30"/>
      <c r="AE2130" s="30"/>
      <c r="AR2130" s="158" t="s">
        <v>220</v>
      </c>
      <c r="AT2130" s="158" t="s">
        <v>159</v>
      </c>
      <c r="AU2130" s="158" t="s">
        <v>87</v>
      </c>
      <c r="AY2130" s="18" t="s">
        <v>157</v>
      </c>
      <c r="BE2130" s="159">
        <f>IF(N2130="základná",J2130,0)</f>
        <v>0</v>
      </c>
      <c r="BF2130" s="159">
        <f>IF(N2130="znížená",J2130,0)</f>
        <v>0</v>
      </c>
      <c r="BG2130" s="159">
        <f>IF(N2130="zákl. prenesená",J2130,0)</f>
        <v>0</v>
      </c>
      <c r="BH2130" s="159">
        <f>IF(N2130="zníž. prenesená",J2130,0)</f>
        <v>0</v>
      </c>
      <c r="BI2130" s="159">
        <f>IF(N2130="nulová",J2130,0)</f>
        <v>0</v>
      </c>
      <c r="BJ2130" s="18" t="s">
        <v>87</v>
      </c>
      <c r="BK2130" s="160">
        <f>ROUND(I2130*H2130,3)</f>
        <v>0</v>
      </c>
      <c r="BL2130" s="18" t="s">
        <v>220</v>
      </c>
      <c r="BM2130" s="158" t="s">
        <v>2804</v>
      </c>
    </row>
    <row r="2131" spans="1:65" s="13" customFormat="1" ht="22.5" x14ac:dyDescent="0.2">
      <c r="B2131" s="165"/>
      <c r="D2131" s="166" t="s">
        <v>269</v>
      </c>
      <c r="E2131" s="167" t="s">
        <v>1</v>
      </c>
      <c r="F2131" s="168" t="s">
        <v>2805</v>
      </c>
      <c r="H2131" s="167" t="s">
        <v>1</v>
      </c>
      <c r="L2131" s="165"/>
      <c r="M2131" s="169"/>
      <c r="N2131" s="170"/>
      <c r="O2131" s="170"/>
      <c r="P2131" s="170"/>
      <c r="Q2131" s="170"/>
      <c r="R2131" s="170"/>
      <c r="S2131" s="170"/>
      <c r="T2131" s="171"/>
      <c r="AT2131" s="167" t="s">
        <v>269</v>
      </c>
      <c r="AU2131" s="167" t="s">
        <v>87</v>
      </c>
      <c r="AV2131" s="13" t="s">
        <v>79</v>
      </c>
      <c r="AW2131" s="13" t="s">
        <v>26</v>
      </c>
      <c r="AX2131" s="13" t="s">
        <v>71</v>
      </c>
      <c r="AY2131" s="167" t="s">
        <v>157</v>
      </c>
    </row>
    <row r="2132" spans="1:65" s="14" customFormat="1" x14ac:dyDescent="0.2">
      <c r="B2132" s="172"/>
      <c r="D2132" s="166" t="s">
        <v>269</v>
      </c>
      <c r="E2132" s="173" t="s">
        <v>1</v>
      </c>
      <c r="F2132" s="174" t="s">
        <v>2806</v>
      </c>
      <c r="H2132" s="175">
        <v>4</v>
      </c>
      <c r="L2132" s="172"/>
      <c r="M2132" s="176"/>
      <c r="N2132" s="177"/>
      <c r="O2132" s="177"/>
      <c r="P2132" s="177"/>
      <c r="Q2132" s="177"/>
      <c r="R2132" s="177"/>
      <c r="S2132" s="177"/>
      <c r="T2132" s="178"/>
      <c r="AT2132" s="173" t="s">
        <v>269</v>
      </c>
      <c r="AU2132" s="173" t="s">
        <v>87</v>
      </c>
      <c r="AV2132" s="14" t="s">
        <v>87</v>
      </c>
      <c r="AW2132" s="14" t="s">
        <v>26</v>
      </c>
      <c r="AX2132" s="14" t="s">
        <v>71</v>
      </c>
      <c r="AY2132" s="173" t="s">
        <v>157</v>
      </c>
    </row>
    <row r="2133" spans="1:65" s="15" customFormat="1" x14ac:dyDescent="0.2">
      <c r="B2133" s="179"/>
      <c r="D2133" s="166" t="s">
        <v>269</v>
      </c>
      <c r="E2133" s="180" t="s">
        <v>1</v>
      </c>
      <c r="F2133" s="181" t="s">
        <v>272</v>
      </c>
      <c r="H2133" s="182">
        <v>4</v>
      </c>
      <c r="L2133" s="179"/>
      <c r="M2133" s="183"/>
      <c r="N2133" s="184"/>
      <c r="O2133" s="184"/>
      <c r="P2133" s="184"/>
      <c r="Q2133" s="184"/>
      <c r="R2133" s="184"/>
      <c r="S2133" s="184"/>
      <c r="T2133" s="185"/>
      <c r="AT2133" s="180" t="s">
        <v>269</v>
      </c>
      <c r="AU2133" s="180" t="s">
        <v>87</v>
      </c>
      <c r="AV2133" s="15" t="s">
        <v>162</v>
      </c>
      <c r="AW2133" s="15" t="s">
        <v>26</v>
      </c>
      <c r="AX2133" s="15" t="s">
        <v>79</v>
      </c>
      <c r="AY2133" s="180" t="s">
        <v>157</v>
      </c>
    </row>
    <row r="2134" spans="1:65" s="2" customFormat="1" ht="24.2" customHeight="1" x14ac:dyDescent="0.2">
      <c r="A2134" s="30"/>
      <c r="B2134" s="147"/>
      <c r="C2134" s="148" t="s">
        <v>2807</v>
      </c>
      <c r="D2134" s="148" t="s">
        <v>159</v>
      </c>
      <c r="E2134" s="149" t="s">
        <v>2808</v>
      </c>
      <c r="F2134" s="150" t="s">
        <v>2809</v>
      </c>
      <c r="G2134" s="151" t="s">
        <v>514</v>
      </c>
      <c r="H2134" s="152">
        <v>1.1000000000000001</v>
      </c>
      <c r="I2134" s="152"/>
      <c r="J2134" s="152">
        <f>ROUND(I2134*H2134,3)</f>
        <v>0</v>
      </c>
      <c r="K2134" s="153"/>
      <c r="L2134" s="31"/>
      <c r="M2134" s="154" t="s">
        <v>1</v>
      </c>
      <c r="N2134" s="155" t="s">
        <v>37</v>
      </c>
      <c r="O2134" s="156">
        <v>0</v>
      </c>
      <c r="P2134" s="156">
        <f>O2134*H2134</f>
        <v>0</v>
      </c>
      <c r="Q2134" s="156">
        <v>0</v>
      </c>
      <c r="R2134" s="156">
        <f>Q2134*H2134</f>
        <v>0</v>
      </c>
      <c r="S2134" s="156">
        <v>0</v>
      </c>
      <c r="T2134" s="157">
        <f>S2134*H2134</f>
        <v>0</v>
      </c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R2134" s="158" t="s">
        <v>220</v>
      </c>
      <c r="AT2134" s="158" t="s">
        <v>159</v>
      </c>
      <c r="AU2134" s="158" t="s">
        <v>87</v>
      </c>
      <c r="AY2134" s="18" t="s">
        <v>157</v>
      </c>
      <c r="BE2134" s="159">
        <f>IF(N2134="základná",J2134,0)</f>
        <v>0</v>
      </c>
      <c r="BF2134" s="159">
        <f>IF(N2134="znížená",J2134,0)</f>
        <v>0</v>
      </c>
      <c r="BG2134" s="159">
        <f>IF(N2134="zákl. prenesená",J2134,0)</f>
        <v>0</v>
      </c>
      <c r="BH2134" s="159">
        <f>IF(N2134="zníž. prenesená",J2134,0)</f>
        <v>0</v>
      </c>
      <c r="BI2134" s="159">
        <f>IF(N2134="nulová",J2134,0)</f>
        <v>0</v>
      </c>
      <c r="BJ2134" s="18" t="s">
        <v>87</v>
      </c>
      <c r="BK2134" s="160">
        <f>ROUND(I2134*H2134,3)</f>
        <v>0</v>
      </c>
      <c r="BL2134" s="18" t="s">
        <v>220</v>
      </c>
      <c r="BM2134" s="158" t="s">
        <v>2810</v>
      </c>
    </row>
    <row r="2135" spans="1:65" s="12" customFormat="1" ht="22.9" customHeight="1" x14ac:dyDescent="0.2">
      <c r="B2135" s="135"/>
      <c r="D2135" s="136" t="s">
        <v>70</v>
      </c>
      <c r="E2135" s="145" t="s">
        <v>534</v>
      </c>
      <c r="F2135" s="145" t="s">
        <v>535</v>
      </c>
      <c r="J2135" s="146">
        <f>BK2135</f>
        <v>0</v>
      </c>
      <c r="L2135" s="135"/>
      <c r="M2135" s="139"/>
      <c r="N2135" s="140"/>
      <c r="O2135" s="140"/>
      <c r="P2135" s="141">
        <f>SUM(P2136:P2148)</f>
        <v>1.4327999999999999</v>
      </c>
      <c r="Q2135" s="140"/>
      <c r="R2135" s="141">
        <f>SUM(R2136:R2148)</f>
        <v>2.1139999999999999E-2</v>
      </c>
      <c r="S2135" s="140"/>
      <c r="T2135" s="142">
        <f>SUM(T2136:T2148)</f>
        <v>0</v>
      </c>
      <c r="AR2135" s="136" t="s">
        <v>87</v>
      </c>
      <c r="AT2135" s="143" t="s">
        <v>70</v>
      </c>
      <c r="AU2135" s="143" t="s">
        <v>79</v>
      </c>
      <c r="AY2135" s="136" t="s">
        <v>157</v>
      </c>
      <c r="BK2135" s="144">
        <f>SUM(BK2136:BK2148)</f>
        <v>0</v>
      </c>
    </row>
    <row r="2136" spans="1:65" s="2" customFormat="1" ht="14.45" customHeight="1" x14ac:dyDescent="0.2">
      <c r="A2136" s="30"/>
      <c r="B2136" s="147"/>
      <c r="C2136" s="148" t="s">
        <v>2811</v>
      </c>
      <c r="D2136" s="148" t="s">
        <v>159</v>
      </c>
      <c r="E2136" s="149" t="s">
        <v>2812</v>
      </c>
      <c r="F2136" s="150" t="s">
        <v>2813</v>
      </c>
      <c r="G2136" s="151" t="s">
        <v>205</v>
      </c>
      <c r="H2136" s="152">
        <v>2</v>
      </c>
      <c r="I2136" s="152"/>
      <c r="J2136" s="152">
        <f>ROUND(I2136*H2136,3)</f>
        <v>0</v>
      </c>
      <c r="K2136" s="153"/>
      <c r="L2136" s="31"/>
      <c r="M2136" s="154" t="s">
        <v>1</v>
      </c>
      <c r="N2136" s="155" t="s">
        <v>37</v>
      </c>
      <c r="O2136" s="156">
        <v>0.31625999999999999</v>
      </c>
      <c r="P2136" s="156">
        <f>O2136*H2136</f>
        <v>0.63251999999999997</v>
      </c>
      <c r="Q2136" s="156">
        <v>0</v>
      </c>
      <c r="R2136" s="156">
        <f>Q2136*H2136</f>
        <v>0</v>
      </c>
      <c r="S2136" s="156">
        <v>0</v>
      </c>
      <c r="T2136" s="157">
        <f>S2136*H2136</f>
        <v>0</v>
      </c>
      <c r="U2136" s="30"/>
      <c r="V2136" s="30"/>
      <c r="W2136" s="30"/>
      <c r="X2136" s="30"/>
      <c r="Y2136" s="30"/>
      <c r="Z2136" s="30"/>
      <c r="AA2136" s="30"/>
      <c r="AB2136" s="30"/>
      <c r="AC2136" s="30"/>
      <c r="AD2136" s="30"/>
      <c r="AE2136" s="30"/>
      <c r="AR2136" s="158" t="s">
        <v>220</v>
      </c>
      <c r="AT2136" s="158" t="s">
        <v>159</v>
      </c>
      <c r="AU2136" s="158" t="s">
        <v>87</v>
      </c>
      <c r="AY2136" s="18" t="s">
        <v>157</v>
      </c>
      <c r="BE2136" s="159">
        <f>IF(N2136="základná",J2136,0)</f>
        <v>0</v>
      </c>
      <c r="BF2136" s="159">
        <f>IF(N2136="znížená",J2136,0)</f>
        <v>0</v>
      </c>
      <c r="BG2136" s="159">
        <f>IF(N2136="zákl. prenesená",J2136,0)</f>
        <v>0</v>
      </c>
      <c r="BH2136" s="159">
        <f>IF(N2136="zníž. prenesená",J2136,0)</f>
        <v>0</v>
      </c>
      <c r="BI2136" s="159">
        <f>IF(N2136="nulová",J2136,0)</f>
        <v>0</v>
      </c>
      <c r="BJ2136" s="18" t="s">
        <v>87</v>
      </c>
      <c r="BK2136" s="160">
        <f>ROUND(I2136*H2136,3)</f>
        <v>0</v>
      </c>
      <c r="BL2136" s="18" t="s">
        <v>220</v>
      </c>
      <c r="BM2136" s="158" t="s">
        <v>2814</v>
      </c>
    </row>
    <row r="2137" spans="1:65" s="13" customFormat="1" x14ac:dyDescent="0.2">
      <c r="B2137" s="165"/>
      <c r="D2137" s="166" t="s">
        <v>269</v>
      </c>
      <c r="E2137" s="167" t="s">
        <v>1</v>
      </c>
      <c r="F2137" s="168" t="s">
        <v>1070</v>
      </c>
      <c r="H2137" s="167" t="s">
        <v>1</v>
      </c>
      <c r="L2137" s="165"/>
      <c r="M2137" s="169"/>
      <c r="N2137" s="170"/>
      <c r="O2137" s="170"/>
      <c r="P2137" s="170"/>
      <c r="Q2137" s="170"/>
      <c r="R2137" s="170"/>
      <c r="S2137" s="170"/>
      <c r="T2137" s="171"/>
      <c r="AT2137" s="167" t="s">
        <v>269</v>
      </c>
      <c r="AU2137" s="167" t="s">
        <v>87</v>
      </c>
      <c r="AV2137" s="13" t="s">
        <v>79</v>
      </c>
      <c r="AW2137" s="13" t="s">
        <v>26</v>
      </c>
      <c r="AX2137" s="13" t="s">
        <v>71</v>
      </c>
      <c r="AY2137" s="167" t="s">
        <v>157</v>
      </c>
    </row>
    <row r="2138" spans="1:65" s="14" customFormat="1" x14ac:dyDescent="0.2">
      <c r="B2138" s="172"/>
      <c r="D2138" s="166" t="s">
        <v>269</v>
      </c>
      <c r="E2138" s="173" t="s">
        <v>1</v>
      </c>
      <c r="F2138" s="174" t="s">
        <v>2815</v>
      </c>
      <c r="H2138" s="175">
        <v>2</v>
      </c>
      <c r="L2138" s="172"/>
      <c r="M2138" s="176"/>
      <c r="N2138" s="177"/>
      <c r="O2138" s="177"/>
      <c r="P2138" s="177"/>
      <c r="Q2138" s="177"/>
      <c r="R2138" s="177"/>
      <c r="S2138" s="177"/>
      <c r="T2138" s="178"/>
      <c r="AT2138" s="173" t="s">
        <v>269</v>
      </c>
      <c r="AU2138" s="173" t="s">
        <v>87</v>
      </c>
      <c r="AV2138" s="14" t="s">
        <v>87</v>
      </c>
      <c r="AW2138" s="14" t="s">
        <v>26</v>
      </c>
      <c r="AX2138" s="14" t="s">
        <v>71</v>
      </c>
      <c r="AY2138" s="173" t="s">
        <v>157</v>
      </c>
    </row>
    <row r="2139" spans="1:65" s="15" customFormat="1" x14ac:dyDescent="0.2">
      <c r="B2139" s="179"/>
      <c r="D2139" s="166" t="s">
        <v>269</v>
      </c>
      <c r="E2139" s="180" t="s">
        <v>1</v>
      </c>
      <c r="F2139" s="181" t="s">
        <v>272</v>
      </c>
      <c r="H2139" s="182">
        <v>2</v>
      </c>
      <c r="L2139" s="179"/>
      <c r="M2139" s="183"/>
      <c r="N2139" s="184"/>
      <c r="O2139" s="184"/>
      <c r="P2139" s="184"/>
      <c r="Q2139" s="184"/>
      <c r="R2139" s="184"/>
      <c r="S2139" s="184"/>
      <c r="T2139" s="185"/>
      <c r="AT2139" s="180" t="s">
        <v>269</v>
      </c>
      <c r="AU2139" s="180" t="s">
        <v>87</v>
      </c>
      <c r="AV2139" s="15" t="s">
        <v>162</v>
      </c>
      <c r="AW2139" s="15" t="s">
        <v>26</v>
      </c>
      <c r="AX2139" s="15" t="s">
        <v>79</v>
      </c>
      <c r="AY2139" s="180" t="s">
        <v>157</v>
      </c>
    </row>
    <row r="2140" spans="1:65" s="2" customFormat="1" ht="24.2" customHeight="1" x14ac:dyDescent="0.2">
      <c r="A2140" s="30"/>
      <c r="B2140" s="147"/>
      <c r="C2140" s="193" t="s">
        <v>2816</v>
      </c>
      <c r="D2140" s="193" t="s">
        <v>777</v>
      </c>
      <c r="E2140" s="194" t="s">
        <v>2817</v>
      </c>
      <c r="F2140" s="195" t="s">
        <v>2818</v>
      </c>
      <c r="G2140" s="196" t="s">
        <v>205</v>
      </c>
      <c r="H2140" s="197">
        <v>2</v>
      </c>
      <c r="I2140" s="197"/>
      <c r="J2140" s="197">
        <f>ROUND(I2140*H2140,3)</f>
        <v>0</v>
      </c>
      <c r="K2140" s="198"/>
      <c r="L2140" s="199"/>
      <c r="M2140" s="200" t="s">
        <v>1</v>
      </c>
      <c r="N2140" s="201" t="s">
        <v>37</v>
      </c>
      <c r="O2140" s="156">
        <v>0</v>
      </c>
      <c r="P2140" s="156">
        <f>O2140*H2140</f>
        <v>0</v>
      </c>
      <c r="Q2140" s="156">
        <v>9.75E-3</v>
      </c>
      <c r="R2140" s="156">
        <f>Q2140*H2140</f>
        <v>1.95E-2</v>
      </c>
      <c r="S2140" s="156">
        <v>0</v>
      </c>
      <c r="T2140" s="157">
        <f>S2140*H2140</f>
        <v>0</v>
      </c>
      <c r="U2140" s="30"/>
      <c r="V2140" s="30"/>
      <c r="W2140" s="30"/>
      <c r="X2140" s="30"/>
      <c r="Y2140" s="30"/>
      <c r="Z2140" s="30"/>
      <c r="AA2140" s="30"/>
      <c r="AB2140" s="30"/>
      <c r="AC2140" s="30"/>
      <c r="AD2140" s="30"/>
      <c r="AE2140" s="30"/>
      <c r="AR2140" s="158" t="s">
        <v>511</v>
      </c>
      <c r="AT2140" s="158" t="s">
        <v>777</v>
      </c>
      <c r="AU2140" s="158" t="s">
        <v>87</v>
      </c>
      <c r="AY2140" s="18" t="s">
        <v>157</v>
      </c>
      <c r="BE2140" s="159">
        <f>IF(N2140="základná",J2140,0)</f>
        <v>0</v>
      </c>
      <c r="BF2140" s="159">
        <f>IF(N2140="znížená",J2140,0)</f>
        <v>0</v>
      </c>
      <c r="BG2140" s="159">
        <f>IF(N2140="zákl. prenesená",J2140,0)</f>
        <v>0</v>
      </c>
      <c r="BH2140" s="159">
        <f>IF(N2140="zníž. prenesená",J2140,0)</f>
        <v>0</v>
      </c>
      <c r="BI2140" s="159">
        <f>IF(N2140="nulová",J2140,0)</f>
        <v>0</v>
      </c>
      <c r="BJ2140" s="18" t="s">
        <v>87</v>
      </c>
      <c r="BK2140" s="160">
        <f>ROUND(I2140*H2140,3)</f>
        <v>0</v>
      </c>
      <c r="BL2140" s="18" t="s">
        <v>220</v>
      </c>
      <c r="BM2140" s="158" t="s">
        <v>2819</v>
      </c>
    </row>
    <row r="2141" spans="1:65" s="2" customFormat="1" ht="14.45" customHeight="1" x14ac:dyDescent="0.2">
      <c r="A2141" s="30"/>
      <c r="B2141" s="147"/>
      <c r="C2141" s="148" t="s">
        <v>2820</v>
      </c>
      <c r="D2141" s="148" t="s">
        <v>159</v>
      </c>
      <c r="E2141" s="149" t="s">
        <v>2821</v>
      </c>
      <c r="F2141" s="150" t="s">
        <v>2822</v>
      </c>
      <c r="G2141" s="151" t="s">
        <v>539</v>
      </c>
      <c r="H2141" s="152">
        <v>4</v>
      </c>
      <c r="I2141" s="152"/>
      <c r="J2141" s="152">
        <f>ROUND(I2141*H2141,3)</f>
        <v>0</v>
      </c>
      <c r="K2141" s="153"/>
      <c r="L2141" s="31"/>
      <c r="M2141" s="154" t="s">
        <v>1</v>
      </c>
      <c r="N2141" s="155" t="s">
        <v>37</v>
      </c>
      <c r="O2141" s="156">
        <v>0.20007</v>
      </c>
      <c r="P2141" s="156">
        <f>O2141*H2141</f>
        <v>0.80027999999999999</v>
      </c>
      <c r="Q2141" s="156">
        <v>0</v>
      </c>
      <c r="R2141" s="156">
        <f>Q2141*H2141</f>
        <v>0</v>
      </c>
      <c r="S2141" s="156">
        <v>0</v>
      </c>
      <c r="T2141" s="157">
        <f>S2141*H2141</f>
        <v>0</v>
      </c>
      <c r="U2141" s="30"/>
      <c r="V2141" s="30"/>
      <c r="W2141" s="30"/>
      <c r="X2141" s="30"/>
      <c r="Y2141" s="30"/>
      <c r="Z2141" s="30"/>
      <c r="AA2141" s="30"/>
      <c r="AB2141" s="30"/>
      <c r="AC2141" s="30"/>
      <c r="AD2141" s="30"/>
      <c r="AE2141" s="30"/>
      <c r="AR2141" s="158" t="s">
        <v>220</v>
      </c>
      <c r="AT2141" s="158" t="s">
        <v>159</v>
      </c>
      <c r="AU2141" s="158" t="s">
        <v>87</v>
      </c>
      <c r="AY2141" s="18" t="s">
        <v>157</v>
      </c>
      <c r="BE2141" s="159">
        <f>IF(N2141="základná",J2141,0)</f>
        <v>0</v>
      </c>
      <c r="BF2141" s="159">
        <f>IF(N2141="znížená",J2141,0)</f>
        <v>0</v>
      </c>
      <c r="BG2141" s="159">
        <f>IF(N2141="zákl. prenesená",J2141,0)</f>
        <v>0</v>
      </c>
      <c r="BH2141" s="159">
        <f>IF(N2141="zníž. prenesená",J2141,0)</f>
        <v>0</v>
      </c>
      <c r="BI2141" s="159">
        <f>IF(N2141="nulová",J2141,0)</f>
        <v>0</v>
      </c>
      <c r="BJ2141" s="18" t="s">
        <v>87</v>
      </c>
      <c r="BK2141" s="160">
        <f>ROUND(I2141*H2141,3)</f>
        <v>0</v>
      </c>
      <c r="BL2141" s="18" t="s">
        <v>220</v>
      </c>
      <c r="BM2141" s="158" t="s">
        <v>2823</v>
      </c>
    </row>
    <row r="2142" spans="1:65" s="13" customFormat="1" x14ac:dyDescent="0.2">
      <c r="B2142" s="165"/>
      <c r="D2142" s="166" t="s">
        <v>269</v>
      </c>
      <c r="E2142" s="167" t="s">
        <v>1</v>
      </c>
      <c r="F2142" s="168" t="s">
        <v>1070</v>
      </c>
      <c r="H2142" s="167" t="s">
        <v>1</v>
      </c>
      <c r="L2142" s="165"/>
      <c r="M2142" s="169"/>
      <c r="N2142" s="170"/>
      <c r="O2142" s="170"/>
      <c r="P2142" s="170"/>
      <c r="Q2142" s="170"/>
      <c r="R2142" s="170"/>
      <c r="S2142" s="170"/>
      <c r="T2142" s="171"/>
      <c r="AT2142" s="167" t="s">
        <v>269</v>
      </c>
      <c r="AU2142" s="167" t="s">
        <v>87</v>
      </c>
      <c r="AV2142" s="13" t="s">
        <v>79</v>
      </c>
      <c r="AW2142" s="13" t="s">
        <v>26</v>
      </c>
      <c r="AX2142" s="13" t="s">
        <v>71</v>
      </c>
      <c r="AY2142" s="167" t="s">
        <v>157</v>
      </c>
    </row>
    <row r="2143" spans="1:65" s="14" customFormat="1" x14ac:dyDescent="0.2">
      <c r="B2143" s="172"/>
      <c r="D2143" s="166" t="s">
        <v>269</v>
      </c>
      <c r="E2143" s="173" t="s">
        <v>1</v>
      </c>
      <c r="F2143" s="174" t="s">
        <v>2824</v>
      </c>
      <c r="H2143" s="175">
        <v>4</v>
      </c>
      <c r="L2143" s="172"/>
      <c r="M2143" s="176"/>
      <c r="N2143" s="177"/>
      <c r="O2143" s="177"/>
      <c r="P2143" s="177"/>
      <c r="Q2143" s="177"/>
      <c r="R2143" s="177"/>
      <c r="S2143" s="177"/>
      <c r="T2143" s="178"/>
      <c r="AT2143" s="173" t="s">
        <v>269</v>
      </c>
      <c r="AU2143" s="173" t="s">
        <v>87</v>
      </c>
      <c r="AV2143" s="14" t="s">
        <v>87</v>
      </c>
      <c r="AW2143" s="14" t="s">
        <v>26</v>
      </c>
      <c r="AX2143" s="14" t="s">
        <v>71</v>
      </c>
      <c r="AY2143" s="173" t="s">
        <v>157</v>
      </c>
    </row>
    <row r="2144" spans="1:65" s="15" customFormat="1" x14ac:dyDescent="0.2">
      <c r="B2144" s="179"/>
      <c r="D2144" s="166" t="s">
        <v>269</v>
      </c>
      <c r="E2144" s="180" t="s">
        <v>1</v>
      </c>
      <c r="F2144" s="181" t="s">
        <v>272</v>
      </c>
      <c r="H2144" s="182">
        <v>4</v>
      </c>
      <c r="L2144" s="179"/>
      <c r="M2144" s="183"/>
      <c r="N2144" s="184"/>
      <c r="O2144" s="184"/>
      <c r="P2144" s="184"/>
      <c r="Q2144" s="184"/>
      <c r="R2144" s="184"/>
      <c r="S2144" s="184"/>
      <c r="T2144" s="185"/>
      <c r="AT2144" s="180" t="s">
        <v>269</v>
      </c>
      <c r="AU2144" s="180" t="s">
        <v>87</v>
      </c>
      <c r="AV2144" s="15" t="s">
        <v>162</v>
      </c>
      <c r="AW2144" s="15" t="s">
        <v>26</v>
      </c>
      <c r="AX2144" s="15" t="s">
        <v>79</v>
      </c>
      <c r="AY2144" s="180" t="s">
        <v>157</v>
      </c>
    </row>
    <row r="2145" spans="1:65" s="2" customFormat="1" ht="33.75" customHeight="1" x14ac:dyDescent="0.2">
      <c r="A2145" s="30"/>
      <c r="B2145" s="147"/>
      <c r="C2145" s="193" t="s">
        <v>2825</v>
      </c>
      <c r="D2145" s="193" t="s">
        <v>777</v>
      </c>
      <c r="E2145" s="194" t="s">
        <v>2826</v>
      </c>
      <c r="F2145" s="195" t="s">
        <v>2827</v>
      </c>
      <c r="G2145" s="196" t="s">
        <v>205</v>
      </c>
      <c r="H2145" s="197">
        <v>1</v>
      </c>
      <c r="I2145" s="197"/>
      <c r="J2145" s="197">
        <f>ROUND(I2145*H2145,3)</f>
        <v>0</v>
      </c>
      <c r="K2145" s="198"/>
      <c r="L2145" s="199"/>
      <c r="M2145" s="200" t="s">
        <v>1</v>
      </c>
      <c r="N2145" s="201" t="s">
        <v>37</v>
      </c>
      <c r="O2145" s="156">
        <v>0</v>
      </c>
      <c r="P2145" s="156">
        <f>O2145*H2145</f>
        <v>0</v>
      </c>
      <c r="Q2145" s="156">
        <v>4.4000000000000002E-4</v>
      </c>
      <c r="R2145" s="156">
        <f>Q2145*H2145</f>
        <v>4.4000000000000002E-4</v>
      </c>
      <c r="S2145" s="156">
        <v>0</v>
      </c>
      <c r="T2145" s="157">
        <f>S2145*H2145</f>
        <v>0</v>
      </c>
      <c r="U2145" s="30"/>
      <c r="V2145" s="30"/>
      <c r="W2145" s="30"/>
      <c r="X2145" s="30"/>
      <c r="Y2145" s="30"/>
      <c r="Z2145" s="30"/>
      <c r="AA2145" s="30"/>
      <c r="AB2145" s="30"/>
      <c r="AC2145" s="30"/>
      <c r="AD2145" s="30"/>
      <c r="AE2145" s="30"/>
      <c r="AR2145" s="158" t="s">
        <v>511</v>
      </c>
      <c r="AT2145" s="158" t="s">
        <v>777</v>
      </c>
      <c r="AU2145" s="158" t="s">
        <v>87</v>
      </c>
      <c r="AY2145" s="18" t="s">
        <v>157</v>
      </c>
      <c r="BE2145" s="159">
        <f>IF(N2145="základná",J2145,0)</f>
        <v>0</v>
      </c>
      <c r="BF2145" s="159">
        <f>IF(N2145="znížená",J2145,0)</f>
        <v>0</v>
      </c>
      <c r="BG2145" s="159">
        <f>IF(N2145="zákl. prenesená",J2145,0)</f>
        <v>0</v>
      </c>
      <c r="BH2145" s="159">
        <f>IF(N2145="zníž. prenesená",J2145,0)</f>
        <v>0</v>
      </c>
      <c r="BI2145" s="159">
        <f>IF(N2145="nulová",J2145,0)</f>
        <v>0</v>
      </c>
      <c r="BJ2145" s="18" t="s">
        <v>87</v>
      </c>
      <c r="BK2145" s="160">
        <f>ROUND(I2145*H2145,3)</f>
        <v>0</v>
      </c>
      <c r="BL2145" s="18" t="s">
        <v>220</v>
      </c>
      <c r="BM2145" s="158" t="s">
        <v>2828</v>
      </c>
    </row>
    <row r="2146" spans="1:65" s="2" customFormat="1" ht="24.2" customHeight="1" x14ac:dyDescent="0.2">
      <c r="A2146" s="30"/>
      <c r="B2146" s="147"/>
      <c r="C2146" s="193" t="s">
        <v>2829</v>
      </c>
      <c r="D2146" s="193" t="s">
        <v>777</v>
      </c>
      <c r="E2146" s="194" t="s">
        <v>2830</v>
      </c>
      <c r="F2146" s="195" t="s">
        <v>2831</v>
      </c>
      <c r="G2146" s="196" t="s">
        <v>205</v>
      </c>
      <c r="H2146" s="197">
        <v>1</v>
      </c>
      <c r="I2146" s="197"/>
      <c r="J2146" s="197">
        <f>ROUND(I2146*H2146,3)</f>
        <v>0</v>
      </c>
      <c r="K2146" s="198"/>
      <c r="L2146" s="199"/>
      <c r="M2146" s="200" t="s">
        <v>1</v>
      </c>
      <c r="N2146" s="201" t="s">
        <v>37</v>
      </c>
      <c r="O2146" s="156">
        <v>0</v>
      </c>
      <c r="P2146" s="156">
        <f>O2146*H2146</f>
        <v>0</v>
      </c>
      <c r="Q2146" s="156">
        <v>4.4000000000000002E-4</v>
      </c>
      <c r="R2146" s="156">
        <f>Q2146*H2146</f>
        <v>4.4000000000000002E-4</v>
      </c>
      <c r="S2146" s="156">
        <v>0</v>
      </c>
      <c r="T2146" s="157">
        <f>S2146*H2146</f>
        <v>0</v>
      </c>
      <c r="U2146" s="30"/>
      <c r="V2146" s="30"/>
      <c r="W2146" s="30"/>
      <c r="X2146" s="30"/>
      <c r="Y2146" s="30"/>
      <c r="Z2146" s="30"/>
      <c r="AA2146" s="30"/>
      <c r="AB2146" s="30"/>
      <c r="AC2146" s="30"/>
      <c r="AD2146" s="30"/>
      <c r="AE2146" s="30"/>
      <c r="AR2146" s="158" t="s">
        <v>511</v>
      </c>
      <c r="AT2146" s="158" t="s">
        <v>777</v>
      </c>
      <c r="AU2146" s="158" t="s">
        <v>87</v>
      </c>
      <c r="AY2146" s="18" t="s">
        <v>157</v>
      </c>
      <c r="BE2146" s="159">
        <f>IF(N2146="základná",J2146,0)</f>
        <v>0</v>
      </c>
      <c r="BF2146" s="159">
        <f>IF(N2146="znížená",J2146,0)</f>
        <v>0</v>
      </c>
      <c r="BG2146" s="159">
        <f>IF(N2146="zákl. prenesená",J2146,0)</f>
        <v>0</v>
      </c>
      <c r="BH2146" s="159">
        <f>IF(N2146="zníž. prenesená",J2146,0)</f>
        <v>0</v>
      </c>
      <c r="BI2146" s="159">
        <f>IF(N2146="nulová",J2146,0)</f>
        <v>0</v>
      </c>
      <c r="BJ2146" s="18" t="s">
        <v>87</v>
      </c>
      <c r="BK2146" s="160">
        <f>ROUND(I2146*H2146,3)</f>
        <v>0</v>
      </c>
      <c r="BL2146" s="18" t="s">
        <v>220</v>
      </c>
      <c r="BM2146" s="158" t="s">
        <v>2832</v>
      </c>
    </row>
    <row r="2147" spans="1:65" s="2" customFormat="1" ht="14.45" customHeight="1" x14ac:dyDescent="0.2">
      <c r="A2147" s="30"/>
      <c r="B2147" s="147"/>
      <c r="C2147" s="193" t="s">
        <v>2833</v>
      </c>
      <c r="D2147" s="193" t="s">
        <v>777</v>
      </c>
      <c r="E2147" s="194" t="s">
        <v>2834</v>
      </c>
      <c r="F2147" s="195" t="s">
        <v>2835</v>
      </c>
      <c r="G2147" s="196" t="s">
        <v>205</v>
      </c>
      <c r="H2147" s="197">
        <v>2</v>
      </c>
      <c r="I2147" s="197"/>
      <c r="J2147" s="197">
        <f>ROUND(I2147*H2147,3)</f>
        <v>0</v>
      </c>
      <c r="K2147" s="198"/>
      <c r="L2147" s="199"/>
      <c r="M2147" s="200" t="s">
        <v>1</v>
      </c>
      <c r="N2147" s="201" t="s">
        <v>37</v>
      </c>
      <c r="O2147" s="156">
        <v>0</v>
      </c>
      <c r="P2147" s="156">
        <f>O2147*H2147</f>
        <v>0</v>
      </c>
      <c r="Q2147" s="156">
        <v>3.8000000000000002E-4</v>
      </c>
      <c r="R2147" s="156">
        <f>Q2147*H2147</f>
        <v>7.6000000000000004E-4</v>
      </c>
      <c r="S2147" s="156">
        <v>0</v>
      </c>
      <c r="T2147" s="157">
        <f>S2147*H2147</f>
        <v>0</v>
      </c>
      <c r="U2147" s="30"/>
      <c r="V2147" s="30"/>
      <c r="W2147" s="30"/>
      <c r="X2147" s="30"/>
      <c r="Y2147" s="30"/>
      <c r="Z2147" s="30"/>
      <c r="AA2147" s="30"/>
      <c r="AB2147" s="30"/>
      <c r="AC2147" s="30"/>
      <c r="AD2147" s="30"/>
      <c r="AE2147" s="30"/>
      <c r="AR2147" s="158" t="s">
        <v>511</v>
      </c>
      <c r="AT2147" s="158" t="s">
        <v>777</v>
      </c>
      <c r="AU2147" s="158" t="s">
        <v>87</v>
      </c>
      <c r="AY2147" s="18" t="s">
        <v>157</v>
      </c>
      <c r="BE2147" s="159">
        <f>IF(N2147="základná",J2147,0)</f>
        <v>0</v>
      </c>
      <c r="BF2147" s="159">
        <f>IF(N2147="znížená",J2147,0)</f>
        <v>0</v>
      </c>
      <c r="BG2147" s="159">
        <f>IF(N2147="zákl. prenesená",J2147,0)</f>
        <v>0</v>
      </c>
      <c r="BH2147" s="159">
        <f>IF(N2147="zníž. prenesená",J2147,0)</f>
        <v>0</v>
      </c>
      <c r="BI2147" s="159">
        <f>IF(N2147="nulová",J2147,0)</f>
        <v>0</v>
      </c>
      <c r="BJ2147" s="18" t="s">
        <v>87</v>
      </c>
      <c r="BK2147" s="160">
        <f>ROUND(I2147*H2147,3)</f>
        <v>0</v>
      </c>
      <c r="BL2147" s="18" t="s">
        <v>220</v>
      </c>
      <c r="BM2147" s="158" t="s">
        <v>2836</v>
      </c>
    </row>
    <row r="2148" spans="1:65" s="2" customFormat="1" ht="24.2" customHeight="1" x14ac:dyDescent="0.2">
      <c r="A2148" s="30"/>
      <c r="B2148" s="147"/>
      <c r="C2148" s="148" t="s">
        <v>2837</v>
      </c>
      <c r="D2148" s="148" t="s">
        <v>159</v>
      </c>
      <c r="E2148" s="149" t="s">
        <v>2838</v>
      </c>
      <c r="F2148" s="150" t="s">
        <v>2839</v>
      </c>
      <c r="G2148" s="151" t="s">
        <v>514</v>
      </c>
      <c r="H2148" s="152">
        <v>0.35</v>
      </c>
      <c r="I2148" s="152"/>
      <c r="J2148" s="152">
        <f>ROUND(I2148*H2148,3)</f>
        <v>0</v>
      </c>
      <c r="K2148" s="153"/>
      <c r="L2148" s="31"/>
      <c r="M2148" s="154" t="s">
        <v>1</v>
      </c>
      <c r="N2148" s="155" t="s">
        <v>37</v>
      </c>
      <c r="O2148" s="156">
        <v>0</v>
      </c>
      <c r="P2148" s="156">
        <f>O2148*H2148</f>
        <v>0</v>
      </c>
      <c r="Q2148" s="156">
        <v>0</v>
      </c>
      <c r="R2148" s="156">
        <f>Q2148*H2148</f>
        <v>0</v>
      </c>
      <c r="S2148" s="156">
        <v>0</v>
      </c>
      <c r="T2148" s="157">
        <f>S2148*H2148</f>
        <v>0</v>
      </c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R2148" s="158" t="s">
        <v>220</v>
      </c>
      <c r="AT2148" s="158" t="s">
        <v>159</v>
      </c>
      <c r="AU2148" s="158" t="s">
        <v>87</v>
      </c>
      <c r="AY2148" s="18" t="s">
        <v>157</v>
      </c>
      <c r="BE2148" s="159">
        <f>IF(N2148="základná",J2148,0)</f>
        <v>0</v>
      </c>
      <c r="BF2148" s="159">
        <f>IF(N2148="znížená",J2148,0)</f>
        <v>0</v>
      </c>
      <c r="BG2148" s="159">
        <f>IF(N2148="zákl. prenesená",J2148,0)</f>
        <v>0</v>
      </c>
      <c r="BH2148" s="159">
        <f>IF(N2148="zníž. prenesená",J2148,0)</f>
        <v>0</v>
      </c>
      <c r="BI2148" s="159">
        <f>IF(N2148="nulová",J2148,0)</f>
        <v>0</v>
      </c>
      <c r="BJ2148" s="18" t="s">
        <v>87</v>
      </c>
      <c r="BK2148" s="160">
        <f>ROUND(I2148*H2148,3)</f>
        <v>0</v>
      </c>
      <c r="BL2148" s="18" t="s">
        <v>220</v>
      </c>
      <c r="BM2148" s="158" t="s">
        <v>2840</v>
      </c>
    </row>
    <row r="2149" spans="1:65" s="12" customFormat="1" ht="22.9" customHeight="1" x14ac:dyDescent="0.2">
      <c r="B2149" s="135"/>
      <c r="D2149" s="136" t="s">
        <v>70</v>
      </c>
      <c r="E2149" s="145" t="s">
        <v>2841</v>
      </c>
      <c r="F2149" s="145" t="s">
        <v>2842</v>
      </c>
      <c r="J2149" s="146">
        <f>BK2149</f>
        <v>0</v>
      </c>
      <c r="L2149" s="135"/>
      <c r="M2149" s="139"/>
      <c r="N2149" s="140"/>
      <c r="O2149" s="140"/>
      <c r="P2149" s="141">
        <f>SUM(P2150:P2152)</f>
        <v>3.5750000000000002</v>
      </c>
      <c r="Q2149" s="140"/>
      <c r="R2149" s="141">
        <f>SUM(R2150:R2152)</f>
        <v>9.0000000000000006E-5</v>
      </c>
      <c r="S2149" s="140"/>
      <c r="T2149" s="142">
        <f>SUM(T2150:T2152)</f>
        <v>0</v>
      </c>
      <c r="AR2149" s="136" t="s">
        <v>87</v>
      </c>
      <c r="AT2149" s="143" t="s">
        <v>70</v>
      </c>
      <c r="AU2149" s="143" t="s">
        <v>79</v>
      </c>
      <c r="AY2149" s="136" t="s">
        <v>157</v>
      </c>
      <c r="BK2149" s="144">
        <f>SUM(BK2150:BK2152)</f>
        <v>0</v>
      </c>
    </row>
    <row r="2150" spans="1:65" s="2" customFormat="1" ht="14.45" customHeight="1" x14ac:dyDescent="0.2">
      <c r="A2150" s="30"/>
      <c r="B2150" s="147"/>
      <c r="C2150" s="148" t="s">
        <v>2843</v>
      </c>
      <c r="D2150" s="148" t="s">
        <v>159</v>
      </c>
      <c r="E2150" s="149" t="s">
        <v>2844</v>
      </c>
      <c r="F2150" s="150" t="s">
        <v>8175</v>
      </c>
      <c r="G2150" s="151" t="s">
        <v>819</v>
      </c>
      <c r="H2150" s="152">
        <v>1</v>
      </c>
      <c r="I2150" s="152"/>
      <c r="J2150" s="152">
        <f>ROUND(I2150*H2150,3)</f>
        <v>0</v>
      </c>
      <c r="K2150" s="153"/>
      <c r="L2150" s="31"/>
      <c r="M2150" s="154" t="s">
        <v>1</v>
      </c>
      <c r="N2150" s="155" t="s">
        <v>37</v>
      </c>
      <c r="O2150" s="156">
        <v>3.5750000000000002</v>
      </c>
      <c r="P2150" s="156">
        <f>O2150*H2150</f>
        <v>3.5750000000000002</v>
      </c>
      <c r="Q2150" s="156">
        <v>9.0000000000000006E-5</v>
      </c>
      <c r="R2150" s="156">
        <f>Q2150*H2150</f>
        <v>9.0000000000000006E-5</v>
      </c>
      <c r="S2150" s="156">
        <v>0</v>
      </c>
      <c r="T2150" s="157">
        <f>S2150*H2150</f>
        <v>0</v>
      </c>
      <c r="U2150" s="30"/>
      <c r="V2150" s="30"/>
      <c r="W2150" s="30"/>
      <c r="X2150" s="30"/>
      <c r="Y2150" s="30"/>
      <c r="Z2150" s="30"/>
      <c r="AA2150" s="30"/>
      <c r="AB2150" s="30"/>
      <c r="AC2150" s="30"/>
      <c r="AD2150" s="30"/>
      <c r="AE2150" s="30"/>
      <c r="AR2150" s="158" t="s">
        <v>220</v>
      </c>
      <c r="AT2150" s="158" t="s">
        <v>159</v>
      </c>
      <c r="AU2150" s="158" t="s">
        <v>87</v>
      </c>
      <c r="AY2150" s="18" t="s">
        <v>157</v>
      </c>
      <c r="BE2150" s="159">
        <f>IF(N2150="základná",J2150,0)</f>
        <v>0</v>
      </c>
      <c r="BF2150" s="159">
        <f>IF(N2150="znížená",J2150,0)</f>
        <v>0</v>
      </c>
      <c r="BG2150" s="159">
        <f>IF(N2150="zákl. prenesená",J2150,0)</f>
        <v>0</v>
      </c>
      <c r="BH2150" s="159">
        <f>IF(N2150="zníž. prenesená",J2150,0)</f>
        <v>0</v>
      </c>
      <c r="BI2150" s="159">
        <f>IF(N2150="nulová",J2150,0)</f>
        <v>0</v>
      </c>
      <c r="BJ2150" s="18" t="s">
        <v>87</v>
      </c>
      <c r="BK2150" s="160">
        <f>ROUND(I2150*H2150,3)</f>
        <v>0</v>
      </c>
      <c r="BL2150" s="18" t="s">
        <v>220</v>
      </c>
      <c r="BM2150" s="158" t="s">
        <v>2845</v>
      </c>
    </row>
    <row r="2151" spans="1:65" s="14" customFormat="1" ht="22.5" x14ac:dyDescent="0.2">
      <c r="B2151" s="172"/>
      <c r="D2151" s="166" t="s">
        <v>269</v>
      </c>
      <c r="E2151" s="173" t="s">
        <v>1</v>
      </c>
      <c r="F2151" s="174" t="s">
        <v>2846</v>
      </c>
      <c r="H2151" s="175">
        <v>1</v>
      </c>
      <c r="L2151" s="172"/>
      <c r="M2151" s="176"/>
      <c r="N2151" s="177"/>
      <c r="O2151" s="177"/>
      <c r="P2151" s="177"/>
      <c r="Q2151" s="177"/>
      <c r="R2151" s="177"/>
      <c r="S2151" s="177"/>
      <c r="T2151" s="178"/>
      <c r="AT2151" s="173" t="s">
        <v>269</v>
      </c>
      <c r="AU2151" s="173" t="s">
        <v>87</v>
      </c>
      <c r="AV2151" s="14" t="s">
        <v>87</v>
      </c>
      <c r="AW2151" s="14" t="s">
        <v>26</v>
      </c>
      <c r="AX2151" s="14" t="s">
        <v>71</v>
      </c>
      <c r="AY2151" s="173" t="s">
        <v>157</v>
      </c>
    </row>
    <row r="2152" spans="1:65" s="15" customFormat="1" x14ac:dyDescent="0.2">
      <c r="B2152" s="179"/>
      <c r="D2152" s="166" t="s">
        <v>269</v>
      </c>
      <c r="E2152" s="180" t="s">
        <v>1</v>
      </c>
      <c r="F2152" s="181" t="s">
        <v>272</v>
      </c>
      <c r="H2152" s="182">
        <v>1</v>
      </c>
      <c r="L2152" s="179"/>
      <c r="M2152" s="183"/>
      <c r="N2152" s="184"/>
      <c r="O2152" s="184"/>
      <c r="P2152" s="184"/>
      <c r="Q2152" s="184"/>
      <c r="R2152" s="184"/>
      <c r="S2152" s="184"/>
      <c r="T2152" s="185"/>
      <c r="AT2152" s="180" t="s">
        <v>269</v>
      </c>
      <c r="AU2152" s="180" t="s">
        <v>87</v>
      </c>
      <c r="AV2152" s="15" t="s">
        <v>162</v>
      </c>
      <c r="AW2152" s="15" t="s">
        <v>26</v>
      </c>
      <c r="AX2152" s="15" t="s">
        <v>79</v>
      </c>
      <c r="AY2152" s="180" t="s">
        <v>157</v>
      </c>
    </row>
    <row r="2153" spans="1:65" s="12" customFormat="1" ht="22.9" customHeight="1" x14ac:dyDescent="0.2">
      <c r="B2153" s="135"/>
      <c r="D2153" s="136" t="s">
        <v>70</v>
      </c>
      <c r="E2153" s="145" t="s">
        <v>605</v>
      </c>
      <c r="F2153" s="145" t="s">
        <v>606</v>
      </c>
      <c r="J2153" s="146">
        <f>BK2153</f>
        <v>0</v>
      </c>
      <c r="L2153" s="135"/>
      <c r="M2153" s="139"/>
      <c r="N2153" s="140"/>
      <c r="O2153" s="140"/>
      <c r="P2153" s="141">
        <f>SUM(P2154:P2314)</f>
        <v>415.41485231999991</v>
      </c>
      <c r="Q2153" s="140"/>
      <c r="R2153" s="141">
        <f>SUM(R2154:R2314)</f>
        <v>16.307508279999997</v>
      </c>
      <c r="S2153" s="140"/>
      <c r="T2153" s="142">
        <f>SUM(T2154:T2314)</f>
        <v>0</v>
      </c>
      <c r="AR2153" s="136" t="s">
        <v>87</v>
      </c>
      <c r="AT2153" s="143" t="s">
        <v>70</v>
      </c>
      <c r="AU2153" s="143" t="s">
        <v>79</v>
      </c>
      <c r="AY2153" s="136" t="s">
        <v>157</v>
      </c>
      <c r="BK2153" s="144">
        <f>SUM(BK2154:BK2314)</f>
        <v>0</v>
      </c>
    </row>
    <row r="2154" spans="1:65" s="2" customFormat="1" ht="24.2" customHeight="1" x14ac:dyDescent="0.2">
      <c r="A2154" s="30"/>
      <c r="B2154" s="147"/>
      <c r="C2154" s="148" t="s">
        <v>2847</v>
      </c>
      <c r="D2154" s="148" t="s">
        <v>159</v>
      </c>
      <c r="E2154" s="149" t="s">
        <v>2848</v>
      </c>
      <c r="F2154" s="150" t="s">
        <v>2849</v>
      </c>
      <c r="G2154" s="151" t="s">
        <v>168</v>
      </c>
      <c r="H2154" s="152">
        <v>99.74</v>
      </c>
      <c r="I2154" s="152"/>
      <c r="J2154" s="152">
        <f>ROUND(I2154*H2154,3)</f>
        <v>0</v>
      </c>
      <c r="K2154" s="153"/>
      <c r="L2154" s="31"/>
      <c r="M2154" s="154" t="s">
        <v>1</v>
      </c>
      <c r="N2154" s="155" t="s">
        <v>37</v>
      </c>
      <c r="O2154" s="156">
        <v>0.19900000000000001</v>
      </c>
      <c r="P2154" s="156">
        <f>O2154*H2154</f>
        <v>19.84826</v>
      </c>
      <c r="Q2154" s="156">
        <v>0</v>
      </c>
      <c r="R2154" s="156">
        <f>Q2154*H2154</f>
        <v>0</v>
      </c>
      <c r="S2154" s="156">
        <v>0</v>
      </c>
      <c r="T2154" s="157">
        <f>S2154*H2154</f>
        <v>0</v>
      </c>
      <c r="U2154" s="30"/>
      <c r="V2154" s="30"/>
      <c r="W2154" s="30"/>
      <c r="X2154" s="30"/>
      <c r="Y2154" s="30"/>
      <c r="Z2154" s="30"/>
      <c r="AA2154" s="30"/>
      <c r="AB2154" s="30"/>
      <c r="AC2154" s="30"/>
      <c r="AD2154" s="30"/>
      <c r="AE2154" s="30"/>
      <c r="AR2154" s="158" t="s">
        <v>220</v>
      </c>
      <c r="AT2154" s="158" t="s">
        <v>159</v>
      </c>
      <c r="AU2154" s="158" t="s">
        <v>87</v>
      </c>
      <c r="AY2154" s="18" t="s">
        <v>157</v>
      </c>
      <c r="BE2154" s="159">
        <f>IF(N2154="základná",J2154,0)</f>
        <v>0</v>
      </c>
      <c r="BF2154" s="159">
        <f>IF(N2154="znížená",J2154,0)</f>
        <v>0</v>
      </c>
      <c r="BG2154" s="159">
        <f>IF(N2154="zákl. prenesená",J2154,0)</f>
        <v>0</v>
      </c>
      <c r="BH2154" s="159">
        <f>IF(N2154="zníž. prenesená",J2154,0)</f>
        <v>0</v>
      </c>
      <c r="BI2154" s="159">
        <f>IF(N2154="nulová",J2154,0)</f>
        <v>0</v>
      </c>
      <c r="BJ2154" s="18" t="s">
        <v>87</v>
      </c>
      <c r="BK2154" s="160">
        <f>ROUND(I2154*H2154,3)</f>
        <v>0</v>
      </c>
      <c r="BL2154" s="18" t="s">
        <v>220</v>
      </c>
      <c r="BM2154" s="158" t="s">
        <v>2850</v>
      </c>
    </row>
    <row r="2155" spans="1:65" s="13" customFormat="1" x14ac:dyDescent="0.2">
      <c r="B2155" s="165"/>
      <c r="D2155" s="166" t="s">
        <v>269</v>
      </c>
      <c r="E2155" s="167" t="s">
        <v>1</v>
      </c>
      <c r="F2155" s="168" t="s">
        <v>2548</v>
      </c>
      <c r="H2155" s="167" t="s">
        <v>1</v>
      </c>
      <c r="L2155" s="165"/>
      <c r="M2155" s="169"/>
      <c r="N2155" s="170"/>
      <c r="O2155" s="170"/>
      <c r="P2155" s="170"/>
      <c r="Q2155" s="170"/>
      <c r="R2155" s="170"/>
      <c r="S2155" s="170"/>
      <c r="T2155" s="171"/>
      <c r="AT2155" s="167" t="s">
        <v>269</v>
      </c>
      <c r="AU2155" s="167" t="s">
        <v>87</v>
      </c>
      <c r="AV2155" s="13" t="s">
        <v>79</v>
      </c>
      <c r="AW2155" s="13" t="s">
        <v>26</v>
      </c>
      <c r="AX2155" s="13" t="s">
        <v>71</v>
      </c>
      <c r="AY2155" s="167" t="s">
        <v>157</v>
      </c>
    </row>
    <row r="2156" spans="1:65" s="13" customFormat="1" x14ac:dyDescent="0.2">
      <c r="B2156" s="165"/>
      <c r="D2156" s="166" t="s">
        <v>269</v>
      </c>
      <c r="E2156" s="167" t="s">
        <v>1</v>
      </c>
      <c r="F2156" s="168" t="s">
        <v>2851</v>
      </c>
      <c r="H2156" s="167" t="s">
        <v>1</v>
      </c>
      <c r="L2156" s="165"/>
      <c r="M2156" s="169"/>
      <c r="N2156" s="170"/>
      <c r="O2156" s="170"/>
      <c r="P2156" s="170"/>
      <c r="Q2156" s="170"/>
      <c r="R2156" s="170"/>
      <c r="S2156" s="170"/>
      <c r="T2156" s="171"/>
      <c r="AT2156" s="167" t="s">
        <v>269</v>
      </c>
      <c r="AU2156" s="167" t="s">
        <v>87</v>
      </c>
      <c r="AV2156" s="13" t="s">
        <v>79</v>
      </c>
      <c r="AW2156" s="13" t="s">
        <v>26</v>
      </c>
      <c r="AX2156" s="13" t="s">
        <v>71</v>
      </c>
      <c r="AY2156" s="167" t="s">
        <v>157</v>
      </c>
    </row>
    <row r="2157" spans="1:65" s="14" customFormat="1" x14ac:dyDescent="0.2">
      <c r="B2157" s="172"/>
      <c r="D2157" s="166" t="s">
        <v>269</v>
      </c>
      <c r="E2157" s="173" t="s">
        <v>1</v>
      </c>
      <c r="F2157" s="174" t="s">
        <v>2852</v>
      </c>
      <c r="H2157" s="175">
        <v>20.440000000000001</v>
      </c>
      <c r="L2157" s="172"/>
      <c r="M2157" s="176"/>
      <c r="N2157" s="177"/>
      <c r="O2157" s="177"/>
      <c r="P2157" s="177"/>
      <c r="Q2157" s="177"/>
      <c r="R2157" s="177"/>
      <c r="S2157" s="177"/>
      <c r="T2157" s="178"/>
      <c r="AT2157" s="173" t="s">
        <v>269</v>
      </c>
      <c r="AU2157" s="173" t="s">
        <v>87</v>
      </c>
      <c r="AV2157" s="14" t="s">
        <v>87</v>
      </c>
      <c r="AW2157" s="14" t="s">
        <v>26</v>
      </c>
      <c r="AX2157" s="14" t="s">
        <v>71</v>
      </c>
      <c r="AY2157" s="173" t="s">
        <v>157</v>
      </c>
    </row>
    <row r="2158" spans="1:65" s="16" customFormat="1" x14ac:dyDescent="0.2">
      <c r="B2158" s="186"/>
      <c r="D2158" s="166" t="s">
        <v>269</v>
      </c>
      <c r="E2158" s="187" t="s">
        <v>1</v>
      </c>
      <c r="F2158" s="188" t="s">
        <v>319</v>
      </c>
      <c r="H2158" s="189">
        <v>20.440000000000001</v>
      </c>
      <c r="L2158" s="186"/>
      <c r="M2158" s="190"/>
      <c r="N2158" s="191"/>
      <c r="O2158" s="191"/>
      <c r="P2158" s="191"/>
      <c r="Q2158" s="191"/>
      <c r="R2158" s="191"/>
      <c r="S2158" s="191"/>
      <c r="T2158" s="192"/>
      <c r="AT2158" s="187" t="s">
        <v>269</v>
      </c>
      <c r="AU2158" s="187" t="s">
        <v>87</v>
      </c>
      <c r="AV2158" s="16" t="s">
        <v>92</v>
      </c>
      <c r="AW2158" s="16" t="s">
        <v>26</v>
      </c>
      <c r="AX2158" s="16" t="s">
        <v>71</v>
      </c>
      <c r="AY2158" s="187" t="s">
        <v>157</v>
      </c>
    </row>
    <row r="2159" spans="1:65" s="13" customFormat="1" ht="22.5" x14ac:dyDescent="0.2">
      <c r="B2159" s="165"/>
      <c r="D2159" s="166" t="s">
        <v>269</v>
      </c>
      <c r="E2159" s="167" t="s">
        <v>1</v>
      </c>
      <c r="F2159" s="168" t="s">
        <v>2853</v>
      </c>
      <c r="H2159" s="167" t="s">
        <v>1</v>
      </c>
      <c r="L2159" s="165"/>
      <c r="M2159" s="169"/>
      <c r="N2159" s="170"/>
      <c r="O2159" s="170"/>
      <c r="P2159" s="170"/>
      <c r="Q2159" s="170"/>
      <c r="R2159" s="170"/>
      <c r="S2159" s="170"/>
      <c r="T2159" s="171"/>
      <c r="AT2159" s="167" t="s">
        <v>269</v>
      </c>
      <c r="AU2159" s="167" t="s">
        <v>87</v>
      </c>
      <c r="AV2159" s="13" t="s">
        <v>79</v>
      </c>
      <c r="AW2159" s="13" t="s">
        <v>26</v>
      </c>
      <c r="AX2159" s="13" t="s">
        <v>71</v>
      </c>
      <c r="AY2159" s="167" t="s">
        <v>157</v>
      </c>
    </row>
    <row r="2160" spans="1:65" s="14" customFormat="1" x14ac:dyDescent="0.2">
      <c r="B2160" s="172"/>
      <c r="D2160" s="166" t="s">
        <v>269</v>
      </c>
      <c r="E2160" s="173" t="s">
        <v>1</v>
      </c>
      <c r="F2160" s="174" t="s">
        <v>2854</v>
      </c>
      <c r="H2160" s="175">
        <v>79.3</v>
      </c>
      <c r="L2160" s="172"/>
      <c r="M2160" s="176"/>
      <c r="N2160" s="177"/>
      <c r="O2160" s="177"/>
      <c r="P2160" s="177"/>
      <c r="Q2160" s="177"/>
      <c r="R2160" s="177"/>
      <c r="S2160" s="177"/>
      <c r="T2160" s="178"/>
      <c r="AT2160" s="173" t="s">
        <v>269</v>
      </c>
      <c r="AU2160" s="173" t="s">
        <v>87</v>
      </c>
      <c r="AV2160" s="14" t="s">
        <v>87</v>
      </c>
      <c r="AW2160" s="14" t="s">
        <v>26</v>
      </c>
      <c r="AX2160" s="14" t="s">
        <v>71</v>
      </c>
      <c r="AY2160" s="173" t="s">
        <v>157</v>
      </c>
    </row>
    <row r="2161" spans="1:65" s="16" customFormat="1" x14ac:dyDescent="0.2">
      <c r="B2161" s="186"/>
      <c r="D2161" s="166" t="s">
        <v>269</v>
      </c>
      <c r="E2161" s="187" t="s">
        <v>1</v>
      </c>
      <c r="F2161" s="188" t="s">
        <v>319</v>
      </c>
      <c r="H2161" s="189">
        <v>79.3</v>
      </c>
      <c r="L2161" s="186"/>
      <c r="M2161" s="190"/>
      <c r="N2161" s="191"/>
      <c r="O2161" s="191"/>
      <c r="P2161" s="191"/>
      <c r="Q2161" s="191"/>
      <c r="R2161" s="191"/>
      <c r="S2161" s="191"/>
      <c r="T2161" s="192"/>
      <c r="AT2161" s="187" t="s">
        <v>269</v>
      </c>
      <c r="AU2161" s="187" t="s">
        <v>87</v>
      </c>
      <c r="AV2161" s="16" t="s">
        <v>92</v>
      </c>
      <c r="AW2161" s="16" t="s">
        <v>26</v>
      </c>
      <c r="AX2161" s="16" t="s">
        <v>71</v>
      </c>
      <c r="AY2161" s="187" t="s">
        <v>157</v>
      </c>
    </row>
    <row r="2162" spans="1:65" s="15" customFormat="1" x14ac:dyDescent="0.2">
      <c r="B2162" s="179"/>
      <c r="D2162" s="166" t="s">
        <v>269</v>
      </c>
      <c r="E2162" s="180" t="s">
        <v>1</v>
      </c>
      <c r="F2162" s="181" t="s">
        <v>272</v>
      </c>
      <c r="H2162" s="182">
        <v>99.74</v>
      </c>
      <c r="L2162" s="179"/>
      <c r="M2162" s="183"/>
      <c r="N2162" s="184"/>
      <c r="O2162" s="184"/>
      <c r="P2162" s="184"/>
      <c r="Q2162" s="184"/>
      <c r="R2162" s="184"/>
      <c r="S2162" s="184"/>
      <c r="T2162" s="185"/>
      <c r="AT2162" s="180" t="s">
        <v>269</v>
      </c>
      <c r="AU2162" s="180" t="s">
        <v>87</v>
      </c>
      <c r="AV2162" s="15" t="s">
        <v>162</v>
      </c>
      <c r="AW2162" s="15" t="s">
        <v>26</v>
      </c>
      <c r="AX2162" s="15" t="s">
        <v>79</v>
      </c>
      <c r="AY2162" s="180" t="s">
        <v>157</v>
      </c>
    </row>
    <row r="2163" spans="1:65" s="2" customFormat="1" ht="24.2" customHeight="1" x14ac:dyDescent="0.2">
      <c r="A2163" s="30"/>
      <c r="B2163" s="147"/>
      <c r="C2163" s="193" t="s">
        <v>2855</v>
      </c>
      <c r="D2163" s="193" t="s">
        <v>777</v>
      </c>
      <c r="E2163" s="194" t="s">
        <v>2856</v>
      </c>
      <c r="F2163" s="195" t="s">
        <v>8107</v>
      </c>
      <c r="G2163" s="196" t="s">
        <v>168</v>
      </c>
      <c r="H2163" s="197">
        <v>25</v>
      </c>
      <c r="I2163" s="197"/>
      <c r="J2163" s="197">
        <f>ROUND(I2163*H2163,3)</f>
        <v>0</v>
      </c>
      <c r="K2163" s="198"/>
      <c r="L2163" s="199"/>
      <c r="M2163" s="200" t="s">
        <v>1</v>
      </c>
      <c r="N2163" s="201" t="s">
        <v>37</v>
      </c>
      <c r="O2163" s="156">
        <v>0</v>
      </c>
      <c r="P2163" s="156">
        <f>O2163*H2163</f>
        <v>0</v>
      </c>
      <c r="Q2163" s="156">
        <v>6.6E-3</v>
      </c>
      <c r="R2163" s="156">
        <f>Q2163*H2163</f>
        <v>0.16500000000000001</v>
      </c>
      <c r="S2163" s="156">
        <v>0</v>
      </c>
      <c r="T2163" s="157">
        <f>S2163*H2163</f>
        <v>0</v>
      </c>
      <c r="U2163" s="30"/>
      <c r="V2163" s="30"/>
      <c r="W2163" s="30"/>
      <c r="X2163" s="30"/>
      <c r="Y2163" s="30"/>
      <c r="Z2163" s="30"/>
      <c r="AA2163" s="30"/>
      <c r="AB2163" s="30"/>
      <c r="AC2163" s="30"/>
      <c r="AD2163" s="30"/>
      <c r="AE2163" s="30"/>
      <c r="AR2163" s="158" t="s">
        <v>511</v>
      </c>
      <c r="AT2163" s="158" t="s">
        <v>777</v>
      </c>
      <c r="AU2163" s="158" t="s">
        <v>87</v>
      </c>
      <c r="AY2163" s="18" t="s">
        <v>157</v>
      </c>
      <c r="BE2163" s="159">
        <f>IF(N2163="základná",J2163,0)</f>
        <v>0</v>
      </c>
      <c r="BF2163" s="159">
        <f>IF(N2163="znížená",J2163,0)</f>
        <v>0</v>
      </c>
      <c r="BG2163" s="159">
        <f>IF(N2163="zákl. prenesená",J2163,0)</f>
        <v>0</v>
      </c>
      <c r="BH2163" s="159">
        <f>IF(N2163="zníž. prenesená",J2163,0)</f>
        <v>0</v>
      </c>
      <c r="BI2163" s="159">
        <f>IF(N2163="nulová",J2163,0)</f>
        <v>0</v>
      </c>
      <c r="BJ2163" s="18" t="s">
        <v>87</v>
      </c>
      <c r="BK2163" s="160">
        <f>ROUND(I2163*H2163,3)</f>
        <v>0</v>
      </c>
      <c r="BL2163" s="18" t="s">
        <v>220</v>
      </c>
      <c r="BM2163" s="158" t="s">
        <v>2857</v>
      </c>
    </row>
    <row r="2164" spans="1:65" s="14" customFormat="1" x14ac:dyDescent="0.2">
      <c r="B2164" s="172"/>
      <c r="D2164" s="166" t="s">
        <v>269</v>
      </c>
      <c r="E2164" s="173" t="s">
        <v>1</v>
      </c>
      <c r="F2164" s="174" t="s">
        <v>2858</v>
      </c>
      <c r="H2164" s="175">
        <v>25</v>
      </c>
      <c r="L2164" s="172"/>
      <c r="M2164" s="176"/>
      <c r="N2164" s="177"/>
      <c r="O2164" s="177"/>
      <c r="P2164" s="177"/>
      <c r="Q2164" s="177"/>
      <c r="R2164" s="177"/>
      <c r="S2164" s="177"/>
      <c r="T2164" s="178"/>
      <c r="AT2164" s="173" t="s">
        <v>269</v>
      </c>
      <c r="AU2164" s="173" t="s">
        <v>87</v>
      </c>
      <c r="AV2164" s="14" t="s">
        <v>87</v>
      </c>
      <c r="AW2164" s="14" t="s">
        <v>26</v>
      </c>
      <c r="AX2164" s="14" t="s">
        <v>71</v>
      </c>
      <c r="AY2164" s="173" t="s">
        <v>157</v>
      </c>
    </row>
    <row r="2165" spans="1:65" s="15" customFormat="1" x14ac:dyDescent="0.2">
      <c r="B2165" s="179"/>
      <c r="D2165" s="166" t="s">
        <v>269</v>
      </c>
      <c r="E2165" s="180" t="s">
        <v>1</v>
      </c>
      <c r="F2165" s="181" t="s">
        <v>272</v>
      </c>
      <c r="H2165" s="182">
        <v>25</v>
      </c>
      <c r="L2165" s="179"/>
      <c r="M2165" s="183"/>
      <c r="N2165" s="184"/>
      <c r="O2165" s="184"/>
      <c r="P2165" s="184"/>
      <c r="Q2165" s="184"/>
      <c r="R2165" s="184"/>
      <c r="S2165" s="184"/>
      <c r="T2165" s="185"/>
      <c r="AT2165" s="180" t="s">
        <v>269</v>
      </c>
      <c r="AU2165" s="180" t="s">
        <v>87</v>
      </c>
      <c r="AV2165" s="15" t="s">
        <v>162</v>
      </c>
      <c r="AW2165" s="15" t="s">
        <v>26</v>
      </c>
      <c r="AX2165" s="15" t="s">
        <v>79</v>
      </c>
      <c r="AY2165" s="180" t="s">
        <v>157</v>
      </c>
    </row>
    <row r="2166" spans="1:65" s="2" customFormat="1" ht="24.2" customHeight="1" x14ac:dyDescent="0.2">
      <c r="A2166" s="30"/>
      <c r="B2166" s="147"/>
      <c r="C2166" s="193" t="s">
        <v>2859</v>
      </c>
      <c r="D2166" s="193" t="s">
        <v>777</v>
      </c>
      <c r="E2166" s="194" t="s">
        <v>2860</v>
      </c>
      <c r="F2166" s="195" t="s">
        <v>8108</v>
      </c>
      <c r="G2166" s="196" t="s">
        <v>168</v>
      </c>
      <c r="H2166" s="197">
        <v>96.875</v>
      </c>
      <c r="I2166" s="197"/>
      <c r="J2166" s="197">
        <f>ROUND(I2166*H2166,3)</f>
        <v>0</v>
      </c>
      <c r="K2166" s="198"/>
      <c r="L2166" s="199"/>
      <c r="M2166" s="200" t="s">
        <v>1</v>
      </c>
      <c r="N2166" s="201" t="s">
        <v>37</v>
      </c>
      <c r="O2166" s="156">
        <v>0</v>
      </c>
      <c r="P2166" s="156">
        <f>O2166*H2166</f>
        <v>0</v>
      </c>
      <c r="Q2166" s="156">
        <v>5.28E-3</v>
      </c>
      <c r="R2166" s="156">
        <f>Q2166*H2166</f>
        <v>0.51149999999999995</v>
      </c>
      <c r="S2166" s="156">
        <v>0</v>
      </c>
      <c r="T2166" s="157">
        <f>S2166*H2166</f>
        <v>0</v>
      </c>
      <c r="U2166" s="30"/>
      <c r="V2166" s="30"/>
      <c r="W2166" s="30"/>
      <c r="X2166" s="30"/>
      <c r="Y2166" s="30"/>
      <c r="Z2166" s="30"/>
      <c r="AA2166" s="30"/>
      <c r="AB2166" s="30"/>
      <c r="AC2166" s="30"/>
      <c r="AD2166" s="30"/>
      <c r="AE2166" s="30"/>
      <c r="AR2166" s="158" t="s">
        <v>511</v>
      </c>
      <c r="AT2166" s="158" t="s">
        <v>777</v>
      </c>
      <c r="AU2166" s="158" t="s">
        <v>87</v>
      </c>
      <c r="AY2166" s="18" t="s">
        <v>157</v>
      </c>
      <c r="BE2166" s="159">
        <f>IF(N2166="základná",J2166,0)</f>
        <v>0</v>
      </c>
      <c r="BF2166" s="159">
        <f>IF(N2166="znížená",J2166,0)</f>
        <v>0</v>
      </c>
      <c r="BG2166" s="159">
        <f>IF(N2166="zákl. prenesená",J2166,0)</f>
        <v>0</v>
      </c>
      <c r="BH2166" s="159">
        <f>IF(N2166="zníž. prenesená",J2166,0)</f>
        <v>0</v>
      </c>
      <c r="BI2166" s="159">
        <f>IF(N2166="nulová",J2166,0)</f>
        <v>0</v>
      </c>
      <c r="BJ2166" s="18" t="s">
        <v>87</v>
      </c>
      <c r="BK2166" s="160">
        <f>ROUND(I2166*H2166,3)</f>
        <v>0</v>
      </c>
      <c r="BL2166" s="18" t="s">
        <v>220</v>
      </c>
      <c r="BM2166" s="158" t="s">
        <v>2861</v>
      </c>
    </row>
    <row r="2167" spans="1:65" s="14" customFormat="1" x14ac:dyDescent="0.2">
      <c r="B2167" s="172"/>
      <c r="D2167" s="166" t="s">
        <v>269</v>
      </c>
      <c r="E2167" s="173" t="s">
        <v>1</v>
      </c>
      <c r="F2167" s="174" t="s">
        <v>2862</v>
      </c>
      <c r="H2167" s="175">
        <v>96.875</v>
      </c>
      <c r="L2167" s="172"/>
      <c r="M2167" s="176"/>
      <c r="N2167" s="177"/>
      <c r="O2167" s="177"/>
      <c r="P2167" s="177"/>
      <c r="Q2167" s="177"/>
      <c r="R2167" s="177"/>
      <c r="S2167" s="177"/>
      <c r="T2167" s="178"/>
      <c r="AT2167" s="173" t="s">
        <v>269</v>
      </c>
      <c r="AU2167" s="173" t="s">
        <v>87</v>
      </c>
      <c r="AV2167" s="14" t="s">
        <v>87</v>
      </c>
      <c r="AW2167" s="14" t="s">
        <v>26</v>
      </c>
      <c r="AX2167" s="14" t="s">
        <v>71</v>
      </c>
      <c r="AY2167" s="173" t="s">
        <v>157</v>
      </c>
    </row>
    <row r="2168" spans="1:65" s="15" customFormat="1" x14ac:dyDescent="0.2">
      <c r="B2168" s="179"/>
      <c r="D2168" s="166" t="s">
        <v>269</v>
      </c>
      <c r="E2168" s="180" t="s">
        <v>1</v>
      </c>
      <c r="F2168" s="181" t="s">
        <v>272</v>
      </c>
      <c r="H2168" s="182">
        <v>96.875</v>
      </c>
      <c r="L2168" s="179"/>
      <c r="M2168" s="183"/>
      <c r="N2168" s="184"/>
      <c r="O2168" s="184"/>
      <c r="P2168" s="184"/>
      <c r="Q2168" s="184"/>
      <c r="R2168" s="184"/>
      <c r="S2168" s="184"/>
      <c r="T2168" s="185"/>
      <c r="AT2168" s="180" t="s">
        <v>269</v>
      </c>
      <c r="AU2168" s="180" t="s">
        <v>87</v>
      </c>
      <c r="AV2168" s="15" t="s">
        <v>162</v>
      </c>
      <c r="AW2168" s="15" t="s">
        <v>26</v>
      </c>
      <c r="AX2168" s="15" t="s">
        <v>79</v>
      </c>
      <c r="AY2168" s="180" t="s">
        <v>157</v>
      </c>
    </row>
    <row r="2169" spans="1:65" s="2" customFormat="1" ht="24.2" customHeight="1" x14ac:dyDescent="0.2">
      <c r="A2169" s="30"/>
      <c r="B2169" s="147"/>
      <c r="C2169" s="148" t="s">
        <v>2863</v>
      </c>
      <c r="D2169" s="148" t="s">
        <v>159</v>
      </c>
      <c r="E2169" s="149" t="s">
        <v>2848</v>
      </c>
      <c r="F2169" s="150" t="s">
        <v>2849</v>
      </c>
      <c r="G2169" s="151" t="s">
        <v>168</v>
      </c>
      <c r="H2169" s="152">
        <v>79.3</v>
      </c>
      <c r="I2169" s="152"/>
      <c r="J2169" s="152">
        <f>ROUND(I2169*H2169,3)</f>
        <v>0</v>
      </c>
      <c r="K2169" s="153"/>
      <c r="L2169" s="31"/>
      <c r="M2169" s="154" t="s">
        <v>1</v>
      </c>
      <c r="N2169" s="155" t="s">
        <v>37</v>
      </c>
      <c r="O2169" s="156">
        <v>0.19900000000000001</v>
      </c>
      <c r="P2169" s="156">
        <f>O2169*H2169</f>
        <v>15.7807</v>
      </c>
      <c r="Q2169" s="156">
        <v>0</v>
      </c>
      <c r="R2169" s="156">
        <f>Q2169*H2169</f>
        <v>0</v>
      </c>
      <c r="S2169" s="156">
        <v>0</v>
      </c>
      <c r="T2169" s="157">
        <f>S2169*H2169</f>
        <v>0</v>
      </c>
      <c r="U2169" s="30"/>
      <c r="V2169" s="30"/>
      <c r="W2169" s="30"/>
      <c r="X2169" s="30"/>
      <c r="Y2169" s="30"/>
      <c r="Z2169" s="30"/>
      <c r="AA2169" s="30"/>
      <c r="AB2169" s="30"/>
      <c r="AC2169" s="30"/>
      <c r="AD2169" s="30"/>
      <c r="AE2169" s="30"/>
      <c r="AR2169" s="158" t="s">
        <v>220</v>
      </c>
      <c r="AT2169" s="158" t="s">
        <v>159</v>
      </c>
      <c r="AU2169" s="158" t="s">
        <v>87</v>
      </c>
      <c r="AY2169" s="18" t="s">
        <v>157</v>
      </c>
      <c r="BE2169" s="159">
        <f>IF(N2169="základná",J2169,0)</f>
        <v>0</v>
      </c>
      <c r="BF2169" s="159">
        <f>IF(N2169="znížená",J2169,0)</f>
        <v>0</v>
      </c>
      <c r="BG2169" s="159">
        <f>IF(N2169="zákl. prenesená",J2169,0)</f>
        <v>0</v>
      </c>
      <c r="BH2169" s="159">
        <f>IF(N2169="zníž. prenesená",J2169,0)</f>
        <v>0</v>
      </c>
      <c r="BI2169" s="159">
        <f>IF(N2169="nulová",J2169,0)</f>
        <v>0</v>
      </c>
      <c r="BJ2169" s="18" t="s">
        <v>87</v>
      </c>
      <c r="BK2169" s="160">
        <f>ROUND(I2169*H2169,3)</f>
        <v>0</v>
      </c>
      <c r="BL2169" s="18" t="s">
        <v>220</v>
      </c>
      <c r="BM2169" s="158" t="s">
        <v>2864</v>
      </c>
    </row>
    <row r="2170" spans="1:65" s="13" customFormat="1" ht="22.5" x14ac:dyDescent="0.2">
      <c r="B2170" s="165"/>
      <c r="D2170" s="166" t="s">
        <v>269</v>
      </c>
      <c r="E2170" s="167" t="s">
        <v>1</v>
      </c>
      <c r="F2170" s="168" t="s">
        <v>2853</v>
      </c>
      <c r="H2170" s="167" t="s">
        <v>1</v>
      </c>
      <c r="L2170" s="165"/>
      <c r="M2170" s="169"/>
      <c r="N2170" s="170"/>
      <c r="O2170" s="170"/>
      <c r="P2170" s="170"/>
      <c r="Q2170" s="170"/>
      <c r="R2170" s="170"/>
      <c r="S2170" s="170"/>
      <c r="T2170" s="171"/>
      <c r="AT2170" s="167" t="s">
        <v>269</v>
      </c>
      <c r="AU2170" s="167" t="s">
        <v>87</v>
      </c>
      <c r="AV2170" s="13" t="s">
        <v>79</v>
      </c>
      <c r="AW2170" s="13" t="s">
        <v>26</v>
      </c>
      <c r="AX2170" s="13" t="s">
        <v>71</v>
      </c>
      <c r="AY2170" s="167" t="s">
        <v>157</v>
      </c>
    </row>
    <row r="2171" spans="1:65" s="14" customFormat="1" x14ac:dyDescent="0.2">
      <c r="B2171" s="172"/>
      <c r="D2171" s="166" t="s">
        <v>269</v>
      </c>
      <c r="E2171" s="173" t="s">
        <v>1</v>
      </c>
      <c r="F2171" s="174" t="s">
        <v>2854</v>
      </c>
      <c r="H2171" s="175">
        <v>79.3</v>
      </c>
      <c r="L2171" s="172"/>
      <c r="M2171" s="176"/>
      <c r="N2171" s="177"/>
      <c r="O2171" s="177"/>
      <c r="P2171" s="177"/>
      <c r="Q2171" s="177"/>
      <c r="R2171" s="177"/>
      <c r="S2171" s="177"/>
      <c r="T2171" s="178"/>
      <c r="AT2171" s="173" t="s">
        <v>269</v>
      </c>
      <c r="AU2171" s="173" t="s">
        <v>87</v>
      </c>
      <c r="AV2171" s="14" t="s">
        <v>87</v>
      </c>
      <c r="AW2171" s="14" t="s">
        <v>26</v>
      </c>
      <c r="AX2171" s="14" t="s">
        <v>71</v>
      </c>
      <c r="AY2171" s="173" t="s">
        <v>157</v>
      </c>
    </row>
    <row r="2172" spans="1:65" s="15" customFormat="1" x14ac:dyDescent="0.2">
      <c r="B2172" s="179"/>
      <c r="D2172" s="166" t="s">
        <v>269</v>
      </c>
      <c r="E2172" s="180" t="s">
        <v>1</v>
      </c>
      <c r="F2172" s="181" t="s">
        <v>272</v>
      </c>
      <c r="H2172" s="182">
        <v>79.3</v>
      </c>
      <c r="L2172" s="179"/>
      <c r="M2172" s="183"/>
      <c r="N2172" s="184"/>
      <c r="O2172" s="184"/>
      <c r="P2172" s="184"/>
      <c r="Q2172" s="184"/>
      <c r="R2172" s="184"/>
      <c r="S2172" s="184"/>
      <c r="T2172" s="185"/>
      <c r="AT2172" s="180" t="s">
        <v>269</v>
      </c>
      <c r="AU2172" s="180" t="s">
        <v>87</v>
      </c>
      <c r="AV2172" s="15" t="s">
        <v>162</v>
      </c>
      <c r="AW2172" s="15" t="s">
        <v>26</v>
      </c>
      <c r="AX2172" s="15" t="s">
        <v>79</v>
      </c>
      <c r="AY2172" s="180" t="s">
        <v>157</v>
      </c>
    </row>
    <row r="2173" spans="1:65" s="2" customFormat="1" ht="24.2" customHeight="1" x14ac:dyDescent="0.2">
      <c r="A2173" s="30"/>
      <c r="B2173" s="147"/>
      <c r="C2173" s="148" t="s">
        <v>2865</v>
      </c>
      <c r="D2173" s="148" t="s">
        <v>159</v>
      </c>
      <c r="E2173" s="149" t="s">
        <v>2866</v>
      </c>
      <c r="F2173" s="150" t="s">
        <v>2867</v>
      </c>
      <c r="G2173" s="151" t="s">
        <v>205</v>
      </c>
      <c r="H2173" s="152">
        <v>148</v>
      </c>
      <c r="I2173" s="152"/>
      <c r="J2173" s="152">
        <f>ROUND(I2173*H2173,3)</f>
        <v>0</v>
      </c>
      <c r="K2173" s="153"/>
      <c r="L2173" s="31"/>
      <c r="M2173" s="154" t="s">
        <v>1</v>
      </c>
      <c r="N2173" s="155" t="s">
        <v>37</v>
      </c>
      <c r="O2173" s="156">
        <v>0.10181999999999999</v>
      </c>
      <c r="P2173" s="156">
        <f>O2173*H2173</f>
        <v>15.06936</v>
      </c>
      <c r="Q2173" s="156">
        <v>2.1000000000000001E-4</v>
      </c>
      <c r="R2173" s="156">
        <f>Q2173*H2173</f>
        <v>3.108E-2</v>
      </c>
      <c r="S2173" s="156">
        <v>0</v>
      </c>
      <c r="T2173" s="157">
        <f>S2173*H2173</f>
        <v>0</v>
      </c>
      <c r="U2173" s="30"/>
      <c r="V2173" s="30"/>
      <c r="W2173" s="30"/>
      <c r="X2173" s="30"/>
      <c r="Y2173" s="30"/>
      <c r="Z2173" s="30"/>
      <c r="AA2173" s="30"/>
      <c r="AB2173" s="30"/>
      <c r="AC2173" s="30"/>
      <c r="AD2173" s="30"/>
      <c r="AE2173" s="30"/>
      <c r="AR2173" s="158" t="s">
        <v>220</v>
      </c>
      <c r="AT2173" s="158" t="s">
        <v>159</v>
      </c>
      <c r="AU2173" s="158" t="s">
        <v>87</v>
      </c>
      <c r="AY2173" s="18" t="s">
        <v>157</v>
      </c>
      <c r="BE2173" s="159">
        <f>IF(N2173="základná",J2173,0)</f>
        <v>0</v>
      </c>
      <c r="BF2173" s="159">
        <f>IF(N2173="znížená",J2173,0)</f>
        <v>0</v>
      </c>
      <c r="BG2173" s="159">
        <f>IF(N2173="zákl. prenesená",J2173,0)</f>
        <v>0</v>
      </c>
      <c r="BH2173" s="159">
        <f>IF(N2173="zníž. prenesená",J2173,0)</f>
        <v>0</v>
      </c>
      <c r="BI2173" s="159">
        <f>IF(N2173="nulová",J2173,0)</f>
        <v>0</v>
      </c>
      <c r="BJ2173" s="18" t="s">
        <v>87</v>
      </c>
      <c r="BK2173" s="160">
        <f>ROUND(I2173*H2173,3)</f>
        <v>0</v>
      </c>
      <c r="BL2173" s="18" t="s">
        <v>220</v>
      </c>
      <c r="BM2173" s="158" t="s">
        <v>2868</v>
      </c>
    </row>
    <row r="2174" spans="1:65" s="13" customFormat="1" x14ac:dyDescent="0.2">
      <c r="B2174" s="165"/>
      <c r="D2174" s="166" t="s">
        <v>269</v>
      </c>
      <c r="E2174" s="167" t="s">
        <v>1</v>
      </c>
      <c r="F2174" s="168" t="s">
        <v>2869</v>
      </c>
      <c r="H2174" s="167" t="s">
        <v>1</v>
      </c>
      <c r="L2174" s="165"/>
      <c r="M2174" s="169"/>
      <c r="N2174" s="170"/>
      <c r="O2174" s="170"/>
      <c r="P2174" s="170"/>
      <c r="Q2174" s="170"/>
      <c r="R2174" s="170"/>
      <c r="S2174" s="170"/>
      <c r="T2174" s="171"/>
      <c r="AT2174" s="167" t="s">
        <v>269</v>
      </c>
      <c r="AU2174" s="167" t="s">
        <v>87</v>
      </c>
      <c r="AV2174" s="13" t="s">
        <v>79</v>
      </c>
      <c r="AW2174" s="13" t="s">
        <v>26</v>
      </c>
      <c r="AX2174" s="13" t="s">
        <v>71</v>
      </c>
      <c r="AY2174" s="167" t="s">
        <v>157</v>
      </c>
    </row>
    <row r="2175" spans="1:65" s="14" customFormat="1" x14ac:dyDescent="0.2">
      <c r="B2175" s="172"/>
      <c r="D2175" s="166" t="s">
        <v>269</v>
      </c>
      <c r="E2175" s="173" t="s">
        <v>1</v>
      </c>
      <c r="F2175" s="174" t="s">
        <v>2870</v>
      </c>
      <c r="H2175" s="175">
        <v>148</v>
      </c>
      <c r="L2175" s="172"/>
      <c r="M2175" s="176"/>
      <c r="N2175" s="177"/>
      <c r="O2175" s="177"/>
      <c r="P2175" s="177"/>
      <c r="Q2175" s="177"/>
      <c r="R2175" s="177"/>
      <c r="S2175" s="177"/>
      <c r="T2175" s="178"/>
      <c r="AT2175" s="173" t="s">
        <v>269</v>
      </c>
      <c r="AU2175" s="173" t="s">
        <v>87</v>
      </c>
      <c r="AV2175" s="14" t="s">
        <v>87</v>
      </c>
      <c r="AW2175" s="14" t="s">
        <v>26</v>
      </c>
      <c r="AX2175" s="14" t="s">
        <v>71</v>
      </c>
      <c r="AY2175" s="173" t="s">
        <v>157</v>
      </c>
    </row>
    <row r="2176" spans="1:65" s="15" customFormat="1" x14ac:dyDescent="0.2">
      <c r="B2176" s="179"/>
      <c r="D2176" s="166" t="s">
        <v>269</v>
      </c>
      <c r="E2176" s="180" t="s">
        <v>1</v>
      </c>
      <c r="F2176" s="181" t="s">
        <v>272</v>
      </c>
      <c r="H2176" s="182">
        <v>148</v>
      </c>
      <c r="L2176" s="179"/>
      <c r="M2176" s="183"/>
      <c r="N2176" s="184"/>
      <c r="O2176" s="184"/>
      <c r="P2176" s="184"/>
      <c r="Q2176" s="184"/>
      <c r="R2176" s="184"/>
      <c r="S2176" s="184"/>
      <c r="T2176" s="185"/>
      <c r="AT2176" s="180" t="s">
        <v>269</v>
      </c>
      <c r="AU2176" s="180" t="s">
        <v>87</v>
      </c>
      <c r="AV2176" s="15" t="s">
        <v>162</v>
      </c>
      <c r="AW2176" s="15" t="s">
        <v>26</v>
      </c>
      <c r="AX2176" s="15" t="s">
        <v>79</v>
      </c>
      <c r="AY2176" s="180" t="s">
        <v>157</v>
      </c>
    </row>
    <row r="2177" spans="1:65" s="2" customFormat="1" ht="24.2" customHeight="1" x14ac:dyDescent="0.2">
      <c r="A2177" s="30"/>
      <c r="B2177" s="147"/>
      <c r="C2177" s="193" t="s">
        <v>2871</v>
      </c>
      <c r="D2177" s="193" t="s">
        <v>777</v>
      </c>
      <c r="E2177" s="194" t="s">
        <v>2872</v>
      </c>
      <c r="F2177" s="195" t="s">
        <v>8109</v>
      </c>
      <c r="G2177" s="196" t="s">
        <v>205</v>
      </c>
      <c r="H2177" s="197">
        <v>148</v>
      </c>
      <c r="I2177" s="197"/>
      <c r="J2177" s="197">
        <f>ROUND(I2177*H2177,3)</f>
        <v>0</v>
      </c>
      <c r="K2177" s="198"/>
      <c r="L2177" s="199"/>
      <c r="M2177" s="200" t="s">
        <v>1</v>
      </c>
      <c r="N2177" s="201" t="s">
        <v>37</v>
      </c>
      <c r="O2177" s="156">
        <v>0</v>
      </c>
      <c r="P2177" s="156">
        <f>O2177*H2177</f>
        <v>0</v>
      </c>
      <c r="Q2177" s="156">
        <v>8.2000000000000007E-3</v>
      </c>
      <c r="R2177" s="156">
        <f>Q2177*H2177</f>
        <v>1.2136</v>
      </c>
      <c r="S2177" s="156">
        <v>0</v>
      </c>
      <c r="T2177" s="157">
        <f>S2177*H2177</f>
        <v>0</v>
      </c>
      <c r="U2177" s="30"/>
      <c r="V2177" s="30"/>
      <c r="W2177" s="30"/>
      <c r="X2177" s="30"/>
      <c r="Y2177" s="30"/>
      <c r="Z2177" s="30"/>
      <c r="AA2177" s="30"/>
      <c r="AB2177" s="30"/>
      <c r="AC2177" s="30"/>
      <c r="AD2177" s="30"/>
      <c r="AE2177" s="30"/>
      <c r="AR2177" s="158" t="s">
        <v>511</v>
      </c>
      <c r="AT2177" s="158" t="s">
        <v>777</v>
      </c>
      <c r="AU2177" s="158" t="s">
        <v>87</v>
      </c>
      <c r="AY2177" s="18" t="s">
        <v>157</v>
      </c>
      <c r="BE2177" s="159">
        <f>IF(N2177="základná",J2177,0)</f>
        <v>0</v>
      </c>
      <c r="BF2177" s="159">
        <f>IF(N2177="znížená",J2177,0)</f>
        <v>0</v>
      </c>
      <c r="BG2177" s="159">
        <f>IF(N2177="zákl. prenesená",J2177,0)</f>
        <v>0</v>
      </c>
      <c r="BH2177" s="159">
        <f>IF(N2177="zníž. prenesená",J2177,0)</f>
        <v>0</v>
      </c>
      <c r="BI2177" s="159">
        <f>IF(N2177="nulová",J2177,0)</f>
        <v>0</v>
      </c>
      <c r="BJ2177" s="18" t="s">
        <v>87</v>
      </c>
      <c r="BK2177" s="160">
        <f>ROUND(I2177*H2177,3)</f>
        <v>0</v>
      </c>
      <c r="BL2177" s="18" t="s">
        <v>220</v>
      </c>
      <c r="BM2177" s="158" t="s">
        <v>2873</v>
      </c>
    </row>
    <row r="2178" spans="1:65" s="2" customFormat="1" ht="24.2" customHeight="1" x14ac:dyDescent="0.2">
      <c r="A2178" s="30"/>
      <c r="B2178" s="147"/>
      <c r="C2178" s="148" t="s">
        <v>2874</v>
      </c>
      <c r="D2178" s="148" t="s">
        <v>159</v>
      </c>
      <c r="E2178" s="149" t="s">
        <v>2866</v>
      </c>
      <c r="F2178" s="150" t="s">
        <v>2867</v>
      </c>
      <c r="G2178" s="151" t="s">
        <v>205</v>
      </c>
      <c r="H2178" s="152">
        <v>2</v>
      </c>
      <c r="I2178" s="152"/>
      <c r="J2178" s="152">
        <f>ROUND(I2178*H2178,3)</f>
        <v>0</v>
      </c>
      <c r="K2178" s="153"/>
      <c r="L2178" s="31"/>
      <c r="M2178" s="154" t="s">
        <v>1</v>
      </c>
      <c r="N2178" s="155" t="s">
        <v>37</v>
      </c>
      <c r="O2178" s="156">
        <v>0.10181999999999999</v>
      </c>
      <c r="P2178" s="156">
        <f>O2178*H2178</f>
        <v>0.20363999999999999</v>
      </c>
      <c r="Q2178" s="156">
        <v>2.1000000000000001E-4</v>
      </c>
      <c r="R2178" s="156">
        <f>Q2178*H2178</f>
        <v>4.2000000000000002E-4</v>
      </c>
      <c r="S2178" s="156">
        <v>0</v>
      </c>
      <c r="T2178" s="157">
        <f>S2178*H2178</f>
        <v>0</v>
      </c>
      <c r="U2178" s="30"/>
      <c r="V2178" s="30"/>
      <c r="W2178" s="30"/>
      <c r="X2178" s="30"/>
      <c r="Y2178" s="30"/>
      <c r="Z2178" s="30"/>
      <c r="AA2178" s="30"/>
      <c r="AB2178" s="30"/>
      <c r="AC2178" s="30"/>
      <c r="AD2178" s="30"/>
      <c r="AE2178" s="30"/>
      <c r="AR2178" s="158" t="s">
        <v>220</v>
      </c>
      <c r="AT2178" s="158" t="s">
        <v>159</v>
      </c>
      <c r="AU2178" s="158" t="s">
        <v>87</v>
      </c>
      <c r="AY2178" s="18" t="s">
        <v>157</v>
      </c>
      <c r="BE2178" s="159">
        <f>IF(N2178="základná",J2178,0)</f>
        <v>0</v>
      </c>
      <c r="BF2178" s="159">
        <f>IF(N2178="znížená",J2178,0)</f>
        <v>0</v>
      </c>
      <c r="BG2178" s="159">
        <f>IF(N2178="zákl. prenesená",J2178,0)</f>
        <v>0</v>
      </c>
      <c r="BH2178" s="159">
        <f>IF(N2178="zníž. prenesená",J2178,0)</f>
        <v>0</v>
      </c>
      <c r="BI2178" s="159">
        <f>IF(N2178="nulová",J2178,0)</f>
        <v>0</v>
      </c>
      <c r="BJ2178" s="18" t="s">
        <v>87</v>
      </c>
      <c r="BK2178" s="160">
        <f>ROUND(I2178*H2178,3)</f>
        <v>0</v>
      </c>
      <c r="BL2178" s="18" t="s">
        <v>220</v>
      </c>
      <c r="BM2178" s="158" t="s">
        <v>2875</v>
      </c>
    </row>
    <row r="2179" spans="1:65" s="13" customFormat="1" x14ac:dyDescent="0.2">
      <c r="B2179" s="165"/>
      <c r="D2179" s="166" t="s">
        <v>269</v>
      </c>
      <c r="E2179" s="167" t="s">
        <v>1</v>
      </c>
      <c r="F2179" s="168" t="s">
        <v>2361</v>
      </c>
      <c r="H2179" s="167" t="s">
        <v>1</v>
      </c>
      <c r="L2179" s="165"/>
      <c r="M2179" s="169"/>
      <c r="N2179" s="170"/>
      <c r="O2179" s="170"/>
      <c r="P2179" s="170"/>
      <c r="Q2179" s="170"/>
      <c r="R2179" s="170"/>
      <c r="S2179" s="170"/>
      <c r="T2179" s="171"/>
      <c r="AT2179" s="167" t="s">
        <v>269</v>
      </c>
      <c r="AU2179" s="167" t="s">
        <v>87</v>
      </c>
      <c r="AV2179" s="13" t="s">
        <v>79</v>
      </c>
      <c r="AW2179" s="13" t="s">
        <v>26</v>
      </c>
      <c r="AX2179" s="13" t="s">
        <v>71</v>
      </c>
      <c r="AY2179" s="167" t="s">
        <v>157</v>
      </c>
    </row>
    <row r="2180" spans="1:65" s="14" customFormat="1" x14ac:dyDescent="0.2">
      <c r="B2180" s="172"/>
      <c r="D2180" s="166" t="s">
        <v>269</v>
      </c>
      <c r="E2180" s="173" t="s">
        <v>1</v>
      </c>
      <c r="F2180" s="174" t="s">
        <v>2876</v>
      </c>
      <c r="H2180" s="175">
        <v>2</v>
      </c>
      <c r="L2180" s="172"/>
      <c r="M2180" s="176"/>
      <c r="N2180" s="177"/>
      <c r="O2180" s="177"/>
      <c r="P2180" s="177"/>
      <c r="Q2180" s="177"/>
      <c r="R2180" s="177"/>
      <c r="S2180" s="177"/>
      <c r="T2180" s="178"/>
      <c r="AT2180" s="173" t="s">
        <v>269</v>
      </c>
      <c r="AU2180" s="173" t="s">
        <v>87</v>
      </c>
      <c r="AV2180" s="14" t="s">
        <v>87</v>
      </c>
      <c r="AW2180" s="14" t="s">
        <v>26</v>
      </c>
      <c r="AX2180" s="14" t="s">
        <v>71</v>
      </c>
      <c r="AY2180" s="173" t="s">
        <v>157</v>
      </c>
    </row>
    <row r="2181" spans="1:65" s="15" customFormat="1" x14ac:dyDescent="0.2">
      <c r="B2181" s="179"/>
      <c r="D2181" s="166" t="s">
        <v>269</v>
      </c>
      <c r="E2181" s="180" t="s">
        <v>1</v>
      </c>
      <c r="F2181" s="181" t="s">
        <v>272</v>
      </c>
      <c r="H2181" s="182">
        <v>2</v>
      </c>
      <c r="L2181" s="179"/>
      <c r="M2181" s="183"/>
      <c r="N2181" s="184"/>
      <c r="O2181" s="184"/>
      <c r="P2181" s="184"/>
      <c r="Q2181" s="184"/>
      <c r="R2181" s="184"/>
      <c r="S2181" s="184"/>
      <c r="T2181" s="185"/>
      <c r="AT2181" s="180" t="s">
        <v>269</v>
      </c>
      <c r="AU2181" s="180" t="s">
        <v>87</v>
      </c>
      <c r="AV2181" s="15" t="s">
        <v>162</v>
      </c>
      <c r="AW2181" s="15" t="s">
        <v>26</v>
      </c>
      <c r="AX2181" s="15" t="s">
        <v>79</v>
      </c>
      <c r="AY2181" s="180" t="s">
        <v>157</v>
      </c>
    </row>
    <row r="2182" spans="1:65" s="2" customFormat="1" ht="24.2" customHeight="1" x14ac:dyDescent="0.2">
      <c r="A2182" s="30"/>
      <c r="B2182" s="147"/>
      <c r="C2182" s="193" t="s">
        <v>2877</v>
      </c>
      <c r="D2182" s="193" t="s">
        <v>777</v>
      </c>
      <c r="E2182" s="194" t="s">
        <v>2878</v>
      </c>
      <c r="F2182" s="195" t="s">
        <v>8110</v>
      </c>
      <c r="G2182" s="196" t="s">
        <v>205</v>
      </c>
      <c r="H2182" s="197">
        <v>2</v>
      </c>
      <c r="I2182" s="197"/>
      <c r="J2182" s="197">
        <f>ROUND(I2182*H2182,3)</f>
        <v>0</v>
      </c>
      <c r="K2182" s="198"/>
      <c r="L2182" s="199"/>
      <c r="M2182" s="200" t="s">
        <v>1</v>
      </c>
      <c r="N2182" s="201" t="s">
        <v>37</v>
      </c>
      <c r="O2182" s="156">
        <v>0</v>
      </c>
      <c r="P2182" s="156">
        <f>O2182*H2182</f>
        <v>0</v>
      </c>
      <c r="Q2182" s="156">
        <v>8.2000000000000007E-3</v>
      </c>
      <c r="R2182" s="156">
        <f>Q2182*H2182</f>
        <v>1.6400000000000001E-2</v>
      </c>
      <c r="S2182" s="156">
        <v>0</v>
      </c>
      <c r="T2182" s="157">
        <f>S2182*H2182</f>
        <v>0</v>
      </c>
      <c r="U2182" s="30"/>
      <c r="V2182" s="30"/>
      <c r="W2182" s="30"/>
      <c r="X2182" s="30"/>
      <c r="Y2182" s="30"/>
      <c r="Z2182" s="30"/>
      <c r="AA2182" s="30"/>
      <c r="AB2182" s="30"/>
      <c r="AC2182" s="30"/>
      <c r="AD2182" s="30"/>
      <c r="AE2182" s="30"/>
      <c r="AR2182" s="158" t="s">
        <v>511</v>
      </c>
      <c r="AT2182" s="158" t="s">
        <v>777</v>
      </c>
      <c r="AU2182" s="158" t="s">
        <v>87</v>
      </c>
      <c r="AY2182" s="18" t="s">
        <v>157</v>
      </c>
      <c r="BE2182" s="159">
        <f>IF(N2182="základná",J2182,0)</f>
        <v>0</v>
      </c>
      <c r="BF2182" s="159">
        <f>IF(N2182="znížená",J2182,0)</f>
        <v>0</v>
      </c>
      <c r="BG2182" s="159">
        <f>IF(N2182="zákl. prenesená",J2182,0)</f>
        <v>0</v>
      </c>
      <c r="BH2182" s="159">
        <f>IF(N2182="zníž. prenesená",J2182,0)</f>
        <v>0</v>
      </c>
      <c r="BI2182" s="159">
        <f>IF(N2182="nulová",J2182,0)</f>
        <v>0</v>
      </c>
      <c r="BJ2182" s="18" t="s">
        <v>87</v>
      </c>
      <c r="BK2182" s="160">
        <f>ROUND(I2182*H2182,3)</f>
        <v>0</v>
      </c>
      <c r="BL2182" s="18" t="s">
        <v>220</v>
      </c>
      <c r="BM2182" s="158" t="s">
        <v>2879</v>
      </c>
    </row>
    <row r="2183" spans="1:65" s="2" customFormat="1" ht="24.2" customHeight="1" x14ac:dyDescent="0.2">
      <c r="A2183" s="30"/>
      <c r="B2183" s="147"/>
      <c r="C2183" s="148" t="s">
        <v>2880</v>
      </c>
      <c r="D2183" s="148" t="s">
        <v>159</v>
      </c>
      <c r="E2183" s="149" t="s">
        <v>2881</v>
      </c>
      <c r="F2183" s="150" t="s">
        <v>2882</v>
      </c>
      <c r="G2183" s="151" t="s">
        <v>196</v>
      </c>
      <c r="H2183" s="152">
        <v>184.5</v>
      </c>
      <c r="I2183" s="152"/>
      <c r="J2183" s="152">
        <f>ROUND(I2183*H2183,3)</f>
        <v>0</v>
      </c>
      <c r="K2183" s="153"/>
      <c r="L2183" s="31"/>
      <c r="M2183" s="154" t="s">
        <v>1</v>
      </c>
      <c r="N2183" s="155" t="s">
        <v>37</v>
      </c>
      <c r="O2183" s="156">
        <v>0.21199999999999999</v>
      </c>
      <c r="P2183" s="156">
        <f>O2183*H2183</f>
        <v>39.113999999999997</v>
      </c>
      <c r="Q2183" s="156">
        <v>2.5999999999999998E-4</v>
      </c>
      <c r="R2183" s="156">
        <f>Q2183*H2183</f>
        <v>4.7969999999999999E-2</v>
      </c>
      <c r="S2183" s="156">
        <v>0</v>
      </c>
      <c r="T2183" s="157">
        <f>S2183*H2183</f>
        <v>0</v>
      </c>
      <c r="U2183" s="30"/>
      <c r="V2183" s="30"/>
      <c r="W2183" s="30"/>
      <c r="X2183" s="30"/>
      <c r="Y2183" s="30"/>
      <c r="Z2183" s="30"/>
      <c r="AA2183" s="30"/>
      <c r="AB2183" s="30"/>
      <c r="AC2183" s="30"/>
      <c r="AD2183" s="30"/>
      <c r="AE2183" s="30"/>
      <c r="AR2183" s="158" t="s">
        <v>220</v>
      </c>
      <c r="AT2183" s="158" t="s">
        <v>159</v>
      </c>
      <c r="AU2183" s="158" t="s">
        <v>87</v>
      </c>
      <c r="AY2183" s="18" t="s">
        <v>157</v>
      </c>
      <c r="BE2183" s="159">
        <f>IF(N2183="základná",J2183,0)</f>
        <v>0</v>
      </c>
      <c r="BF2183" s="159">
        <f>IF(N2183="znížená",J2183,0)</f>
        <v>0</v>
      </c>
      <c r="BG2183" s="159">
        <f>IF(N2183="zákl. prenesená",J2183,0)</f>
        <v>0</v>
      </c>
      <c r="BH2183" s="159">
        <f>IF(N2183="zníž. prenesená",J2183,0)</f>
        <v>0</v>
      </c>
      <c r="BI2183" s="159">
        <f>IF(N2183="nulová",J2183,0)</f>
        <v>0</v>
      </c>
      <c r="BJ2183" s="18" t="s">
        <v>87</v>
      </c>
      <c r="BK2183" s="160">
        <f>ROUND(I2183*H2183,3)</f>
        <v>0</v>
      </c>
      <c r="BL2183" s="18" t="s">
        <v>220</v>
      </c>
      <c r="BM2183" s="158" t="s">
        <v>2883</v>
      </c>
    </row>
    <row r="2184" spans="1:65" s="13" customFormat="1" x14ac:dyDescent="0.2">
      <c r="B2184" s="165"/>
      <c r="D2184" s="166" t="s">
        <v>269</v>
      </c>
      <c r="E2184" s="167" t="s">
        <v>1</v>
      </c>
      <c r="F2184" s="168" t="s">
        <v>2707</v>
      </c>
      <c r="H2184" s="167" t="s">
        <v>1</v>
      </c>
      <c r="L2184" s="165"/>
      <c r="M2184" s="169"/>
      <c r="N2184" s="170"/>
      <c r="O2184" s="170"/>
      <c r="P2184" s="170"/>
      <c r="Q2184" s="170"/>
      <c r="R2184" s="170"/>
      <c r="S2184" s="170"/>
      <c r="T2184" s="171"/>
      <c r="AT2184" s="167" t="s">
        <v>269</v>
      </c>
      <c r="AU2184" s="167" t="s">
        <v>87</v>
      </c>
      <c r="AV2184" s="13" t="s">
        <v>79</v>
      </c>
      <c r="AW2184" s="13" t="s">
        <v>26</v>
      </c>
      <c r="AX2184" s="13" t="s">
        <v>71</v>
      </c>
      <c r="AY2184" s="167" t="s">
        <v>157</v>
      </c>
    </row>
    <row r="2185" spans="1:65" s="14" customFormat="1" x14ac:dyDescent="0.2">
      <c r="B2185" s="172"/>
      <c r="D2185" s="166" t="s">
        <v>269</v>
      </c>
      <c r="E2185" s="173" t="s">
        <v>1</v>
      </c>
      <c r="F2185" s="174" t="s">
        <v>2884</v>
      </c>
      <c r="H2185" s="175">
        <v>49.2</v>
      </c>
      <c r="L2185" s="172"/>
      <c r="M2185" s="176"/>
      <c r="N2185" s="177"/>
      <c r="O2185" s="177"/>
      <c r="P2185" s="177"/>
      <c r="Q2185" s="177"/>
      <c r="R2185" s="177"/>
      <c r="S2185" s="177"/>
      <c r="T2185" s="178"/>
      <c r="AT2185" s="173" t="s">
        <v>269</v>
      </c>
      <c r="AU2185" s="173" t="s">
        <v>87</v>
      </c>
      <c r="AV2185" s="14" t="s">
        <v>87</v>
      </c>
      <c r="AW2185" s="14" t="s">
        <v>26</v>
      </c>
      <c r="AX2185" s="14" t="s">
        <v>71</v>
      </c>
      <c r="AY2185" s="173" t="s">
        <v>157</v>
      </c>
    </row>
    <row r="2186" spans="1:65" s="16" customFormat="1" x14ac:dyDescent="0.2">
      <c r="B2186" s="186"/>
      <c r="D2186" s="166" t="s">
        <v>269</v>
      </c>
      <c r="E2186" s="187" t="s">
        <v>1</v>
      </c>
      <c r="F2186" s="188" t="s">
        <v>319</v>
      </c>
      <c r="H2186" s="189">
        <v>49.2</v>
      </c>
      <c r="L2186" s="186"/>
      <c r="M2186" s="190"/>
      <c r="N2186" s="191"/>
      <c r="O2186" s="191"/>
      <c r="P2186" s="191"/>
      <c r="Q2186" s="191"/>
      <c r="R2186" s="191"/>
      <c r="S2186" s="191"/>
      <c r="T2186" s="192"/>
      <c r="AT2186" s="187" t="s">
        <v>269</v>
      </c>
      <c r="AU2186" s="187" t="s">
        <v>87</v>
      </c>
      <c r="AV2186" s="16" t="s">
        <v>92</v>
      </c>
      <c r="AW2186" s="16" t="s">
        <v>26</v>
      </c>
      <c r="AX2186" s="16" t="s">
        <v>71</v>
      </c>
      <c r="AY2186" s="187" t="s">
        <v>157</v>
      </c>
    </row>
    <row r="2187" spans="1:65" s="13" customFormat="1" x14ac:dyDescent="0.2">
      <c r="B2187" s="165"/>
      <c r="D2187" s="166" t="s">
        <v>269</v>
      </c>
      <c r="E2187" s="167" t="s">
        <v>1</v>
      </c>
      <c r="F2187" s="168" t="s">
        <v>2709</v>
      </c>
      <c r="H2187" s="167" t="s">
        <v>1</v>
      </c>
      <c r="L2187" s="165"/>
      <c r="M2187" s="169"/>
      <c r="N2187" s="170"/>
      <c r="O2187" s="170"/>
      <c r="P2187" s="170"/>
      <c r="Q2187" s="170"/>
      <c r="R2187" s="170"/>
      <c r="S2187" s="170"/>
      <c r="T2187" s="171"/>
      <c r="AT2187" s="167" t="s">
        <v>269</v>
      </c>
      <c r="AU2187" s="167" t="s">
        <v>87</v>
      </c>
      <c r="AV2187" s="13" t="s">
        <v>79</v>
      </c>
      <c r="AW2187" s="13" t="s">
        <v>26</v>
      </c>
      <c r="AX2187" s="13" t="s">
        <v>71</v>
      </c>
      <c r="AY2187" s="167" t="s">
        <v>157</v>
      </c>
    </row>
    <row r="2188" spans="1:65" s="14" customFormat="1" x14ac:dyDescent="0.2">
      <c r="B2188" s="172"/>
      <c r="D2188" s="166" t="s">
        <v>269</v>
      </c>
      <c r="E2188" s="173" t="s">
        <v>1</v>
      </c>
      <c r="F2188" s="174" t="s">
        <v>2885</v>
      </c>
      <c r="H2188" s="175">
        <v>135.30000000000001</v>
      </c>
      <c r="L2188" s="172"/>
      <c r="M2188" s="176"/>
      <c r="N2188" s="177"/>
      <c r="O2188" s="177"/>
      <c r="P2188" s="177"/>
      <c r="Q2188" s="177"/>
      <c r="R2188" s="177"/>
      <c r="S2188" s="177"/>
      <c r="T2188" s="178"/>
      <c r="AT2188" s="173" t="s">
        <v>269</v>
      </c>
      <c r="AU2188" s="173" t="s">
        <v>87</v>
      </c>
      <c r="AV2188" s="14" t="s">
        <v>87</v>
      </c>
      <c r="AW2188" s="14" t="s">
        <v>26</v>
      </c>
      <c r="AX2188" s="14" t="s">
        <v>71</v>
      </c>
      <c r="AY2188" s="173" t="s">
        <v>157</v>
      </c>
    </row>
    <row r="2189" spans="1:65" s="16" customFormat="1" x14ac:dyDescent="0.2">
      <c r="B2189" s="186"/>
      <c r="D2189" s="166" t="s">
        <v>269</v>
      </c>
      <c r="E2189" s="187" t="s">
        <v>1</v>
      </c>
      <c r="F2189" s="188" t="s">
        <v>319</v>
      </c>
      <c r="H2189" s="189">
        <v>135.30000000000001</v>
      </c>
      <c r="L2189" s="186"/>
      <c r="M2189" s="190"/>
      <c r="N2189" s="191"/>
      <c r="O2189" s="191"/>
      <c r="P2189" s="191"/>
      <c r="Q2189" s="191"/>
      <c r="R2189" s="191"/>
      <c r="S2189" s="191"/>
      <c r="T2189" s="192"/>
      <c r="AT2189" s="187" t="s">
        <v>269</v>
      </c>
      <c r="AU2189" s="187" t="s">
        <v>87</v>
      </c>
      <c r="AV2189" s="16" t="s">
        <v>92</v>
      </c>
      <c r="AW2189" s="16" t="s">
        <v>26</v>
      </c>
      <c r="AX2189" s="16" t="s">
        <v>71</v>
      </c>
      <c r="AY2189" s="187" t="s">
        <v>157</v>
      </c>
    </row>
    <row r="2190" spans="1:65" s="15" customFormat="1" x14ac:dyDescent="0.2">
      <c r="B2190" s="179"/>
      <c r="D2190" s="166" t="s">
        <v>269</v>
      </c>
      <c r="E2190" s="180" t="s">
        <v>1</v>
      </c>
      <c r="F2190" s="181" t="s">
        <v>272</v>
      </c>
      <c r="H2190" s="182">
        <v>184.5</v>
      </c>
      <c r="L2190" s="179"/>
      <c r="M2190" s="183"/>
      <c r="N2190" s="184"/>
      <c r="O2190" s="184"/>
      <c r="P2190" s="184"/>
      <c r="Q2190" s="184"/>
      <c r="R2190" s="184"/>
      <c r="S2190" s="184"/>
      <c r="T2190" s="185"/>
      <c r="AT2190" s="180" t="s">
        <v>269</v>
      </c>
      <c r="AU2190" s="180" t="s">
        <v>87</v>
      </c>
      <c r="AV2190" s="15" t="s">
        <v>162</v>
      </c>
      <c r="AW2190" s="15" t="s">
        <v>26</v>
      </c>
      <c r="AX2190" s="15" t="s">
        <v>79</v>
      </c>
      <c r="AY2190" s="180" t="s">
        <v>157</v>
      </c>
    </row>
    <row r="2191" spans="1:65" s="2" customFormat="1" ht="24.2" customHeight="1" x14ac:dyDescent="0.2">
      <c r="A2191" s="30"/>
      <c r="B2191" s="147"/>
      <c r="C2191" s="148" t="s">
        <v>2886</v>
      </c>
      <c r="D2191" s="148" t="s">
        <v>159</v>
      </c>
      <c r="E2191" s="149" t="s">
        <v>2887</v>
      </c>
      <c r="F2191" s="150" t="s">
        <v>2888</v>
      </c>
      <c r="G2191" s="151" t="s">
        <v>196</v>
      </c>
      <c r="H2191" s="152">
        <v>21.5</v>
      </c>
      <c r="I2191" s="152"/>
      <c r="J2191" s="152">
        <f>ROUND(I2191*H2191,3)</f>
        <v>0</v>
      </c>
      <c r="K2191" s="153"/>
      <c r="L2191" s="31"/>
      <c r="M2191" s="154" t="s">
        <v>1</v>
      </c>
      <c r="N2191" s="155" t="s">
        <v>37</v>
      </c>
      <c r="O2191" s="156">
        <v>0.30696000000000001</v>
      </c>
      <c r="P2191" s="156">
        <f>O2191*H2191</f>
        <v>6.59964</v>
      </c>
      <c r="Q2191" s="156">
        <v>2.5999999999999998E-4</v>
      </c>
      <c r="R2191" s="156">
        <f>Q2191*H2191</f>
        <v>5.5899999999999995E-3</v>
      </c>
      <c r="S2191" s="156">
        <v>0</v>
      </c>
      <c r="T2191" s="157">
        <f>S2191*H2191</f>
        <v>0</v>
      </c>
      <c r="U2191" s="30"/>
      <c r="V2191" s="30"/>
      <c r="W2191" s="30"/>
      <c r="X2191" s="30"/>
      <c r="Y2191" s="30"/>
      <c r="Z2191" s="30"/>
      <c r="AA2191" s="30"/>
      <c r="AB2191" s="30"/>
      <c r="AC2191" s="30"/>
      <c r="AD2191" s="30"/>
      <c r="AE2191" s="30"/>
      <c r="AR2191" s="158" t="s">
        <v>220</v>
      </c>
      <c r="AT2191" s="158" t="s">
        <v>159</v>
      </c>
      <c r="AU2191" s="158" t="s">
        <v>87</v>
      </c>
      <c r="AY2191" s="18" t="s">
        <v>157</v>
      </c>
      <c r="BE2191" s="159">
        <f>IF(N2191="základná",J2191,0)</f>
        <v>0</v>
      </c>
      <c r="BF2191" s="159">
        <f>IF(N2191="znížená",J2191,0)</f>
        <v>0</v>
      </c>
      <c r="BG2191" s="159">
        <f>IF(N2191="zákl. prenesená",J2191,0)</f>
        <v>0</v>
      </c>
      <c r="BH2191" s="159">
        <f>IF(N2191="zníž. prenesená",J2191,0)</f>
        <v>0</v>
      </c>
      <c r="BI2191" s="159">
        <f>IF(N2191="nulová",J2191,0)</f>
        <v>0</v>
      </c>
      <c r="BJ2191" s="18" t="s">
        <v>87</v>
      </c>
      <c r="BK2191" s="160">
        <f>ROUND(I2191*H2191,3)</f>
        <v>0</v>
      </c>
      <c r="BL2191" s="18" t="s">
        <v>220</v>
      </c>
      <c r="BM2191" s="158" t="s">
        <v>2889</v>
      </c>
    </row>
    <row r="2192" spans="1:65" s="13" customFormat="1" x14ac:dyDescent="0.2">
      <c r="B2192" s="165"/>
      <c r="D2192" s="166" t="s">
        <v>269</v>
      </c>
      <c r="E2192" s="167" t="s">
        <v>1</v>
      </c>
      <c r="F2192" s="168" t="s">
        <v>2707</v>
      </c>
      <c r="H2192" s="167" t="s">
        <v>1</v>
      </c>
      <c r="L2192" s="165"/>
      <c r="M2192" s="169"/>
      <c r="N2192" s="170"/>
      <c r="O2192" s="170"/>
      <c r="P2192" s="170"/>
      <c r="Q2192" s="170"/>
      <c r="R2192" s="170"/>
      <c r="S2192" s="170"/>
      <c r="T2192" s="171"/>
      <c r="AT2192" s="167" t="s">
        <v>269</v>
      </c>
      <c r="AU2192" s="167" t="s">
        <v>87</v>
      </c>
      <c r="AV2192" s="13" t="s">
        <v>79</v>
      </c>
      <c r="AW2192" s="13" t="s">
        <v>26</v>
      </c>
      <c r="AX2192" s="13" t="s">
        <v>71</v>
      </c>
      <c r="AY2192" s="167" t="s">
        <v>157</v>
      </c>
    </row>
    <row r="2193" spans="1:65" s="14" customFormat="1" x14ac:dyDescent="0.2">
      <c r="B2193" s="172"/>
      <c r="D2193" s="166" t="s">
        <v>269</v>
      </c>
      <c r="E2193" s="173" t="s">
        <v>1</v>
      </c>
      <c r="F2193" s="174" t="s">
        <v>2890</v>
      </c>
      <c r="H2193" s="175">
        <v>2.9</v>
      </c>
      <c r="L2193" s="172"/>
      <c r="M2193" s="176"/>
      <c r="N2193" s="177"/>
      <c r="O2193" s="177"/>
      <c r="P2193" s="177"/>
      <c r="Q2193" s="177"/>
      <c r="R2193" s="177"/>
      <c r="S2193" s="177"/>
      <c r="T2193" s="178"/>
      <c r="AT2193" s="173" t="s">
        <v>269</v>
      </c>
      <c r="AU2193" s="173" t="s">
        <v>87</v>
      </c>
      <c r="AV2193" s="14" t="s">
        <v>87</v>
      </c>
      <c r="AW2193" s="14" t="s">
        <v>26</v>
      </c>
      <c r="AX2193" s="14" t="s">
        <v>71</v>
      </c>
      <c r="AY2193" s="173" t="s">
        <v>157</v>
      </c>
    </row>
    <row r="2194" spans="1:65" s="14" customFormat="1" x14ac:dyDescent="0.2">
      <c r="B2194" s="172"/>
      <c r="D2194" s="166" t="s">
        <v>269</v>
      </c>
      <c r="E2194" s="173" t="s">
        <v>1</v>
      </c>
      <c r="F2194" s="174" t="s">
        <v>2891</v>
      </c>
      <c r="H2194" s="175">
        <v>18.600000000000001</v>
      </c>
      <c r="L2194" s="172"/>
      <c r="M2194" s="176"/>
      <c r="N2194" s="177"/>
      <c r="O2194" s="177"/>
      <c r="P2194" s="177"/>
      <c r="Q2194" s="177"/>
      <c r="R2194" s="177"/>
      <c r="S2194" s="177"/>
      <c r="T2194" s="178"/>
      <c r="AT2194" s="173" t="s">
        <v>269</v>
      </c>
      <c r="AU2194" s="173" t="s">
        <v>87</v>
      </c>
      <c r="AV2194" s="14" t="s">
        <v>87</v>
      </c>
      <c r="AW2194" s="14" t="s">
        <v>26</v>
      </c>
      <c r="AX2194" s="14" t="s">
        <v>71</v>
      </c>
      <c r="AY2194" s="173" t="s">
        <v>157</v>
      </c>
    </row>
    <row r="2195" spans="1:65" s="15" customFormat="1" x14ac:dyDescent="0.2">
      <c r="B2195" s="179"/>
      <c r="D2195" s="166" t="s">
        <v>269</v>
      </c>
      <c r="E2195" s="180" t="s">
        <v>1</v>
      </c>
      <c r="F2195" s="181" t="s">
        <v>272</v>
      </c>
      <c r="H2195" s="182">
        <v>21.5</v>
      </c>
      <c r="L2195" s="179"/>
      <c r="M2195" s="183"/>
      <c r="N2195" s="184"/>
      <c r="O2195" s="184"/>
      <c r="P2195" s="184"/>
      <c r="Q2195" s="184"/>
      <c r="R2195" s="184"/>
      <c r="S2195" s="184"/>
      <c r="T2195" s="185"/>
      <c r="AT2195" s="180" t="s">
        <v>269</v>
      </c>
      <c r="AU2195" s="180" t="s">
        <v>87</v>
      </c>
      <c r="AV2195" s="15" t="s">
        <v>162</v>
      </c>
      <c r="AW2195" s="15" t="s">
        <v>26</v>
      </c>
      <c r="AX2195" s="15" t="s">
        <v>79</v>
      </c>
      <c r="AY2195" s="180" t="s">
        <v>157</v>
      </c>
    </row>
    <row r="2196" spans="1:65" s="2" customFormat="1" ht="24.2" customHeight="1" x14ac:dyDescent="0.2">
      <c r="A2196" s="30"/>
      <c r="B2196" s="147"/>
      <c r="C2196" s="148" t="s">
        <v>2892</v>
      </c>
      <c r="D2196" s="148" t="s">
        <v>159</v>
      </c>
      <c r="E2196" s="149" t="s">
        <v>2893</v>
      </c>
      <c r="F2196" s="150" t="s">
        <v>2894</v>
      </c>
      <c r="G2196" s="151" t="s">
        <v>196</v>
      </c>
      <c r="H2196" s="152">
        <v>273.04000000000002</v>
      </c>
      <c r="I2196" s="152"/>
      <c r="J2196" s="152">
        <f>ROUND(I2196*H2196,3)</f>
        <v>0</v>
      </c>
      <c r="K2196" s="153"/>
      <c r="L2196" s="31"/>
      <c r="M2196" s="154" t="s">
        <v>1</v>
      </c>
      <c r="N2196" s="155" t="s">
        <v>37</v>
      </c>
      <c r="O2196" s="156">
        <v>0.39700000000000002</v>
      </c>
      <c r="P2196" s="156">
        <f>O2196*H2196</f>
        <v>108.39688000000001</v>
      </c>
      <c r="Q2196" s="156">
        <v>2.5999999999999998E-4</v>
      </c>
      <c r="R2196" s="156">
        <f>Q2196*H2196</f>
        <v>7.0990399999999995E-2</v>
      </c>
      <c r="S2196" s="156">
        <v>0</v>
      </c>
      <c r="T2196" s="157">
        <f>S2196*H2196</f>
        <v>0</v>
      </c>
      <c r="U2196" s="30"/>
      <c r="V2196" s="30"/>
      <c r="W2196" s="30"/>
      <c r="X2196" s="30"/>
      <c r="Y2196" s="30"/>
      <c r="Z2196" s="30"/>
      <c r="AA2196" s="30"/>
      <c r="AB2196" s="30"/>
      <c r="AC2196" s="30"/>
      <c r="AD2196" s="30"/>
      <c r="AE2196" s="30"/>
      <c r="AR2196" s="158" t="s">
        <v>220</v>
      </c>
      <c r="AT2196" s="158" t="s">
        <v>159</v>
      </c>
      <c r="AU2196" s="158" t="s">
        <v>87</v>
      </c>
      <c r="AY2196" s="18" t="s">
        <v>157</v>
      </c>
      <c r="BE2196" s="159">
        <f>IF(N2196="základná",J2196,0)</f>
        <v>0</v>
      </c>
      <c r="BF2196" s="159">
        <f>IF(N2196="znížená",J2196,0)</f>
        <v>0</v>
      </c>
      <c r="BG2196" s="159">
        <f>IF(N2196="zákl. prenesená",J2196,0)</f>
        <v>0</v>
      </c>
      <c r="BH2196" s="159">
        <f>IF(N2196="zníž. prenesená",J2196,0)</f>
        <v>0</v>
      </c>
      <c r="BI2196" s="159">
        <f>IF(N2196="nulová",J2196,0)</f>
        <v>0</v>
      </c>
      <c r="BJ2196" s="18" t="s">
        <v>87</v>
      </c>
      <c r="BK2196" s="160">
        <f>ROUND(I2196*H2196,3)</f>
        <v>0</v>
      </c>
      <c r="BL2196" s="18" t="s">
        <v>220</v>
      </c>
      <c r="BM2196" s="158" t="s">
        <v>2895</v>
      </c>
    </row>
    <row r="2197" spans="1:65" s="13" customFormat="1" x14ac:dyDescent="0.2">
      <c r="B2197" s="165"/>
      <c r="D2197" s="166" t="s">
        <v>269</v>
      </c>
      <c r="E2197" s="167" t="s">
        <v>1</v>
      </c>
      <c r="F2197" s="168" t="s">
        <v>2707</v>
      </c>
      <c r="H2197" s="167" t="s">
        <v>1</v>
      </c>
      <c r="L2197" s="165"/>
      <c r="M2197" s="169"/>
      <c r="N2197" s="170"/>
      <c r="O2197" s="170"/>
      <c r="P2197" s="170"/>
      <c r="Q2197" s="170"/>
      <c r="R2197" s="170"/>
      <c r="S2197" s="170"/>
      <c r="T2197" s="171"/>
      <c r="AT2197" s="167" t="s">
        <v>269</v>
      </c>
      <c r="AU2197" s="167" t="s">
        <v>87</v>
      </c>
      <c r="AV2197" s="13" t="s">
        <v>79</v>
      </c>
      <c r="AW2197" s="13" t="s">
        <v>26</v>
      </c>
      <c r="AX2197" s="13" t="s">
        <v>71</v>
      </c>
      <c r="AY2197" s="167" t="s">
        <v>157</v>
      </c>
    </row>
    <row r="2198" spans="1:65" s="14" customFormat="1" x14ac:dyDescent="0.2">
      <c r="B2198" s="172"/>
      <c r="D2198" s="166" t="s">
        <v>269</v>
      </c>
      <c r="E2198" s="173" t="s">
        <v>1</v>
      </c>
      <c r="F2198" s="174" t="s">
        <v>2896</v>
      </c>
      <c r="H2198" s="175">
        <v>4.24</v>
      </c>
      <c r="L2198" s="172"/>
      <c r="M2198" s="176"/>
      <c r="N2198" s="177"/>
      <c r="O2198" s="177"/>
      <c r="P2198" s="177"/>
      <c r="Q2198" s="177"/>
      <c r="R2198" s="177"/>
      <c r="S2198" s="177"/>
      <c r="T2198" s="178"/>
      <c r="AT2198" s="173" t="s">
        <v>269</v>
      </c>
      <c r="AU2198" s="173" t="s">
        <v>87</v>
      </c>
      <c r="AV2198" s="14" t="s">
        <v>87</v>
      </c>
      <c r="AW2198" s="14" t="s">
        <v>26</v>
      </c>
      <c r="AX2198" s="14" t="s">
        <v>71</v>
      </c>
      <c r="AY2198" s="173" t="s">
        <v>157</v>
      </c>
    </row>
    <row r="2199" spans="1:65" s="16" customFormat="1" x14ac:dyDescent="0.2">
      <c r="B2199" s="186"/>
      <c r="D2199" s="166" t="s">
        <v>269</v>
      </c>
      <c r="E2199" s="187" t="s">
        <v>1</v>
      </c>
      <c r="F2199" s="188" t="s">
        <v>319</v>
      </c>
      <c r="H2199" s="189">
        <v>4.24</v>
      </c>
      <c r="L2199" s="186"/>
      <c r="M2199" s="190"/>
      <c r="N2199" s="191"/>
      <c r="O2199" s="191"/>
      <c r="P2199" s="191"/>
      <c r="Q2199" s="191"/>
      <c r="R2199" s="191"/>
      <c r="S2199" s="191"/>
      <c r="T2199" s="192"/>
      <c r="AT2199" s="187" t="s">
        <v>269</v>
      </c>
      <c r="AU2199" s="187" t="s">
        <v>87</v>
      </c>
      <c r="AV2199" s="16" t="s">
        <v>92</v>
      </c>
      <c r="AW2199" s="16" t="s">
        <v>26</v>
      </c>
      <c r="AX2199" s="16" t="s">
        <v>71</v>
      </c>
      <c r="AY2199" s="187" t="s">
        <v>157</v>
      </c>
    </row>
    <row r="2200" spans="1:65" s="13" customFormat="1" x14ac:dyDescent="0.2">
      <c r="B2200" s="165"/>
      <c r="D2200" s="166" t="s">
        <v>269</v>
      </c>
      <c r="E2200" s="167" t="s">
        <v>1</v>
      </c>
      <c r="F2200" s="168" t="s">
        <v>2897</v>
      </c>
      <c r="H2200" s="167" t="s">
        <v>1</v>
      </c>
      <c r="L2200" s="165"/>
      <c r="M2200" s="169"/>
      <c r="N2200" s="170"/>
      <c r="O2200" s="170"/>
      <c r="P2200" s="170"/>
      <c r="Q2200" s="170"/>
      <c r="R2200" s="170"/>
      <c r="S2200" s="170"/>
      <c r="T2200" s="171"/>
      <c r="AT2200" s="167" t="s">
        <v>269</v>
      </c>
      <c r="AU2200" s="167" t="s">
        <v>87</v>
      </c>
      <c r="AV2200" s="13" t="s">
        <v>79</v>
      </c>
      <c r="AW2200" s="13" t="s">
        <v>26</v>
      </c>
      <c r="AX2200" s="13" t="s">
        <v>71</v>
      </c>
      <c r="AY2200" s="167" t="s">
        <v>157</v>
      </c>
    </row>
    <row r="2201" spans="1:65" s="14" customFormat="1" x14ac:dyDescent="0.2">
      <c r="B2201" s="172"/>
      <c r="D2201" s="166" t="s">
        <v>269</v>
      </c>
      <c r="E2201" s="173" t="s">
        <v>1</v>
      </c>
      <c r="F2201" s="174" t="s">
        <v>2898</v>
      </c>
      <c r="H2201" s="175">
        <v>268.8</v>
      </c>
      <c r="L2201" s="172"/>
      <c r="M2201" s="176"/>
      <c r="N2201" s="177"/>
      <c r="O2201" s="177"/>
      <c r="P2201" s="177"/>
      <c r="Q2201" s="177"/>
      <c r="R2201" s="177"/>
      <c r="S2201" s="177"/>
      <c r="T2201" s="178"/>
      <c r="AT2201" s="173" t="s">
        <v>269</v>
      </c>
      <c r="AU2201" s="173" t="s">
        <v>87</v>
      </c>
      <c r="AV2201" s="14" t="s">
        <v>87</v>
      </c>
      <c r="AW2201" s="14" t="s">
        <v>26</v>
      </c>
      <c r="AX2201" s="14" t="s">
        <v>71</v>
      </c>
      <c r="AY2201" s="173" t="s">
        <v>157</v>
      </c>
    </row>
    <row r="2202" spans="1:65" s="16" customFormat="1" x14ac:dyDescent="0.2">
      <c r="B2202" s="186"/>
      <c r="D2202" s="166" t="s">
        <v>269</v>
      </c>
      <c r="E2202" s="187" t="s">
        <v>1</v>
      </c>
      <c r="F2202" s="188" t="s">
        <v>319</v>
      </c>
      <c r="H2202" s="189">
        <v>268.8</v>
      </c>
      <c r="L2202" s="186"/>
      <c r="M2202" s="190"/>
      <c r="N2202" s="191"/>
      <c r="O2202" s="191"/>
      <c r="P2202" s="191"/>
      <c r="Q2202" s="191"/>
      <c r="R2202" s="191"/>
      <c r="S2202" s="191"/>
      <c r="T2202" s="192"/>
      <c r="AT2202" s="187" t="s">
        <v>269</v>
      </c>
      <c r="AU2202" s="187" t="s">
        <v>87</v>
      </c>
      <c r="AV2202" s="16" t="s">
        <v>92</v>
      </c>
      <c r="AW2202" s="16" t="s">
        <v>26</v>
      </c>
      <c r="AX2202" s="16" t="s">
        <v>71</v>
      </c>
      <c r="AY2202" s="187" t="s">
        <v>157</v>
      </c>
    </row>
    <row r="2203" spans="1:65" s="15" customFormat="1" x14ac:dyDescent="0.2">
      <c r="B2203" s="179"/>
      <c r="D2203" s="166" t="s">
        <v>269</v>
      </c>
      <c r="E2203" s="180" t="s">
        <v>1</v>
      </c>
      <c r="F2203" s="181" t="s">
        <v>272</v>
      </c>
      <c r="H2203" s="182">
        <v>273.04000000000002</v>
      </c>
      <c r="L2203" s="179"/>
      <c r="M2203" s="183"/>
      <c r="N2203" s="184"/>
      <c r="O2203" s="184"/>
      <c r="P2203" s="184"/>
      <c r="Q2203" s="184"/>
      <c r="R2203" s="184"/>
      <c r="S2203" s="184"/>
      <c r="T2203" s="185"/>
      <c r="AT2203" s="180" t="s">
        <v>269</v>
      </c>
      <c r="AU2203" s="180" t="s">
        <v>87</v>
      </c>
      <c r="AV2203" s="15" t="s">
        <v>162</v>
      </c>
      <c r="AW2203" s="15" t="s">
        <v>26</v>
      </c>
      <c r="AX2203" s="15" t="s">
        <v>79</v>
      </c>
      <c r="AY2203" s="180" t="s">
        <v>157</v>
      </c>
    </row>
    <row r="2204" spans="1:65" s="2" customFormat="1" ht="24.2" customHeight="1" x14ac:dyDescent="0.2">
      <c r="A2204" s="30"/>
      <c r="B2204" s="147"/>
      <c r="C2204" s="193" t="s">
        <v>2899</v>
      </c>
      <c r="D2204" s="193" t="s">
        <v>777</v>
      </c>
      <c r="E2204" s="194" t="s">
        <v>2900</v>
      </c>
      <c r="F2204" s="195" t="s">
        <v>2901</v>
      </c>
      <c r="G2204" s="196" t="s">
        <v>161</v>
      </c>
      <c r="H2204" s="197">
        <v>1.881</v>
      </c>
      <c r="I2204" s="197"/>
      <c r="J2204" s="197">
        <f>ROUND(I2204*H2204,3)</f>
        <v>0</v>
      </c>
      <c r="K2204" s="198"/>
      <c r="L2204" s="199"/>
      <c r="M2204" s="200" t="s">
        <v>1</v>
      </c>
      <c r="N2204" s="201" t="s">
        <v>37</v>
      </c>
      <c r="O2204" s="156">
        <v>0</v>
      </c>
      <c r="P2204" s="156">
        <f>O2204*H2204</f>
        <v>0</v>
      </c>
      <c r="Q2204" s="156">
        <v>0.5</v>
      </c>
      <c r="R2204" s="156">
        <f>Q2204*H2204</f>
        <v>0.9405</v>
      </c>
      <c r="S2204" s="156">
        <v>0</v>
      </c>
      <c r="T2204" s="157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58" t="s">
        <v>511</v>
      </c>
      <c r="AT2204" s="158" t="s">
        <v>777</v>
      </c>
      <c r="AU2204" s="158" t="s">
        <v>87</v>
      </c>
      <c r="AY2204" s="18" t="s">
        <v>157</v>
      </c>
      <c r="BE2204" s="159">
        <f>IF(N2204="základná",J2204,0)</f>
        <v>0</v>
      </c>
      <c r="BF2204" s="159">
        <f>IF(N2204="znížená",J2204,0)</f>
        <v>0</v>
      </c>
      <c r="BG2204" s="159">
        <f>IF(N2204="zákl. prenesená",J2204,0)</f>
        <v>0</v>
      </c>
      <c r="BH2204" s="159">
        <f>IF(N2204="zníž. prenesená",J2204,0)</f>
        <v>0</v>
      </c>
      <c r="BI2204" s="159">
        <f>IF(N2204="nulová",J2204,0)</f>
        <v>0</v>
      </c>
      <c r="BJ2204" s="18" t="s">
        <v>87</v>
      </c>
      <c r="BK2204" s="160">
        <f>ROUND(I2204*H2204,3)</f>
        <v>0</v>
      </c>
      <c r="BL2204" s="18" t="s">
        <v>220</v>
      </c>
      <c r="BM2204" s="158" t="s">
        <v>2902</v>
      </c>
    </row>
    <row r="2205" spans="1:65" s="14" customFormat="1" ht="22.5" x14ac:dyDescent="0.2">
      <c r="B2205" s="172"/>
      <c r="D2205" s="166" t="s">
        <v>269</v>
      </c>
      <c r="E2205" s="173" t="s">
        <v>1</v>
      </c>
      <c r="F2205" s="174" t="s">
        <v>2903</v>
      </c>
      <c r="H2205" s="175">
        <v>1.181</v>
      </c>
      <c r="L2205" s="172"/>
      <c r="M2205" s="176"/>
      <c r="N2205" s="177"/>
      <c r="O2205" s="177"/>
      <c r="P2205" s="177"/>
      <c r="Q2205" s="177"/>
      <c r="R2205" s="177"/>
      <c r="S2205" s="177"/>
      <c r="T2205" s="178"/>
      <c r="AT2205" s="173" t="s">
        <v>269</v>
      </c>
      <c r="AU2205" s="173" t="s">
        <v>87</v>
      </c>
      <c r="AV2205" s="14" t="s">
        <v>87</v>
      </c>
      <c r="AW2205" s="14" t="s">
        <v>26</v>
      </c>
      <c r="AX2205" s="14" t="s">
        <v>71</v>
      </c>
      <c r="AY2205" s="173" t="s">
        <v>157</v>
      </c>
    </row>
    <row r="2206" spans="1:65" s="14" customFormat="1" x14ac:dyDescent="0.2">
      <c r="B2206" s="172"/>
      <c r="D2206" s="166" t="s">
        <v>269</v>
      </c>
      <c r="E2206" s="173" t="s">
        <v>1</v>
      </c>
      <c r="F2206" s="174" t="s">
        <v>2904</v>
      </c>
      <c r="H2206" s="175">
        <v>5.7000000000000002E-2</v>
      </c>
      <c r="L2206" s="172"/>
      <c r="M2206" s="176"/>
      <c r="N2206" s="177"/>
      <c r="O2206" s="177"/>
      <c r="P2206" s="177"/>
      <c r="Q2206" s="177"/>
      <c r="R2206" s="177"/>
      <c r="S2206" s="177"/>
      <c r="T2206" s="178"/>
      <c r="AT2206" s="173" t="s">
        <v>269</v>
      </c>
      <c r="AU2206" s="173" t="s">
        <v>87</v>
      </c>
      <c r="AV2206" s="14" t="s">
        <v>87</v>
      </c>
      <c r="AW2206" s="14" t="s">
        <v>26</v>
      </c>
      <c r="AX2206" s="14" t="s">
        <v>71</v>
      </c>
      <c r="AY2206" s="173" t="s">
        <v>157</v>
      </c>
    </row>
    <row r="2207" spans="1:65" s="14" customFormat="1" x14ac:dyDescent="0.2">
      <c r="B2207" s="172"/>
      <c r="D2207" s="166" t="s">
        <v>269</v>
      </c>
      <c r="E2207" s="173" t="s">
        <v>1</v>
      </c>
      <c r="F2207" s="174" t="s">
        <v>2905</v>
      </c>
      <c r="H2207" s="175">
        <v>0.36499999999999999</v>
      </c>
      <c r="L2207" s="172"/>
      <c r="M2207" s="176"/>
      <c r="N2207" s="177"/>
      <c r="O2207" s="177"/>
      <c r="P2207" s="177"/>
      <c r="Q2207" s="177"/>
      <c r="R2207" s="177"/>
      <c r="S2207" s="177"/>
      <c r="T2207" s="178"/>
      <c r="AT2207" s="173" t="s">
        <v>269</v>
      </c>
      <c r="AU2207" s="173" t="s">
        <v>87</v>
      </c>
      <c r="AV2207" s="14" t="s">
        <v>87</v>
      </c>
      <c r="AW2207" s="14" t="s">
        <v>26</v>
      </c>
      <c r="AX2207" s="14" t="s">
        <v>71</v>
      </c>
      <c r="AY2207" s="173" t="s">
        <v>157</v>
      </c>
    </row>
    <row r="2208" spans="1:65" s="14" customFormat="1" x14ac:dyDescent="0.2">
      <c r="B2208" s="172"/>
      <c r="D2208" s="166" t="s">
        <v>269</v>
      </c>
      <c r="E2208" s="173" t="s">
        <v>1</v>
      </c>
      <c r="F2208" s="174" t="s">
        <v>2906</v>
      </c>
      <c r="H2208" s="175">
        <v>0.107</v>
      </c>
      <c r="L2208" s="172"/>
      <c r="M2208" s="176"/>
      <c r="N2208" s="177"/>
      <c r="O2208" s="177"/>
      <c r="P2208" s="177"/>
      <c r="Q2208" s="177"/>
      <c r="R2208" s="177"/>
      <c r="S2208" s="177"/>
      <c r="T2208" s="178"/>
      <c r="AT2208" s="173" t="s">
        <v>269</v>
      </c>
      <c r="AU2208" s="173" t="s">
        <v>87</v>
      </c>
      <c r="AV2208" s="14" t="s">
        <v>87</v>
      </c>
      <c r="AW2208" s="14" t="s">
        <v>26</v>
      </c>
      <c r="AX2208" s="14" t="s">
        <v>71</v>
      </c>
      <c r="AY2208" s="173" t="s">
        <v>157</v>
      </c>
    </row>
    <row r="2209" spans="1:65" s="16" customFormat="1" x14ac:dyDescent="0.2">
      <c r="B2209" s="186"/>
      <c r="D2209" s="166" t="s">
        <v>269</v>
      </c>
      <c r="E2209" s="187" t="s">
        <v>1</v>
      </c>
      <c r="F2209" s="188" t="s">
        <v>319</v>
      </c>
      <c r="H2209" s="189">
        <v>1.71</v>
      </c>
      <c r="L2209" s="186"/>
      <c r="M2209" s="190"/>
      <c r="N2209" s="191"/>
      <c r="O2209" s="191"/>
      <c r="P2209" s="191"/>
      <c r="Q2209" s="191"/>
      <c r="R2209" s="191"/>
      <c r="S2209" s="191"/>
      <c r="T2209" s="192"/>
      <c r="AT2209" s="187" t="s">
        <v>269</v>
      </c>
      <c r="AU2209" s="187" t="s">
        <v>87</v>
      </c>
      <c r="AV2209" s="16" t="s">
        <v>92</v>
      </c>
      <c r="AW2209" s="16" t="s">
        <v>26</v>
      </c>
      <c r="AX2209" s="16" t="s">
        <v>71</v>
      </c>
      <c r="AY2209" s="187" t="s">
        <v>157</v>
      </c>
    </row>
    <row r="2210" spans="1:65" s="14" customFormat="1" x14ac:dyDescent="0.2">
      <c r="B2210" s="172"/>
      <c r="D2210" s="166" t="s">
        <v>269</v>
      </c>
      <c r="E2210" s="173" t="s">
        <v>1</v>
      </c>
      <c r="F2210" s="174" t="s">
        <v>2907</v>
      </c>
      <c r="H2210" s="175">
        <v>0.17100000000000001</v>
      </c>
      <c r="L2210" s="172"/>
      <c r="M2210" s="176"/>
      <c r="N2210" s="177"/>
      <c r="O2210" s="177"/>
      <c r="P2210" s="177"/>
      <c r="Q2210" s="177"/>
      <c r="R2210" s="177"/>
      <c r="S2210" s="177"/>
      <c r="T2210" s="178"/>
      <c r="AT2210" s="173" t="s">
        <v>269</v>
      </c>
      <c r="AU2210" s="173" t="s">
        <v>87</v>
      </c>
      <c r="AV2210" s="14" t="s">
        <v>87</v>
      </c>
      <c r="AW2210" s="14" t="s">
        <v>26</v>
      </c>
      <c r="AX2210" s="14" t="s">
        <v>71</v>
      </c>
      <c r="AY2210" s="173" t="s">
        <v>157</v>
      </c>
    </row>
    <row r="2211" spans="1:65" s="16" customFormat="1" x14ac:dyDescent="0.2">
      <c r="B2211" s="186"/>
      <c r="D2211" s="166" t="s">
        <v>269</v>
      </c>
      <c r="E2211" s="187" t="s">
        <v>1</v>
      </c>
      <c r="F2211" s="188" t="s">
        <v>319</v>
      </c>
      <c r="H2211" s="189">
        <v>0.17100000000000001</v>
      </c>
      <c r="L2211" s="186"/>
      <c r="M2211" s="190"/>
      <c r="N2211" s="191"/>
      <c r="O2211" s="191"/>
      <c r="P2211" s="191"/>
      <c r="Q2211" s="191"/>
      <c r="R2211" s="191"/>
      <c r="S2211" s="191"/>
      <c r="T2211" s="192"/>
      <c r="AT2211" s="187" t="s">
        <v>269</v>
      </c>
      <c r="AU2211" s="187" t="s">
        <v>87</v>
      </c>
      <c r="AV2211" s="16" t="s">
        <v>92</v>
      </c>
      <c r="AW2211" s="16" t="s">
        <v>26</v>
      </c>
      <c r="AX2211" s="16" t="s">
        <v>71</v>
      </c>
      <c r="AY2211" s="187" t="s">
        <v>157</v>
      </c>
    </row>
    <row r="2212" spans="1:65" s="15" customFormat="1" x14ac:dyDescent="0.2">
      <c r="B2212" s="179"/>
      <c r="D2212" s="166" t="s">
        <v>269</v>
      </c>
      <c r="E2212" s="180" t="s">
        <v>1</v>
      </c>
      <c r="F2212" s="181" t="s">
        <v>272</v>
      </c>
      <c r="H2212" s="182">
        <v>1.881</v>
      </c>
      <c r="L2212" s="179"/>
      <c r="M2212" s="183"/>
      <c r="N2212" s="184"/>
      <c r="O2212" s="184"/>
      <c r="P2212" s="184"/>
      <c r="Q2212" s="184"/>
      <c r="R2212" s="184"/>
      <c r="S2212" s="184"/>
      <c r="T2212" s="185"/>
      <c r="AT2212" s="180" t="s">
        <v>269</v>
      </c>
      <c r="AU2212" s="180" t="s">
        <v>87</v>
      </c>
      <c r="AV2212" s="15" t="s">
        <v>162</v>
      </c>
      <c r="AW2212" s="15" t="s">
        <v>26</v>
      </c>
      <c r="AX2212" s="15" t="s">
        <v>79</v>
      </c>
      <c r="AY2212" s="180" t="s">
        <v>157</v>
      </c>
    </row>
    <row r="2213" spans="1:65" s="2" customFormat="1" ht="24.2" customHeight="1" x14ac:dyDescent="0.2">
      <c r="A2213" s="30"/>
      <c r="B2213" s="147"/>
      <c r="C2213" s="193" t="s">
        <v>2908</v>
      </c>
      <c r="D2213" s="193" t="s">
        <v>777</v>
      </c>
      <c r="E2213" s="194" t="s">
        <v>2909</v>
      </c>
      <c r="F2213" s="195" t="s">
        <v>2910</v>
      </c>
      <c r="G2213" s="196" t="s">
        <v>161</v>
      </c>
      <c r="H2213" s="197">
        <v>6.742</v>
      </c>
      <c r="I2213" s="197"/>
      <c r="J2213" s="197">
        <f>ROUND(I2213*H2213,3)</f>
        <v>0</v>
      </c>
      <c r="K2213" s="198"/>
      <c r="L2213" s="199"/>
      <c r="M2213" s="200" t="s">
        <v>1</v>
      </c>
      <c r="N2213" s="201" t="s">
        <v>37</v>
      </c>
      <c r="O2213" s="156">
        <v>0</v>
      </c>
      <c r="P2213" s="156">
        <f>O2213*H2213</f>
        <v>0</v>
      </c>
      <c r="Q2213" s="156">
        <v>0.5</v>
      </c>
      <c r="R2213" s="156">
        <f>Q2213*H2213</f>
        <v>3.371</v>
      </c>
      <c r="S2213" s="156">
        <v>0</v>
      </c>
      <c r="T2213" s="157">
        <f>S2213*H2213</f>
        <v>0</v>
      </c>
      <c r="U2213" s="30"/>
      <c r="V2213" s="30"/>
      <c r="W2213" s="30"/>
      <c r="X2213" s="30"/>
      <c r="Y2213" s="30"/>
      <c r="Z2213" s="30"/>
      <c r="AA2213" s="30"/>
      <c r="AB2213" s="30"/>
      <c r="AC2213" s="30"/>
      <c r="AD2213" s="30"/>
      <c r="AE2213" s="30"/>
      <c r="AR2213" s="158" t="s">
        <v>511</v>
      </c>
      <c r="AT2213" s="158" t="s">
        <v>777</v>
      </c>
      <c r="AU2213" s="158" t="s">
        <v>87</v>
      </c>
      <c r="AY2213" s="18" t="s">
        <v>157</v>
      </c>
      <c r="BE2213" s="159">
        <f>IF(N2213="základná",J2213,0)</f>
        <v>0</v>
      </c>
      <c r="BF2213" s="159">
        <f>IF(N2213="znížená",J2213,0)</f>
        <v>0</v>
      </c>
      <c r="BG2213" s="159">
        <f>IF(N2213="zákl. prenesená",J2213,0)</f>
        <v>0</v>
      </c>
      <c r="BH2213" s="159">
        <f>IF(N2213="zníž. prenesená",J2213,0)</f>
        <v>0</v>
      </c>
      <c r="BI2213" s="159">
        <f>IF(N2213="nulová",J2213,0)</f>
        <v>0</v>
      </c>
      <c r="BJ2213" s="18" t="s">
        <v>87</v>
      </c>
      <c r="BK2213" s="160">
        <f>ROUND(I2213*H2213,3)</f>
        <v>0</v>
      </c>
      <c r="BL2213" s="18" t="s">
        <v>220</v>
      </c>
      <c r="BM2213" s="158" t="s">
        <v>2911</v>
      </c>
    </row>
    <row r="2214" spans="1:65" s="14" customFormat="1" x14ac:dyDescent="0.2">
      <c r="B2214" s="172"/>
      <c r="D2214" s="166" t="s">
        <v>269</v>
      </c>
      <c r="E2214" s="173" t="s">
        <v>1</v>
      </c>
      <c r="F2214" s="174" t="s">
        <v>2912</v>
      </c>
      <c r="H2214" s="175">
        <v>6.1289999999999996</v>
      </c>
      <c r="L2214" s="172"/>
      <c r="M2214" s="176"/>
      <c r="N2214" s="177"/>
      <c r="O2214" s="177"/>
      <c r="P2214" s="177"/>
      <c r="Q2214" s="177"/>
      <c r="R2214" s="177"/>
      <c r="S2214" s="177"/>
      <c r="T2214" s="178"/>
      <c r="AT2214" s="173" t="s">
        <v>269</v>
      </c>
      <c r="AU2214" s="173" t="s">
        <v>87</v>
      </c>
      <c r="AV2214" s="14" t="s">
        <v>87</v>
      </c>
      <c r="AW2214" s="14" t="s">
        <v>26</v>
      </c>
      <c r="AX2214" s="14" t="s">
        <v>71</v>
      </c>
      <c r="AY2214" s="173" t="s">
        <v>157</v>
      </c>
    </row>
    <row r="2215" spans="1:65" s="13" customFormat="1" x14ac:dyDescent="0.2">
      <c r="B2215" s="165"/>
      <c r="D2215" s="166" t="s">
        <v>269</v>
      </c>
      <c r="E2215" s="167" t="s">
        <v>1</v>
      </c>
      <c r="F2215" s="168" t="s">
        <v>2913</v>
      </c>
      <c r="H2215" s="167" t="s">
        <v>1</v>
      </c>
      <c r="L2215" s="165"/>
      <c r="M2215" s="169"/>
      <c r="N2215" s="170"/>
      <c r="O2215" s="170"/>
      <c r="P2215" s="170"/>
      <c r="Q2215" s="170"/>
      <c r="R2215" s="170"/>
      <c r="S2215" s="170"/>
      <c r="T2215" s="171"/>
      <c r="AT2215" s="167" t="s">
        <v>269</v>
      </c>
      <c r="AU2215" s="167" t="s">
        <v>87</v>
      </c>
      <c r="AV2215" s="13" t="s">
        <v>79</v>
      </c>
      <c r="AW2215" s="13" t="s">
        <v>26</v>
      </c>
      <c r="AX2215" s="13" t="s">
        <v>71</v>
      </c>
      <c r="AY2215" s="167" t="s">
        <v>157</v>
      </c>
    </row>
    <row r="2216" spans="1:65" s="16" customFormat="1" x14ac:dyDescent="0.2">
      <c r="B2216" s="186"/>
      <c r="D2216" s="166" t="s">
        <v>269</v>
      </c>
      <c r="E2216" s="187" t="s">
        <v>1</v>
      </c>
      <c r="F2216" s="188" t="s">
        <v>319</v>
      </c>
      <c r="H2216" s="189">
        <v>6.1289999999999996</v>
      </c>
      <c r="L2216" s="186"/>
      <c r="M2216" s="190"/>
      <c r="N2216" s="191"/>
      <c r="O2216" s="191"/>
      <c r="P2216" s="191"/>
      <c r="Q2216" s="191"/>
      <c r="R2216" s="191"/>
      <c r="S2216" s="191"/>
      <c r="T2216" s="192"/>
      <c r="AT2216" s="187" t="s">
        <v>269</v>
      </c>
      <c r="AU2216" s="187" t="s">
        <v>87</v>
      </c>
      <c r="AV2216" s="16" t="s">
        <v>92</v>
      </c>
      <c r="AW2216" s="16" t="s">
        <v>26</v>
      </c>
      <c r="AX2216" s="16" t="s">
        <v>71</v>
      </c>
      <c r="AY2216" s="187" t="s">
        <v>157</v>
      </c>
    </row>
    <row r="2217" spans="1:65" s="14" customFormat="1" x14ac:dyDescent="0.2">
      <c r="B2217" s="172"/>
      <c r="D2217" s="166" t="s">
        <v>269</v>
      </c>
      <c r="E2217" s="173" t="s">
        <v>1</v>
      </c>
      <c r="F2217" s="174" t="s">
        <v>2914</v>
      </c>
      <c r="H2217" s="175">
        <v>0.61299999999999999</v>
      </c>
      <c r="L2217" s="172"/>
      <c r="M2217" s="176"/>
      <c r="N2217" s="177"/>
      <c r="O2217" s="177"/>
      <c r="P2217" s="177"/>
      <c r="Q2217" s="177"/>
      <c r="R2217" s="177"/>
      <c r="S2217" s="177"/>
      <c r="T2217" s="178"/>
      <c r="AT2217" s="173" t="s">
        <v>269</v>
      </c>
      <c r="AU2217" s="173" t="s">
        <v>87</v>
      </c>
      <c r="AV2217" s="14" t="s">
        <v>87</v>
      </c>
      <c r="AW2217" s="14" t="s">
        <v>26</v>
      </c>
      <c r="AX2217" s="14" t="s">
        <v>71</v>
      </c>
      <c r="AY2217" s="173" t="s">
        <v>157</v>
      </c>
    </row>
    <row r="2218" spans="1:65" s="16" customFormat="1" x14ac:dyDescent="0.2">
      <c r="B2218" s="186"/>
      <c r="D2218" s="166" t="s">
        <v>269</v>
      </c>
      <c r="E2218" s="187" t="s">
        <v>1</v>
      </c>
      <c r="F2218" s="188" t="s">
        <v>319</v>
      </c>
      <c r="H2218" s="189">
        <v>0.61299999999999999</v>
      </c>
      <c r="L2218" s="186"/>
      <c r="M2218" s="190"/>
      <c r="N2218" s="191"/>
      <c r="O2218" s="191"/>
      <c r="P2218" s="191"/>
      <c r="Q2218" s="191"/>
      <c r="R2218" s="191"/>
      <c r="S2218" s="191"/>
      <c r="T2218" s="192"/>
      <c r="AT2218" s="187" t="s">
        <v>269</v>
      </c>
      <c r="AU2218" s="187" t="s">
        <v>87</v>
      </c>
      <c r="AV2218" s="16" t="s">
        <v>92</v>
      </c>
      <c r="AW2218" s="16" t="s">
        <v>26</v>
      </c>
      <c r="AX2218" s="16" t="s">
        <v>71</v>
      </c>
      <c r="AY2218" s="187" t="s">
        <v>157</v>
      </c>
    </row>
    <row r="2219" spans="1:65" s="15" customFormat="1" x14ac:dyDescent="0.2">
      <c r="B2219" s="179"/>
      <c r="D2219" s="166" t="s">
        <v>269</v>
      </c>
      <c r="E2219" s="180" t="s">
        <v>1</v>
      </c>
      <c r="F2219" s="181" t="s">
        <v>272</v>
      </c>
      <c r="H2219" s="182">
        <v>6.742</v>
      </c>
      <c r="L2219" s="179"/>
      <c r="M2219" s="183"/>
      <c r="N2219" s="184"/>
      <c r="O2219" s="184"/>
      <c r="P2219" s="184"/>
      <c r="Q2219" s="184"/>
      <c r="R2219" s="184"/>
      <c r="S2219" s="184"/>
      <c r="T2219" s="185"/>
      <c r="AT2219" s="180" t="s">
        <v>269</v>
      </c>
      <c r="AU2219" s="180" t="s">
        <v>87</v>
      </c>
      <c r="AV2219" s="15" t="s">
        <v>162</v>
      </c>
      <c r="AW2219" s="15" t="s">
        <v>26</v>
      </c>
      <c r="AX2219" s="15" t="s">
        <v>79</v>
      </c>
      <c r="AY2219" s="180" t="s">
        <v>157</v>
      </c>
    </row>
    <row r="2220" spans="1:65" s="2" customFormat="1" ht="24.2" customHeight="1" x14ac:dyDescent="0.2">
      <c r="A2220" s="30"/>
      <c r="B2220" s="147"/>
      <c r="C2220" s="148" t="s">
        <v>2915</v>
      </c>
      <c r="D2220" s="148" t="s">
        <v>159</v>
      </c>
      <c r="E2220" s="149" t="s">
        <v>2916</v>
      </c>
      <c r="F2220" s="150" t="s">
        <v>2917</v>
      </c>
      <c r="G2220" s="151" t="s">
        <v>196</v>
      </c>
      <c r="H2220" s="152">
        <v>19.600000000000001</v>
      </c>
      <c r="I2220" s="152"/>
      <c r="J2220" s="152">
        <f>ROUND(I2220*H2220,3)</f>
        <v>0</v>
      </c>
      <c r="K2220" s="153"/>
      <c r="L2220" s="31"/>
      <c r="M2220" s="154" t="s">
        <v>1</v>
      </c>
      <c r="N2220" s="155" t="s">
        <v>37</v>
      </c>
      <c r="O2220" s="156">
        <v>8.7999999999999995E-2</v>
      </c>
      <c r="P2220" s="156">
        <f>O2220*H2220</f>
        <v>1.7248000000000001</v>
      </c>
      <c r="Q2220" s="156">
        <v>0</v>
      </c>
      <c r="R2220" s="156">
        <f>Q2220*H2220</f>
        <v>0</v>
      </c>
      <c r="S2220" s="156">
        <v>0</v>
      </c>
      <c r="T2220" s="157">
        <f>S2220*H2220</f>
        <v>0</v>
      </c>
      <c r="U2220" s="30"/>
      <c r="V2220" s="30"/>
      <c r="W2220" s="30"/>
      <c r="X2220" s="30"/>
      <c r="Y2220" s="30"/>
      <c r="Z2220" s="30"/>
      <c r="AA2220" s="30"/>
      <c r="AB2220" s="30"/>
      <c r="AC2220" s="30"/>
      <c r="AD2220" s="30"/>
      <c r="AE2220" s="30"/>
      <c r="AR2220" s="158" t="s">
        <v>220</v>
      </c>
      <c r="AT2220" s="158" t="s">
        <v>159</v>
      </c>
      <c r="AU2220" s="158" t="s">
        <v>87</v>
      </c>
      <c r="AY2220" s="18" t="s">
        <v>157</v>
      </c>
      <c r="BE2220" s="159">
        <f>IF(N2220="základná",J2220,0)</f>
        <v>0</v>
      </c>
      <c r="BF2220" s="159">
        <f>IF(N2220="znížená",J2220,0)</f>
        <v>0</v>
      </c>
      <c r="BG2220" s="159">
        <f>IF(N2220="zákl. prenesená",J2220,0)</f>
        <v>0</v>
      </c>
      <c r="BH2220" s="159">
        <f>IF(N2220="zníž. prenesená",J2220,0)</f>
        <v>0</v>
      </c>
      <c r="BI2220" s="159">
        <f>IF(N2220="nulová",J2220,0)</f>
        <v>0</v>
      </c>
      <c r="BJ2220" s="18" t="s">
        <v>87</v>
      </c>
      <c r="BK2220" s="160">
        <f>ROUND(I2220*H2220,3)</f>
        <v>0</v>
      </c>
      <c r="BL2220" s="18" t="s">
        <v>220</v>
      </c>
      <c r="BM2220" s="158" t="s">
        <v>2918</v>
      </c>
    </row>
    <row r="2221" spans="1:65" s="13" customFormat="1" x14ac:dyDescent="0.2">
      <c r="B2221" s="165"/>
      <c r="D2221" s="166" t="s">
        <v>269</v>
      </c>
      <c r="E2221" s="167" t="s">
        <v>1</v>
      </c>
      <c r="F2221" s="168" t="s">
        <v>2919</v>
      </c>
      <c r="H2221" s="167" t="s">
        <v>1</v>
      </c>
      <c r="L2221" s="165"/>
      <c r="M2221" s="169"/>
      <c r="N2221" s="170"/>
      <c r="O2221" s="170"/>
      <c r="P2221" s="170"/>
      <c r="Q2221" s="170"/>
      <c r="R2221" s="170"/>
      <c r="S2221" s="170"/>
      <c r="T2221" s="171"/>
      <c r="AT2221" s="167" t="s">
        <v>269</v>
      </c>
      <c r="AU2221" s="167" t="s">
        <v>87</v>
      </c>
      <c r="AV2221" s="13" t="s">
        <v>79</v>
      </c>
      <c r="AW2221" s="13" t="s">
        <v>26</v>
      </c>
      <c r="AX2221" s="13" t="s">
        <v>71</v>
      </c>
      <c r="AY2221" s="167" t="s">
        <v>157</v>
      </c>
    </row>
    <row r="2222" spans="1:65" s="14" customFormat="1" x14ac:dyDescent="0.2">
      <c r="B2222" s="172"/>
      <c r="D2222" s="166" t="s">
        <v>269</v>
      </c>
      <c r="E2222" s="173" t="s">
        <v>1</v>
      </c>
      <c r="F2222" s="174" t="s">
        <v>2920</v>
      </c>
      <c r="H2222" s="175">
        <v>19.600000000000001</v>
      </c>
      <c r="L2222" s="172"/>
      <c r="M2222" s="176"/>
      <c r="N2222" s="177"/>
      <c r="O2222" s="177"/>
      <c r="P2222" s="177"/>
      <c r="Q2222" s="177"/>
      <c r="R2222" s="177"/>
      <c r="S2222" s="177"/>
      <c r="T2222" s="178"/>
      <c r="AT2222" s="173" t="s">
        <v>269</v>
      </c>
      <c r="AU2222" s="173" t="s">
        <v>87</v>
      </c>
      <c r="AV2222" s="14" t="s">
        <v>87</v>
      </c>
      <c r="AW2222" s="14" t="s">
        <v>26</v>
      </c>
      <c r="AX2222" s="14" t="s">
        <v>71</v>
      </c>
      <c r="AY2222" s="173" t="s">
        <v>157</v>
      </c>
    </row>
    <row r="2223" spans="1:65" s="15" customFormat="1" x14ac:dyDescent="0.2">
      <c r="B2223" s="179"/>
      <c r="D2223" s="166" t="s">
        <v>269</v>
      </c>
      <c r="E2223" s="180" t="s">
        <v>1</v>
      </c>
      <c r="F2223" s="181" t="s">
        <v>272</v>
      </c>
      <c r="H2223" s="182">
        <v>19.600000000000001</v>
      </c>
      <c r="L2223" s="179"/>
      <c r="M2223" s="183"/>
      <c r="N2223" s="184"/>
      <c r="O2223" s="184"/>
      <c r="P2223" s="184"/>
      <c r="Q2223" s="184"/>
      <c r="R2223" s="184"/>
      <c r="S2223" s="184"/>
      <c r="T2223" s="185"/>
      <c r="AT2223" s="180" t="s">
        <v>269</v>
      </c>
      <c r="AU2223" s="180" t="s">
        <v>87</v>
      </c>
      <c r="AV2223" s="15" t="s">
        <v>162</v>
      </c>
      <c r="AW2223" s="15" t="s">
        <v>26</v>
      </c>
      <c r="AX2223" s="15" t="s">
        <v>79</v>
      </c>
      <c r="AY2223" s="180" t="s">
        <v>157</v>
      </c>
    </row>
    <row r="2224" spans="1:65" s="2" customFormat="1" ht="24.2" customHeight="1" x14ac:dyDescent="0.2">
      <c r="A2224" s="30"/>
      <c r="B2224" s="147"/>
      <c r="C2224" s="193" t="s">
        <v>2921</v>
      </c>
      <c r="D2224" s="193" t="s">
        <v>777</v>
      </c>
      <c r="E2224" s="194" t="s">
        <v>2900</v>
      </c>
      <c r="F2224" s="195" t="s">
        <v>2901</v>
      </c>
      <c r="G2224" s="196" t="s">
        <v>161</v>
      </c>
      <c r="H2224" s="197">
        <v>0.34499999999999997</v>
      </c>
      <c r="I2224" s="197"/>
      <c r="J2224" s="197">
        <f>ROUND(I2224*H2224,3)</f>
        <v>0</v>
      </c>
      <c r="K2224" s="198"/>
      <c r="L2224" s="199"/>
      <c r="M2224" s="200" t="s">
        <v>1</v>
      </c>
      <c r="N2224" s="201" t="s">
        <v>37</v>
      </c>
      <c r="O2224" s="156">
        <v>0</v>
      </c>
      <c r="P2224" s="156">
        <f>O2224*H2224</f>
        <v>0</v>
      </c>
      <c r="Q2224" s="156">
        <v>0.5</v>
      </c>
      <c r="R2224" s="156">
        <f>Q2224*H2224</f>
        <v>0.17249999999999999</v>
      </c>
      <c r="S2224" s="156">
        <v>0</v>
      </c>
      <c r="T2224" s="157">
        <f>S2224*H2224</f>
        <v>0</v>
      </c>
      <c r="U2224" s="30"/>
      <c r="V2224" s="30"/>
      <c r="W2224" s="30"/>
      <c r="X2224" s="30"/>
      <c r="Y2224" s="30"/>
      <c r="Z2224" s="30"/>
      <c r="AA2224" s="30"/>
      <c r="AB2224" s="30"/>
      <c r="AC2224" s="30"/>
      <c r="AD2224" s="30"/>
      <c r="AE2224" s="30"/>
      <c r="AR2224" s="158" t="s">
        <v>511</v>
      </c>
      <c r="AT2224" s="158" t="s">
        <v>777</v>
      </c>
      <c r="AU2224" s="158" t="s">
        <v>87</v>
      </c>
      <c r="AY2224" s="18" t="s">
        <v>157</v>
      </c>
      <c r="BE2224" s="159">
        <f>IF(N2224="základná",J2224,0)</f>
        <v>0</v>
      </c>
      <c r="BF2224" s="159">
        <f>IF(N2224="znížená",J2224,0)</f>
        <v>0</v>
      </c>
      <c r="BG2224" s="159">
        <f>IF(N2224="zákl. prenesená",J2224,0)</f>
        <v>0</v>
      </c>
      <c r="BH2224" s="159">
        <f>IF(N2224="zníž. prenesená",J2224,0)</f>
        <v>0</v>
      </c>
      <c r="BI2224" s="159">
        <f>IF(N2224="nulová",J2224,0)</f>
        <v>0</v>
      </c>
      <c r="BJ2224" s="18" t="s">
        <v>87</v>
      </c>
      <c r="BK2224" s="160">
        <f>ROUND(I2224*H2224,3)</f>
        <v>0</v>
      </c>
      <c r="BL2224" s="18" t="s">
        <v>220</v>
      </c>
      <c r="BM2224" s="158" t="s">
        <v>2922</v>
      </c>
    </row>
    <row r="2225" spans="1:65" s="14" customFormat="1" x14ac:dyDescent="0.2">
      <c r="B2225" s="172"/>
      <c r="D2225" s="166" t="s">
        <v>269</v>
      </c>
      <c r="E2225" s="173" t="s">
        <v>1</v>
      </c>
      <c r="F2225" s="174" t="s">
        <v>2923</v>
      </c>
      <c r="H2225" s="175">
        <v>0.314</v>
      </c>
      <c r="L2225" s="172"/>
      <c r="M2225" s="176"/>
      <c r="N2225" s="177"/>
      <c r="O2225" s="177"/>
      <c r="P2225" s="177"/>
      <c r="Q2225" s="177"/>
      <c r="R2225" s="177"/>
      <c r="S2225" s="177"/>
      <c r="T2225" s="178"/>
      <c r="AT2225" s="173" t="s">
        <v>269</v>
      </c>
      <c r="AU2225" s="173" t="s">
        <v>87</v>
      </c>
      <c r="AV2225" s="14" t="s">
        <v>87</v>
      </c>
      <c r="AW2225" s="14" t="s">
        <v>26</v>
      </c>
      <c r="AX2225" s="14" t="s">
        <v>71</v>
      </c>
      <c r="AY2225" s="173" t="s">
        <v>157</v>
      </c>
    </row>
    <row r="2226" spans="1:65" s="16" customFormat="1" x14ac:dyDescent="0.2">
      <c r="B2226" s="186"/>
      <c r="D2226" s="166" t="s">
        <v>269</v>
      </c>
      <c r="E2226" s="187" t="s">
        <v>1</v>
      </c>
      <c r="F2226" s="188" t="s">
        <v>319</v>
      </c>
      <c r="H2226" s="189">
        <v>0.314</v>
      </c>
      <c r="L2226" s="186"/>
      <c r="M2226" s="190"/>
      <c r="N2226" s="191"/>
      <c r="O2226" s="191"/>
      <c r="P2226" s="191"/>
      <c r="Q2226" s="191"/>
      <c r="R2226" s="191"/>
      <c r="S2226" s="191"/>
      <c r="T2226" s="192"/>
      <c r="AT2226" s="187" t="s">
        <v>269</v>
      </c>
      <c r="AU2226" s="187" t="s">
        <v>87</v>
      </c>
      <c r="AV2226" s="16" t="s">
        <v>92</v>
      </c>
      <c r="AW2226" s="16" t="s">
        <v>26</v>
      </c>
      <c r="AX2226" s="16" t="s">
        <v>71</v>
      </c>
      <c r="AY2226" s="187" t="s">
        <v>157</v>
      </c>
    </row>
    <row r="2227" spans="1:65" s="14" customFormat="1" x14ac:dyDescent="0.2">
      <c r="B2227" s="172"/>
      <c r="D2227" s="166" t="s">
        <v>269</v>
      </c>
      <c r="E2227" s="173" t="s">
        <v>1</v>
      </c>
      <c r="F2227" s="174" t="s">
        <v>2924</v>
      </c>
      <c r="H2227" s="175">
        <v>3.1E-2</v>
      </c>
      <c r="L2227" s="172"/>
      <c r="M2227" s="176"/>
      <c r="N2227" s="177"/>
      <c r="O2227" s="177"/>
      <c r="P2227" s="177"/>
      <c r="Q2227" s="177"/>
      <c r="R2227" s="177"/>
      <c r="S2227" s="177"/>
      <c r="T2227" s="178"/>
      <c r="AT2227" s="173" t="s">
        <v>269</v>
      </c>
      <c r="AU2227" s="173" t="s">
        <v>87</v>
      </c>
      <c r="AV2227" s="14" t="s">
        <v>87</v>
      </c>
      <c r="AW2227" s="14" t="s">
        <v>26</v>
      </c>
      <c r="AX2227" s="14" t="s">
        <v>71</v>
      </c>
      <c r="AY2227" s="173" t="s">
        <v>157</v>
      </c>
    </row>
    <row r="2228" spans="1:65" s="16" customFormat="1" x14ac:dyDescent="0.2">
      <c r="B2228" s="186"/>
      <c r="D2228" s="166" t="s">
        <v>269</v>
      </c>
      <c r="E2228" s="187" t="s">
        <v>1</v>
      </c>
      <c r="F2228" s="188" t="s">
        <v>319</v>
      </c>
      <c r="H2228" s="189">
        <v>3.1E-2</v>
      </c>
      <c r="L2228" s="186"/>
      <c r="M2228" s="190"/>
      <c r="N2228" s="191"/>
      <c r="O2228" s="191"/>
      <c r="P2228" s="191"/>
      <c r="Q2228" s="191"/>
      <c r="R2228" s="191"/>
      <c r="S2228" s="191"/>
      <c r="T2228" s="192"/>
      <c r="AT2228" s="187" t="s">
        <v>269</v>
      </c>
      <c r="AU2228" s="187" t="s">
        <v>87</v>
      </c>
      <c r="AV2228" s="16" t="s">
        <v>92</v>
      </c>
      <c r="AW2228" s="16" t="s">
        <v>26</v>
      </c>
      <c r="AX2228" s="16" t="s">
        <v>71</v>
      </c>
      <c r="AY2228" s="187" t="s">
        <v>157</v>
      </c>
    </row>
    <row r="2229" spans="1:65" s="15" customFormat="1" x14ac:dyDescent="0.2">
      <c r="B2229" s="179"/>
      <c r="D2229" s="166" t="s">
        <v>269</v>
      </c>
      <c r="E2229" s="180" t="s">
        <v>1</v>
      </c>
      <c r="F2229" s="181" t="s">
        <v>272</v>
      </c>
      <c r="H2229" s="182">
        <v>0.34499999999999997</v>
      </c>
      <c r="L2229" s="179"/>
      <c r="M2229" s="183"/>
      <c r="N2229" s="184"/>
      <c r="O2229" s="184"/>
      <c r="P2229" s="184"/>
      <c r="Q2229" s="184"/>
      <c r="R2229" s="184"/>
      <c r="S2229" s="184"/>
      <c r="T2229" s="185"/>
      <c r="AT2229" s="180" t="s">
        <v>269</v>
      </c>
      <c r="AU2229" s="180" t="s">
        <v>87</v>
      </c>
      <c r="AV2229" s="15" t="s">
        <v>162</v>
      </c>
      <c r="AW2229" s="15" t="s">
        <v>26</v>
      </c>
      <c r="AX2229" s="15" t="s">
        <v>79</v>
      </c>
      <c r="AY2229" s="180" t="s">
        <v>157</v>
      </c>
    </row>
    <row r="2230" spans="1:65" s="2" customFormat="1" ht="24.2" customHeight="1" x14ac:dyDescent="0.2">
      <c r="A2230" s="30"/>
      <c r="B2230" s="147"/>
      <c r="C2230" s="148" t="s">
        <v>2925</v>
      </c>
      <c r="D2230" s="148" t="s">
        <v>159</v>
      </c>
      <c r="E2230" s="149" t="s">
        <v>2926</v>
      </c>
      <c r="F2230" s="150" t="s">
        <v>2927</v>
      </c>
      <c r="G2230" s="151" t="s">
        <v>168</v>
      </c>
      <c r="H2230" s="152">
        <v>132.33500000000001</v>
      </c>
      <c r="I2230" s="152"/>
      <c r="J2230" s="152">
        <f>ROUND(I2230*H2230,3)</f>
        <v>0</v>
      </c>
      <c r="K2230" s="153"/>
      <c r="L2230" s="31"/>
      <c r="M2230" s="154" t="s">
        <v>1</v>
      </c>
      <c r="N2230" s="155" t="s">
        <v>37</v>
      </c>
      <c r="O2230" s="156">
        <v>0.25600000000000001</v>
      </c>
      <c r="P2230" s="156">
        <f>O2230*H2230</f>
        <v>33.877760000000002</v>
      </c>
      <c r="Q2230" s="156">
        <v>0</v>
      </c>
      <c r="R2230" s="156">
        <f>Q2230*H2230</f>
        <v>0</v>
      </c>
      <c r="S2230" s="156">
        <v>0</v>
      </c>
      <c r="T2230" s="157">
        <f>S2230*H2230</f>
        <v>0</v>
      </c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R2230" s="158" t="s">
        <v>220</v>
      </c>
      <c r="AT2230" s="158" t="s">
        <v>159</v>
      </c>
      <c r="AU2230" s="158" t="s">
        <v>87</v>
      </c>
      <c r="AY2230" s="18" t="s">
        <v>157</v>
      </c>
      <c r="BE2230" s="159">
        <f>IF(N2230="základná",J2230,0)</f>
        <v>0</v>
      </c>
      <c r="BF2230" s="159">
        <f>IF(N2230="znížená",J2230,0)</f>
        <v>0</v>
      </c>
      <c r="BG2230" s="159">
        <f>IF(N2230="zákl. prenesená",J2230,0)</f>
        <v>0</v>
      </c>
      <c r="BH2230" s="159">
        <f>IF(N2230="zníž. prenesená",J2230,0)</f>
        <v>0</v>
      </c>
      <c r="BI2230" s="159">
        <f>IF(N2230="nulová",J2230,0)</f>
        <v>0</v>
      </c>
      <c r="BJ2230" s="18" t="s">
        <v>87</v>
      </c>
      <c r="BK2230" s="160">
        <f>ROUND(I2230*H2230,3)</f>
        <v>0</v>
      </c>
      <c r="BL2230" s="18" t="s">
        <v>220</v>
      </c>
      <c r="BM2230" s="158" t="s">
        <v>2928</v>
      </c>
    </row>
    <row r="2231" spans="1:65" s="13" customFormat="1" x14ac:dyDescent="0.2">
      <c r="B2231" s="165"/>
      <c r="D2231" s="166" t="s">
        <v>269</v>
      </c>
      <c r="E2231" s="167" t="s">
        <v>1</v>
      </c>
      <c r="F2231" s="168" t="s">
        <v>2548</v>
      </c>
      <c r="H2231" s="167" t="s">
        <v>1</v>
      </c>
      <c r="L2231" s="165"/>
      <c r="M2231" s="169"/>
      <c r="N2231" s="170"/>
      <c r="O2231" s="170"/>
      <c r="P2231" s="170"/>
      <c r="Q2231" s="170"/>
      <c r="R2231" s="170"/>
      <c r="S2231" s="170"/>
      <c r="T2231" s="171"/>
      <c r="AT2231" s="167" t="s">
        <v>269</v>
      </c>
      <c r="AU2231" s="167" t="s">
        <v>87</v>
      </c>
      <c r="AV2231" s="13" t="s">
        <v>79</v>
      </c>
      <c r="AW2231" s="13" t="s">
        <v>26</v>
      </c>
      <c r="AX2231" s="13" t="s">
        <v>71</v>
      </c>
      <c r="AY2231" s="167" t="s">
        <v>157</v>
      </c>
    </row>
    <row r="2232" spans="1:65" s="14" customFormat="1" x14ac:dyDescent="0.2">
      <c r="B2232" s="172"/>
      <c r="D2232" s="166" t="s">
        <v>269</v>
      </c>
      <c r="E2232" s="173" t="s">
        <v>1</v>
      </c>
      <c r="F2232" s="174" t="s">
        <v>2929</v>
      </c>
      <c r="H2232" s="175">
        <v>115.935</v>
      </c>
      <c r="L2232" s="172"/>
      <c r="M2232" s="176"/>
      <c r="N2232" s="177"/>
      <c r="O2232" s="177"/>
      <c r="P2232" s="177"/>
      <c r="Q2232" s="177"/>
      <c r="R2232" s="177"/>
      <c r="S2232" s="177"/>
      <c r="T2232" s="178"/>
      <c r="AT2232" s="173" t="s">
        <v>269</v>
      </c>
      <c r="AU2232" s="173" t="s">
        <v>87</v>
      </c>
      <c r="AV2232" s="14" t="s">
        <v>87</v>
      </c>
      <c r="AW2232" s="14" t="s">
        <v>26</v>
      </c>
      <c r="AX2232" s="14" t="s">
        <v>71</v>
      </c>
      <c r="AY2232" s="173" t="s">
        <v>157</v>
      </c>
    </row>
    <row r="2233" spans="1:65" s="16" customFormat="1" x14ac:dyDescent="0.2">
      <c r="B2233" s="186"/>
      <c r="D2233" s="166" t="s">
        <v>269</v>
      </c>
      <c r="E2233" s="187" t="s">
        <v>1</v>
      </c>
      <c r="F2233" s="188" t="s">
        <v>319</v>
      </c>
      <c r="H2233" s="189">
        <v>115.935</v>
      </c>
      <c r="L2233" s="186"/>
      <c r="M2233" s="190"/>
      <c r="N2233" s="191"/>
      <c r="O2233" s="191"/>
      <c r="P2233" s="191"/>
      <c r="Q2233" s="191"/>
      <c r="R2233" s="191"/>
      <c r="S2233" s="191"/>
      <c r="T2233" s="192"/>
      <c r="AT2233" s="187" t="s">
        <v>269</v>
      </c>
      <c r="AU2233" s="187" t="s">
        <v>87</v>
      </c>
      <c r="AV2233" s="16" t="s">
        <v>92</v>
      </c>
      <c r="AW2233" s="16" t="s">
        <v>26</v>
      </c>
      <c r="AX2233" s="16" t="s">
        <v>71</v>
      </c>
      <c r="AY2233" s="187" t="s">
        <v>157</v>
      </c>
    </row>
    <row r="2234" spans="1:65" s="13" customFormat="1" x14ac:dyDescent="0.2">
      <c r="B2234" s="165"/>
      <c r="D2234" s="166" t="s">
        <v>269</v>
      </c>
      <c r="E2234" s="167" t="s">
        <v>1</v>
      </c>
      <c r="F2234" s="168" t="s">
        <v>2552</v>
      </c>
      <c r="H2234" s="167" t="s">
        <v>1</v>
      </c>
      <c r="L2234" s="165"/>
      <c r="M2234" s="169"/>
      <c r="N2234" s="170"/>
      <c r="O2234" s="170"/>
      <c r="P2234" s="170"/>
      <c r="Q2234" s="170"/>
      <c r="R2234" s="170"/>
      <c r="S2234" s="170"/>
      <c r="T2234" s="171"/>
      <c r="AT2234" s="167" t="s">
        <v>269</v>
      </c>
      <c r="AU2234" s="167" t="s">
        <v>87</v>
      </c>
      <c r="AV2234" s="13" t="s">
        <v>79</v>
      </c>
      <c r="AW2234" s="13" t="s">
        <v>26</v>
      </c>
      <c r="AX2234" s="13" t="s">
        <v>71</v>
      </c>
      <c r="AY2234" s="167" t="s">
        <v>157</v>
      </c>
    </row>
    <row r="2235" spans="1:65" s="14" customFormat="1" x14ac:dyDescent="0.2">
      <c r="B2235" s="172"/>
      <c r="D2235" s="166" t="s">
        <v>269</v>
      </c>
      <c r="E2235" s="173" t="s">
        <v>1</v>
      </c>
      <c r="F2235" s="174" t="s">
        <v>2553</v>
      </c>
      <c r="H2235" s="175">
        <v>16.399999999999999</v>
      </c>
      <c r="L2235" s="172"/>
      <c r="M2235" s="176"/>
      <c r="N2235" s="177"/>
      <c r="O2235" s="177"/>
      <c r="P2235" s="177"/>
      <c r="Q2235" s="177"/>
      <c r="R2235" s="177"/>
      <c r="S2235" s="177"/>
      <c r="T2235" s="178"/>
      <c r="AT2235" s="173" t="s">
        <v>269</v>
      </c>
      <c r="AU2235" s="173" t="s">
        <v>87</v>
      </c>
      <c r="AV2235" s="14" t="s">
        <v>87</v>
      </c>
      <c r="AW2235" s="14" t="s">
        <v>26</v>
      </c>
      <c r="AX2235" s="14" t="s">
        <v>71</v>
      </c>
      <c r="AY2235" s="173" t="s">
        <v>157</v>
      </c>
    </row>
    <row r="2236" spans="1:65" s="16" customFormat="1" x14ac:dyDescent="0.2">
      <c r="B2236" s="186"/>
      <c r="D2236" s="166" t="s">
        <v>269</v>
      </c>
      <c r="E2236" s="187" t="s">
        <v>1</v>
      </c>
      <c r="F2236" s="188" t="s">
        <v>319</v>
      </c>
      <c r="H2236" s="189">
        <v>16.399999999999999</v>
      </c>
      <c r="L2236" s="186"/>
      <c r="M2236" s="190"/>
      <c r="N2236" s="191"/>
      <c r="O2236" s="191"/>
      <c r="P2236" s="191"/>
      <c r="Q2236" s="191"/>
      <c r="R2236" s="191"/>
      <c r="S2236" s="191"/>
      <c r="T2236" s="192"/>
      <c r="AT2236" s="187" t="s">
        <v>269</v>
      </c>
      <c r="AU2236" s="187" t="s">
        <v>87</v>
      </c>
      <c r="AV2236" s="16" t="s">
        <v>92</v>
      </c>
      <c r="AW2236" s="16" t="s">
        <v>26</v>
      </c>
      <c r="AX2236" s="16" t="s">
        <v>71</v>
      </c>
      <c r="AY2236" s="187" t="s">
        <v>157</v>
      </c>
    </row>
    <row r="2237" spans="1:65" s="15" customFormat="1" x14ac:dyDescent="0.2">
      <c r="B2237" s="179"/>
      <c r="D2237" s="166" t="s">
        <v>269</v>
      </c>
      <c r="E2237" s="180" t="s">
        <v>1</v>
      </c>
      <c r="F2237" s="181" t="s">
        <v>272</v>
      </c>
      <c r="H2237" s="182">
        <v>132.33500000000001</v>
      </c>
      <c r="L2237" s="179"/>
      <c r="M2237" s="183"/>
      <c r="N2237" s="184"/>
      <c r="O2237" s="184"/>
      <c r="P2237" s="184"/>
      <c r="Q2237" s="184"/>
      <c r="R2237" s="184"/>
      <c r="S2237" s="184"/>
      <c r="T2237" s="185"/>
      <c r="AT2237" s="180" t="s">
        <v>269</v>
      </c>
      <c r="AU2237" s="180" t="s">
        <v>87</v>
      </c>
      <c r="AV2237" s="15" t="s">
        <v>162</v>
      </c>
      <c r="AW2237" s="15" t="s">
        <v>26</v>
      </c>
      <c r="AX2237" s="15" t="s">
        <v>79</v>
      </c>
      <c r="AY2237" s="180" t="s">
        <v>157</v>
      </c>
    </row>
    <row r="2238" spans="1:65" s="2" customFormat="1" ht="24.2" customHeight="1" x14ac:dyDescent="0.2">
      <c r="A2238" s="30"/>
      <c r="B2238" s="147"/>
      <c r="C2238" s="193" t="s">
        <v>2930</v>
      </c>
      <c r="D2238" s="193" t="s">
        <v>777</v>
      </c>
      <c r="E2238" s="194" t="s">
        <v>2931</v>
      </c>
      <c r="F2238" s="195" t="s">
        <v>8111</v>
      </c>
      <c r="G2238" s="196" t="s">
        <v>168</v>
      </c>
      <c r="H2238" s="197">
        <v>150</v>
      </c>
      <c r="I2238" s="197"/>
      <c r="J2238" s="197">
        <f>ROUND(I2238*H2238,3)</f>
        <v>0</v>
      </c>
      <c r="K2238" s="198"/>
      <c r="L2238" s="199"/>
      <c r="M2238" s="200" t="s">
        <v>1</v>
      </c>
      <c r="N2238" s="201" t="s">
        <v>37</v>
      </c>
      <c r="O2238" s="156">
        <v>0</v>
      </c>
      <c r="P2238" s="156">
        <f>O2238*H2238</f>
        <v>0</v>
      </c>
      <c r="Q2238" s="156">
        <v>1.0999999999999999E-2</v>
      </c>
      <c r="R2238" s="156">
        <f>Q2238*H2238</f>
        <v>1.65</v>
      </c>
      <c r="S2238" s="156">
        <v>0</v>
      </c>
      <c r="T2238" s="157">
        <f>S2238*H2238</f>
        <v>0</v>
      </c>
      <c r="U2238" s="30"/>
      <c r="V2238" s="30"/>
      <c r="W2238" s="30"/>
      <c r="X2238" s="30"/>
      <c r="Y2238" s="30"/>
      <c r="Z2238" s="30"/>
      <c r="AA2238" s="30"/>
      <c r="AB2238" s="30"/>
      <c r="AC2238" s="30"/>
      <c r="AD2238" s="30"/>
      <c r="AE2238" s="30"/>
      <c r="AR2238" s="158" t="s">
        <v>511</v>
      </c>
      <c r="AT2238" s="158" t="s">
        <v>777</v>
      </c>
      <c r="AU2238" s="158" t="s">
        <v>87</v>
      </c>
      <c r="AY2238" s="18" t="s">
        <v>157</v>
      </c>
      <c r="BE2238" s="159">
        <f>IF(N2238="základná",J2238,0)</f>
        <v>0</v>
      </c>
      <c r="BF2238" s="159">
        <f>IF(N2238="znížená",J2238,0)</f>
        <v>0</v>
      </c>
      <c r="BG2238" s="159">
        <f>IF(N2238="zákl. prenesená",J2238,0)</f>
        <v>0</v>
      </c>
      <c r="BH2238" s="159">
        <f>IF(N2238="zníž. prenesená",J2238,0)</f>
        <v>0</v>
      </c>
      <c r="BI2238" s="159">
        <f>IF(N2238="nulová",J2238,0)</f>
        <v>0</v>
      </c>
      <c r="BJ2238" s="18" t="s">
        <v>87</v>
      </c>
      <c r="BK2238" s="160">
        <f>ROUND(I2238*H2238,3)</f>
        <v>0</v>
      </c>
      <c r="BL2238" s="18" t="s">
        <v>220</v>
      </c>
      <c r="BM2238" s="158" t="s">
        <v>2932</v>
      </c>
    </row>
    <row r="2239" spans="1:65" s="14" customFormat="1" x14ac:dyDescent="0.2">
      <c r="B2239" s="172"/>
      <c r="D2239" s="166" t="s">
        <v>269</v>
      </c>
      <c r="E2239" s="173" t="s">
        <v>1</v>
      </c>
      <c r="F2239" s="174" t="s">
        <v>2933</v>
      </c>
      <c r="H2239" s="175">
        <v>150</v>
      </c>
      <c r="L2239" s="172"/>
      <c r="M2239" s="176"/>
      <c r="N2239" s="177"/>
      <c r="O2239" s="177"/>
      <c r="P2239" s="177"/>
      <c r="Q2239" s="177"/>
      <c r="R2239" s="177"/>
      <c r="S2239" s="177"/>
      <c r="T2239" s="178"/>
      <c r="AT2239" s="173" t="s">
        <v>269</v>
      </c>
      <c r="AU2239" s="173" t="s">
        <v>87</v>
      </c>
      <c r="AV2239" s="14" t="s">
        <v>87</v>
      </c>
      <c r="AW2239" s="14" t="s">
        <v>26</v>
      </c>
      <c r="AX2239" s="14" t="s">
        <v>71</v>
      </c>
      <c r="AY2239" s="173" t="s">
        <v>157</v>
      </c>
    </row>
    <row r="2240" spans="1:65" s="15" customFormat="1" x14ac:dyDescent="0.2">
      <c r="B2240" s="179"/>
      <c r="D2240" s="166" t="s">
        <v>269</v>
      </c>
      <c r="E2240" s="180" t="s">
        <v>1</v>
      </c>
      <c r="F2240" s="181" t="s">
        <v>272</v>
      </c>
      <c r="H2240" s="182">
        <v>150</v>
      </c>
      <c r="L2240" s="179"/>
      <c r="M2240" s="183"/>
      <c r="N2240" s="184"/>
      <c r="O2240" s="184"/>
      <c r="P2240" s="184"/>
      <c r="Q2240" s="184"/>
      <c r="R2240" s="184"/>
      <c r="S2240" s="184"/>
      <c r="T2240" s="185"/>
      <c r="AT2240" s="180" t="s">
        <v>269</v>
      </c>
      <c r="AU2240" s="180" t="s">
        <v>87</v>
      </c>
      <c r="AV2240" s="15" t="s">
        <v>162</v>
      </c>
      <c r="AW2240" s="15" t="s">
        <v>26</v>
      </c>
      <c r="AX2240" s="15" t="s">
        <v>79</v>
      </c>
      <c r="AY2240" s="180" t="s">
        <v>157</v>
      </c>
    </row>
    <row r="2241" spans="1:65" s="2" customFormat="1" ht="24.2" customHeight="1" x14ac:dyDescent="0.2">
      <c r="A2241" s="30"/>
      <c r="B2241" s="147"/>
      <c r="C2241" s="148" t="s">
        <v>2934</v>
      </c>
      <c r="D2241" s="148" t="s">
        <v>159</v>
      </c>
      <c r="E2241" s="149" t="s">
        <v>2935</v>
      </c>
      <c r="F2241" s="150" t="s">
        <v>2936</v>
      </c>
      <c r="G2241" s="151" t="s">
        <v>168</v>
      </c>
      <c r="H2241" s="152">
        <v>354.2</v>
      </c>
      <c r="I2241" s="152"/>
      <c r="J2241" s="152">
        <f>ROUND(I2241*H2241,3)</f>
        <v>0</v>
      </c>
      <c r="K2241" s="153"/>
      <c r="L2241" s="31"/>
      <c r="M2241" s="154" t="s">
        <v>1</v>
      </c>
      <c r="N2241" s="155" t="s">
        <v>37</v>
      </c>
      <c r="O2241" s="156">
        <v>0.26400000000000001</v>
      </c>
      <c r="P2241" s="156">
        <f>O2241*H2241</f>
        <v>93.508800000000008</v>
      </c>
      <c r="Q2241" s="156">
        <v>0</v>
      </c>
      <c r="R2241" s="156">
        <f>Q2241*H2241</f>
        <v>0</v>
      </c>
      <c r="S2241" s="156">
        <v>0</v>
      </c>
      <c r="T2241" s="157">
        <f>S2241*H2241</f>
        <v>0</v>
      </c>
      <c r="U2241" s="30"/>
      <c r="V2241" s="30"/>
      <c r="W2241" s="30"/>
      <c r="X2241" s="30"/>
      <c r="Y2241" s="30"/>
      <c r="Z2241" s="30"/>
      <c r="AA2241" s="30"/>
      <c r="AB2241" s="30"/>
      <c r="AC2241" s="30"/>
      <c r="AD2241" s="30"/>
      <c r="AE2241" s="30"/>
      <c r="AR2241" s="158" t="s">
        <v>220</v>
      </c>
      <c r="AT2241" s="158" t="s">
        <v>159</v>
      </c>
      <c r="AU2241" s="158" t="s">
        <v>87</v>
      </c>
      <c r="AY2241" s="18" t="s">
        <v>157</v>
      </c>
      <c r="BE2241" s="159">
        <f>IF(N2241="základná",J2241,0)</f>
        <v>0</v>
      </c>
      <c r="BF2241" s="159">
        <f>IF(N2241="znížená",J2241,0)</f>
        <v>0</v>
      </c>
      <c r="BG2241" s="159">
        <f>IF(N2241="zákl. prenesená",J2241,0)</f>
        <v>0</v>
      </c>
      <c r="BH2241" s="159">
        <f>IF(N2241="zníž. prenesená",J2241,0)</f>
        <v>0</v>
      </c>
      <c r="BI2241" s="159">
        <f>IF(N2241="nulová",J2241,0)</f>
        <v>0</v>
      </c>
      <c r="BJ2241" s="18" t="s">
        <v>87</v>
      </c>
      <c r="BK2241" s="160">
        <f>ROUND(I2241*H2241,3)</f>
        <v>0</v>
      </c>
      <c r="BL2241" s="18" t="s">
        <v>220</v>
      </c>
      <c r="BM2241" s="158" t="s">
        <v>2937</v>
      </c>
    </row>
    <row r="2242" spans="1:65" s="13" customFormat="1" x14ac:dyDescent="0.2">
      <c r="B2242" s="165"/>
      <c r="D2242" s="166" t="s">
        <v>269</v>
      </c>
      <c r="E2242" s="167" t="s">
        <v>1</v>
      </c>
      <c r="F2242" s="168" t="s">
        <v>2938</v>
      </c>
      <c r="H2242" s="167" t="s">
        <v>1</v>
      </c>
      <c r="L2242" s="165"/>
      <c r="M2242" s="169"/>
      <c r="N2242" s="170"/>
      <c r="O2242" s="170"/>
      <c r="P2242" s="170"/>
      <c r="Q2242" s="170"/>
      <c r="R2242" s="170"/>
      <c r="S2242" s="170"/>
      <c r="T2242" s="171"/>
      <c r="AT2242" s="167" t="s">
        <v>269</v>
      </c>
      <c r="AU2242" s="167" t="s">
        <v>87</v>
      </c>
      <c r="AV2242" s="13" t="s">
        <v>79</v>
      </c>
      <c r="AW2242" s="13" t="s">
        <v>26</v>
      </c>
      <c r="AX2242" s="13" t="s">
        <v>71</v>
      </c>
      <c r="AY2242" s="167" t="s">
        <v>157</v>
      </c>
    </row>
    <row r="2243" spans="1:65" s="14" customFormat="1" x14ac:dyDescent="0.2">
      <c r="B2243" s="172"/>
      <c r="D2243" s="166" t="s">
        <v>269</v>
      </c>
      <c r="E2243" s="173" t="s">
        <v>1</v>
      </c>
      <c r="F2243" s="174" t="s">
        <v>2939</v>
      </c>
      <c r="H2243" s="175">
        <v>45.5</v>
      </c>
      <c r="L2243" s="172"/>
      <c r="M2243" s="176"/>
      <c r="N2243" s="177"/>
      <c r="O2243" s="177"/>
      <c r="P2243" s="177"/>
      <c r="Q2243" s="177"/>
      <c r="R2243" s="177"/>
      <c r="S2243" s="177"/>
      <c r="T2243" s="178"/>
      <c r="AT2243" s="173" t="s">
        <v>269</v>
      </c>
      <c r="AU2243" s="173" t="s">
        <v>87</v>
      </c>
      <c r="AV2243" s="14" t="s">
        <v>87</v>
      </c>
      <c r="AW2243" s="14" t="s">
        <v>26</v>
      </c>
      <c r="AX2243" s="14" t="s">
        <v>71</v>
      </c>
      <c r="AY2243" s="173" t="s">
        <v>157</v>
      </c>
    </row>
    <row r="2244" spans="1:65" s="16" customFormat="1" x14ac:dyDescent="0.2">
      <c r="B2244" s="186"/>
      <c r="D2244" s="166" t="s">
        <v>269</v>
      </c>
      <c r="E2244" s="187" t="s">
        <v>1</v>
      </c>
      <c r="F2244" s="188" t="s">
        <v>319</v>
      </c>
      <c r="H2244" s="189">
        <v>45.5</v>
      </c>
      <c r="L2244" s="186"/>
      <c r="M2244" s="190"/>
      <c r="N2244" s="191"/>
      <c r="O2244" s="191"/>
      <c r="P2244" s="191"/>
      <c r="Q2244" s="191"/>
      <c r="R2244" s="191"/>
      <c r="S2244" s="191"/>
      <c r="T2244" s="192"/>
      <c r="AT2244" s="187" t="s">
        <v>269</v>
      </c>
      <c r="AU2244" s="187" t="s">
        <v>87</v>
      </c>
      <c r="AV2244" s="16" t="s">
        <v>92</v>
      </c>
      <c r="AW2244" s="16" t="s">
        <v>26</v>
      </c>
      <c r="AX2244" s="16" t="s">
        <v>71</v>
      </c>
      <c r="AY2244" s="187" t="s">
        <v>157</v>
      </c>
    </row>
    <row r="2245" spans="1:65" s="13" customFormat="1" x14ac:dyDescent="0.2">
      <c r="B2245" s="165"/>
      <c r="D2245" s="166" t="s">
        <v>269</v>
      </c>
      <c r="E2245" s="167" t="s">
        <v>1</v>
      </c>
      <c r="F2245" s="168" t="s">
        <v>2940</v>
      </c>
      <c r="H2245" s="167" t="s">
        <v>1</v>
      </c>
      <c r="L2245" s="165"/>
      <c r="M2245" s="169"/>
      <c r="N2245" s="170"/>
      <c r="O2245" s="170"/>
      <c r="P2245" s="170"/>
      <c r="Q2245" s="170"/>
      <c r="R2245" s="170"/>
      <c r="S2245" s="170"/>
      <c r="T2245" s="171"/>
      <c r="AT2245" s="167" t="s">
        <v>269</v>
      </c>
      <c r="AU2245" s="167" t="s">
        <v>87</v>
      </c>
      <c r="AV2245" s="13" t="s">
        <v>79</v>
      </c>
      <c r="AW2245" s="13" t="s">
        <v>26</v>
      </c>
      <c r="AX2245" s="13" t="s">
        <v>71</v>
      </c>
      <c r="AY2245" s="167" t="s">
        <v>157</v>
      </c>
    </row>
    <row r="2246" spans="1:65" s="14" customFormat="1" x14ac:dyDescent="0.2">
      <c r="B2246" s="172"/>
      <c r="D2246" s="166" t="s">
        <v>269</v>
      </c>
      <c r="E2246" s="173" t="s">
        <v>1</v>
      </c>
      <c r="F2246" s="174" t="s">
        <v>2941</v>
      </c>
      <c r="H2246" s="175">
        <v>136.5</v>
      </c>
      <c r="L2246" s="172"/>
      <c r="M2246" s="176"/>
      <c r="N2246" s="177"/>
      <c r="O2246" s="177"/>
      <c r="P2246" s="177"/>
      <c r="Q2246" s="177"/>
      <c r="R2246" s="177"/>
      <c r="S2246" s="177"/>
      <c r="T2246" s="178"/>
      <c r="AT2246" s="173" t="s">
        <v>269</v>
      </c>
      <c r="AU2246" s="173" t="s">
        <v>87</v>
      </c>
      <c r="AV2246" s="14" t="s">
        <v>87</v>
      </c>
      <c r="AW2246" s="14" t="s">
        <v>26</v>
      </c>
      <c r="AX2246" s="14" t="s">
        <v>71</v>
      </c>
      <c r="AY2246" s="173" t="s">
        <v>157</v>
      </c>
    </row>
    <row r="2247" spans="1:65" s="16" customFormat="1" x14ac:dyDescent="0.2">
      <c r="B2247" s="186"/>
      <c r="D2247" s="166" t="s">
        <v>269</v>
      </c>
      <c r="E2247" s="187" t="s">
        <v>1</v>
      </c>
      <c r="F2247" s="188" t="s">
        <v>319</v>
      </c>
      <c r="H2247" s="189">
        <v>136.5</v>
      </c>
      <c r="L2247" s="186"/>
      <c r="M2247" s="190"/>
      <c r="N2247" s="191"/>
      <c r="O2247" s="191"/>
      <c r="P2247" s="191"/>
      <c r="Q2247" s="191"/>
      <c r="R2247" s="191"/>
      <c r="S2247" s="191"/>
      <c r="T2247" s="192"/>
      <c r="AT2247" s="187" t="s">
        <v>269</v>
      </c>
      <c r="AU2247" s="187" t="s">
        <v>87</v>
      </c>
      <c r="AV2247" s="16" t="s">
        <v>92</v>
      </c>
      <c r="AW2247" s="16" t="s">
        <v>26</v>
      </c>
      <c r="AX2247" s="16" t="s">
        <v>71</v>
      </c>
      <c r="AY2247" s="187" t="s">
        <v>157</v>
      </c>
    </row>
    <row r="2248" spans="1:65" s="13" customFormat="1" x14ac:dyDescent="0.2">
      <c r="B2248" s="165"/>
      <c r="D2248" s="166" t="s">
        <v>269</v>
      </c>
      <c r="E2248" s="167" t="s">
        <v>1</v>
      </c>
      <c r="F2248" s="168" t="s">
        <v>2942</v>
      </c>
      <c r="H2248" s="167" t="s">
        <v>1</v>
      </c>
      <c r="L2248" s="165"/>
      <c r="M2248" s="169"/>
      <c r="N2248" s="170"/>
      <c r="O2248" s="170"/>
      <c r="P2248" s="170"/>
      <c r="Q2248" s="170"/>
      <c r="R2248" s="170"/>
      <c r="S2248" s="170"/>
      <c r="T2248" s="171"/>
      <c r="AT2248" s="167" t="s">
        <v>269</v>
      </c>
      <c r="AU2248" s="167" t="s">
        <v>87</v>
      </c>
      <c r="AV2248" s="13" t="s">
        <v>79</v>
      </c>
      <c r="AW2248" s="13" t="s">
        <v>26</v>
      </c>
      <c r="AX2248" s="13" t="s">
        <v>71</v>
      </c>
      <c r="AY2248" s="167" t="s">
        <v>157</v>
      </c>
    </row>
    <row r="2249" spans="1:65" s="14" customFormat="1" x14ac:dyDescent="0.2">
      <c r="B2249" s="172"/>
      <c r="D2249" s="166" t="s">
        <v>269</v>
      </c>
      <c r="E2249" s="173" t="s">
        <v>1</v>
      </c>
      <c r="F2249" s="174" t="s">
        <v>2943</v>
      </c>
      <c r="H2249" s="175">
        <v>172.2</v>
      </c>
      <c r="L2249" s="172"/>
      <c r="M2249" s="176"/>
      <c r="N2249" s="177"/>
      <c r="O2249" s="177"/>
      <c r="P2249" s="177"/>
      <c r="Q2249" s="177"/>
      <c r="R2249" s="177"/>
      <c r="S2249" s="177"/>
      <c r="T2249" s="178"/>
      <c r="AT2249" s="173" t="s">
        <v>269</v>
      </c>
      <c r="AU2249" s="173" t="s">
        <v>87</v>
      </c>
      <c r="AV2249" s="14" t="s">
        <v>87</v>
      </c>
      <c r="AW2249" s="14" t="s">
        <v>26</v>
      </c>
      <c r="AX2249" s="14" t="s">
        <v>71</v>
      </c>
      <c r="AY2249" s="173" t="s">
        <v>157</v>
      </c>
    </row>
    <row r="2250" spans="1:65" s="16" customFormat="1" x14ac:dyDescent="0.2">
      <c r="B2250" s="186"/>
      <c r="D2250" s="166" t="s">
        <v>269</v>
      </c>
      <c r="E2250" s="187" t="s">
        <v>1</v>
      </c>
      <c r="F2250" s="188" t="s">
        <v>319</v>
      </c>
      <c r="H2250" s="189">
        <v>172.2</v>
      </c>
      <c r="L2250" s="186"/>
      <c r="M2250" s="190"/>
      <c r="N2250" s="191"/>
      <c r="O2250" s="191"/>
      <c r="P2250" s="191"/>
      <c r="Q2250" s="191"/>
      <c r="R2250" s="191"/>
      <c r="S2250" s="191"/>
      <c r="T2250" s="192"/>
      <c r="AT2250" s="187" t="s">
        <v>269</v>
      </c>
      <c r="AU2250" s="187" t="s">
        <v>87</v>
      </c>
      <c r="AV2250" s="16" t="s">
        <v>92</v>
      </c>
      <c r="AW2250" s="16" t="s">
        <v>26</v>
      </c>
      <c r="AX2250" s="16" t="s">
        <v>71</v>
      </c>
      <c r="AY2250" s="187" t="s">
        <v>157</v>
      </c>
    </row>
    <row r="2251" spans="1:65" s="15" customFormat="1" x14ac:dyDescent="0.2">
      <c r="B2251" s="179"/>
      <c r="D2251" s="166" t="s">
        <v>269</v>
      </c>
      <c r="E2251" s="180" t="s">
        <v>1</v>
      </c>
      <c r="F2251" s="181" t="s">
        <v>272</v>
      </c>
      <c r="H2251" s="182">
        <v>354.2</v>
      </c>
      <c r="L2251" s="179"/>
      <c r="M2251" s="183"/>
      <c r="N2251" s="184"/>
      <c r="O2251" s="184"/>
      <c r="P2251" s="184"/>
      <c r="Q2251" s="184"/>
      <c r="R2251" s="184"/>
      <c r="S2251" s="184"/>
      <c r="T2251" s="185"/>
      <c r="AT2251" s="180" t="s">
        <v>269</v>
      </c>
      <c r="AU2251" s="180" t="s">
        <v>87</v>
      </c>
      <c r="AV2251" s="15" t="s">
        <v>162</v>
      </c>
      <c r="AW2251" s="15" t="s">
        <v>26</v>
      </c>
      <c r="AX2251" s="15" t="s">
        <v>79</v>
      </c>
      <c r="AY2251" s="180" t="s">
        <v>157</v>
      </c>
    </row>
    <row r="2252" spans="1:65" s="2" customFormat="1" ht="24.2" customHeight="1" x14ac:dyDescent="0.2">
      <c r="A2252" s="30"/>
      <c r="B2252" s="147"/>
      <c r="C2252" s="193" t="s">
        <v>2944</v>
      </c>
      <c r="D2252" s="193" t="s">
        <v>777</v>
      </c>
      <c r="E2252" s="194" t="s">
        <v>2945</v>
      </c>
      <c r="F2252" s="195" t="s">
        <v>2946</v>
      </c>
      <c r="G2252" s="196" t="s">
        <v>161</v>
      </c>
      <c r="H2252" s="197">
        <v>9.7409999999999997</v>
      </c>
      <c r="I2252" s="197"/>
      <c r="J2252" s="197">
        <f>ROUND(I2252*H2252,3)</f>
        <v>0</v>
      </c>
      <c r="K2252" s="198"/>
      <c r="L2252" s="199"/>
      <c r="M2252" s="200" t="s">
        <v>1</v>
      </c>
      <c r="N2252" s="201" t="s">
        <v>37</v>
      </c>
      <c r="O2252" s="156">
        <v>0</v>
      </c>
      <c r="P2252" s="156">
        <f>O2252*H2252</f>
        <v>0</v>
      </c>
      <c r="Q2252" s="156">
        <v>0.5</v>
      </c>
      <c r="R2252" s="156">
        <f>Q2252*H2252</f>
        <v>4.8704999999999998</v>
      </c>
      <c r="S2252" s="156">
        <v>0</v>
      </c>
      <c r="T2252" s="157">
        <f>S2252*H2252</f>
        <v>0</v>
      </c>
      <c r="U2252" s="30"/>
      <c r="V2252" s="30"/>
      <c r="W2252" s="30"/>
      <c r="X2252" s="30"/>
      <c r="Y2252" s="30"/>
      <c r="Z2252" s="30"/>
      <c r="AA2252" s="30"/>
      <c r="AB2252" s="30"/>
      <c r="AC2252" s="30"/>
      <c r="AD2252" s="30"/>
      <c r="AE2252" s="30"/>
      <c r="AR2252" s="158" t="s">
        <v>511</v>
      </c>
      <c r="AT2252" s="158" t="s">
        <v>777</v>
      </c>
      <c r="AU2252" s="158" t="s">
        <v>87</v>
      </c>
      <c r="AY2252" s="18" t="s">
        <v>157</v>
      </c>
      <c r="BE2252" s="159">
        <f>IF(N2252="základná",J2252,0)</f>
        <v>0</v>
      </c>
      <c r="BF2252" s="159">
        <f>IF(N2252="znížená",J2252,0)</f>
        <v>0</v>
      </c>
      <c r="BG2252" s="159">
        <f>IF(N2252="zákl. prenesená",J2252,0)</f>
        <v>0</v>
      </c>
      <c r="BH2252" s="159">
        <f>IF(N2252="zníž. prenesená",J2252,0)</f>
        <v>0</v>
      </c>
      <c r="BI2252" s="159">
        <f>IF(N2252="nulová",J2252,0)</f>
        <v>0</v>
      </c>
      <c r="BJ2252" s="18" t="s">
        <v>87</v>
      </c>
      <c r="BK2252" s="160">
        <f>ROUND(I2252*H2252,3)</f>
        <v>0</v>
      </c>
      <c r="BL2252" s="18" t="s">
        <v>220</v>
      </c>
      <c r="BM2252" s="158" t="s">
        <v>2947</v>
      </c>
    </row>
    <row r="2253" spans="1:65" s="14" customFormat="1" x14ac:dyDescent="0.2">
      <c r="B2253" s="172"/>
      <c r="D2253" s="166" t="s">
        <v>269</v>
      </c>
      <c r="E2253" s="173" t="s">
        <v>1</v>
      </c>
      <c r="F2253" s="174" t="s">
        <v>2948</v>
      </c>
      <c r="H2253" s="175">
        <v>8.8550000000000004</v>
      </c>
      <c r="L2253" s="172"/>
      <c r="M2253" s="176"/>
      <c r="N2253" s="177"/>
      <c r="O2253" s="177"/>
      <c r="P2253" s="177"/>
      <c r="Q2253" s="177"/>
      <c r="R2253" s="177"/>
      <c r="S2253" s="177"/>
      <c r="T2253" s="178"/>
      <c r="AT2253" s="173" t="s">
        <v>269</v>
      </c>
      <c r="AU2253" s="173" t="s">
        <v>87</v>
      </c>
      <c r="AV2253" s="14" t="s">
        <v>87</v>
      </c>
      <c r="AW2253" s="14" t="s">
        <v>26</v>
      </c>
      <c r="AX2253" s="14" t="s">
        <v>71</v>
      </c>
      <c r="AY2253" s="173" t="s">
        <v>157</v>
      </c>
    </row>
    <row r="2254" spans="1:65" s="16" customFormat="1" x14ac:dyDescent="0.2">
      <c r="B2254" s="186"/>
      <c r="D2254" s="166" t="s">
        <v>269</v>
      </c>
      <c r="E2254" s="187" t="s">
        <v>1</v>
      </c>
      <c r="F2254" s="188" t="s">
        <v>319</v>
      </c>
      <c r="H2254" s="189">
        <v>8.8550000000000004</v>
      </c>
      <c r="L2254" s="186"/>
      <c r="M2254" s="190"/>
      <c r="N2254" s="191"/>
      <c r="O2254" s="191"/>
      <c r="P2254" s="191"/>
      <c r="Q2254" s="191"/>
      <c r="R2254" s="191"/>
      <c r="S2254" s="191"/>
      <c r="T2254" s="192"/>
      <c r="AT2254" s="187" t="s">
        <v>269</v>
      </c>
      <c r="AU2254" s="187" t="s">
        <v>87</v>
      </c>
      <c r="AV2254" s="16" t="s">
        <v>92</v>
      </c>
      <c r="AW2254" s="16" t="s">
        <v>26</v>
      </c>
      <c r="AX2254" s="16" t="s">
        <v>71</v>
      </c>
      <c r="AY2254" s="187" t="s">
        <v>157</v>
      </c>
    </row>
    <row r="2255" spans="1:65" s="14" customFormat="1" x14ac:dyDescent="0.2">
      <c r="B2255" s="172"/>
      <c r="D2255" s="166" t="s">
        <v>269</v>
      </c>
      <c r="E2255" s="173" t="s">
        <v>1</v>
      </c>
      <c r="F2255" s="174" t="s">
        <v>2949</v>
      </c>
      <c r="H2255" s="175">
        <v>0.88600000000000001</v>
      </c>
      <c r="L2255" s="172"/>
      <c r="M2255" s="176"/>
      <c r="N2255" s="177"/>
      <c r="O2255" s="177"/>
      <c r="P2255" s="177"/>
      <c r="Q2255" s="177"/>
      <c r="R2255" s="177"/>
      <c r="S2255" s="177"/>
      <c r="T2255" s="178"/>
      <c r="AT2255" s="173" t="s">
        <v>269</v>
      </c>
      <c r="AU2255" s="173" t="s">
        <v>87</v>
      </c>
      <c r="AV2255" s="14" t="s">
        <v>87</v>
      </c>
      <c r="AW2255" s="14" t="s">
        <v>26</v>
      </c>
      <c r="AX2255" s="14" t="s">
        <v>71</v>
      </c>
      <c r="AY2255" s="173" t="s">
        <v>157</v>
      </c>
    </row>
    <row r="2256" spans="1:65" s="16" customFormat="1" x14ac:dyDescent="0.2">
      <c r="B2256" s="186"/>
      <c r="D2256" s="166" t="s">
        <v>269</v>
      </c>
      <c r="E2256" s="187" t="s">
        <v>1</v>
      </c>
      <c r="F2256" s="188" t="s">
        <v>319</v>
      </c>
      <c r="H2256" s="189">
        <v>0.88600000000000001</v>
      </c>
      <c r="L2256" s="186"/>
      <c r="M2256" s="190"/>
      <c r="N2256" s="191"/>
      <c r="O2256" s="191"/>
      <c r="P2256" s="191"/>
      <c r="Q2256" s="191"/>
      <c r="R2256" s="191"/>
      <c r="S2256" s="191"/>
      <c r="T2256" s="192"/>
      <c r="AT2256" s="187" t="s">
        <v>269</v>
      </c>
      <c r="AU2256" s="187" t="s">
        <v>87</v>
      </c>
      <c r="AV2256" s="16" t="s">
        <v>92</v>
      </c>
      <c r="AW2256" s="16" t="s">
        <v>26</v>
      </c>
      <c r="AX2256" s="16" t="s">
        <v>71</v>
      </c>
      <c r="AY2256" s="187" t="s">
        <v>157</v>
      </c>
    </row>
    <row r="2257" spans="1:65" s="15" customFormat="1" x14ac:dyDescent="0.2">
      <c r="B2257" s="179"/>
      <c r="D2257" s="166" t="s">
        <v>269</v>
      </c>
      <c r="E2257" s="180" t="s">
        <v>1</v>
      </c>
      <c r="F2257" s="181" t="s">
        <v>272</v>
      </c>
      <c r="H2257" s="182">
        <v>9.7409999999999997</v>
      </c>
      <c r="L2257" s="179"/>
      <c r="M2257" s="183"/>
      <c r="N2257" s="184"/>
      <c r="O2257" s="184"/>
      <c r="P2257" s="184"/>
      <c r="Q2257" s="184"/>
      <c r="R2257" s="184"/>
      <c r="S2257" s="184"/>
      <c r="T2257" s="185"/>
      <c r="AT2257" s="180" t="s">
        <v>269</v>
      </c>
      <c r="AU2257" s="180" t="s">
        <v>87</v>
      </c>
      <c r="AV2257" s="15" t="s">
        <v>162</v>
      </c>
      <c r="AW2257" s="15" t="s">
        <v>26</v>
      </c>
      <c r="AX2257" s="15" t="s">
        <v>79</v>
      </c>
      <c r="AY2257" s="180" t="s">
        <v>157</v>
      </c>
    </row>
    <row r="2258" spans="1:65" s="2" customFormat="1" ht="37.9" customHeight="1" x14ac:dyDescent="0.2">
      <c r="A2258" s="30"/>
      <c r="B2258" s="147"/>
      <c r="C2258" s="148" t="s">
        <v>2950</v>
      </c>
      <c r="D2258" s="148" t="s">
        <v>159</v>
      </c>
      <c r="E2258" s="149" t="s">
        <v>2951</v>
      </c>
      <c r="F2258" s="150" t="s">
        <v>2952</v>
      </c>
      <c r="G2258" s="151" t="s">
        <v>161</v>
      </c>
      <c r="H2258" s="152">
        <v>21.834</v>
      </c>
      <c r="I2258" s="152"/>
      <c r="J2258" s="152">
        <f>ROUND(I2258*H2258,3)</f>
        <v>0</v>
      </c>
      <c r="K2258" s="153"/>
      <c r="L2258" s="31"/>
      <c r="M2258" s="154" t="s">
        <v>1</v>
      </c>
      <c r="N2258" s="155" t="s">
        <v>37</v>
      </c>
      <c r="O2258" s="156">
        <v>1.026E-2</v>
      </c>
      <c r="P2258" s="156">
        <f>O2258*H2258</f>
        <v>0.22401683999999999</v>
      </c>
      <c r="Q2258" s="156">
        <v>2.3099999999999999E-2</v>
      </c>
      <c r="R2258" s="156">
        <f>Q2258*H2258</f>
        <v>0.50436539999999996</v>
      </c>
      <c r="S2258" s="156">
        <v>0</v>
      </c>
      <c r="T2258" s="157">
        <f>S2258*H2258</f>
        <v>0</v>
      </c>
      <c r="U2258" s="30"/>
      <c r="V2258" s="30"/>
      <c r="W2258" s="30"/>
      <c r="X2258" s="30"/>
      <c r="Y2258" s="30"/>
      <c r="Z2258" s="30"/>
      <c r="AA2258" s="30"/>
      <c r="AB2258" s="30"/>
      <c r="AC2258" s="30"/>
      <c r="AD2258" s="30"/>
      <c r="AE2258" s="30"/>
      <c r="AR2258" s="158" t="s">
        <v>220</v>
      </c>
      <c r="AT2258" s="158" t="s">
        <v>159</v>
      </c>
      <c r="AU2258" s="158" t="s">
        <v>87</v>
      </c>
      <c r="AY2258" s="18" t="s">
        <v>157</v>
      </c>
      <c r="BE2258" s="159">
        <f>IF(N2258="základná",J2258,0)</f>
        <v>0</v>
      </c>
      <c r="BF2258" s="159">
        <f>IF(N2258="znížená",J2258,0)</f>
        <v>0</v>
      </c>
      <c r="BG2258" s="159">
        <f>IF(N2258="zákl. prenesená",J2258,0)</f>
        <v>0</v>
      </c>
      <c r="BH2258" s="159">
        <f>IF(N2258="zníž. prenesená",J2258,0)</f>
        <v>0</v>
      </c>
      <c r="BI2258" s="159">
        <f>IF(N2258="nulová",J2258,0)</f>
        <v>0</v>
      </c>
      <c r="BJ2258" s="18" t="s">
        <v>87</v>
      </c>
      <c r="BK2258" s="160">
        <f>ROUND(I2258*H2258,3)</f>
        <v>0</v>
      </c>
      <c r="BL2258" s="18" t="s">
        <v>220</v>
      </c>
      <c r="BM2258" s="158" t="s">
        <v>2953</v>
      </c>
    </row>
    <row r="2259" spans="1:65" s="14" customFormat="1" x14ac:dyDescent="0.2">
      <c r="B2259" s="172"/>
      <c r="D2259" s="166" t="s">
        <v>269</v>
      </c>
      <c r="E2259" s="173" t="s">
        <v>1</v>
      </c>
      <c r="F2259" s="174" t="s">
        <v>2954</v>
      </c>
      <c r="H2259" s="175">
        <v>18.709</v>
      </c>
      <c r="L2259" s="172"/>
      <c r="M2259" s="176"/>
      <c r="N2259" s="177"/>
      <c r="O2259" s="177"/>
      <c r="P2259" s="177"/>
      <c r="Q2259" s="177"/>
      <c r="R2259" s="177"/>
      <c r="S2259" s="177"/>
      <c r="T2259" s="178"/>
      <c r="AT2259" s="173" t="s">
        <v>269</v>
      </c>
      <c r="AU2259" s="173" t="s">
        <v>87</v>
      </c>
      <c r="AV2259" s="14" t="s">
        <v>87</v>
      </c>
      <c r="AW2259" s="14" t="s">
        <v>26</v>
      </c>
      <c r="AX2259" s="14" t="s">
        <v>71</v>
      </c>
      <c r="AY2259" s="173" t="s">
        <v>157</v>
      </c>
    </row>
    <row r="2260" spans="1:65" s="14" customFormat="1" x14ac:dyDescent="0.2">
      <c r="B2260" s="172"/>
      <c r="D2260" s="166" t="s">
        <v>269</v>
      </c>
      <c r="E2260" s="173" t="s">
        <v>1</v>
      </c>
      <c r="F2260" s="174" t="s">
        <v>2955</v>
      </c>
      <c r="H2260" s="175">
        <v>3.125</v>
      </c>
      <c r="L2260" s="172"/>
      <c r="M2260" s="176"/>
      <c r="N2260" s="177"/>
      <c r="O2260" s="177"/>
      <c r="P2260" s="177"/>
      <c r="Q2260" s="177"/>
      <c r="R2260" s="177"/>
      <c r="S2260" s="177"/>
      <c r="T2260" s="178"/>
      <c r="AT2260" s="173" t="s">
        <v>269</v>
      </c>
      <c r="AU2260" s="173" t="s">
        <v>87</v>
      </c>
      <c r="AV2260" s="14" t="s">
        <v>87</v>
      </c>
      <c r="AW2260" s="14" t="s">
        <v>26</v>
      </c>
      <c r="AX2260" s="14" t="s">
        <v>71</v>
      </c>
      <c r="AY2260" s="173" t="s">
        <v>157</v>
      </c>
    </row>
    <row r="2261" spans="1:65" s="15" customFormat="1" x14ac:dyDescent="0.2">
      <c r="B2261" s="179"/>
      <c r="D2261" s="166" t="s">
        <v>269</v>
      </c>
      <c r="E2261" s="180" t="s">
        <v>1</v>
      </c>
      <c r="F2261" s="181" t="s">
        <v>272</v>
      </c>
      <c r="H2261" s="182">
        <v>21.834</v>
      </c>
      <c r="L2261" s="179"/>
      <c r="M2261" s="183"/>
      <c r="N2261" s="184"/>
      <c r="O2261" s="184"/>
      <c r="P2261" s="184"/>
      <c r="Q2261" s="184"/>
      <c r="R2261" s="184"/>
      <c r="S2261" s="184"/>
      <c r="T2261" s="185"/>
      <c r="AT2261" s="180" t="s">
        <v>269</v>
      </c>
      <c r="AU2261" s="180" t="s">
        <v>87</v>
      </c>
      <c r="AV2261" s="15" t="s">
        <v>162</v>
      </c>
      <c r="AW2261" s="15" t="s">
        <v>26</v>
      </c>
      <c r="AX2261" s="15" t="s">
        <v>79</v>
      </c>
      <c r="AY2261" s="180" t="s">
        <v>157</v>
      </c>
    </row>
    <row r="2262" spans="1:65" s="2" customFormat="1" ht="24.2" customHeight="1" x14ac:dyDescent="0.2">
      <c r="A2262" s="30"/>
      <c r="B2262" s="147"/>
      <c r="C2262" s="148" t="s">
        <v>2956</v>
      </c>
      <c r="D2262" s="148" t="s">
        <v>159</v>
      </c>
      <c r="E2262" s="149" t="s">
        <v>2957</v>
      </c>
      <c r="F2262" s="150" t="s">
        <v>2958</v>
      </c>
      <c r="G2262" s="151" t="s">
        <v>168</v>
      </c>
      <c r="H2262" s="152">
        <v>135.19999999999999</v>
      </c>
      <c r="I2262" s="152"/>
      <c r="J2262" s="152">
        <f>ROUND(I2262*H2262,3)</f>
        <v>0</v>
      </c>
      <c r="K2262" s="153"/>
      <c r="L2262" s="31"/>
      <c r="M2262" s="154" t="s">
        <v>1</v>
      </c>
      <c r="N2262" s="155" t="s">
        <v>37</v>
      </c>
      <c r="O2262" s="156">
        <v>0.23799999999999999</v>
      </c>
      <c r="P2262" s="156">
        <f>O2262*H2262</f>
        <v>32.177599999999998</v>
      </c>
      <c r="Q2262" s="156">
        <v>0</v>
      </c>
      <c r="R2262" s="156">
        <f>Q2262*H2262</f>
        <v>0</v>
      </c>
      <c r="S2262" s="156">
        <v>0</v>
      </c>
      <c r="T2262" s="157">
        <f>S2262*H2262</f>
        <v>0</v>
      </c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R2262" s="158" t="s">
        <v>220</v>
      </c>
      <c r="AT2262" s="158" t="s">
        <v>159</v>
      </c>
      <c r="AU2262" s="158" t="s">
        <v>87</v>
      </c>
      <c r="AY2262" s="18" t="s">
        <v>157</v>
      </c>
      <c r="BE2262" s="159">
        <f>IF(N2262="základná",J2262,0)</f>
        <v>0</v>
      </c>
      <c r="BF2262" s="159">
        <f>IF(N2262="znížená",J2262,0)</f>
        <v>0</v>
      </c>
      <c r="BG2262" s="159">
        <f>IF(N2262="zákl. prenesená",J2262,0)</f>
        <v>0</v>
      </c>
      <c r="BH2262" s="159">
        <f>IF(N2262="zníž. prenesená",J2262,0)</f>
        <v>0</v>
      </c>
      <c r="BI2262" s="159">
        <f>IF(N2262="nulová",J2262,0)</f>
        <v>0</v>
      </c>
      <c r="BJ2262" s="18" t="s">
        <v>87</v>
      </c>
      <c r="BK2262" s="160">
        <f>ROUND(I2262*H2262,3)</f>
        <v>0</v>
      </c>
      <c r="BL2262" s="18" t="s">
        <v>220</v>
      </c>
      <c r="BM2262" s="158" t="s">
        <v>2959</v>
      </c>
    </row>
    <row r="2263" spans="1:65" s="13" customFormat="1" x14ac:dyDescent="0.2">
      <c r="B2263" s="165"/>
      <c r="D2263" s="166" t="s">
        <v>269</v>
      </c>
      <c r="E2263" s="167" t="s">
        <v>1</v>
      </c>
      <c r="F2263" s="168" t="s">
        <v>2548</v>
      </c>
      <c r="H2263" s="167" t="s">
        <v>1</v>
      </c>
      <c r="L2263" s="165"/>
      <c r="M2263" s="169"/>
      <c r="N2263" s="170"/>
      <c r="O2263" s="170"/>
      <c r="P2263" s="170"/>
      <c r="Q2263" s="170"/>
      <c r="R2263" s="170"/>
      <c r="S2263" s="170"/>
      <c r="T2263" s="171"/>
      <c r="AT2263" s="167" t="s">
        <v>269</v>
      </c>
      <c r="AU2263" s="167" t="s">
        <v>87</v>
      </c>
      <c r="AV2263" s="13" t="s">
        <v>79</v>
      </c>
      <c r="AW2263" s="13" t="s">
        <v>26</v>
      </c>
      <c r="AX2263" s="13" t="s">
        <v>71</v>
      </c>
      <c r="AY2263" s="167" t="s">
        <v>157</v>
      </c>
    </row>
    <row r="2264" spans="1:65" s="14" customFormat="1" x14ac:dyDescent="0.2">
      <c r="B2264" s="172"/>
      <c r="D2264" s="166" t="s">
        <v>269</v>
      </c>
      <c r="E2264" s="173" t="s">
        <v>1</v>
      </c>
      <c r="F2264" s="174" t="s">
        <v>2960</v>
      </c>
      <c r="H2264" s="175">
        <v>118.8</v>
      </c>
      <c r="L2264" s="172"/>
      <c r="M2264" s="176"/>
      <c r="N2264" s="177"/>
      <c r="O2264" s="177"/>
      <c r="P2264" s="177"/>
      <c r="Q2264" s="177"/>
      <c r="R2264" s="177"/>
      <c r="S2264" s="177"/>
      <c r="T2264" s="178"/>
      <c r="AT2264" s="173" t="s">
        <v>269</v>
      </c>
      <c r="AU2264" s="173" t="s">
        <v>87</v>
      </c>
      <c r="AV2264" s="14" t="s">
        <v>87</v>
      </c>
      <c r="AW2264" s="14" t="s">
        <v>26</v>
      </c>
      <c r="AX2264" s="14" t="s">
        <v>71</v>
      </c>
      <c r="AY2264" s="173" t="s">
        <v>157</v>
      </c>
    </row>
    <row r="2265" spans="1:65" s="16" customFormat="1" x14ac:dyDescent="0.2">
      <c r="B2265" s="186"/>
      <c r="D2265" s="166" t="s">
        <v>269</v>
      </c>
      <c r="E2265" s="187" t="s">
        <v>1</v>
      </c>
      <c r="F2265" s="188" t="s">
        <v>319</v>
      </c>
      <c r="H2265" s="189">
        <v>118.8</v>
      </c>
      <c r="L2265" s="186"/>
      <c r="M2265" s="190"/>
      <c r="N2265" s="191"/>
      <c r="O2265" s="191"/>
      <c r="P2265" s="191"/>
      <c r="Q2265" s="191"/>
      <c r="R2265" s="191"/>
      <c r="S2265" s="191"/>
      <c r="T2265" s="192"/>
      <c r="AT2265" s="187" t="s">
        <v>269</v>
      </c>
      <c r="AU2265" s="187" t="s">
        <v>87</v>
      </c>
      <c r="AV2265" s="16" t="s">
        <v>92</v>
      </c>
      <c r="AW2265" s="16" t="s">
        <v>26</v>
      </c>
      <c r="AX2265" s="16" t="s">
        <v>71</v>
      </c>
      <c r="AY2265" s="187" t="s">
        <v>157</v>
      </c>
    </row>
    <row r="2266" spans="1:65" s="13" customFormat="1" x14ac:dyDescent="0.2">
      <c r="B2266" s="165"/>
      <c r="D2266" s="166" t="s">
        <v>269</v>
      </c>
      <c r="E2266" s="167" t="s">
        <v>1</v>
      </c>
      <c r="F2266" s="168" t="s">
        <v>2552</v>
      </c>
      <c r="H2266" s="167" t="s">
        <v>1</v>
      </c>
      <c r="L2266" s="165"/>
      <c r="M2266" s="169"/>
      <c r="N2266" s="170"/>
      <c r="O2266" s="170"/>
      <c r="P2266" s="170"/>
      <c r="Q2266" s="170"/>
      <c r="R2266" s="170"/>
      <c r="S2266" s="170"/>
      <c r="T2266" s="171"/>
      <c r="AT2266" s="167" t="s">
        <v>269</v>
      </c>
      <c r="AU2266" s="167" t="s">
        <v>87</v>
      </c>
      <c r="AV2266" s="13" t="s">
        <v>79</v>
      </c>
      <c r="AW2266" s="13" t="s">
        <v>26</v>
      </c>
      <c r="AX2266" s="13" t="s">
        <v>71</v>
      </c>
      <c r="AY2266" s="167" t="s">
        <v>157</v>
      </c>
    </row>
    <row r="2267" spans="1:65" s="14" customFormat="1" x14ac:dyDescent="0.2">
      <c r="B2267" s="172"/>
      <c r="D2267" s="166" t="s">
        <v>269</v>
      </c>
      <c r="E2267" s="173" t="s">
        <v>1</v>
      </c>
      <c r="F2267" s="174" t="s">
        <v>2553</v>
      </c>
      <c r="H2267" s="175">
        <v>16.399999999999999</v>
      </c>
      <c r="L2267" s="172"/>
      <c r="M2267" s="176"/>
      <c r="N2267" s="177"/>
      <c r="O2267" s="177"/>
      <c r="P2267" s="177"/>
      <c r="Q2267" s="177"/>
      <c r="R2267" s="177"/>
      <c r="S2267" s="177"/>
      <c r="T2267" s="178"/>
      <c r="AT2267" s="173" t="s">
        <v>269</v>
      </c>
      <c r="AU2267" s="173" t="s">
        <v>87</v>
      </c>
      <c r="AV2267" s="14" t="s">
        <v>87</v>
      </c>
      <c r="AW2267" s="14" t="s">
        <v>26</v>
      </c>
      <c r="AX2267" s="14" t="s">
        <v>71</v>
      </c>
      <c r="AY2267" s="173" t="s">
        <v>157</v>
      </c>
    </row>
    <row r="2268" spans="1:65" s="16" customFormat="1" x14ac:dyDescent="0.2">
      <c r="B2268" s="186"/>
      <c r="D2268" s="166" t="s">
        <v>269</v>
      </c>
      <c r="E2268" s="187" t="s">
        <v>1</v>
      </c>
      <c r="F2268" s="188" t="s">
        <v>319</v>
      </c>
      <c r="H2268" s="189">
        <v>16.399999999999999</v>
      </c>
      <c r="L2268" s="186"/>
      <c r="M2268" s="190"/>
      <c r="N2268" s="191"/>
      <c r="O2268" s="191"/>
      <c r="P2268" s="191"/>
      <c r="Q2268" s="191"/>
      <c r="R2268" s="191"/>
      <c r="S2268" s="191"/>
      <c r="T2268" s="192"/>
      <c r="AT2268" s="187" t="s">
        <v>269</v>
      </c>
      <c r="AU2268" s="187" t="s">
        <v>87</v>
      </c>
      <c r="AV2268" s="16" t="s">
        <v>92</v>
      </c>
      <c r="AW2268" s="16" t="s">
        <v>26</v>
      </c>
      <c r="AX2268" s="16" t="s">
        <v>71</v>
      </c>
      <c r="AY2268" s="187" t="s">
        <v>157</v>
      </c>
    </row>
    <row r="2269" spans="1:65" s="15" customFormat="1" x14ac:dyDescent="0.2">
      <c r="B2269" s="179"/>
      <c r="D2269" s="166" t="s">
        <v>269</v>
      </c>
      <c r="E2269" s="180" t="s">
        <v>1</v>
      </c>
      <c r="F2269" s="181" t="s">
        <v>272</v>
      </c>
      <c r="H2269" s="182">
        <v>135.19999999999999</v>
      </c>
      <c r="L2269" s="179"/>
      <c r="M2269" s="183"/>
      <c r="N2269" s="184"/>
      <c r="O2269" s="184"/>
      <c r="P2269" s="184"/>
      <c r="Q2269" s="184"/>
      <c r="R2269" s="184"/>
      <c r="S2269" s="184"/>
      <c r="T2269" s="185"/>
      <c r="AT2269" s="180" t="s">
        <v>269</v>
      </c>
      <c r="AU2269" s="180" t="s">
        <v>87</v>
      </c>
      <c r="AV2269" s="15" t="s">
        <v>162</v>
      </c>
      <c r="AW2269" s="15" t="s">
        <v>26</v>
      </c>
      <c r="AX2269" s="15" t="s">
        <v>79</v>
      </c>
      <c r="AY2269" s="180" t="s">
        <v>157</v>
      </c>
    </row>
    <row r="2270" spans="1:65" s="2" customFormat="1" ht="51.75" customHeight="1" x14ac:dyDescent="0.2">
      <c r="A2270" s="30"/>
      <c r="B2270" s="147"/>
      <c r="C2270" s="193" t="s">
        <v>2961</v>
      </c>
      <c r="D2270" s="193" t="s">
        <v>777</v>
      </c>
      <c r="E2270" s="194" t="s">
        <v>2962</v>
      </c>
      <c r="F2270" s="195" t="s">
        <v>8112</v>
      </c>
      <c r="G2270" s="196" t="s">
        <v>168</v>
      </c>
      <c r="H2270" s="197">
        <v>154.93799999999999</v>
      </c>
      <c r="I2270" s="197"/>
      <c r="J2270" s="197">
        <f>ROUND(I2270*H2270,3)</f>
        <v>0</v>
      </c>
      <c r="K2270" s="198"/>
      <c r="L2270" s="199"/>
      <c r="M2270" s="200" t="s">
        <v>1</v>
      </c>
      <c r="N2270" s="201" t="s">
        <v>37</v>
      </c>
      <c r="O2270" s="156">
        <v>0</v>
      </c>
      <c r="P2270" s="156">
        <f>O2270*H2270</f>
        <v>0</v>
      </c>
      <c r="Q2270" s="156">
        <v>1.4200000000000001E-2</v>
      </c>
      <c r="R2270" s="156">
        <f>Q2270*H2270</f>
        <v>2.2001195999999998</v>
      </c>
      <c r="S2270" s="156">
        <v>0</v>
      </c>
      <c r="T2270" s="157">
        <f>S2270*H2270</f>
        <v>0</v>
      </c>
      <c r="U2270" s="30"/>
      <c r="V2270" s="30"/>
      <c r="W2270" s="30"/>
      <c r="X2270" s="30"/>
      <c r="Y2270" s="30"/>
      <c r="Z2270" s="30"/>
      <c r="AA2270" s="30"/>
      <c r="AB2270" s="30"/>
      <c r="AC2270" s="30"/>
      <c r="AD2270" s="30"/>
      <c r="AE2270" s="30"/>
      <c r="AR2270" s="158" t="s">
        <v>511</v>
      </c>
      <c r="AT2270" s="158" t="s">
        <v>777</v>
      </c>
      <c r="AU2270" s="158" t="s">
        <v>87</v>
      </c>
      <c r="AY2270" s="18" t="s">
        <v>157</v>
      </c>
      <c r="BE2270" s="159">
        <f>IF(N2270="základná",J2270,0)</f>
        <v>0</v>
      </c>
      <c r="BF2270" s="159">
        <f>IF(N2270="znížená",J2270,0)</f>
        <v>0</v>
      </c>
      <c r="BG2270" s="159">
        <f>IF(N2270="zákl. prenesená",J2270,0)</f>
        <v>0</v>
      </c>
      <c r="BH2270" s="159">
        <f>IF(N2270="zníž. prenesená",J2270,0)</f>
        <v>0</v>
      </c>
      <c r="BI2270" s="159">
        <f>IF(N2270="nulová",J2270,0)</f>
        <v>0</v>
      </c>
      <c r="BJ2270" s="18" t="s">
        <v>87</v>
      </c>
      <c r="BK2270" s="160">
        <f>ROUND(I2270*H2270,3)</f>
        <v>0</v>
      </c>
      <c r="BL2270" s="18" t="s">
        <v>220</v>
      </c>
      <c r="BM2270" s="158" t="s">
        <v>2963</v>
      </c>
    </row>
    <row r="2271" spans="1:65" s="14" customFormat="1" x14ac:dyDescent="0.2">
      <c r="B2271" s="172"/>
      <c r="D2271" s="166" t="s">
        <v>269</v>
      </c>
      <c r="E2271" s="173" t="s">
        <v>1</v>
      </c>
      <c r="F2271" s="174" t="s">
        <v>2964</v>
      </c>
      <c r="H2271" s="175">
        <v>154.93799999999999</v>
      </c>
      <c r="L2271" s="172"/>
      <c r="M2271" s="176"/>
      <c r="N2271" s="177"/>
      <c r="O2271" s="177"/>
      <c r="P2271" s="177"/>
      <c r="Q2271" s="177"/>
      <c r="R2271" s="177"/>
      <c r="S2271" s="177"/>
      <c r="T2271" s="178"/>
      <c r="AT2271" s="173" t="s">
        <v>269</v>
      </c>
      <c r="AU2271" s="173" t="s">
        <v>87</v>
      </c>
      <c r="AV2271" s="14" t="s">
        <v>87</v>
      </c>
      <c r="AW2271" s="14" t="s">
        <v>26</v>
      </c>
      <c r="AX2271" s="14" t="s">
        <v>71</v>
      </c>
      <c r="AY2271" s="173" t="s">
        <v>157</v>
      </c>
    </row>
    <row r="2272" spans="1:65" s="13" customFormat="1" ht="22.5" x14ac:dyDescent="0.2">
      <c r="B2272" s="165"/>
      <c r="D2272" s="166" t="s">
        <v>269</v>
      </c>
      <c r="E2272" s="167" t="s">
        <v>1</v>
      </c>
      <c r="F2272" s="168" t="s">
        <v>2965</v>
      </c>
      <c r="H2272" s="167" t="s">
        <v>1</v>
      </c>
      <c r="L2272" s="165"/>
      <c r="M2272" s="169"/>
      <c r="N2272" s="170"/>
      <c r="O2272" s="170"/>
      <c r="P2272" s="170"/>
      <c r="Q2272" s="170"/>
      <c r="R2272" s="170"/>
      <c r="S2272" s="170"/>
      <c r="T2272" s="171"/>
      <c r="AT2272" s="167" t="s">
        <v>269</v>
      </c>
      <c r="AU2272" s="167" t="s">
        <v>87</v>
      </c>
      <c r="AV2272" s="13" t="s">
        <v>79</v>
      </c>
      <c r="AW2272" s="13" t="s">
        <v>26</v>
      </c>
      <c r="AX2272" s="13" t="s">
        <v>71</v>
      </c>
      <c r="AY2272" s="167" t="s">
        <v>157</v>
      </c>
    </row>
    <row r="2273" spans="1:65" s="15" customFormat="1" x14ac:dyDescent="0.2">
      <c r="B2273" s="179"/>
      <c r="D2273" s="166" t="s">
        <v>269</v>
      </c>
      <c r="E2273" s="180" t="s">
        <v>1</v>
      </c>
      <c r="F2273" s="181" t="s">
        <v>272</v>
      </c>
      <c r="H2273" s="182">
        <v>154.93799999999999</v>
      </c>
      <c r="L2273" s="179"/>
      <c r="M2273" s="183"/>
      <c r="N2273" s="184"/>
      <c r="O2273" s="184"/>
      <c r="P2273" s="184"/>
      <c r="Q2273" s="184"/>
      <c r="R2273" s="184"/>
      <c r="S2273" s="184"/>
      <c r="T2273" s="185"/>
      <c r="AT2273" s="180" t="s">
        <v>269</v>
      </c>
      <c r="AU2273" s="180" t="s">
        <v>87</v>
      </c>
      <c r="AV2273" s="15" t="s">
        <v>162</v>
      </c>
      <c r="AW2273" s="15" t="s">
        <v>26</v>
      </c>
      <c r="AX2273" s="15" t="s">
        <v>79</v>
      </c>
      <c r="AY2273" s="180" t="s">
        <v>157</v>
      </c>
    </row>
    <row r="2274" spans="1:65" s="2" customFormat="1" ht="36" customHeight="1" x14ac:dyDescent="0.2">
      <c r="A2274" s="30"/>
      <c r="B2274" s="147"/>
      <c r="C2274" s="148" t="s">
        <v>2966</v>
      </c>
      <c r="D2274" s="148" t="s">
        <v>159</v>
      </c>
      <c r="E2274" s="149" t="s">
        <v>2967</v>
      </c>
      <c r="F2274" s="150" t="s">
        <v>8113</v>
      </c>
      <c r="G2274" s="151" t="s">
        <v>168</v>
      </c>
      <c r="H2274" s="152">
        <v>7.45</v>
      </c>
      <c r="I2274" s="152"/>
      <c r="J2274" s="152">
        <f>ROUND(I2274*H2274,3)</f>
        <v>0</v>
      </c>
      <c r="K2274" s="153"/>
      <c r="L2274" s="31"/>
      <c r="M2274" s="154" t="s">
        <v>1</v>
      </c>
      <c r="N2274" s="155" t="s">
        <v>37</v>
      </c>
      <c r="O2274" s="156">
        <v>0.24399999999999999</v>
      </c>
      <c r="P2274" s="156">
        <f>O2274*H2274</f>
        <v>1.8178000000000001</v>
      </c>
      <c r="Q2274" s="156">
        <v>1.507E-2</v>
      </c>
      <c r="R2274" s="156">
        <f>Q2274*H2274</f>
        <v>0.1122715</v>
      </c>
      <c r="S2274" s="156">
        <v>0</v>
      </c>
      <c r="T2274" s="157">
        <f>S2274*H2274</f>
        <v>0</v>
      </c>
      <c r="U2274" s="30"/>
      <c r="V2274" s="30"/>
      <c r="W2274" s="30"/>
      <c r="X2274" s="30"/>
      <c r="Y2274" s="30"/>
      <c r="Z2274" s="30"/>
      <c r="AA2274" s="30"/>
      <c r="AB2274" s="30"/>
      <c r="AC2274" s="30"/>
      <c r="AD2274" s="30"/>
      <c r="AE2274" s="30"/>
      <c r="AR2274" s="158" t="s">
        <v>220</v>
      </c>
      <c r="AT2274" s="158" t="s">
        <v>159</v>
      </c>
      <c r="AU2274" s="158" t="s">
        <v>87</v>
      </c>
      <c r="AY2274" s="18" t="s">
        <v>157</v>
      </c>
      <c r="BE2274" s="159">
        <f>IF(N2274="základná",J2274,0)</f>
        <v>0</v>
      </c>
      <c r="BF2274" s="159">
        <f>IF(N2274="znížená",J2274,0)</f>
        <v>0</v>
      </c>
      <c r="BG2274" s="159">
        <f>IF(N2274="zákl. prenesená",J2274,0)</f>
        <v>0</v>
      </c>
      <c r="BH2274" s="159">
        <f>IF(N2274="zníž. prenesená",J2274,0)</f>
        <v>0</v>
      </c>
      <c r="BI2274" s="159">
        <f>IF(N2274="nulová",J2274,0)</f>
        <v>0</v>
      </c>
      <c r="BJ2274" s="18" t="s">
        <v>87</v>
      </c>
      <c r="BK2274" s="160">
        <f>ROUND(I2274*H2274,3)</f>
        <v>0</v>
      </c>
      <c r="BL2274" s="18" t="s">
        <v>220</v>
      </c>
      <c r="BM2274" s="158" t="s">
        <v>2968</v>
      </c>
    </row>
    <row r="2275" spans="1:65" s="13" customFormat="1" x14ac:dyDescent="0.2">
      <c r="B2275" s="165"/>
      <c r="D2275" s="166" t="s">
        <v>269</v>
      </c>
      <c r="E2275" s="167" t="s">
        <v>1</v>
      </c>
      <c r="F2275" s="168" t="s">
        <v>2969</v>
      </c>
      <c r="H2275" s="167" t="s">
        <v>1</v>
      </c>
      <c r="L2275" s="165"/>
      <c r="M2275" s="169"/>
      <c r="N2275" s="170"/>
      <c r="O2275" s="170"/>
      <c r="P2275" s="170"/>
      <c r="Q2275" s="170"/>
      <c r="R2275" s="170"/>
      <c r="S2275" s="170"/>
      <c r="T2275" s="171"/>
      <c r="AT2275" s="167" t="s">
        <v>269</v>
      </c>
      <c r="AU2275" s="167" t="s">
        <v>87</v>
      </c>
      <c r="AV2275" s="13" t="s">
        <v>79</v>
      </c>
      <c r="AW2275" s="13" t="s">
        <v>26</v>
      </c>
      <c r="AX2275" s="13" t="s">
        <v>71</v>
      </c>
      <c r="AY2275" s="167" t="s">
        <v>157</v>
      </c>
    </row>
    <row r="2276" spans="1:65" s="14" customFormat="1" x14ac:dyDescent="0.2">
      <c r="B2276" s="172"/>
      <c r="D2276" s="166" t="s">
        <v>269</v>
      </c>
      <c r="E2276" s="173" t="s">
        <v>1</v>
      </c>
      <c r="F2276" s="174" t="s">
        <v>2970</v>
      </c>
      <c r="H2276" s="175">
        <v>1.4750000000000001</v>
      </c>
      <c r="L2276" s="172"/>
      <c r="M2276" s="176"/>
      <c r="N2276" s="177"/>
      <c r="O2276" s="177"/>
      <c r="P2276" s="177"/>
      <c r="Q2276" s="177"/>
      <c r="R2276" s="177"/>
      <c r="S2276" s="177"/>
      <c r="T2276" s="178"/>
      <c r="AT2276" s="173" t="s">
        <v>269</v>
      </c>
      <c r="AU2276" s="173" t="s">
        <v>87</v>
      </c>
      <c r="AV2276" s="14" t="s">
        <v>87</v>
      </c>
      <c r="AW2276" s="14" t="s">
        <v>26</v>
      </c>
      <c r="AX2276" s="14" t="s">
        <v>71</v>
      </c>
      <c r="AY2276" s="173" t="s">
        <v>157</v>
      </c>
    </row>
    <row r="2277" spans="1:65" s="14" customFormat="1" x14ac:dyDescent="0.2">
      <c r="B2277" s="172"/>
      <c r="D2277" s="166" t="s">
        <v>269</v>
      </c>
      <c r="E2277" s="173" t="s">
        <v>1</v>
      </c>
      <c r="F2277" s="174" t="s">
        <v>2971</v>
      </c>
      <c r="H2277" s="175">
        <v>5.9749999999999996</v>
      </c>
      <c r="L2277" s="172"/>
      <c r="M2277" s="176"/>
      <c r="N2277" s="177"/>
      <c r="O2277" s="177"/>
      <c r="P2277" s="177"/>
      <c r="Q2277" s="177"/>
      <c r="R2277" s="177"/>
      <c r="S2277" s="177"/>
      <c r="T2277" s="178"/>
      <c r="AT2277" s="173" t="s">
        <v>269</v>
      </c>
      <c r="AU2277" s="173" t="s">
        <v>87</v>
      </c>
      <c r="AV2277" s="14" t="s">
        <v>87</v>
      </c>
      <c r="AW2277" s="14" t="s">
        <v>26</v>
      </c>
      <c r="AX2277" s="14" t="s">
        <v>71</v>
      </c>
      <c r="AY2277" s="173" t="s">
        <v>157</v>
      </c>
    </row>
    <row r="2278" spans="1:65" s="15" customFormat="1" x14ac:dyDescent="0.2">
      <c r="B2278" s="179"/>
      <c r="D2278" s="166" t="s">
        <v>269</v>
      </c>
      <c r="E2278" s="180" t="s">
        <v>1</v>
      </c>
      <c r="F2278" s="181" t="s">
        <v>272</v>
      </c>
      <c r="H2278" s="182">
        <v>7.45</v>
      </c>
      <c r="L2278" s="179"/>
      <c r="M2278" s="183"/>
      <c r="N2278" s="184"/>
      <c r="O2278" s="184"/>
      <c r="P2278" s="184"/>
      <c r="Q2278" s="184"/>
      <c r="R2278" s="184"/>
      <c r="S2278" s="184"/>
      <c r="T2278" s="185"/>
      <c r="AT2278" s="180" t="s">
        <v>269</v>
      </c>
      <c r="AU2278" s="180" t="s">
        <v>87</v>
      </c>
      <c r="AV2278" s="15" t="s">
        <v>162</v>
      </c>
      <c r="AW2278" s="15" t="s">
        <v>26</v>
      </c>
      <c r="AX2278" s="15" t="s">
        <v>79</v>
      </c>
      <c r="AY2278" s="180" t="s">
        <v>157</v>
      </c>
    </row>
    <row r="2279" spans="1:65" s="2" customFormat="1" ht="14.45" customHeight="1" x14ac:dyDescent="0.2">
      <c r="A2279" s="30"/>
      <c r="B2279" s="147"/>
      <c r="C2279" s="148" t="s">
        <v>2972</v>
      </c>
      <c r="D2279" s="148" t="s">
        <v>159</v>
      </c>
      <c r="E2279" s="149" t="s">
        <v>2973</v>
      </c>
      <c r="F2279" s="150" t="s">
        <v>2974</v>
      </c>
      <c r="G2279" s="151" t="s">
        <v>196</v>
      </c>
      <c r="H2279" s="152">
        <v>138.91</v>
      </c>
      <c r="I2279" s="152"/>
      <c r="J2279" s="152">
        <f>ROUND(I2279*H2279,3)</f>
        <v>0</v>
      </c>
      <c r="K2279" s="153"/>
      <c r="L2279" s="31"/>
      <c r="M2279" s="154" t="s">
        <v>1</v>
      </c>
      <c r="N2279" s="155" t="s">
        <v>37</v>
      </c>
      <c r="O2279" s="156">
        <v>0.217</v>
      </c>
      <c r="P2279" s="156">
        <f>O2279*H2279</f>
        <v>30.143470000000001</v>
      </c>
      <c r="Q2279" s="156">
        <v>6.0000000000000002E-5</v>
      </c>
      <c r="R2279" s="156">
        <f>Q2279*H2279</f>
        <v>8.3345999999999993E-3</v>
      </c>
      <c r="S2279" s="156">
        <v>0</v>
      </c>
      <c r="T2279" s="157">
        <f>S2279*H2279</f>
        <v>0</v>
      </c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R2279" s="158" t="s">
        <v>220</v>
      </c>
      <c r="AT2279" s="158" t="s">
        <v>159</v>
      </c>
      <c r="AU2279" s="158" t="s">
        <v>87</v>
      </c>
      <c r="AY2279" s="18" t="s">
        <v>157</v>
      </c>
      <c r="BE2279" s="159">
        <f>IF(N2279="základná",J2279,0)</f>
        <v>0</v>
      </c>
      <c r="BF2279" s="159">
        <f>IF(N2279="znížená",J2279,0)</f>
        <v>0</v>
      </c>
      <c r="BG2279" s="159">
        <f>IF(N2279="zákl. prenesená",J2279,0)</f>
        <v>0</v>
      </c>
      <c r="BH2279" s="159">
        <f>IF(N2279="zníž. prenesená",J2279,0)</f>
        <v>0</v>
      </c>
      <c r="BI2279" s="159">
        <f>IF(N2279="nulová",J2279,0)</f>
        <v>0</v>
      </c>
      <c r="BJ2279" s="18" t="s">
        <v>87</v>
      </c>
      <c r="BK2279" s="160">
        <f>ROUND(I2279*H2279,3)</f>
        <v>0</v>
      </c>
      <c r="BL2279" s="18" t="s">
        <v>220</v>
      </c>
      <c r="BM2279" s="158" t="s">
        <v>2975</v>
      </c>
    </row>
    <row r="2280" spans="1:65" s="13" customFormat="1" x14ac:dyDescent="0.2">
      <c r="B2280" s="165"/>
      <c r="D2280" s="166" t="s">
        <v>269</v>
      </c>
      <c r="E2280" s="167" t="s">
        <v>1</v>
      </c>
      <c r="F2280" s="168" t="s">
        <v>2976</v>
      </c>
      <c r="H2280" s="167" t="s">
        <v>1</v>
      </c>
      <c r="L2280" s="165"/>
      <c r="M2280" s="169"/>
      <c r="N2280" s="170"/>
      <c r="O2280" s="170"/>
      <c r="P2280" s="170"/>
      <c r="Q2280" s="170"/>
      <c r="R2280" s="170"/>
      <c r="S2280" s="170"/>
      <c r="T2280" s="171"/>
      <c r="AT2280" s="167" t="s">
        <v>269</v>
      </c>
      <c r="AU2280" s="167" t="s">
        <v>87</v>
      </c>
      <c r="AV2280" s="13" t="s">
        <v>79</v>
      </c>
      <c r="AW2280" s="13" t="s">
        <v>26</v>
      </c>
      <c r="AX2280" s="13" t="s">
        <v>71</v>
      </c>
      <c r="AY2280" s="167" t="s">
        <v>157</v>
      </c>
    </row>
    <row r="2281" spans="1:65" s="13" customFormat="1" x14ac:dyDescent="0.2">
      <c r="B2281" s="165"/>
      <c r="D2281" s="166" t="s">
        <v>269</v>
      </c>
      <c r="E2281" s="167" t="s">
        <v>1</v>
      </c>
      <c r="F2281" s="168" t="s">
        <v>2707</v>
      </c>
      <c r="H2281" s="167" t="s">
        <v>1</v>
      </c>
      <c r="L2281" s="165"/>
      <c r="M2281" s="169"/>
      <c r="N2281" s="170"/>
      <c r="O2281" s="170"/>
      <c r="P2281" s="170"/>
      <c r="Q2281" s="170"/>
      <c r="R2281" s="170"/>
      <c r="S2281" s="170"/>
      <c r="T2281" s="171"/>
      <c r="AT2281" s="167" t="s">
        <v>269</v>
      </c>
      <c r="AU2281" s="167" t="s">
        <v>87</v>
      </c>
      <c r="AV2281" s="13" t="s">
        <v>79</v>
      </c>
      <c r="AW2281" s="13" t="s">
        <v>26</v>
      </c>
      <c r="AX2281" s="13" t="s">
        <v>71</v>
      </c>
      <c r="AY2281" s="167" t="s">
        <v>157</v>
      </c>
    </row>
    <row r="2282" spans="1:65" s="14" customFormat="1" x14ac:dyDescent="0.2">
      <c r="B2282" s="172"/>
      <c r="D2282" s="166" t="s">
        <v>269</v>
      </c>
      <c r="E2282" s="173" t="s">
        <v>1</v>
      </c>
      <c r="F2282" s="174" t="s">
        <v>2977</v>
      </c>
      <c r="H2282" s="175">
        <v>98.16</v>
      </c>
      <c r="L2282" s="172"/>
      <c r="M2282" s="176"/>
      <c r="N2282" s="177"/>
      <c r="O2282" s="177"/>
      <c r="P2282" s="177"/>
      <c r="Q2282" s="177"/>
      <c r="R2282" s="177"/>
      <c r="S2282" s="177"/>
      <c r="T2282" s="178"/>
      <c r="AT2282" s="173" t="s">
        <v>269</v>
      </c>
      <c r="AU2282" s="173" t="s">
        <v>87</v>
      </c>
      <c r="AV2282" s="14" t="s">
        <v>87</v>
      </c>
      <c r="AW2282" s="14" t="s">
        <v>26</v>
      </c>
      <c r="AX2282" s="14" t="s">
        <v>71</v>
      </c>
      <c r="AY2282" s="173" t="s">
        <v>157</v>
      </c>
    </row>
    <row r="2283" spans="1:65" s="16" customFormat="1" x14ac:dyDescent="0.2">
      <c r="B2283" s="186"/>
      <c r="D2283" s="166" t="s">
        <v>269</v>
      </c>
      <c r="E2283" s="187" t="s">
        <v>1</v>
      </c>
      <c r="F2283" s="188" t="s">
        <v>319</v>
      </c>
      <c r="H2283" s="189">
        <v>98.16</v>
      </c>
      <c r="L2283" s="186"/>
      <c r="M2283" s="190"/>
      <c r="N2283" s="191"/>
      <c r="O2283" s="191"/>
      <c r="P2283" s="191"/>
      <c r="Q2283" s="191"/>
      <c r="R2283" s="191"/>
      <c r="S2283" s="191"/>
      <c r="T2283" s="192"/>
      <c r="AT2283" s="187" t="s">
        <v>269</v>
      </c>
      <c r="AU2283" s="187" t="s">
        <v>87</v>
      </c>
      <c r="AV2283" s="16" t="s">
        <v>92</v>
      </c>
      <c r="AW2283" s="16" t="s">
        <v>26</v>
      </c>
      <c r="AX2283" s="16" t="s">
        <v>71</v>
      </c>
      <c r="AY2283" s="187" t="s">
        <v>157</v>
      </c>
    </row>
    <row r="2284" spans="1:65" s="13" customFormat="1" x14ac:dyDescent="0.2">
      <c r="B2284" s="165"/>
      <c r="D2284" s="166" t="s">
        <v>269</v>
      </c>
      <c r="E2284" s="167" t="s">
        <v>1</v>
      </c>
      <c r="F2284" s="168" t="s">
        <v>2976</v>
      </c>
      <c r="H2284" s="167" t="s">
        <v>1</v>
      </c>
      <c r="L2284" s="165"/>
      <c r="M2284" s="169"/>
      <c r="N2284" s="170"/>
      <c r="O2284" s="170"/>
      <c r="P2284" s="170"/>
      <c r="Q2284" s="170"/>
      <c r="R2284" s="170"/>
      <c r="S2284" s="170"/>
      <c r="T2284" s="171"/>
      <c r="AT2284" s="167" t="s">
        <v>269</v>
      </c>
      <c r="AU2284" s="167" t="s">
        <v>87</v>
      </c>
      <c r="AV2284" s="13" t="s">
        <v>79</v>
      </c>
      <c r="AW2284" s="13" t="s">
        <v>26</v>
      </c>
      <c r="AX2284" s="13" t="s">
        <v>71</v>
      </c>
      <c r="AY2284" s="167" t="s">
        <v>157</v>
      </c>
    </row>
    <row r="2285" spans="1:65" s="13" customFormat="1" x14ac:dyDescent="0.2">
      <c r="B2285" s="165"/>
      <c r="D2285" s="166" t="s">
        <v>269</v>
      </c>
      <c r="E2285" s="167" t="s">
        <v>1</v>
      </c>
      <c r="F2285" s="168" t="s">
        <v>2709</v>
      </c>
      <c r="H2285" s="167" t="s">
        <v>1</v>
      </c>
      <c r="L2285" s="165"/>
      <c r="M2285" s="169"/>
      <c r="N2285" s="170"/>
      <c r="O2285" s="170"/>
      <c r="P2285" s="170"/>
      <c r="Q2285" s="170"/>
      <c r="R2285" s="170"/>
      <c r="S2285" s="170"/>
      <c r="T2285" s="171"/>
      <c r="AT2285" s="167" t="s">
        <v>269</v>
      </c>
      <c r="AU2285" s="167" t="s">
        <v>87</v>
      </c>
      <c r="AV2285" s="13" t="s">
        <v>79</v>
      </c>
      <c r="AW2285" s="13" t="s">
        <v>26</v>
      </c>
      <c r="AX2285" s="13" t="s">
        <v>71</v>
      </c>
      <c r="AY2285" s="167" t="s">
        <v>157</v>
      </c>
    </row>
    <row r="2286" spans="1:65" s="14" customFormat="1" x14ac:dyDescent="0.2">
      <c r="B2286" s="172"/>
      <c r="D2286" s="166" t="s">
        <v>269</v>
      </c>
      <c r="E2286" s="173" t="s">
        <v>1</v>
      </c>
      <c r="F2286" s="174" t="s">
        <v>2978</v>
      </c>
      <c r="H2286" s="175">
        <v>40.75</v>
      </c>
      <c r="L2286" s="172"/>
      <c r="M2286" s="176"/>
      <c r="N2286" s="177"/>
      <c r="O2286" s="177"/>
      <c r="P2286" s="177"/>
      <c r="Q2286" s="177"/>
      <c r="R2286" s="177"/>
      <c r="S2286" s="177"/>
      <c r="T2286" s="178"/>
      <c r="AT2286" s="173" t="s">
        <v>269</v>
      </c>
      <c r="AU2286" s="173" t="s">
        <v>87</v>
      </c>
      <c r="AV2286" s="14" t="s">
        <v>87</v>
      </c>
      <c r="AW2286" s="14" t="s">
        <v>26</v>
      </c>
      <c r="AX2286" s="14" t="s">
        <v>71</v>
      </c>
      <c r="AY2286" s="173" t="s">
        <v>157</v>
      </c>
    </row>
    <row r="2287" spans="1:65" s="16" customFormat="1" x14ac:dyDescent="0.2">
      <c r="B2287" s="186"/>
      <c r="D2287" s="166" t="s">
        <v>269</v>
      </c>
      <c r="E2287" s="187" t="s">
        <v>1</v>
      </c>
      <c r="F2287" s="188" t="s">
        <v>319</v>
      </c>
      <c r="H2287" s="189">
        <v>40.75</v>
      </c>
      <c r="L2287" s="186"/>
      <c r="M2287" s="190"/>
      <c r="N2287" s="191"/>
      <c r="O2287" s="191"/>
      <c r="P2287" s="191"/>
      <c r="Q2287" s="191"/>
      <c r="R2287" s="191"/>
      <c r="S2287" s="191"/>
      <c r="T2287" s="192"/>
      <c r="AT2287" s="187" t="s">
        <v>269</v>
      </c>
      <c r="AU2287" s="187" t="s">
        <v>87</v>
      </c>
      <c r="AV2287" s="16" t="s">
        <v>92</v>
      </c>
      <c r="AW2287" s="16" t="s">
        <v>26</v>
      </c>
      <c r="AX2287" s="16" t="s">
        <v>71</v>
      </c>
      <c r="AY2287" s="187" t="s">
        <v>157</v>
      </c>
    </row>
    <row r="2288" spans="1:65" s="15" customFormat="1" x14ac:dyDescent="0.2">
      <c r="B2288" s="179"/>
      <c r="D2288" s="166" t="s">
        <v>269</v>
      </c>
      <c r="E2288" s="180" t="s">
        <v>1</v>
      </c>
      <c r="F2288" s="181" t="s">
        <v>272</v>
      </c>
      <c r="H2288" s="182">
        <v>138.91</v>
      </c>
      <c r="L2288" s="179"/>
      <c r="M2288" s="183"/>
      <c r="N2288" s="184"/>
      <c r="O2288" s="184"/>
      <c r="P2288" s="184"/>
      <c r="Q2288" s="184"/>
      <c r="R2288" s="184"/>
      <c r="S2288" s="184"/>
      <c r="T2288" s="185"/>
      <c r="AT2288" s="180" t="s">
        <v>269</v>
      </c>
      <c r="AU2288" s="180" t="s">
        <v>87</v>
      </c>
      <c r="AV2288" s="15" t="s">
        <v>162</v>
      </c>
      <c r="AW2288" s="15" t="s">
        <v>26</v>
      </c>
      <c r="AX2288" s="15" t="s">
        <v>79</v>
      </c>
      <c r="AY2288" s="180" t="s">
        <v>157</v>
      </c>
    </row>
    <row r="2289" spans="1:65" s="2" customFormat="1" ht="37.9" customHeight="1" x14ac:dyDescent="0.2">
      <c r="A2289" s="30"/>
      <c r="B2289" s="147"/>
      <c r="C2289" s="193" t="s">
        <v>2979</v>
      </c>
      <c r="D2289" s="193" t="s">
        <v>777</v>
      </c>
      <c r="E2289" s="194" t="s">
        <v>2980</v>
      </c>
      <c r="F2289" s="195" t="s">
        <v>2981</v>
      </c>
      <c r="G2289" s="196" t="s">
        <v>161</v>
      </c>
      <c r="H2289" s="197">
        <v>0.23699999999999999</v>
      </c>
      <c r="I2289" s="197"/>
      <c r="J2289" s="197">
        <f>ROUND(I2289*H2289,3)</f>
        <v>0</v>
      </c>
      <c r="K2289" s="198"/>
      <c r="L2289" s="199"/>
      <c r="M2289" s="200" t="s">
        <v>1</v>
      </c>
      <c r="N2289" s="201" t="s">
        <v>37</v>
      </c>
      <c r="O2289" s="156">
        <v>0</v>
      </c>
      <c r="P2289" s="156">
        <f>O2289*H2289</f>
        <v>0</v>
      </c>
      <c r="Q2289" s="156">
        <v>0.5</v>
      </c>
      <c r="R2289" s="156">
        <f>Q2289*H2289</f>
        <v>0.11849999999999999</v>
      </c>
      <c r="S2289" s="156">
        <v>0</v>
      </c>
      <c r="T2289" s="157">
        <f>S2289*H2289</f>
        <v>0</v>
      </c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R2289" s="158" t="s">
        <v>511</v>
      </c>
      <c r="AT2289" s="158" t="s">
        <v>777</v>
      </c>
      <c r="AU2289" s="158" t="s">
        <v>87</v>
      </c>
      <c r="AY2289" s="18" t="s">
        <v>157</v>
      </c>
      <c r="BE2289" s="159">
        <f>IF(N2289="základná",J2289,0)</f>
        <v>0</v>
      </c>
      <c r="BF2289" s="159">
        <f>IF(N2289="znížená",J2289,0)</f>
        <v>0</v>
      </c>
      <c r="BG2289" s="159">
        <f>IF(N2289="zákl. prenesená",J2289,0)</f>
        <v>0</v>
      </c>
      <c r="BH2289" s="159">
        <f>IF(N2289="zníž. prenesená",J2289,0)</f>
        <v>0</v>
      </c>
      <c r="BI2289" s="159">
        <f>IF(N2289="nulová",J2289,0)</f>
        <v>0</v>
      </c>
      <c r="BJ2289" s="18" t="s">
        <v>87</v>
      </c>
      <c r="BK2289" s="160">
        <f>ROUND(I2289*H2289,3)</f>
        <v>0</v>
      </c>
      <c r="BL2289" s="18" t="s">
        <v>220</v>
      </c>
      <c r="BM2289" s="158" t="s">
        <v>2982</v>
      </c>
    </row>
    <row r="2290" spans="1:65" s="13" customFormat="1" x14ac:dyDescent="0.2">
      <c r="B2290" s="165"/>
      <c r="D2290" s="166" t="s">
        <v>269</v>
      </c>
      <c r="E2290" s="167" t="s">
        <v>1</v>
      </c>
      <c r="F2290" s="168" t="s">
        <v>2976</v>
      </c>
      <c r="H2290" s="167" t="s">
        <v>1</v>
      </c>
      <c r="L2290" s="165"/>
      <c r="M2290" s="169"/>
      <c r="N2290" s="170"/>
      <c r="O2290" s="170"/>
      <c r="P2290" s="170"/>
      <c r="Q2290" s="170"/>
      <c r="R2290" s="170"/>
      <c r="S2290" s="170"/>
      <c r="T2290" s="171"/>
      <c r="AT2290" s="167" t="s">
        <v>269</v>
      </c>
      <c r="AU2290" s="167" t="s">
        <v>87</v>
      </c>
      <c r="AV2290" s="13" t="s">
        <v>79</v>
      </c>
      <c r="AW2290" s="13" t="s">
        <v>26</v>
      </c>
      <c r="AX2290" s="13" t="s">
        <v>71</v>
      </c>
      <c r="AY2290" s="167" t="s">
        <v>157</v>
      </c>
    </row>
    <row r="2291" spans="1:65" s="14" customFormat="1" x14ac:dyDescent="0.2">
      <c r="B2291" s="172"/>
      <c r="D2291" s="166" t="s">
        <v>269</v>
      </c>
      <c r="E2291" s="173" t="s">
        <v>1</v>
      </c>
      <c r="F2291" s="174" t="s">
        <v>2983</v>
      </c>
      <c r="H2291" s="175">
        <v>0.20799999999999999</v>
      </c>
      <c r="L2291" s="172"/>
      <c r="M2291" s="176"/>
      <c r="N2291" s="177"/>
      <c r="O2291" s="177"/>
      <c r="P2291" s="177"/>
      <c r="Q2291" s="177"/>
      <c r="R2291" s="177"/>
      <c r="S2291" s="177"/>
      <c r="T2291" s="178"/>
      <c r="AT2291" s="173" t="s">
        <v>269</v>
      </c>
      <c r="AU2291" s="173" t="s">
        <v>87</v>
      </c>
      <c r="AV2291" s="14" t="s">
        <v>87</v>
      </c>
      <c r="AW2291" s="14" t="s">
        <v>26</v>
      </c>
      <c r="AX2291" s="14" t="s">
        <v>71</v>
      </c>
      <c r="AY2291" s="173" t="s">
        <v>157</v>
      </c>
    </row>
    <row r="2292" spans="1:65" s="16" customFormat="1" x14ac:dyDescent="0.2">
      <c r="B2292" s="186"/>
      <c r="D2292" s="166" t="s">
        <v>269</v>
      </c>
      <c r="E2292" s="187" t="s">
        <v>1</v>
      </c>
      <c r="F2292" s="188" t="s">
        <v>319</v>
      </c>
      <c r="H2292" s="189">
        <v>0.20799999999999999</v>
      </c>
      <c r="L2292" s="186"/>
      <c r="M2292" s="190"/>
      <c r="N2292" s="191"/>
      <c r="O2292" s="191"/>
      <c r="P2292" s="191"/>
      <c r="Q2292" s="191"/>
      <c r="R2292" s="191"/>
      <c r="S2292" s="191"/>
      <c r="T2292" s="192"/>
      <c r="AT2292" s="187" t="s">
        <v>269</v>
      </c>
      <c r="AU2292" s="187" t="s">
        <v>87</v>
      </c>
      <c r="AV2292" s="16" t="s">
        <v>92</v>
      </c>
      <c r="AW2292" s="16" t="s">
        <v>26</v>
      </c>
      <c r="AX2292" s="16" t="s">
        <v>71</v>
      </c>
      <c r="AY2292" s="187" t="s">
        <v>157</v>
      </c>
    </row>
    <row r="2293" spans="1:65" s="14" customFormat="1" x14ac:dyDescent="0.2">
      <c r="B2293" s="172"/>
      <c r="D2293" s="166" t="s">
        <v>269</v>
      </c>
      <c r="E2293" s="173" t="s">
        <v>1</v>
      </c>
      <c r="F2293" s="174" t="s">
        <v>2984</v>
      </c>
      <c r="H2293" s="175">
        <v>0.02</v>
      </c>
      <c r="L2293" s="172"/>
      <c r="M2293" s="176"/>
      <c r="N2293" s="177"/>
      <c r="O2293" s="177"/>
      <c r="P2293" s="177"/>
      <c r="Q2293" s="177"/>
      <c r="R2293" s="177"/>
      <c r="S2293" s="177"/>
      <c r="T2293" s="178"/>
      <c r="AT2293" s="173" t="s">
        <v>269</v>
      </c>
      <c r="AU2293" s="173" t="s">
        <v>87</v>
      </c>
      <c r="AV2293" s="14" t="s">
        <v>87</v>
      </c>
      <c r="AW2293" s="14" t="s">
        <v>26</v>
      </c>
      <c r="AX2293" s="14" t="s">
        <v>71</v>
      </c>
      <c r="AY2293" s="173" t="s">
        <v>157</v>
      </c>
    </row>
    <row r="2294" spans="1:65" s="16" customFormat="1" x14ac:dyDescent="0.2">
      <c r="B2294" s="186"/>
      <c r="D2294" s="166" t="s">
        <v>269</v>
      </c>
      <c r="E2294" s="187" t="s">
        <v>1</v>
      </c>
      <c r="F2294" s="188" t="s">
        <v>319</v>
      </c>
      <c r="H2294" s="189">
        <v>0.02</v>
      </c>
      <c r="L2294" s="186"/>
      <c r="M2294" s="190"/>
      <c r="N2294" s="191"/>
      <c r="O2294" s="191"/>
      <c r="P2294" s="191"/>
      <c r="Q2294" s="191"/>
      <c r="R2294" s="191"/>
      <c r="S2294" s="191"/>
      <c r="T2294" s="192"/>
      <c r="AT2294" s="187" t="s">
        <v>269</v>
      </c>
      <c r="AU2294" s="187" t="s">
        <v>87</v>
      </c>
      <c r="AV2294" s="16" t="s">
        <v>92</v>
      </c>
      <c r="AW2294" s="16" t="s">
        <v>26</v>
      </c>
      <c r="AX2294" s="16" t="s">
        <v>71</v>
      </c>
      <c r="AY2294" s="187" t="s">
        <v>157</v>
      </c>
    </row>
    <row r="2295" spans="1:65" s="15" customFormat="1" x14ac:dyDescent="0.2">
      <c r="B2295" s="179"/>
      <c r="D2295" s="166" t="s">
        <v>269</v>
      </c>
      <c r="E2295" s="180" t="s">
        <v>1</v>
      </c>
      <c r="F2295" s="181" t="s">
        <v>272</v>
      </c>
      <c r="H2295" s="182">
        <v>0.22800000000000001</v>
      </c>
      <c r="L2295" s="179"/>
      <c r="M2295" s="183"/>
      <c r="N2295" s="184"/>
      <c r="O2295" s="184"/>
      <c r="P2295" s="184"/>
      <c r="Q2295" s="184"/>
      <c r="R2295" s="184"/>
      <c r="S2295" s="184"/>
      <c r="T2295" s="185"/>
      <c r="AT2295" s="180" t="s">
        <v>269</v>
      </c>
      <c r="AU2295" s="180" t="s">
        <v>87</v>
      </c>
      <c r="AV2295" s="15" t="s">
        <v>162</v>
      </c>
      <c r="AW2295" s="15" t="s">
        <v>26</v>
      </c>
      <c r="AX2295" s="15" t="s">
        <v>79</v>
      </c>
      <c r="AY2295" s="180" t="s">
        <v>157</v>
      </c>
    </row>
    <row r="2296" spans="1:65" s="14" customFormat="1" x14ac:dyDescent="0.2">
      <c r="B2296" s="172"/>
      <c r="D2296" s="166" t="s">
        <v>269</v>
      </c>
      <c r="F2296" s="174" t="s">
        <v>2985</v>
      </c>
      <c r="H2296" s="175">
        <v>0.23699999999999999</v>
      </c>
      <c r="L2296" s="172"/>
      <c r="M2296" s="176"/>
      <c r="N2296" s="177"/>
      <c r="O2296" s="177"/>
      <c r="P2296" s="177"/>
      <c r="Q2296" s="177"/>
      <c r="R2296" s="177"/>
      <c r="S2296" s="177"/>
      <c r="T2296" s="178"/>
      <c r="AT2296" s="173" t="s">
        <v>269</v>
      </c>
      <c r="AU2296" s="173" t="s">
        <v>87</v>
      </c>
      <c r="AV2296" s="14" t="s">
        <v>87</v>
      </c>
      <c r="AW2296" s="14" t="s">
        <v>3</v>
      </c>
      <c r="AX2296" s="14" t="s">
        <v>79</v>
      </c>
      <c r="AY2296" s="173" t="s">
        <v>157</v>
      </c>
    </row>
    <row r="2297" spans="1:65" s="2" customFormat="1" ht="27" customHeight="1" x14ac:dyDescent="0.2">
      <c r="A2297" s="30"/>
      <c r="B2297" s="147"/>
      <c r="C2297" s="148" t="s">
        <v>2986</v>
      </c>
      <c r="D2297" s="148" t="s">
        <v>159</v>
      </c>
      <c r="E2297" s="149" t="s">
        <v>2987</v>
      </c>
      <c r="F2297" s="150" t="s">
        <v>8114</v>
      </c>
      <c r="G2297" s="151" t="s">
        <v>168</v>
      </c>
      <c r="H2297" s="152">
        <v>9.6780000000000008</v>
      </c>
      <c r="I2297" s="152"/>
      <c r="J2297" s="152">
        <f>ROUND(I2297*H2297,3)</f>
        <v>0</v>
      </c>
      <c r="K2297" s="153"/>
      <c r="L2297" s="31"/>
      <c r="M2297" s="154" t="s">
        <v>1</v>
      </c>
      <c r="N2297" s="155" t="s">
        <v>37</v>
      </c>
      <c r="O2297" s="156">
        <v>0.22166</v>
      </c>
      <c r="P2297" s="156">
        <f>O2297*H2297</f>
        <v>2.1452254800000001</v>
      </c>
      <c r="Q2297" s="156">
        <v>1.5010000000000001E-2</v>
      </c>
      <c r="R2297" s="156">
        <f>Q2297*H2297</f>
        <v>0.14526678000000001</v>
      </c>
      <c r="S2297" s="156">
        <v>0</v>
      </c>
      <c r="T2297" s="157">
        <f>S2297*H2297</f>
        <v>0</v>
      </c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R2297" s="158" t="s">
        <v>220</v>
      </c>
      <c r="AT2297" s="158" t="s">
        <v>159</v>
      </c>
      <c r="AU2297" s="158" t="s">
        <v>87</v>
      </c>
      <c r="AY2297" s="18" t="s">
        <v>157</v>
      </c>
      <c r="BE2297" s="159">
        <f>IF(N2297="základná",J2297,0)</f>
        <v>0</v>
      </c>
      <c r="BF2297" s="159">
        <f>IF(N2297="znížená",J2297,0)</f>
        <v>0</v>
      </c>
      <c r="BG2297" s="159">
        <f>IF(N2297="zákl. prenesená",J2297,0)</f>
        <v>0</v>
      </c>
      <c r="BH2297" s="159">
        <f>IF(N2297="zníž. prenesená",J2297,0)</f>
        <v>0</v>
      </c>
      <c r="BI2297" s="159">
        <f>IF(N2297="nulová",J2297,0)</f>
        <v>0</v>
      </c>
      <c r="BJ2297" s="18" t="s">
        <v>87</v>
      </c>
      <c r="BK2297" s="160">
        <f>ROUND(I2297*H2297,3)</f>
        <v>0</v>
      </c>
      <c r="BL2297" s="18" t="s">
        <v>220</v>
      </c>
      <c r="BM2297" s="158" t="s">
        <v>2988</v>
      </c>
    </row>
    <row r="2298" spans="1:65" s="13" customFormat="1" x14ac:dyDescent="0.2">
      <c r="B2298" s="165"/>
      <c r="D2298" s="166" t="s">
        <v>269</v>
      </c>
      <c r="E2298" s="167" t="s">
        <v>1</v>
      </c>
      <c r="F2298" s="168" t="s">
        <v>2989</v>
      </c>
      <c r="H2298" s="167" t="s">
        <v>1</v>
      </c>
      <c r="L2298" s="165"/>
      <c r="M2298" s="169"/>
      <c r="N2298" s="170"/>
      <c r="O2298" s="170"/>
      <c r="P2298" s="170"/>
      <c r="Q2298" s="170"/>
      <c r="R2298" s="170"/>
      <c r="S2298" s="170"/>
      <c r="T2298" s="171"/>
      <c r="AT2298" s="167" t="s">
        <v>269</v>
      </c>
      <c r="AU2298" s="167" t="s">
        <v>87</v>
      </c>
      <c r="AV2298" s="13" t="s">
        <v>79</v>
      </c>
      <c r="AW2298" s="13" t="s">
        <v>26</v>
      </c>
      <c r="AX2298" s="13" t="s">
        <v>71</v>
      </c>
      <c r="AY2298" s="167" t="s">
        <v>157</v>
      </c>
    </row>
    <row r="2299" spans="1:65" s="14" customFormat="1" x14ac:dyDescent="0.2">
      <c r="B2299" s="172"/>
      <c r="D2299" s="166" t="s">
        <v>269</v>
      </c>
      <c r="E2299" s="173" t="s">
        <v>1</v>
      </c>
      <c r="F2299" s="174" t="s">
        <v>2990</v>
      </c>
      <c r="H2299" s="175">
        <v>2.508</v>
      </c>
      <c r="L2299" s="172"/>
      <c r="M2299" s="176"/>
      <c r="N2299" s="177"/>
      <c r="O2299" s="177"/>
      <c r="P2299" s="177"/>
      <c r="Q2299" s="177"/>
      <c r="R2299" s="177"/>
      <c r="S2299" s="177"/>
      <c r="T2299" s="178"/>
      <c r="AT2299" s="173" t="s">
        <v>269</v>
      </c>
      <c r="AU2299" s="173" t="s">
        <v>87</v>
      </c>
      <c r="AV2299" s="14" t="s">
        <v>87</v>
      </c>
      <c r="AW2299" s="14" t="s">
        <v>26</v>
      </c>
      <c r="AX2299" s="14" t="s">
        <v>71</v>
      </c>
      <c r="AY2299" s="173" t="s">
        <v>157</v>
      </c>
    </row>
    <row r="2300" spans="1:65" s="14" customFormat="1" x14ac:dyDescent="0.2">
      <c r="B2300" s="172"/>
      <c r="D2300" s="166" t="s">
        <v>269</v>
      </c>
      <c r="E2300" s="173" t="s">
        <v>1</v>
      </c>
      <c r="F2300" s="174" t="s">
        <v>2991</v>
      </c>
      <c r="H2300" s="175">
        <v>7.17</v>
      </c>
      <c r="L2300" s="172"/>
      <c r="M2300" s="176"/>
      <c r="N2300" s="177"/>
      <c r="O2300" s="177"/>
      <c r="P2300" s="177"/>
      <c r="Q2300" s="177"/>
      <c r="R2300" s="177"/>
      <c r="S2300" s="177"/>
      <c r="T2300" s="178"/>
      <c r="AT2300" s="173" t="s">
        <v>269</v>
      </c>
      <c r="AU2300" s="173" t="s">
        <v>87</v>
      </c>
      <c r="AV2300" s="14" t="s">
        <v>87</v>
      </c>
      <c r="AW2300" s="14" t="s">
        <v>26</v>
      </c>
      <c r="AX2300" s="14" t="s">
        <v>71</v>
      </c>
      <c r="AY2300" s="173" t="s">
        <v>157</v>
      </c>
    </row>
    <row r="2301" spans="1:65" s="15" customFormat="1" x14ac:dyDescent="0.2">
      <c r="B2301" s="179"/>
      <c r="D2301" s="166" t="s">
        <v>269</v>
      </c>
      <c r="E2301" s="180" t="s">
        <v>1</v>
      </c>
      <c r="F2301" s="181" t="s">
        <v>272</v>
      </c>
      <c r="H2301" s="182">
        <v>9.6780000000000008</v>
      </c>
      <c r="L2301" s="179"/>
      <c r="M2301" s="183"/>
      <c r="N2301" s="184"/>
      <c r="O2301" s="184"/>
      <c r="P2301" s="184"/>
      <c r="Q2301" s="184"/>
      <c r="R2301" s="184"/>
      <c r="S2301" s="184"/>
      <c r="T2301" s="185"/>
      <c r="AT2301" s="180" t="s">
        <v>269</v>
      </c>
      <c r="AU2301" s="180" t="s">
        <v>87</v>
      </c>
      <c r="AV2301" s="15" t="s">
        <v>162</v>
      </c>
      <c r="AW2301" s="15" t="s">
        <v>26</v>
      </c>
      <c r="AX2301" s="15" t="s">
        <v>79</v>
      </c>
      <c r="AY2301" s="180" t="s">
        <v>157</v>
      </c>
    </row>
    <row r="2302" spans="1:65" s="2" customFormat="1" ht="14.45" customHeight="1" x14ac:dyDescent="0.2">
      <c r="A2302" s="30"/>
      <c r="B2302" s="147"/>
      <c r="C2302" s="148" t="s">
        <v>2992</v>
      </c>
      <c r="D2302" s="148" t="s">
        <v>159</v>
      </c>
      <c r="E2302" s="149" t="s">
        <v>2993</v>
      </c>
      <c r="F2302" s="150" t="s">
        <v>2994</v>
      </c>
      <c r="G2302" s="151" t="s">
        <v>196</v>
      </c>
      <c r="H2302" s="152">
        <v>110</v>
      </c>
      <c r="I2302" s="152"/>
      <c r="J2302" s="152">
        <f>ROUND(I2302*H2302,3)</f>
        <v>0</v>
      </c>
      <c r="K2302" s="153"/>
      <c r="L2302" s="31"/>
      <c r="M2302" s="154" t="s">
        <v>1</v>
      </c>
      <c r="N2302" s="155" t="s">
        <v>37</v>
      </c>
      <c r="O2302" s="156">
        <v>0.13439000000000001</v>
      </c>
      <c r="P2302" s="156">
        <f>O2302*H2302</f>
        <v>14.782900000000001</v>
      </c>
      <c r="Q2302" s="156">
        <v>6.0000000000000002E-5</v>
      </c>
      <c r="R2302" s="156">
        <f>Q2302*H2302</f>
        <v>6.6E-3</v>
      </c>
      <c r="S2302" s="156">
        <v>0</v>
      </c>
      <c r="T2302" s="157">
        <f>S2302*H2302</f>
        <v>0</v>
      </c>
      <c r="U2302" s="30"/>
      <c r="V2302" s="30"/>
      <c r="W2302" s="30"/>
      <c r="X2302" s="30"/>
      <c r="Y2302" s="30"/>
      <c r="Z2302" s="30"/>
      <c r="AA2302" s="30"/>
      <c r="AB2302" s="30"/>
      <c r="AC2302" s="30"/>
      <c r="AD2302" s="30"/>
      <c r="AE2302" s="30"/>
      <c r="AR2302" s="158" t="s">
        <v>220</v>
      </c>
      <c r="AT2302" s="158" t="s">
        <v>159</v>
      </c>
      <c r="AU2302" s="158" t="s">
        <v>87</v>
      </c>
      <c r="AY2302" s="18" t="s">
        <v>157</v>
      </c>
      <c r="BE2302" s="159">
        <f>IF(N2302="základná",J2302,0)</f>
        <v>0</v>
      </c>
      <c r="BF2302" s="159">
        <f>IF(N2302="znížená",J2302,0)</f>
        <v>0</v>
      </c>
      <c r="BG2302" s="159">
        <f>IF(N2302="zákl. prenesená",J2302,0)</f>
        <v>0</v>
      </c>
      <c r="BH2302" s="159">
        <f>IF(N2302="zníž. prenesená",J2302,0)</f>
        <v>0</v>
      </c>
      <c r="BI2302" s="159">
        <f>IF(N2302="nulová",J2302,0)</f>
        <v>0</v>
      </c>
      <c r="BJ2302" s="18" t="s">
        <v>87</v>
      </c>
      <c r="BK2302" s="160">
        <f>ROUND(I2302*H2302,3)</f>
        <v>0</v>
      </c>
      <c r="BL2302" s="18" t="s">
        <v>220</v>
      </c>
      <c r="BM2302" s="158" t="s">
        <v>2995</v>
      </c>
    </row>
    <row r="2303" spans="1:65" s="13" customFormat="1" x14ac:dyDescent="0.2">
      <c r="B2303" s="165"/>
      <c r="D2303" s="166" t="s">
        <v>269</v>
      </c>
      <c r="E2303" s="167" t="s">
        <v>1</v>
      </c>
      <c r="F2303" s="168" t="s">
        <v>2996</v>
      </c>
      <c r="H2303" s="167" t="s">
        <v>1</v>
      </c>
      <c r="L2303" s="165"/>
      <c r="M2303" s="169"/>
      <c r="N2303" s="170"/>
      <c r="O2303" s="170"/>
      <c r="P2303" s="170"/>
      <c r="Q2303" s="170"/>
      <c r="R2303" s="170"/>
      <c r="S2303" s="170"/>
      <c r="T2303" s="171"/>
      <c r="AT2303" s="167" t="s">
        <v>269</v>
      </c>
      <c r="AU2303" s="167" t="s">
        <v>87</v>
      </c>
      <c r="AV2303" s="13" t="s">
        <v>79</v>
      </c>
      <c r="AW2303" s="13" t="s">
        <v>26</v>
      </c>
      <c r="AX2303" s="13" t="s">
        <v>71</v>
      </c>
      <c r="AY2303" s="167" t="s">
        <v>157</v>
      </c>
    </row>
    <row r="2304" spans="1:65" s="14" customFormat="1" x14ac:dyDescent="0.2">
      <c r="B2304" s="172"/>
      <c r="D2304" s="166" t="s">
        <v>269</v>
      </c>
      <c r="E2304" s="173" t="s">
        <v>1</v>
      </c>
      <c r="F2304" s="174" t="s">
        <v>2997</v>
      </c>
      <c r="H2304" s="175">
        <v>35</v>
      </c>
      <c r="L2304" s="172"/>
      <c r="M2304" s="176"/>
      <c r="N2304" s="177"/>
      <c r="O2304" s="177"/>
      <c r="P2304" s="177"/>
      <c r="Q2304" s="177"/>
      <c r="R2304" s="177"/>
      <c r="S2304" s="177"/>
      <c r="T2304" s="178"/>
      <c r="AT2304" s="173" t="s">
        <v>269</v>
      </c>
      <c r="AU2304" s="173" t="s">
        <v>87</v>
      </c>
      <c r="AV2304" s="14" t="s">
        <v>87</v>
      </c>
      <c r="AW2304" s="14" t="s">
        <v>26</v>
      </c>
      <c r="AX2304" s="14" t="s">
        <v>71</v>
      </c>
      <c r="AY2304" s="173" t="s">
        <v>157</v>
      </c>
    </row>
    <row r="2305" spans="1:65" s="14" customFormat="1" x14ac:dyDescent="0.2">
      <c r="B2305" s="172"/>
      <c r="D2305" s="166" t="s">
        <v>269</v>
      </c>
      <c r="E2305" s="173" t="s">
        <v>1</v>
      </c>
      <c r="F2305" s="174" t="s">
        <v>2998</v>
      </c>
      <c r="H2305" s="175">
        <v>75</v>
      </c>
      <c r="L2305" s="172"/>
      <c r="M2305" s="176"/>
      <c r="N2305" s="177"/>
      <c r="O2305" s="177"/>
      <c r="P2305" s="177"/>
      <c r="Q2305" s="177"/>
      <c r="R2305" s="177"/>
      <c r="S2305" s="177"/>
      <c r="T2305" s="178"/>
      <c r="AT2305" s="173" t="s">
        <v>269</v>
      </c>
      <c r="AU2305" s="173" t="s">
        <v>87</v>
      </c>
      <c r="AV2305" s="14" t="s">
        <v>87</v>
      </c>
      <c r="AW2305" s="14" t="s">
        <v>26</v>
      </c>
      <c r="AX2305" s="14" t="s">
        <v>71</v>
      </c>
      <c r="AY2305" s="173" t="s">
        <v>157</v>
      </c>
    </row>
    <row r="2306" spans="1:65" s="15" customFormat="1" x14ac:dyDescent="0.2">
      <c r="B2306" s="179"/>
      <c r="D2306" s="166" t="s">
        <v>269</v>
      </c>
      <c r="E2306" s="180" t="s">
        <v>1</v>
      </c>
      <c r="F2306" s="181" t="s">
        <v>272</v>
      </c>
      <c r="H2306" s="182">
        <v>110</v>
      </c>
      <c r="L2306" s="179"/>
      <c r="M2306" s="183"/>
      <c r="N2306" s="184"/>
      <c r="O2306" s="184"/>
      <c r="P2306" s="184"/>
      <c r="Q2306" s="184"/>
      <c r="R2306" s="184"/>
      <c r="S2306" s="184"/>
      <c r="T2306" s="185"/>
      <c r="AT2306" s="180" t="s">
        <v>269</v>
      </c>
      <c r="AU2306" s="180" t="s">
        <v>87</v>
      </c>
      <c r="AV2306" s="15" t="s">
        <v>162</v>
      </c>
      <c r="AW2306" s="15" t="s">
        <v>26</v>
      </c>
      <c r="AX2306" s="15" t="s">
        <v>79</v>
      </c>
      <c r="AY2306" s="180" t="s">
        <v>157</v>
      </c>
    </row>
    <row r="2307" spans="1:65" s="2" customFormat="1" ht="37.9" customHeight="1" x14ac:dyDescent="0.2">
      <c r="A2307" s="30"/>
      <c r="B2307" s="147"/>
      <c r="C2307" s="193" t="s">
        <v>2999</v>
      </c>
      <c r="D2307" s="193" t="s">
        <v>777</v>
      </c>
      <c r="E2307" s="194" t="s">
        <v>3000</v>
      </c>
      <c r="F2307" s="195" t="s">
        <v>3001</v>
      </c>
      <c r="G2307" s="196" t="s">
        <v>161</v>
      </c>
      <c r="H2307" s="197">
        <v>0.28999999999999998</v>
      </c>
      <c r="I2307" s="197"/>
      <c r="J2307" s="197">
        <f>ROUND(I2307*H2307,3)</f>
        <v>0</v>
      </c>
      <c r="K2307" s="198"/>
      <c r="L2307" s="199"/>
      <c r="M2307" s="200" t="s">
        <v>1</v>
      </c>
      <c r="N2307" s="201" t="s">
        <v>37</v>
      </c>
      <c r="O2307" s="156">
        <v>0</v>
      </c>
      <c r="P2307" s="156">
        <f>O2307*H2307</f>
        <v>0</v>
      </c>
      <c r="Q2307" s="156">
        <v>0.5</v>
      </c>
      <c r="R2307" s="156">
        <f>Q2307*H2307</f>
        <v>0.14499999999999999</v>
      </c>
      <c r="S2307" s="156">
        <v>0</v>
      </c>
      <c r="T2307" s="157">
        <f>S2307*H2307</f>
        <v>0</v>
      </c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R2307" s="158" t="s">
        <v>511</v>
      </c>
      <c r="AT2307" s="158" t="s">
        <v>777</v>
      </c>
      <c r="AU2307" s="158" t="s">
        <v>87</v>
      </c>
      <c r="AY2307" s="18" t="s">
        <v>157</v>
      </c>
      <c r="BE2307" s="159">
        <f>IF(N2307="základná",J2307,0)</f>
        <v>0</v>
      </c>
      <c r="BF2307" s="159">
        <f>IF(N2307="znížená",J2307,0)</f>
        <v>0</v>
      </c>
      <c r="BG2307" s="159">
        <f>IF(N2307="zákl. prenesená",J2307,0)</f>
        <v>0</v>
      </c>
      <c r="BH2307" s="159">
        <f>IF(N2307="zníž. prenesená",J2307,0)</f>
        <v>0</v>
      </c>
      <c r="BI2307" s="159">
        <f>IF(N2307="nulová",J2307,0)</f>
        <v>0</v>
      </c>
      <c r="BJ2307" s="18" t="s">
        <v>87</v>
      </c>
      <c r="BK2307" s="160">
        <f>ROUND(I2307*H2307,3)</f>
        <v>0</v>
      </c>
      <c r="BL2307" s="18" t="s">
        <v>220</v>
      </c>
      <c r="BM2307" s="158" t="s">
        <v>3002</v>
      </c>
    </row>
    <row r="2308" spans="1:65" s="13" customFormat="1" x14ac:dyDescent="0.2">
      <c r="B2308" s="165"/>
      <c r="D2308" s="166" t="s">
        <v>269</v>
      </c>
      <c r="E2308" s="167" t="s">
        <v>1</v>
      </c>
      <c r="F2308" s="168" t="s">
        <v>3003</v>
      </c>
      <c r="H2308" s="167" t="s">
        <v>1</v>
      </c>
      <c r="L2308" s="165"/>
      <c r="M2308" s="169"/>
      <c r="N2308" s="170"/>
      <c r="O2308" s="170"/>
      <c r="P2308" s="170"/>
      <c r="Q2308" s="170"/>
      <c r="R2308" s="170"/>
      <c r="S2308" s="170"/>
      <c r="T2308" s="171"/>
      <c r="AT2308" s="167" t="s">
        <v>269</v>
      </c>
      <c r="AU2308" s="167" t="s">
        <v>87</v>
      </c>
      <c r="AV2308" s="13" t="s">
        <v>79</v>
      </c>
      <c r="AW2308" s="13" t="s">
        <v>26</v>
      </c>
      <c r="AX2308" s="13" t="s">
        <v>71</v>
      </c>
      <c r="AY2308" s="167" t="s">
        <v>157</v>
      </c>
    </row>
    <row r="2309" spans="1:65" s="14" customFormat="1" x14ac:dyDescent="0.2">
      <c r="B2309" s="172"/>
      <c r="D2309" s="166" t="s">
        <v>269</v>
      </c>
      <c r="E2309" s="173" t="s">
        <v>1</v>
      </c>
      <c r="F2309" s="174" t="s">
        <v>3004</v>
      </c>
      <c r="H2309" s="175">
        <v>0.26400000000000001</v>
      </c>
      <c r="L2309" s="172"/>
      <c r="M2309" s="176"/>
      <c r="N2309" s="177"/>
      <c r="O2309" s="177"/>
      <c r="P2309" s="177"/>
      <c r="Q2309" s="177"/>
      <c r="R2309" s="177"/>
      <c r="S2309" s="177"/>
      <c r="T2309" s="178"/>
      <c r="AT2309" s="173" t="s">
        <v>269</v>
      </c>
      <c r="AU2309" s="173" t="s">
        <v>87</v>
      </c>
      <c r="AV2309" s="14" t="s">
        <v>87</v>
      </c>
      <c r="AW2309" s="14" t="s">
        <v>26</v>
      </c>
      <c r="AX2309" s="14" t="s">
        <v>71</v>
      </c>
      <c r="AY2309" s="173" t="s">
        <v>157</v>
      </c>
    </row>
    <row r="2310" spans="1:65" s="16" customFormat="1" x14ac:dyDescent="0.2">
      <c r="B2310" s="186"/>
      <c r="D2310" s="166" t="s">
        <v>269</v>
      </c>
      <c r="E2310" s="187" t="s">
        <v>1</v>
      </c>
      <c r="F2310" s="188" t="s">
        <v>319</v>
      </c>
      <c r="H2310" s="189">
        <v>0.26400000000000001</v>
      </c>
      <c r="L2310" s="186"/>
      <c r="M2310" s="190"/>
      <c r="N2310" s="191"/>
      <c r="O2310" s="191"/>
      <c r="P2310" s="191"/>
      <c r="Q2310" s="191"/>
      <c r="R2310" s="191"/>
      <c r="S2310" s="191"/>
      <c r="T2310" s="192"/>
      <c r="AT2310" s="187" t="s">
        <v>269</v>
      </c>
      <c r="AU2310" s="187" t="s">
        <v>87</v>
      </c>
      <c r="AV2310" s="16" t="s">
        <v>92</v>
      </c>
      <c r="AW2310" s="16" t="s">
        <v>26</v>
      </c>
      <c r="AX2310" s="16" t="s">
        <v>71</v>
      </c>
      <c r="AY2310" s="187" t="s">
        <v>157</v>
      </c>
    </row>
    <row r="2311" spans="1:65" s="14" customFormat="1" x14ac:dyDescent="0.2">
      <c r="B2311" s="172"/>
      <c r="D2311" s="166" t="s">
        <v>269</v>
      </c>
      <c r="E2311" s="173" t="s">
        <v>1</v>
      </c>
      <c r="F2311" s="174" t="s">
        <v>3005</v>
      </c>
      <c r="H2311" s="175">
        <v>2.5999999999999999E-2</v>
      </c>
      <c r="L2311" s="172"/>
      <c r="M2311" s="176"/>
      <c r="N2311" s="177"/>
      <c r="O2311" s="177"/>
      <c r="P2311" s="177"/>
      <c r="Q2311" s="177"/>
      <c r="R2311" s="177"/>
      <c r="S2311" s="177"/>
      <c r="T2311" s="178"/>
      <c r="AT2311" s="173" t="s">
        <v>269</v>
      </c>
      <c r="AU2311" s="173" t="s">
        <v>87</v>
      </c>
      <c r="AV2311" s="14" t="s">
        <v>87</v>
      </c>
      <c r="AW2311" s="14" t="s">
        <v>26</v>
      </c>
      <c r="AX2311" s="14" t="s">
        <v>71</v>
      </c>
      <c r="AY2311" s="173" t="s">
        <v>157</v>
      </c>
    </row>
    <row r="2312" spans="1:65" s="16" customFormat="1" x14ac:dyDescent="0.2">
      <c r="B2312" s="186"/>
      <c r="D2312" s="166" t="s">
        <v>269</v>
      </c>
      <c r="E2312" s="187" t="s">
        <v>1</v>
      </c>
      <c r="F2312" s="188" t="s">
        <v>319</v>
      </c>
      <c r="H2312" s="189">
        <v>2.5999999999999999E-2</v>
      </c>
      <c r="L2312" s="186"/>
      <c r="M2312" s="190"/>
      <c r="N2312" s="191"/>
      <c r="O2312" s="191"/>
      <c r="P2312" s="191"/>
      <c r="Q2312" s="191"/>
      <c r="R2312" s="191"/>
      <c r="S2312" s="191"/>
      <c r="T2312" s="192"/>
      <c r="AT2312" s="187" t="s">
        <v>269</v>
      </c>
      <c r="AU2312" s="187" t="s">
        <v>87</v>
      </c>
      <c r="AV2312" s="16" t="s">
        <v>92</v>
      </c>
      <c r="AW2312" s="16" t="s">
        <v>26</v>
      </c>
      <c r="AX2312" s="16" t="s">
        <v>71</v>
      </c>
      <c r="AY2312" s="187" t="s">
        <v>157</v>
      </c>
    </row>
    <row r="2313" spans="1:65" s="15" customFormat="1" x14ac:dyDescent="0.2">
      <c r="B2313" s="179"/>
      <c r="D2313" s="166" t="s">
        <v>269</v>
      </c>
      <c r="E2313" s="180" t="s">
        <v>1</v>
      </c>
      <c r="F2313" s="181" t="s">
        <v>272</v>
      </c>
      <c r="H2313" s="182">
        <v>0.28999999999999998</v>
      </c>
      <c r="L2313" s="179"/>
      <c r="M2313" s="183"/>
      <c r="N2313" s="184"/>
      <c r="O2313" s="184"/>
      <c r="P2313" s="184"/>
      <c r="Q2313" s="184"/>
      <c r="R2313" s="184"/>
      <c r="S2313" s="184"/>
      <c r="T2313" s="185"/>
      <c r="AT2313" s="180" t="s">
        <v>269</v>
      </c>
      <c r="AU2313" s="180" t="s">
        <v>87</v>
      </c>
      <c r="AV2313" s="15" t="s">
        <v>162</v>
      </c>
      <c r="AW2313" s="15" t="s">
        <v>26</v>
      </c>
      <c r="AX2313" s="15" t="s">
        <v>79</v>
      </c>
      <c r="AY2313" s="180" t="s">
        <v>157</v>
      </c>
    </row>
    <row r="2314" spans="1:65" s="2" customFormat="1" ht="24.2" customHeight="1" x14ac:dyDescent="0.2">
      <c r="A2314" s="30"/>
      <c r="B2314" s="147"/>
      <c r="C2314" s="148" t="s">
        <v>3006</v>
      </c>
      <c r="D2314" s="148" t="s">
        <v>159</v>
      </c>
      <c r="E2314" s="149" t="s">
        <v>627</v>
      </c>
      <c r="F2314" s="150" t="s">
        <v>628</v>
      </c>
      <c r="G2314" s="151" t="s">
        <v>514</v>
      </c>
      <c r="H2314" s="152">
        <v>4.7</v>
      </c>
      <c r="I2314" s="152"/>
      <c r="J2314" s="152">
        <f>ROUND(I2314*H2314,3)</f>
        <v>0</v>
      </c>
      <c r="K2314" s="153"/>
      <c r="L2314" s="31"/>
      <c r="M2314" s="154" t="s">
        <v>1</v>
      </c>
      <c r="N2314" s="155" t="s">
        <v>37</v>
      </c>
      <c r="O2314" s="156">
        <v>0</v>
      </c>
      <c r="P2314" s="156">
        <f>O2314*H2314</f>
        <v>0</v>
      </c>
      <c r="Q2314" s="156">
        <v>0</v>
      </c>
      <c r="R2314" s="156">
        <f>Q2314*H2314</f>
        <v>0</v>
      </c>
      <c r="S2314" s="156">
        <v>0</v>
      </c>
      <c r="T2314" s="157">
        <f>S2314*H2314</f>
        <v>0</v>
      </c>
      <c r="U2314" s="30"/>
      <c r="V2314" s="30"/>
      <c r="W2314" s="30"/>
      <c r="X2314" s="30"/>
      <c r="Y2314" s="30"/>
      <c r="Z2314" s="30"/>
      <c r="AA2314" s="30"/>
      <c r="AB2314" s="30"/>
      <c r="AC2314" s="30"/>
      <c r="AD2314" s="30"/>
      <c r="AE2314" s="30"/>
      <c r="AR2314" s="158" t="s">
        <v>220</v>
      </c>
      <c r="AT2314" s="158" t="s">
        <v>159</v>
      </c>
      <c r="AU2314" s="158" t="s">
        <v>87</v>
      </c>
      <c r="AY2314" s="18" t="s">
        <v>157</v>
      </c>
      <c r="BE2314" s="159">
        <f>IF(N2314="základná",J2314,0)</f>
        <v>0</v>
      </c>
      <c r="BF2314" s="159">
        <f>IF(N2314="znížená",J2314,0)</f>
        <v>0</v>
      </c>
      <c r="BG2314" s="159">
        <f>IF(N2314="zákl. prenesená",J2314,0)</f>
        <v>0</v>
      </c>
      <c r="BH2314" s="159">
        <f>IF(N2314="zníž. prenesená",J2314,0)</f>
        <v>0</v>
      </c>
      <c r="BI2314" s="159">
        <f>IF(N2314="nulová",J2314,0)</f>
        <v>0</v>
      </c>
      <c r="BJ2314" s="18" t="s">
        <v>87</v>
      </c>
      <c r="BK2314" s="160">
        <f>ROUND(I2314*H2314,3)</f>
        <v>0</v>
      </c>
      <c r="BL2314" s="18" t="s">
        <v>220</v>
      </c>
      <c r="BM2314" s="158" t="s">
        <v>3007</v>
      </c>
    </row>
    <row r="2315" spans="1:65" s="12" customFormat="1" ht="22.9" customHeight="1" x14ac:dyDescent="0.2">
      <c r="B2315" s="135"/>
      <c r="D2315" s="136" t="s">
        <v>70</v>
      </c>
      <c r="E2315" s="145" t="s">
        <v>630</v>
      </c>
      <c r="F2315" s="145" t="s">
        <v>631</v>
      </c>
      <c r="J2315" s="146">
        <f>BK2315</f>
        <v>0</v>
      </c>
      <c r="L2315" s="135"/>
      <c r="M2315" s="139"/>
      <c r="N2315" s="140"/>
      <c r="O2315" s="140"/>
      <c r="P2315" s="141">
        <f>SUM(P2316:P2469)</f>
        <v>3472.5086112599997</v>
      </c>
      <c r="Q2315" s="140"/>
      <c r="R2315" s="141">
        <f>SUM(R2316:R2469)</f>
        <v>76.865656659999999</v>
      </c>
      <c r="S2315" s="140"/>
      <c r="T2315" s="142">
        <f>SUM(T2316:T2469)</f>
        <v>0</v>
      </c>
      <c r="AR2315" s="136" t="s">
        <v>87</v>
      </c>
      <c r="AT2315" s="143" t="s">
        <v>70</v>
      </c>
      <c r="AU2315" s="143" t="s">
        <v>79</v>
      </c>
      <c r="AY2315" s="136" t="s">
        <v>157</v>
      </c>
      <c r="BK2315" s="144">
        <f>SUM(BK2316:BK2469)</f>
        <v>0</v>
      </c>
    </row>
    <row r="2316" spans="1:65" s="2" customFormat="1" ht="37.9" customHeight="1" x14ac:dyDescent="0.2">
      <c r="A2316" s="30"/>
      <c r="B2316" s="147"/>
      <c r="C2316" s="148" t="s">
        <v>3008</v>
      </c>
      <c r="D2316" s="148" t="s">
        <v>159</v>
      </c>
      <c r="E2316" s="149" t="s">
        <v>3009</v>
      </c>
      <c r="F2316" s="150" t="s">
        <v>8115</v>
      </c>
      <c r="G2316" s="151" t="s">
        <v>168</v>
      </c>
      <c r="H2316" s="152">
        <v>16.100000000000001</v>
      </c>
      <c r="I2316" s="152"/>
      <c r="J2316" s="152">
        <f>ROUND(I2316*H2316,3)</f>
        <v>0</v>
      </c>
      <c r="K2316" s="153"/>
      <c r="L2316" s="31"/>
      <c r="M2316" s="154" t="s">
        <v>1</v>
      </c>
      <c r="N2316" s="155" t="s">
        <v>37</v>
      </c>
      <c r="O2316" s="156">
        <v>1.1870000000000001</v>
      </c>
      <c r="P2316" s="156">
        <f>O2316*H2316</f>
        <v>19.110700000000001</v>
      </c>
      <c r="Q2316" s="156">
        <v>4.2279999999999998E-2</v>
      </c>
      <c r="R2316" s="156">
        <f>Q2316*H2316</f>
        <v>0.68070799999999998</v>
      </c>
      <c r="S2316" s="156">
        <v>0</v>
      </c>
      <c r="T2316" s="157">
        <f>S2316*H2316</f>
        <v>0</v>
      </c>
      <c r="U2316" s="30"/>
      <c r="V2316" s="30"/>
      <c r="W2316" s="30"/>
      <c r="X2316" s="30"/>
      <c r="Y2316" s="30"/>
      <c r="Z2316" s="30"/>
      <c r="AA2316" s="30"/>
      <c r="AB2316" s="30"/>
      <c r="AC2316" s="30"/>
      <c r="AD2316" s="30"/>
      <c r="AE2316" s="30"/>
      <c r="AR2316" s="158" t="s">
        <v>220</v>
      </c>
      <c r="AT2316" s="158" t="s">
        <v>159</v>
      </c>
      <c r="AU2316" s="158" t="s">
        <v>87</v>
      </c>
      <c r="AY2316" s="18" t="s">
        <v>157</v>
      </c>
      <c r="BE2316" s="159">
        <f>IF(N2316="základná",J2316,0)</f>
        <v>0</v>
      </c>
      <c r="BF2316" s="159">
        <f>IF(N2316="znížená",J2316,0)</f>
        <v>0</v>
      </c>
      <c r="BG2316" s="159">
        <f>IF(N2316="zákl. prenesená",J2316,0)</f>
        <v>0</v>
      </c>
      <c r="BH2316" s="159">
        <f>IF(N2316="zníž. prenesená",J2316,0)</f>
        <v>0</v>
      </c>
      <c r="BI2316" s="159">
        <f>IF(N2316="nulová",J2316,0)</f>
        <v>0</v>
      </c>
      <c r="BJ2316" s="18" t="s">
        <v>87</v>
      </c>
      <c r="BK2316" s="160">
        <f>ROUND(I2316*H2316,3)</f>
        <v>0</v>
      </c>
      <c r="BL2316" s="18" t="s">
        <v>220</v>
      </c>
      <c r="BM2316" s="158" t="s">
        <v>3010</v>
      </c>
    </row>
    <row r="2317" spans="1:65" s="13" customFormat="1" ht="22.5" x14ac:dyDescent="0.2">
      <c r="B2317" s="165"/>
      <c r="D2317" s="166" t="s">
        <v>269</v>
      </c>
      <c r="E2317" s="167" t="s">
        <v>1</v>
      </c>
      <c r="F2317" s="168" t="s">
        <v>3011</v>
      </c>
      <c r="H2317" s="167" t="s">
        <v>1</v>
      </c>
      <c r="L2317" s="165"/>
      <c r="M2317" s="169"/>
      <c r="N2317" s="170"/>
      <c r="O2317" s="170"/>
      <c r="P2317" s="170"/>
      <c r="Q2317" s="170"/>
      <c r="R2317" s="170"/>
      <c r="S2317" s="170"/>
      <c r="T2317" s="171"/>
      <c r="AT2317" s="167" t="s">
        <v>269</v>
      </c>
      <c r="AU2317" s="167" t="s">
        <v>87</v>
      </c>
      <c r="AV2317" s="13" t="s">
        <v>79</v>
      </c>
      <c r="AW2317" s="13" t="s">
        <v>26</v>
      </c>
      <c r="AX2317" s="13" t="s">
        <v>71</v>
      </c>
      <c r="AY2317" s="167" t="s">
        <v>157</v>
      </c>
    </row>
    <row r="2318" spans="1:65" s="14" customFormat="1" x14ac:dyDescent="0.2">
      <c r="B2318" s="172"/>
      <c r="D2318" s="166" t="s">
        <v>269</v>
      </c>
      <c r="E2318" s="173" t="s">
        <v>1</v>
      </c>
      <c r="F2318" s="174" t="s">
        <v>3012</v>
      </c>
      <c r="H2318" s="175">
        <v>11.97</v>
      </c>
      <c r="L2318" s="172"/>
      <c r="M2318" s="176"/>
      <c r="N2318" s="177"/>
      <c r="O2318" s="177"/>
      <c r="P2318" s="177"/>
      <c r="Q2318" s="177"/>
      <c r="R2318" s="177"/>
      <c r="S2318" s="177"/>
      <c r="T2318" s="178"/>
      <c r="AT2318" s="173" t="s">
        <v>269</v>
      </c>
      <c r="AU2318" s="173" t="s">
        <v>87</v>
      </c>
      <c r="AV2318" s="14" t="s">
        <v>87</v>
      </c>
      <c r="AW2318" s="14" t="s">
        <v>26</v>
      </c>
      <c r="AX2318" s="14" t="s">
        <v>71</v>
      </c>
      <c r="AY2318" s="173" t="s">
        <v>157</v>
      </c>
    </row>
    <row r="2319" spans="1:65" s="14" customFormat="1" ht="22.5" x14ac:dyDescent="0.2">
      <c r="B2319" s="172"/>
      <c r="D2319" s="166" t="s">
        <v>269</v>
      </c>
      <c r="E2319" s="173" t="s">
        <v>1</v>
      </c>
      <c r="F2319" s="174" t="s">
        <v>3013</v>
      </c>
      <c r="H2319" s="175">
        <v>4.13</v>
      </c>
      <c r="L2319" s="172"/>
      <c r="M2319" s="176"/>
      <c r="N2319" s="177"/>
      <c r="O2319" s="177"/>
      <c r="P2319" s="177"/>
      <c r="Q2319" s="177"/>
      <c r="R2319" s="177"/>
      <c r="S2319" s="177"/>
      <c r="T2319" s="178"/>
      <c r="AT2319" s="173" t="s">
        <v>269</v>
      </c>
      <c r="AU2319" s="173" t="s">
        <v>87</v>
      </c>
      <c r="AV2319" s="14" t="s">
        <v>87</v>
      </c>
      <c r="AW2319" s="14" t="s">
        <v>26</v>
      </c>
      <c r="AX2319" s="14" t="s">
        <v>71</v>
      </c>
      <c r="AY2319" s="173" t="s">
        <v>157</v>
      </c>
    </row>
    <row r="2320" spans="1:65" s="15" customFormat="1" x14ac:dyDescent="0.2">
      <c r="B2320" s="179"/>
      <c r="D2320" s="166" t="s">
        <v>269</v>
      </c>
      <c r="E2320" s="180" t="s">
        <v>1</v>
      </c>
      <c r="F2320" s="181" t="s">
        <v>272</v>
      </c>
      <c r="H2320" s="182">
        <v>16.100000000000001</v>
      </c>
      <c r="L2320" s="179"/>
      <c r="M2320" s="183"/>
      <c r="N2320" s="184"/>
      <c r="O2320" s="184"/>
      <c r="P2320" s="184"/>
      <c r="Q2320" s="184"/>
      <c r="R2320" s="184"/>
      <c r="S2320" s="184"/>
      <c r="T2320" s="185"/>
      <c r="AT2320" s="180" t="s">
        <v>269</v>
      </c>
      <c r="AU2320" s="180" t="s">
        <v>87</v>
      </c>
      <c r="AV2320" s="15" t="s">
        <v>162</v>
      </c>
      <c r="AW2320" s="15" t="s">
        <v>26</v>
      </c>
      <c r="AX2320" s="15" t="s">
        <v>79</v>
      </c>
      <c r="AY2320" s="180" t="s">
        <v>157</v>
      </c>
    </row>
    <row r="2321" spans="1:65" s="2" customFormat="1" ht="45" customHeight="1" x14ac:dyDescent="0.2">
      <c r="A2321" s="30"/>
      <c r="B2321" s="147"/>
      <c r="C2321" s="148" t="s">
        <v>3014</v>
      </c>
      <c r="D2321" s="148" t="s">
        <v>159</v>
      </c>
      <c r="E2321" s="149" t="s">
        <v>3015</v>
      </c>
      <c r="F2321" s="150" t="s">
        <v>8116</v>
      </c>
      <c r="G2321" s="151" t="s">
        <v>168</v>
      </c>
      <c r="H2321" s="152">
        <v>15.006</v>
      </c>
      <c r="I2321" s="152"/>
      <c r="J2321" s="152">
        <f>ROUND(I2321*H2321,3)</f>
        <v>0</v>
      </c>
      <c r="K2321" s="153"/>
      <c r="L2321" s="31"/>
      <c r="M2321" s="154" t="s">
        <v>1</v>
      </c>
      <c r="N2321" s="155" t="s">
        <v>37</v>
      </c>
      <c r="O2321" s="156">
        <v>1.2090000000000001</v>
      </c>
      <c r="P2321" s="156">
        <f>O2321*H2321</f>
        <v>18.142254000000001</v>
      </c>
      <c r="Q2321" s="156">
        <v>4.8160000000000001E-2</v>
      </c>
      <c r="R2321" s="156">
        <f>Q2321*H2321</f>
        <v>0.72268896000000005</v>
      </c>
      <c r="S2321" s="156">
        <v>0</v>
      </c>
      <c r="T2321" s="157">
        <f>S2321*H2321</f>
        <v>0</v>
      </c>
      <c r="U2321" s="30"/>
      <c r="V2321" s="30"/>
      <c r="W2321" s="30"/>
      <c r="X2321" s="30"/>
      <c r="Y2321" s="30"/>
      <c r="Z2321" s="30"/>
      <c r="AA2321" s="30"/>
      <c r="AB2321" s="30"/>
      <c r="AC2321" s="30"/>
      <c r="AD2321" s="30"/>
      <c r="AE2321" s="30"/>
      <c r="AR2321" s="158" t="s">
        <v>220</v>
      </c>
      <c r="AT2321" s="158" t="s">
        <v>159</v>
      </c>
      <c r="AU2321" s="158" t="s">
        <v>87</v>
      </c>
      <c r="AY2321" s="18" t="s">
        <v>157</v>
      </c>
      <c r="BE2321" s="159">
        <f>IF(N2321="základná",J2321,0)</f>
        <v>0</v>
      </c>
      <c r="BF2321" s="159">
        <f>IF(N2321="znížená",J2321,0)</f>
        <v>0</v>
      </c>
      <c r="BG2321" s="159">
        <f>IF(N2321="zákl. prenesená",J2321,0)</f>
        <v>0</v>
      </c>
      <c r="BH2321" s="159">
        <f>IF(N2321="zníž. prenesená",J2321,0)</f>
        <v>0</v>
      </c>
      <c r="BI2321" s="159">
        <f>IF(N2321="nulová",J2321,0)</f>
        <v>0</v>
      </c>
      <c r="BJ2321" s="18" t="s">
        <v>87</v>
      </c>
      <c r="BK2321" s="160">
        <f>ROUND(I2321*H2321,3)</f>
        <v>0</v>
      </c>
      <c r="BL2321" s="18" t="s">
        <v>220</v>
      </c>
      <c r="BM2321" s="158" t="s">
        <v>3016</v>
      </c>
    </row>
    <row r="2322" spans="1:65" s="13" customFormat="1" ht="22.5" x14ac:dyDescent="0.2">
      <c r="B2322" s="165"/>
      <c r="D2322" s="166" t="s">
        <v>269</v>
      </c>
      <c r="E2322" s="167" t="s">
        <v>1</v>
      </c>
      <c r="F2322" s="168" t="s">
        <v>3017</v>
      </c>
      <c r="H2322" s="167" t="s">
        <v>1</v>
      </c>
      <c r="L2322" s="165"/>
      <c r="M2322" s="169"/>
      <c r="N2322" s="170"/>
      <c r="O2322" s="170"/>
      <c r="P2322" s="170"/>
      <c r="Q2322" s="170"/>
      <c r="R2322" s="170"/>
      <c r="S2322" s="170"/>
      <c r="T2322" s="171"/>
      <c r="AT2322" s="167" t="s">
        <v>269</v>
      </c>
      <c r="AU2322" s="167" t="s">
        <v>87</v>
      </c>
      <c r="AV2322" s="13" t="s">
        <v>79</v>
      </c>
      <c r="AW2322" s="13" t="s">
        <v>26</v>
      </c>
      <c r="AX2322" s="13" t="s">
        <v>71</v>
      </c>
      <c r="AY2322" s="167" t="s">
        <v>157</v>
      </c>
    </row>
    <row r="2323" spans="1:65" s="14" customFormat="1" x14ac:dyDescent="0.2">
      <c r="B2323" s="172"/>
      <c r="D2323" s="166" t="s">
        <v>269</v>
      </c>
      <c r="E2323" s="173" t="s">
        <v>1</v>
      </c>
      <c r="F2323" s="174" t="s">
        <v>3018</v>
      </c>
      <c r="H2323" s="175">
        <v>3.7810000000000001</v>
      </c>
      <c r="L2323" s="172"/>
      <c r="M2323" s="176"/>
      <c r="N2323" s="177"/>
      <c r="O2323" s="177"/>
      <c r="P2323" s="177"/>
      <c r="Q2323" s="177"/>
      <c r="R2323" s="177"/>
      <c r="S2323" s="177"/>
      <c r="T2323" s="178"/>
      <c r="AT2323" s="173" t="s">
        <v>269</v>
      </c>
      <c r="AU2323" s="173" t="s">
        <v>87</v>
      </c>
      <c r="AV2323" s="14" t="s">
        <v>87</v>
      </c>
      <c r="AW2323" s="14" t="s">
        <v>26</v>
      </c>
      <c r="AX2323" s="14" t="s">
        <v>71</v>
      </c>
      <c r="AY2323" s="173" t="s">
        <v>157</v>
      </c>
    </row>
    <row r="2324" spans="1:65" s="14" customFormat="1" x14ac:dyDescent="0.2">
      <c r="B2324" s="172"/>
      <c r="D2324" s="166" t="s">
        <v>269</v>
      </c>
      <c r="E2324" s="173" t="s">
        <v>1</v>
      </c>
      <c r="F2324" s="174" t="s">
        <v>3019</v>
      </c>
      <c r="H2324" s="175">
        <v>3.8530000000000002</v>
      </c>
      <c r="L2324" s="172"/>
      <c r="M2324" s="176"/>
      <c r="N2324" s="177"/>
      <c r="O2324" s="177"/>
      <c r="P2324" s="177"/>
      <c r="Q2324" s="177"/>
      <c r="R2324" s="177"/>
      <c r="S2324" s="177"/>
      <c r="T2324" s="178"/>
      <c r="AT2324" s="173" t="s">
        <v>269</v>
      </c>
      <c r="AU2324" s="173" t="s">
        <v>87</v>
      </c>
      <c r="AV2324" s="14" t="s">
        <v>87</v>
      </c>
      <c r="AW2324" s="14" t="s">
        <v>26</v>
      </c>
      <c r="AX2324" s="14" t="s">
        <v>71</v>
      </c>
      <c r="AY2324" s="173" t="s">
        <v>157</v>
      </c>
    </row>
    <row r="2325" spans="1:65" s="14" customFormat="1" x14ac:dyDescent="0.2">
      <c r="B2325" s="172"/>
      <c r="D2325" s="166" t="s">
        <v>269</v>
      </c>
      <c r="E2325" s="173" t="s">
        <v>1</v>
      </c>
      <c r="F2325" s="174" t="s">
        <v>3020</v>
      </c>
      <c r="H2325" s="175">
        <v>4.3159999999999998</v>
      </c>
      <c r="L2325" s="172"/>
      <c r="M2325" s="176"/>
      <c r="N2325" s="177"/>
      <c r="O2325" s="177"/>
      <c r="P2325" s="177"/>
      <c r="Q2325" s="177"/>
      <c r="R2325" s="177"/>
      <c r="S2325" s="177"/>
      <c r="T2325" s="178"/>
      <c r="AT2325" s="173" t="s">
        <v>269</v>
      </c>
      <c r="AU2325" s="173" t="s">
        <v>87</v>
      </c>
      <c r="AV2325" s="14" t="s">
        <v>87</v>
      </c>
      <c r="AW2325" s="14" t="s">
        <v>26</v>
      </c>
      <c r="AX2325" s="14" t="s">
        <v>71</v>
      </c>
      <c r="AY2325" s="173" t="s">
        <v>157</v>
      </c>
    </row>
    <row r="2326" spans="1:65" s="14" customFormat="1" x14ac:dyDescent="0.2">
      <c r="B2326" s="172"/>
      <c r="D2326" s="166" t="s">
        <v>269</v>
      </c>
      <c r="E2326" s="173" t="s">
        <v>1</v>
      </c>
      <c r="F2326" s="174" t="s">
        <v>3021</v>
      </c>
      <c r="H2326" s="175">
        <v>3.056</v>
      </c>
      <c r="L2326" s="172"/>
      <c r="M2326" s="176"/>
      <c r="N2326" s="177"/>
      <c r="O2326" s="177"/>
      <c r="P2326" s="177"/>
      <c r="Q2326" s="177"/>
      <c r="R2326" s="177"/>
      <c r="S2326" s="177"/>
      <c r="T2326" s="178"/>
      <c r="AT2326" s="173" t="s">
        <v>269</v>
      </c>
      <c r="AU2326" s="173" t="s">
        <v>87</v>
      </c>
      <c r="AV2326" s="14" t="s">
        <v>87</v>
      </c>
      <c r="AW2326" s="14" t="s">
        <v>26</v>
      </c>
      <c r="AX2326" s="14" t="s">
        <v>71</v>
      </c>
      <c r="AY2326" s="173" t="s">
        <v>157</v>
      </c>
    </row>
    <row r="2327" spans="1:65" s="15" customFormat="1" x14ac:dyDescent="0.2">
      <c r="B2327" s="179"/>
      <c r="D2327" s="166" t="s">
        <v>269</v>
      </c>
      <c r="E2327" s="180" t="s">
        <v>1</v>
      </c>
      <c r="F2327" s="181" t="s">
        <v>272</v>
      </c>
      <c r="H2327" s="182">
        <v>15.006</v>
      </c>
      <c r="L2327" s="179"/>
      <c r="M2327" s="183"/>
      <c r="N2327" s="184"/>
      <c r="O2327" s="184"/>
      <c r="P2327" s="184"/>
      <c r="Q2327" s="184"/>
      <c r="R2327" s="184"/>
      <c r="S2327" s="184"/>
      <c r="T2327" s="185"/>
      <c r="AT2327" s="180" t="s">
        <v>269</v>
      </c>
      <c r="AU2327" s="180" t="s">
        <v>87</v>
      </c>
      <c r="AV2327" s="15" t="s">
        <v>162</v>
      </c>
      <c r="AW2327" s="15" t="s">
        <v>26</v>
      </c>
      <c r="AX2327" s="15" t="s">
        <v>79</v>
      </c>
      <c r="AY2327" s="180" t="s">
        <v>157</v>
      </c>
    </row>
    <row r="2328" spans="1:65" s="2" customFormat="1" ht="37.9" customHeight="1" x14ac:dyDescent="0.2">
      <c r="A2328" s="30"/>
      <c r="B2328" s="147"/>
      <c r="C2328" s="148" t="s">
        <v>3022</v>
      </c>
      <c r="D2328" s="148" t="s">
        <v>159</v>
      </c>
      <c r="E2328" s="149" t="s">
        <v>3023</v>
      </c>
      <c r="F2328" s="150" t="s">
        <v>3024</v>
      </c>
      <c r="G2328" s="151" t="s">
        <v>168</v>
      </c>
      <c r="H2328" s="152">
        <v>8.5399999999999991</v>
      </c>
      <c r="I2328" s="152"/>
      <c r="J2328" s="152">
        <f>ROUND(I2328*H2328,3)</f>
        <v>0</v>
      </c>
      <c r="K2328" s="153"/>
      <c r="L2328" s="31"/>
      <c r="M2328" s="154" t="s">
        <v>1</v>
      </c>
      <c r="N2328" s="155" t="s">
        <v>37</v>
      </c>
      <c r="O2328" s="156">
        <v>1.379</v>
      </c>
      <c r="P2328" s="156">
        <f>O2328*H2328</f>
        <v>11.77666</v>
      </c>
      <c r="Q2328" s="156">
        <v>1.197E-2</v>
      </c>
      <c r="R2328" s="156">
        <f>Q2328*H2328</f>
        <v>0.10222379999999999</v>
      </c>
      <c r="S2328" s="156">
        <v>0</v>
      </c>
      <c r="T2328" s="157">
        <f>S2328*H2328</f>
        <v>0</v>
      </c>
      <c r="U2328" s="30"/>
      <c r="V2328" s="30"/>
      <c r="W2328" s="30"/>
      <c r="X2328" s="30"/>
      <c r="Y2328" s="30"/>
      <c r="Z2328" s="30"/>
      <c r="AA2328" s="30"/>
      <c r="AB2328" s="30"/>
      <c r="AC2328" s="30"/>
      <c r="AD2328" s="30"/>
      <c r="AE2328" s="30"/>
      <c r="AR2328" s="158" t="s">
        <v>220</v>
      </c>
      <c r="AT2328" s="158" t="s">
        <v>159</v>
      </c>
      <c r="AU2328" s="158" t="s">
        <v>87</v>
      </c>
      <c r="AY2328" s="18" t="s">
        <v>157</v>
      </c>
      <c r="BE2328" s="159">
        <f>IF(N2328="základná",J2328,0)</f>
        <v>0</v>
      </c>
      <c r="BF2328" s="159">
        <f>IF(N2328="znížená",J2328,0)</f>
        <v>0</v>
      </c>
      <c r="BG2328" s="159">
        <f>IF(N2328="zákl. prenesená",J2328,0)</f>
        <v>0</v>
      </c>
      <c r="BH2328" s="159">
        <f>IF(N2328="zníž. prenesená",J2328,0)</f>
        <v>0</v>
      </c>
      <c r="BI2328" s="159">
        <f>IF(N2328="nulová",J2328,0)</f>
        <v>0</v>
      </c>
      <c r="BJ2328" s="18" t="s">
        <v>87</v>
      </c>
      <c r="BK2328" s="160">
        <f>ROUND(I2328*H2328,3)</f>
        <v>0</v>
      </c>
      <c r="BL2328" s="18" t="s">
        <v>220</v>
      </c>
      <c r="BM2328" s="158" t="s">
        <v>3025</v>
      </c>
    </row>
    <row r="2329" spans="1:65" s="13" customFormat="1" x14ac:dyDescent="0.2">
      <c r="B2329" s="165"/>
      <c r="D2329" s="166" t="s">
        <v>269</v>
      </c>
      <c r="E2329" s="167" t="s">
        <v>1</v>
      </c>
      <c r="F2329" s="168" t="s">
        <v>3026</v>
      </c>
      <c r="H2329" s="167" t="s">
        <v>1</v>
      </c>
      <c r="L2329" s="165"/>
      <c r="M2329" s="169"/>
      <c r="N2329" s="170"/>
      <c r="O2329" s="170"/>
      <c r="P2329" s="170"/>
      <c r="Q2329" s="170"/>
      <c r="R2329" s="170"/>
      <c r="S2329" s="170"/>
      <c r="T2329" s="171"/>
      <c r="AT2329" s="167" t="s">
        <v>269</v>
      </c>
      <c r="AU2329" s="167" t="s">
        <v>87</v>
      </c>
      <c r="AV2329" s="13" t="s">
        <v>79</v>
      </c>
      <c r="AW2329" s="13" t="s">
        <v>26</v>
      </c>
      <c r="AX2329" s="13" t="s">
        <v>71</v>
      </c>
      <c r="AY2329" s="167" t="s">
        <v>157</v>
      </c>
    </row>
    <row r="2330" spans="1:65" s="14" customFormat="1" x14ac:dyDescent="0.2">
      <c r="B2330" s="172"/>
      <c r="D2330" s="166" t="s">
        <v>269</v>
      </c>
      <c r="E2330" s="173" t="s">
        <v>1</v>
      </c>
      <c r="F2330" s="174" t="s">
        <v>3027</v>
      </c>
      <c r="H2330" s="175">
        <v>2.1349999999999998</v>
      </c>
      <c r="L2330" s="172"/>
      <c r="M2330" s="176"/>
      <c r="N2330" s="177"/>
      <c r="O2330" s="177"/>
      <c r="P2330" s="177"/>
      <c r="Q2330" s="177"/>
      <c r="R2330" s="177"/>
      <c r="S2330" s="177"/>
      <c r="T2330" s="178"/>
      <c r="AT2330" s="173" t="s">
        <v>269</v>
      </c>
      <c r="AU2330" s="173" t="s">
        <v>87</v>
      </c>
      <c r="AV2330" s="14" t="s">
        <v>87</v>
      </c>
      <c r="AW2330" s="14" t="s">
        <v>26</v>
      </c>
      <c r="AX2330" s="14" t="s">
        <v>71</v>
      </c>
      <c r="AY2330" s="173" t="s">
        <v>157</v>
      </c>
    </row>
    <row r="2331" spans="1:65" s="14" customFormat="1" x14ac:dyDescent="0.2">
      <c r="B2331" s="172"/>
      <c r="D2331" s="166" t="s">
        <v>269</v>
      </c>
      <c r="E2331" s="173" t="s">
        <v>1</v>
      </c>
      <c r="F2331" s="174" t="s">
        <v>3028</v>
      </c>
      <c r="H2331" s="175">
        <v>2.1349999999999998</v>
      </c>
      <c r="L2331" s="172"/>
      <c r="M2331" s="176"/>
      <c r="N2331" s="177"/>
      <c r="O2331" s="177"/>
      <c r="P2331" s="177"/>
      <c r="Q2331" s="177"/>
      <c r="R2331" s="177"/>
      <c r="S2331" s="177"/>
      <c r="T2331" s="178"/>
      <c r="AT2331" s="173" t="s">
        <v>269</v>
      </c>
      <c r="AU2331" s="173" t="s">
        <v>87</v>
      </c>
      <c r="AV2331" s="14" t="s">
        <v>87</v>
      </c>
      <c r="AW2331" s="14" t="s">
        <v>26</v>
      </c>
      <c r="AX2331" s="14" t="s">
        <v>71</v>
      </c>
      <c r="AY2331" s="173" t="s">
        <v>157</v>
      </c>
    </row>
    <row r="2332" spans="1:65" s="14" customFormat="1" x14ac:dyDescent="0.2">
      <c r="B2332" s="172"/>
      <c r="D2332" s="166" t="s">
        <v>269</v>
      </c>
      <c r="E2332" s="173" t="s">
        <v>1</v>
      </c>
      <c r="F2332" s="174" t="s">
        <v>3029</v>
      </c>
      <c r="H2332" s="175">
        <v>2.1349999999999998</v>
      </c>
      <c r="L2332" s="172"/>
      <c r="M2332" s="176"/>
      <c r="N2332" s="177"/>
      <c r="O2332" s="177"/>
      <c r="P2332" s="177"/>
      <c r="Q2332" s="177"/>
      <c r="R2332" s="177"/>
      <c r="S2332" s="177"/>
      <c r="T2332" s="178"/>
      <c r="AT2332" s="173" t="s">
        <v>269</v>
      </c>
      <c r="AU2332" s="173" t="s">
        <v>87</v>
      </c>
      <c r="AV2332" s="14" t="s">
        <v>87</v>
      </c>
      <c r="AW2332" s="14" t="s">
        <v>26</v>
      </c>
      <c r="AX2332" s="14" t="s">
        <v>71</v>
      </c>
      <c r="AY2332" s="173" t="s">
        <v>157</v>
      </c>
    </row>
    <row r="2333" spans="1:65" s="14" customFormat="1" x14ac:dyDescent="0.2">
      <c r="B2333" s="172"/>
      <c r="D2333" s="166" t="s">
        <v>269</v>
      </c>
      <c r="E2333" s="173" t="s">
        <v>1</v>
      </c>
      <c r="F2333" s="174" t="s">
        <v>3030</v>
      </c>
      <c r="H2333" s="175">
        <v>2.1349999999999998</v>
      </c>
      <c r="L2333" s="172"/>
      <c r="M2333" s="176"/>
      <c r="N2333" s="177"/>
      <c r="O2333" s="177"/>
      <c r="P2333" s="177"/>
      <c r="Q2333" s="177"/>
      <c r="R2333" s="177"/>
      <c r="S2333" s="177"/>
      <c r="T2333" s="178"/>
      <c r="AT2333" s="173" t="s">
        <v>269</v>
      </c>
      <c r="AU2333" s="173" t="s">
        <v>87</v>
      </c>
      <c r="AV2333" s="14" t="s">
        <v>87</v>
      </c>
      <c r="AW2333" s="14" t="s">
        <v>26</v>
      </c>
      <c r="AX2333" s="14" t="s">
        <v>71</v>
      </c>
      <c r="AY2333" s="173" t="s">
        <v>157</v>
      </c>
    </row>
    <row r="2334" spans="1:65" s="15" customFormat="1" x14ac:dyDescent="0.2">
      <c r="B2334" s="179"/>
      <c r="D2334" s="166" t="s">
        <v>269</v>
      </c>
      <c r="E2334" s="180" t="s">
        <v>1</v>
      </c>
      <c r="F2334" s="181" t="s">
        <v>272</v>
      </c>
      <c r="H2334" s="182">
        <v>8.5399999999999991</v>
      </c>
      <c r="L2334" s="179"/>
      <c r="M2334" s="183"/>
      <c r="N2334" s="184"/>
      <c r="O2334" s="184"/>
      <c r="P2334" s="184"/>
      <c r="Q2334" s="184"/>
      <c r="R2334" s="184"/>
      <c r="S2334" s="184"/>
      <c r="T2334" s="185"/>
      <c r="AT2334" s="180" t="s">
        <v>269</v>
      </c>
      <c r="AU2334" s="180" t="s">
        <v>87</v>
      </c>
      <c r="AV2334" s="15" t="s">
        <v>162</v>
      </c>
      <c r="AW2334" s="15" t="s">
        <v>26</v>
      </c>
      <c r="AX2334" s="15" t="s">
        <v>79</v>
      </c>
      <c r="AY2334" s="180" t="s">
        <v>157</v>
      </c>
    </row>
    <row r="2335" spans="1:65" s="2" customFormat="1" ht="37.9" customHeight="1" x14ac:dyDescent="0.2">
      <c r="A2335" s="30"/>
      <c r="B2335" s="147"/>
      <c r="C2335" s="148" t="s">
        <v>3031</v>
      </c>
      <c r="D2335" s="148" t="s">
        <v>159</v>
      </c>
      <c r="E2335" s="149" t="s">
        <v>3032</v>
      </c>
      <c r="F2335" s="150" t="s">
        <v>8117</v>
      </c>
      <c r="G2335" s="151" t="s">
        <v>168</v>
      </c>
      <c r="H2335" s="152">
        <v>2.8</v>
      </c>
      <c r="I2335" s="152"/>
      <c r="J2335" s="152">
        <f>ROUND(I2335*H2335,3)</f>
        <v>0</v>
      </c>
      <c r="K2335" s="153"/>
      <c r="L2335" s="31"/>
      <c r="M2335" s="154" t="s">
        <v>1</v>
      </c>
      <c r="N2335" s="155" t="s">
        <v>37</v>
      </c>
      <c r="O2335" s="156">
        <v>0.70076000000000005</v>
      </c>
      <c r="P2335" s="156">
        <f>O2335*H2335</f>
        <v>1.9621280000000001</v>
      </c>
      <c r="Q2335" s="156">
        <v>1.7989999999999999E-2</v>
      </c>
      <c r="R2335" s="156">
        <f>Q2335*H2335</f>
        <v>5.0371999999999993E-2</v>
      </c>
      <c r="S2335" s="156">
        <v>0</v>
      </c>
      <c r="T2335" s="157">
        <f>S2335*H2335</f>
        <v>0</v>
      </c>
      <c r="U2335" s="30"/>
      <c r="V2335" s="30"/>
      <c r="W2335" s="30"/>
      <c r="X2335" s="30"/>
      <c r="Y2335" s="30"/>
      <c r="Z2335" s="30"/>
      <c r="AA2335" s="30"/>
      <c r="AB2335" s="30"/>
      <c r="AC2335" s="30"/>
      <c r="AD2335" s="30"/>
      <c r="AE2335" s="30"/>
      <c r="AR2335" s="158" t="s">
        <v>220</v>
      </c>
      <c r="AT2335" s="158" t="s">
        <v>159</v>
      </c>
      <c r="AU2335" s="158" t="s">
        <v>87</v>
      </c>
      <c r="AY2335" s="18" t="s">
        <v>157</v>
      </c>
      <c r="BE2335" s="159">
        <f>IF(N2335="základná",J2335,0)</f>
        <v>0</v>
      </c>
      <c r="BF2335" s="159">
        <f>IF(N2335="znížená",J2335,0)</f>
        <v>0</v>
      </c>
      <c r="BG2335" s="159">
        <f>IF(N2335="zákl. prenesená",J2335,0)</f>
        <v>0</v>
      </c>
      <c r="BH2335" s="159">
        <f>IF(N2335="zníž. prenesená",J2335,0)</f>
        <v>0</v>
      </c>
      <c r="BI2335" s="159">
        <f>IF(N2335="nulová",J2335,0)</f>
        <v>0</v>
      </c>
      <c r="BJ2335" s="18" t="s">
        <v>87</v>
      </c>
      <c r="BK2335" s="160">
        <f>ROUND(I2335*H2335,3)</f>
        <v>0</v>
      </c>
      <c r="BL2335" s="18" t="s">
        <v>220</v>
      </c>
      <c r="BM2335" s="158" t="s">
        <v>3033</v>
      </c>
    </row>
    <row r="2336" spans="1:65" s="13" customFormat="1" x14ac:dyDescent="0.2">
      <c r="B2336" s="165"/>
      <c r="D2336" s="166" t="s">
        <v>269</v>
      </c>
      <c r="E2336" s="167" t="s">
        <v>1</v>
      </c>
      <c r="F2336" s="168" t="s">
        <v>3034</v>
      </c>
      <c r="H2336" s="167" t="s">
        <v>1</v>
      </c>
      <c r="L2336" s="165"/>
      <c r="M2336" s="169"/>
      <c r="N2336" s="170"/>
      <c r="O2336" s="170"/>
      <c r="P2336" s="170"/>
      <c r="Q2336" s="170"/>
      <c r="R2336" s="170"/>
      <c r="S2336" s="170"/>
      <c r="T2336" s="171"/>
      <c r="AT2336" s="167" t="s">
        <v>269</v>
      </c>
      <c r="AU2336" s="167" t="s">
        <v>87</v>
      </c>
      <c r="AV2336" s="13" t="s">
        <v>79</v>
      </c>
      <c r="AW2336" s="13" t="s">
        <v>26</v>
      </c>
      <c r="AX2336" s="13" t="s">
        <v>71</v>
      </c>
      <c r="AY2336" s="167" t="s">
        <v>157</v>
      </c>
    </row>
    <row r="2337" spans="1:65" s="14" customFormat="1" x14ac:dyDescent="0.2">
      <c r="B2337" s="172"/>
      <c r="D2337" s="166" t="s">
        <v>269</v>
      </c>
      <c r="E2337" s="173" t="s">
        <v>1</v>
      </c>
      <c r="F2337" s="174" t="s">
        <v>3035</v>
      </c>
      <c r="H2337" s="175">
        <v>2.8</v>
      </c>
      <c r="L2337" s="172"/>
      <c r="M2337" s="176"/>
      <c r="N2337" s="177"/>
      <c r="O2337" s="177"/>
      <c r="P2337" s="177"/>
      <c r="Q2337" s="177"/>
      <c r="R2337" s="177"/>
      <c r="S2337" s="177"/>
      <c r="T2337" s="178"/>
      <c r="AT2337" s="173" t="s">
        <v>269</v>
      </c>
      <c r="AU2337" s="173" t="s">
        <v>87</v>
      </c>
      <c r="AV2337" s="14" t="s">
        <v>87</v>
      </c>
      <c r="AW2337" s="14" t="s">
        <v>26</v>
      </c>
      <c r="AX2337" s="14" t="s">
        <v>71</v>
      </c>
      <c r="AY2337" s="173" t="s">
        <v>157</v>
      </c>
    </row>
    <row r="2338" spans="1:65" s="15" customFormat="1" x14ac:dyDescent="0.2">
      <c r="B2338" s="179"/>
      <c r="D2338" s="166" t="s">
        <v>269</v>
      </c>
      <c r="E2338" s="180" t="s">
        <v>1</v>
      </c>
      <c r="F2338" s="181" t="s">
        <v>272</v>
      </c>
      <c r="H2338" s="182">
        <v>2.8</v>
      </c>
      <c r="L2338" s="179"/>
      <c r="M2338" s="183"/>
      <c r="N2338" s="184"/>
      <c r="O2338" s="184"/>
      <c r="P2338" s="184"/>
      <c r="Q2338" s="184"/>
      <c r="R2338" s="184"/>
      <c r="S2338" s="184"/>
      <c r="T2338" s="185"/>
      <c r="AT2338" s="180" t="s">
        <v>269</v>
      </c>
      <c r="AU2338" s="180" t="s">
        <v>87</v>
      </c>
      <c r="AV2338" s="15" t="s">
        <v>162</v>
      </c>
      <c r="AW2338" s="15" t="s">
        <v>26</v>
      </c>
      <c r="AX2338" s="15" t="s">
        <v>79</v>
      </c>
      <c r="AY2338" s="180" t="s">
        <v>157</v>
      </c>
    </row>
    <row r="2339" spans="1:65" s="2" customFormat="1" ht="47.25" customHeight="1" x14ac:dyDescent="0.2">
      <c r="A2339" s="30"/>
      <c r="B2339" s="147"/>
      <c r="C2339" s="148" t="s">
        <v>3036</v>
      </c>
      <c r="D2339" s="148" t="s">
        <v>159</v>
      </c>
      <c r="E2339" s="149" t="s">
        <v>3037</v>
      </c>
      <c r="F2339" s="150" t="s">
        <v>8118</v>
      </c>
      <c r="G2339" s="151" t="s">
        <v>168</v>
      </c>
      <c r="H2339" s="152">
        <v>3.238</v>
      </c>
      <c r="I2339" s="152"/>
      <c r="J2339" s="152">
        <f>ROUND(I2339*H2339,3)</f>
        <v>0</v>
      </c>
      <c r="K2339" s="153"/>
      <c r="L2339" s="31"/>
      <c r="M2339" s="154" t="s">
        <v>1</v>
      </c>
      <c r="N2339" s="155" t="s">
        <v>37</v>
      </c>
      <c r="O2339" s="156">
        <v>0.83899999999999997</v>
      </c>
      <c r="P2339" s="156">
        <f>O2339*H2339</f>
        <v>2.716682</v>
      </c>
      <c r="Q2339" s="156">
        <v>1.2279999999999999E-2</v>
      </c>
      <c r="R2339" s="156">
        <f>Q2339*H2339</f>
        <v>3.9762639999999995E-2</v>
      </c>
      <c r="S2339" s="156">
        <v>0</v>
      </c>
      <c r="T2339" s="157">
        <f>S2339*H2339</f>
        <v>0</v>
      </c>
      <c r="U2339" s="30"/>
      <c r="V2339" s="30"/>
      <c r="W2339" s="30"/>
      <c r="X2339" s="30"/>
      <c r="Y2339" s="30"/>
      <c r="Z2339" s="30"/>
      <c r="AA2339" s="30"/>
      <c r="AB2339" s="30"/>
      <c r="AC2339" s="30"/>
      <c r="AD2339" s="30"/>
      <c r="AE2339" s="30"/>
      <c r="AR2339" s="158" t="s">
        <v>220</v>
      </c>
      <c r="AT2339" s="158" t="s">
        <v>159</v>
      </c>
      <c r="AU2339" s="158" t="s">
        <v>87</v>
      </c>
      <c r="AY2339" s="18" t="s">
        <v>157</v>
      </c>
      <c r="BE2339" s="159">
        <f>IF(N2339="základná",J2339,0)</f>
        <v>0</v>
      </c>
      <c r="BF2339" s="159">
        <f>IF(N2339="znížená",J2339,0)</f>
        <v>0</v>
      </c>
      <c r="BG2339" s="159">
        <f>IF(N2339="zákl. prenesená",J2339,0)</f>
        <v>0</v>
      </c>
      <c r="BH2339" s="159">
        <f>IF(N2339="zníž. prenesená",J2339,0)</f>
        <v>0</v>
      </c>
      <c r="BI2339" s="159">
        <f>IF(N2339="nulová",J2339,0)</f>
        <v>0</v>
      </c>
      <c r="BJ2339" s="18" t="s">
        <v>87</v>
      </c>
      <c r="BK2339" s="160">
        <f>ROUND(I2339*H2339,3)</f>
        <v>0</v>
      </c>
      <c r="BL2339" s="18" t="s">
        <v>220</v>
      </c>
      <c r="BM2339" s="158" t="s">
        <v>3038</v>
      </c>
    </row>
    <row r="2340" spans="1:65" s="13" customFormat="1" x14ac:dyDescent="0.2">
      <c r="B2340" s="165"/>
      <c r="D2340" s="166" t="s">
        <v>269</v>
      </c>
      <c r="E2340" s="167" t="s">
        <v>1</v>
      </c>
      <c r="F2340" s="168" t="s">
        <v>3039</v>
      </c>
      <c r="H2340" s="167" t="s">
        <v>1</v>
      </c>
      <c r="L2340" s="165"/>
      <c r="M2340" s="169"/>
      <c r="N2340" s="170"/>
      <c r="O2340" s="170"/>
      <c r="P2340" s="170"/>
      <c r="Q2340" s="170"/>
      <c r="R2340" s="170"/>
      <c r="S2340" s="170"/>
      <c r="T2340" s="171"/>
      <c r="AT2340" s="167" t="s">
        <v>269</v>
      </c>
      <c r="AU2340" s="167" t="s">
        <v>87</v>
      </c>
      <c r="AV2340" s="13" t="s">
        <v>79</v>
      </c>
      <c r="AW2340" s="13" t="s">
        <v>26</v>
      </c>
      <c r="AX2340" s="13" t="s">
        <v>71</v>
      </c>
      <c r="AY2340" s="167" t="s">
        <v>157</v>
      </c>
    </row>
    <row r="2341" spans="1:65" s="14" customFormat="1" x14ac:dyDescent="0.2">
      <c r="B2341" s="172"/>
      <c r="D2341" s="166" t="s">
        <v>269</v>
      </c>
      <c r="E2341" s="173" t="s">
        <v>1</v>
      </c>
      <c r="F2341" s="174" t="s">
        <v>3040</v>
      </c>
      <c r="H2341" s="175">
        <v>1.8380000000000001</v>
      </c>
      <c r="L2341" s="172"/>
      <c r="M2341" s="176"/>
      <c r="N2341" s="177"/>
      <c r="O2341" s="177"/>
      <c r="P2341" s="177"/>
      <c r="Q2341" s="177"/>
      <c r="R2341" s="177"/>
      <c r="S2341" s="177"/>
      <c r="T2341" s="178"/>
      <c r="AT2341" s="173" t="s">
        <v>269</v>
      </c>
      <c r="AU2341" s="173" t="s">
        <v>87</v>
      </c>
      <c r="AV2341" s="14" t="s">
        <v>87</v>
      </c>
      <c r="AW2341" s="14" t="s">
        <v>26</v>
      </c>
      <c r="AX2341" s="14" t="s">
        <v>71</v>
      </c>
      <c r="AY2341" s="173" t="s">
        <v>157</v>
      </c>
    </row>
    <row r="2342" spans="1:65" s="14" customFormat="1" x14ac:dyDescent="0.2">
      <c r="B2342" s="172"/>
      <c r="D2342" s="166" t="s">
        <v>269</v>
      </c>
      <c r="E2342" s="173" t="s">
        <v>1</v>
      </c>
      <c r="F2342" s="174" t="s">
        <v>3041</v>
      </c>
      <c r="H2342" s="175">
        <v>1.4</v>
      </c>
      <c r="L2342" s="172"/>
      <c r="M2342" s="176"/>
      <c r="N2342" s="177"/>
      <c r="O2342" s="177"/>
      <c r="P2342" s="177"/>
      <c r="Q2342" s="177"/>
      <c r="R2342" s="177"/>
      <c r="S2342" s="177"/>
      <c r="T2342" s="178"/>
      <c r="AT2342" s="173" t="s">
        <v>269</v>
      </c>
      <c r="AU2342" s="173" t="s">
        <v>87</v>
      </c>
      <c r="AV2342" s="14" t="s">
        <v>87</v>
      </c>
      <c r="AW2342" s="14" t="s">
        <v>26</v>
      </c>
      <c r="AX2342" s="14" t="s">
        <v>71</v>
      </c>
      <c r="AY2342" s="173" t="s">
        <v>157</v>
      </c>
    </row>
    <row r="2343" spans="1:65" s="15" customFormat="1" x14ac:dyDescent="0.2">
      <c r="B2343" s="179"/>
      <c r="D2343" s="166" t="s">
        <v>269</v>
      </c>
      <c r="E2343" s="180" t="s">
        <v>1</v>
      </c>
      <c r="F2343" s="181" t="s">
        <v>272</v>
      </c>
      <c r="H2343" s="182">
        <v>3.238</v>
      </c>
      <c r="L2343" s="179"/>
      <c r="M2343" s="183"/>
      <c r="N2343" s="184"/>
      <c r="O2343" s="184"/>
      <c r="P2343" s="184"/>
      <c r="Q2343" s="184"/>
      <c r="R2343" s="184"/>
      <c r="S2343" s="184"/>
      <c r="T2343" s="185"/>
      <c r="AT2343" s="180" t="s">
        <v>269</v>
      </c>
      <c r="AU2343" s="180" t="s">
        <v>87</v>
      </c>
      <c r="AV2343" s="15" t="s">
        <v>162</v>
      </c>
      <c r="AW2343" s="15" t="s">
        <v>26</v>
      </c>
      <c r="AX2343" s="15" t="s">
        <v>79</v>
      </c>
      <c r="AY2343" s="180" t="s">
        <v>157</v>
      </c>
    </row>
    <row r="2344" spans="1:65" s="2" customFormat="1" ht="42.75" customHeight="1" x14ac:dyDescent="0.2">
      <c r="A2344" s="30"/>
      <c r="B2344" s="147"/>
      <c r="C2344" s="148" t="s">
        <v>3042</v>
      </c>
      <c r="D2344" s="148" t="s">
        <v>159</v>
      </c>
      <c r="E2344" s="149" t="s">
        <v>3043</v>
      </c>
      <c r="F2344" s="150" t="s">
        <v>8119</v>
      </c>
      <c r="G2344" s="151" t="s">
        <v>168</v>
      </c>
      <c r="H2344" s="152">
        <v>59.24</v>
      </c>
      <c r="I2344" s="152"/>
      <c r="J2344" s="152">
        <f>ROUND(I2344*H2344,3)</f>
        <v>0</v>
      </c>
      <c r="K2344" s="153"/>
      <c r="L2344" s="31"/>
      <c r="M2344" s="154" t="s">
        <v>1</v>
      </c>
      <c r="N2344" s="155" t="s">
        <v>37</v>
      </c>
      <c r="O2344" s="156">
        <v>0.84499999999999997</v>
      </c>
      <c r="P2344" s="156">
        <f>O2344*H2344</f>
        <v>50.0578</v>
      </c>
      <c r="Q2344" s="156">
        <v>1.4080000000000001E-2</v>
      </c>
      <c r="R2344" s="156">
        <f>Q2344*H2344</f>
        <v>0.83409920000000004</v>
      </c>
      <c r="S2344" s="156">
        <v>0</v>
      </c>
      <c r="T2344" s="157">
        <f>S2344*H2344</f>
        <v>0</v>
      </c>
      <c r="U2344" s="30"/>
      <c r="V2344" s="30"/>
      <c r="W2344" s="30"/>
      <c r="X2344" s="30"/>
      <c r="Y2344" s="30"/>
      <c r="Z2344" s="30"/>
      <c r="AA2344" s="30"/>
      <c r="AB2344" s="30"/>
      <c r="AC2344" s="30"/>
      <c r="AD2344" s="30"/>
      <c r="AE2344" s="30"/>
      <c r="AR2344" s="158" t="s">
        <v>220</v>
      </c>
      <c r="AT2344" s="158" t="s">
        <v>159</v>
      </c>
      <c r="AU2344" s="158" t="s">
        <v>87</v>
      </c>
      <c r="AY2344" s="18" t="s">
        <v>157</v>
      </c>
      <c r="BE2344" s="159">
        <f>IF(N2344="základná",J2344,0)</f>
        <v>0</v>
      </c>
      <c r="BF2344" s="159">
        <f>IF(N2344="znížená",J2344,0)</f>
        <v>0</v>
      </c>
      <c r="BG2344" s="159">
        <f>IF(N2344="zákl. prenesená",J2344,0)</f>
        <v>0</v>
      </c>
      <c r="BH2344" s="159">
        <f>IF(N2344="zníž. prenesená",J2344,0)</f>
        <v>0</v>
      </c>
      <c r="BI2344" s="159">
        <f>IF(N2344="nulová",J2344,0)</f>
        <v>0</v>
      </c>
      <c r="BJ2344" s="18" t="s">
        <v>87</v>
      </c>
      <c r="BK2344" s="160">
        <f>ROUND(I2344*H2344,3)</f>
        <v>0</v>
      </c>
      <c r="BL2344" s="18" t="s">
        <v>220</v>
      </c>
      <c r="BM2344" s="158" t="s">
        <v>3044</v>
      </c>
    </row>
    <row r="2345" spans="1:65" s="13" customFormat="1" x14ac:dyDescent="0.2">
      <c r="B2345" s="165"/>
      <c r="D2345" s="166" t="s">
        <v>269</v>
      </c>
      <c r="E2345" s="167" t="s">
        <v>1</v>
      </c>
      <c r="F2345" s="168" t="s">
        <v>3045</v>
      </c>
      <c r="H2345" s="167" t="s">
        <v>1</v>
      </c>
      <c r="L2345" s="165"/>
      <c r="M2345" s="169"/>
      <c r="N2345" s="170"/>
      <c r="O2345" s="170"/>
      <c r="P2345" s="170"/>
      <c r="Q2345" s="170"/>
      <c r="R2345" s="170"/>
      <c r="S2345" s="170"/>
      <c r="T2345" s="171"/>
      <c r="AT2345" s="167" t="s">
        <v>269</v>
      </c>
      <c r="AU2345" s="167" t="s">
        <v>87</v>
      </c>
      <c r="AV2345" s="13" t="s">
        <v>79</v>
      </c>
      <c r="AW2345" s="13" t="s">
        <v>26</v>
      </c>
      <c r="AX2345" s="13" t="s">
        <v>71</v>
      </c>
      <c r="AY2345" s="167" t="s">
        <v>157</v>
      </c>
    </row>
    <row r="2346" spans="1:65" s="13" customFormat="1" x14ac:dyDescent="0.2">
      <c r="B2346" s="165"/>
      <c r="D2346" s="166" t="s">
        <v>269</v>
      </c>
      <c r="E2346" s="167" t="s">
        <v>1</v>
      </c>
      <c r="F2346" s="168" t="s">
        <v>1070</v>
      </c>
      <c r="H2346" s="167" t="s">
        <v>1</v>
      </c>
      <c r="L2346" s="165"/>
      <c r="M2346" s="169"/>
      <c r="N2346" s="170"/>
      <c r="O2346" s="170"/>
      <c r="P2346" s="170"/>
      <c r="Q2346" s="170"/>
      <c r="R2346" s="170"/>
      <c r="S2346" s="170"/>
      <c r="T2346" s="171"/>
      <c r="AT2346" s="167" t="s">
        <v>269</v>
      </c>
      <c r="AU2346" s="167" t="s">
        <v>87</v>
      </c>
      <c r="AV2346" s="13" t="s">
        <v>79</v>
      </c>
      <c r="AW2346" s="13" t="s">
        <v>26</v>
      </c>
      <c r="AX2346" s="13" t="s">
        <v>71</v>
      </c>
      <c r="AY2346" s="167" t="s">
        <v>157</v>
      </c>
    </row>
    <row r="2347" spans="1:65" s="14" customFormat="1" x14ac:dyDescent="0.2">
      <c r="B2347" s="172"/>
      <c r="D2347" s="166" t="s">
        <v>269</v>
      </c>
      <c r="E2347" s="173" t="s">
        <v>1</v>
      </c>
      <c r="F2347" s="174" t="s">
        <v>3046</v>
      </c>
      <c r="H2347" s="175">
        <v>5.0999999999999996</v>
      </c>
      <c r="L2347" s="172"/>
      <c r="M2347" s="176"/>
      <c r="N2347" s="177"/>
      <c r="O2347" s="177"/>
      <c r="P2347" s="177"/>
      <c r="Q2347" s="177"/>
      <c r="R2347" s="177"/>
      <c r="S2347" s="177"/>
      <c r="T2347" s="178"/>
      <c r="AT2347" s="173" t="s">
        <v>269</v>
      </c>
      <c r="AU2347" s="173" t="s">
        <v>87</v>
      </c>
      <c r="AV2347" s="14" t="s">
        <v>87</v>
      </c>
      <c r="AW2347" s="14" t="s">
        <v>26</v>
      </c>
      <c r="AX2347" s="14" t="s">
        <v>71</v>
      </c>
      <c r="AY2347" s="173" t="s">
        <v>157</v>
      </c>
    </row>
    <row r="2348" spans="1:65" s="14" customFormat="1" x14ac:dyDescent="0.2">
      <c r="B2348" s="172"/>
      <c r="D2348" s="166" t="s">
        <v>269</v>
      </c>
      <c r="E2348" s="173" t="s">
        <v>1</v>
      </c>
      <c r="F2348" s="174" t="s">
        <v>3047</v>
      </c>
      <c r="H2348" s="175">
        <v>24.16</v>
      </c>
      <c r="L2348" s="172"/>
      <c r="M2348" s="176"/>
      <c r="N2348" s="177"/>
      <c r="O2348" s="177"/>
      <c r="P2348" s="177"/>
      <c r="Q2348" s="177"/>
      <c r="R2348" s="177"/>
      <c r="S2348" s="177"/>
      <c r="T2348" s="178"/>
      <c r="AT2348" s="173" t="s">
        <v>269</v>
      </c>
      <c r="AU2348" s="173" t="s">
        <v>87</v>
      </c>
      <c r="AV2348" s="14" t="s">
        <v>87</v>
      </c>
      <c r="AW2348" s="14" t="s">
        <v>26</v>
      </c>
      <c r="AX2348" s="14" t="s">
        <v>71</v>
      </c>
      <c r="AY2348" s="173" t="s">
        <v>157</v>
      </c>
    </row>
    <row r="2349" spans="1:65" s="14" customFormat="1" x14ac:dyDescent="0.2">
      <c r="B2349" s="172"/>
      <c r="D2349" s="166" t="s">
        <v>269</v>
      </c>
      <c r="E2349" s="173" t="s">
        <v>1</v>
      </c>
      <c r="F2349" s="174" t="s">
        <v>3048</v>
      </c>
      <c r="H2349" s="175">
        <v>5.0999999999999996</v>
      </c>
      <c r="L2349" s="172"/>
      <c r="M2349" s="176"/>
      <c r="N2349" s="177"/>
      <c r="O2349" s="177"/>
      <c r="P2349" s="177"/>
      <c r="Q2349" s="177"/>
      <c r="R2349" s="177"/>
      <c r="S2349" s="177"/>
      <c r="T2349" s="178"/>
      <c r="AT2349" s="173" t="s">
        <v>269</v>
      </c>
      <c r="AU2349" s="173" t="s">
        <v>87</v>
      </c>
      <c r="AV2349" s="14" t="s">
        <v>87</v>
      </c>
      <c r="AW2349" s="14" t="s">
        <v>26</v>
      </c>
      <c r="AX2349" s="14" t="s">
        <v>71</v>
      </c>
      <c r="AY2349" s="173" t="s">
        <v>157</v>
      </c>
    </row>
    <row r="2350" spans="1:65" s="14" customFormat="1" x14ac:dyDescent="0.2">
      <c r="B2350" s="172"/>
      <c r="D2350" s="166" t="s">
        <v>269</v>
      </c>
      <c r="E2350" s="173" t="s">
        <v>1</v>
      </c>
      <c r="F2350" s="174" t="s">
        <v>3049</v>
      </c>
      <c r="H2350" s="175">
        <v>24.88</v>
      </c>
      <c r="L2350" s="172"/>
      <c r="M2350" s="176"/>
      <c r="N2350" s="177"/>
      <c r="O2350" s="177"/>
      <c r="P2350" s="177"/>
      <c r="Q2350" s="177"/>
      <c r="R2350" s="177"/>
      <c r="S2350" s="177"/>
      <c r="T2350" s="178"/>
      <c r="AT2350" s="173" t="s">
        <v>269</v>
      </c>
      <c r="AU2350" s="173" t="s">
        <v>87</v>
      </c>
      <c r="AV2350" s="14" t="s">
        <v>87</v>
      </c>
      <c r="AW2350" s="14" t="s">
        <v>26</v>
      </c>
      <c r="AX2350" s="14" t="s">
        <v>71</v>
      </c>
      <c r="AY2350" s="173" t="s">
        <v>157</v>
      </c>
    </row>
    <row r="2351" spans="1:65" s="15" customFormat="1" x14ac:dyDescent="0.2">
      <c r="B2351" s="179"/>
      <c r="D2351" s="166" t="s">
        <v>269</v>
      </c>
      <c r="E2351" s="180" t="s">
        <v>1</v>
      </c>
      <c r="F2351" s="181" t="s">
        <v>272</v>
      </c>
      <c r="H2351" s="182">
        <v>59.24</v>
      </c>
      <c r="L2351" s="179"/>
      <c r="M2351" s="183"/>
      <c r="N2351" s="184"/>
      <c r="O2351" s="184"/>
      <c r="P2351" s="184"/>
      <c r="Q2351" s="184"/>
      <c r="R2351" s="184"/>
      <c r="S2351" s="184"/>
      <c r="T2351" s="185"/>
      <c r="AT2351" s="180" t="s">
        <v>269</v>
      </c>
      <c r="AU2351" s="180" t="s">
        <v>87</v>
      </c>
      <c r="AV2351" s="15" t="s">
        <v>162</v>
      </c>
      <c r="AW2351" s="15" t="s">
        <v>26</v>
      </c>
      <c r="AX2351" s="15" t="s">
        <v>79</v>
      </c>
      <c r="AY2351" s="180" t="s">
        <v>157</v>
      </c>
    </row>
    <row r="2352" spans="1:65" s="2" customFormat="1" ht="48.75" customHeight="1" x14ac:dyDescent="0.2">
      <c r="A2352" s="30"/>
      <c r="B2352" s="147"/>
      <c r="C2352" s="148" t="s">
        <v>3050</v>
      </c>
      <c r="D2352" s="148" t="s">
        <v>159</v>
      </c>
      <c r="E2352" s="149" t="s">
        <v>3051</v>
      </c>
      <c r="F2352" s="150" t="s">
        <v>8120</v>
      </c>
      <c r="G2352" s="151" t="s">
        <v>168</v>
      </c>
      <c r="H2352" s="152">
        <v>58.5</v>
      </c>
      <c r="I2352" s="152"/>
      <c r="J2352" s="152">
        <f>ROUND(I2352*H2352,3)</f>
        <v>0</v>
      </c>
      <c r="K2352" s="153"/>
      <c r="L2352" s="31"/>
      <c r="M2352" s="154" t="s">
        <v>1</v>
      </c>
      <c r="N2352" s="155" t="s">
        <v>37</v>
      </c>
      <c r="O2352" s="156">
        <v>1.26976</v>
      </c>
      <c r="P2352" s="156">
        <f>O2352*H2352</f>
        <v>74.280959999999993</v>
      </c>
      <c r="Q2352" s="156">
        <v>2.2290000000000001E-2</v>
      </c>
      <c r="R2352" s="156">
        <f>Q2352*H2352</f>
        <v>1.303965</v>
      </c>
      <c r="S2352" s="156">
        <v>0</v>
      </c>
      <c r="T2352" s="157">
        <f>S2352*H2352</f>
        <v>0</v>
      </c>
      <c r="U2352" s="30"/>
      <c r="V2352" s="30"/>
      <c r="W2352" s="30"/>
      <c r="X2352" s="30"/>
      <c r="Y2352" s="30"/>
      <c r="Z2352" s="30"/>
      <c r="AA2352" s="30"/>
      <c r="AB2352" s="30"/>
      <c r="AC2352" s="30"/>
      <c r="AD2352" s="30"/>
      <c r="AE2352" s="30"/>
      <c r="AR2352" s="158" t="s">
        <v>220</v>
      </c>
      <c r="AT2352" s="158" t="s">
        <v>159</v>
      </c>
      <c r="AU2352" s="158" t="s">
        <v>87</v>
      </c>
      <c r="AY2352" s="18" t="s">
        <v>157</v>
      </c>
      <c r="BE2352" s="159">
        <f>IF(N2352="základná",J2352,0)</f>
        <v>0</v>
      </c>
      <c r="BF2352" s="159">
        <f>IF(N2352="znížená",J2352,0)</f>
        <v>0</v>
      </c>
      <c r="BG2352" s="159">
        <f>IF(N2352="zákl. prenesená",J2352,0)</f>
        <v>0</v>
      </c>
      <c r="BH2352" s="159">
        <f>IF(N2352="zníž. prenesená",J2352,0)</f>
        <v>0</v>
      </c>
      <c r="BI2352" s="159">
        <f>IF(N2352="nulová",J2352,0)</f>
        <v>0</v>
      </c>
      <c r="BJ2352" s="18" t="s">
        <v>87</v>
      </c>
      <c r="BK2352" s="160">
        <f>ROUND(I2352*H2352,3)</f>
        <v>0</v>
      </c>
      <c r="BL2352" s="18" t="s">
        <v>220</v>
      </c>
      <c r="BM2352" s="158" t="s">
        <v>3052</v>
      </c>
    </row>
    <row r="2353" spans="1:65" s="14" customFormat="1" x14ac:dyDescent="0.2">
      <c r="B2353" s="172"/>
      <c r="D2353" s="166" t="s">
        <v>269</v>
      </c>
      <c r="E2353" s="173" t="s">
        <v>1</v>
      </c>
      <c r="F2353" s="174" t="s">
        <v>3053</v>
      </c>
      <c r="H2353" s="175">
        <v>58.5</v>
      </c>
      <c r="L2353" s="172"/>
      <c r="M2353" s="176"/>
      <c r="N2353" s="177"/>
      <c r="O2353" s="177"/>
      <c r="P2353" s="177"/>
      <c r="Q2353" s="177"/>
      <c r="R2353" s="177"/>
      <c r="S2353" s="177"/>
      <c r="T2353" s="178"/>
      <c r="AT2353" s="173" t="s">
        <v>269</v>
      </c>
      <c r="AU2353" s="173" t="s">
        <v>87</v>
      </c>
      <c r="AV2353" s="14" t="s">
        <v>87</v>
      </c>
      <c r="AW2353" s="14" t="s">
        <v>26</v>
      </c>
      <c r="AX2353" s="14" t="s">
        <v>71</v>
      </c>
      <c r="AY2353" s="173" t="s">
        <v>157</v>
      </c>
    </row>
    <row r="2354" spans="1:65" s="15" customFormat="1" x14ac:dyDescent="0.2">
      <c r="B2354" s="179"/>
      <c r="D2354" s="166" t="s">
        <v>269</v>
      </c>
      <c r="E2354" s="180" t="s">
        <v>1</v>
      </c>
      <c r="F2354" s="181" t="s">
        <v>272</v>
      </c>
      <c r="H2354" s="182">
        <v>58.5</v>
      </c>
      <c r="L2354" s="179"/>
      <c r="M2354" s="183"/>
      <c r="N2354" s="184"/>
      <c r="O2354" s="184"/>
      <c r="P2354" s="184"/>
      <c r="Q2354" s="184"/>
      <c r="R2354" s="184"/>
      <c r="S2354" s="184"/>
      <c r="T2354" s="185"/>
      <c r="AT2354" s="180" t="s">
        <v>269</v>
      </c>
      <c r="AU2354" s="180" t="s">
        <v>87</v>
      </c>
      <c r="AV2354" s="15" t="s">
        <v>162</v>
      </c>
      <c r="AW2354" s="15" t="s">
        <v>26</v>
      </c>
      <c r="AX2354" s="15" t="s">
        <v>79</v>
      </c>
      <c r="AY2354" s="180" t="s">
        <v>157</v>
      </c>
    </row>
    <row r="2355" spans="1:65" s="2" customFormat="1" ht="40.5" customHeight="1" x14ac:dyDescent="0.2">
      <c r="A2355" s="30"/>
      <c r="B2355" s="147"/>
      <c r="C2355" s="148" t="s">
        <v>3054</v>
      </c>
      <c r="D2355" s="148" t="s">
        <v>159</v>
      </c>
      <c r="E2355" s="149" t="s">
        <v>3055</v>
      </c>
      <c r="F2355" s="150" t="s">
        <v>8121</v>
      </c>
      <c r="G2355" s="151" t="s">
        <v>168</v>
      </c>
      <c r="H2355" s="152">
        <v>36.878</v>
      </c>
      <c r="I2355" s="152"/>
      <c r="J2355" s="152">
        <f>ROUND(I2355*H2355,3)</f>
        <v>0</v>
      </c>
      <c r="K2355" s="153"/>
      <c r="L2355" s="31"/>
      <c r="M2355" s="154" t="s">
        <v>1</v>
      </c>
      <c r="N2355" s="155" t="s">
        <v>37</v>
      </c>
      <c r="O2355" s="156">
        <v>1.1200000000000001</v>
      </c>
      <c r="P2355" s="156">
        <f>O2355*H2355</f>
        <v>41.303360000000005</v>
      </c>
      <c r="Q2355" s="156">
        <v>2.418E-2</v>
      </c>
      <c r="R2355" s="156">
        <f>Q2355*H2355</f>
        <v>0.89171003999999998</v>
      </c>
      <c r="S2355" s="156">
        <v>0</v>
      </c>
      <c r="T2355" s="157">
        <f>S2355*H2355</f>
        <v>0</v>
      </c>
      <c r="U2355" s="30"/>
      <c r="V2355" s="30"/>
      <c r="W2355" s="30"/>
      <c r="X2355" s="30"/>
      <c r="Y2355" s="30"/>
      <c r="Z2355" s="30"/>
      <c r="AA2355" s="30"/>
      <c r="AB2355" s="30"/>
      <c r="AC2355" s="30"/>
      <c r="AD2355" s="30"/>
      <c r="AE2355" s="30"/>
      <c r="AR2355" s="158" t="s">
        <v>220</v>
      </c>
      <c r="AT2355" s="158" t="s">
        <v>159</v>
      </c>
      <c r="AU2355" s="158" t="s">
        <v>87</v>
      </c>
      <c r="AY2355" s="18" t="s">
        <v>157</v>
      </c>
      <c r="BE2355" s="159">
        <f>IF(N2355="základná",J2355,0)</f>
        <v>0</v>
      </c>
      <c r="BF2355" s="159">
        <f>IF(N2355="znížená",J2355,0)</f>
        <v>0</v>
      </c>
      <c r="BG2355" s="159">
        <f>IF(N2355="zákl. prenesená",J2355,0)</f>
        <v>0</v>
      </c>
      <c r="BH2355" s="159">
        <f>IF(N2355="zníž. prenesená",J2355,0)</f>
        <v>0</v>
      </c>
      <c r="BI2355" s="159">
        <f>IF(N2355="nulová",J2355,0)</f>
        <v>0</v>
      </c>
      <c r="BJ2355" s="18" t="s">
        <v>87</v>
      </c>
      <c r="BK2355" s="160">
        <f>ROUND(I2355*H2355,3)</f>
        <v>0</v>
      </c>
      <c r="BL2355" s="18" t="s">
        <v>220</v>
      </c>
      <c r="BM2355" s="158" t="s">
        <v>3056</v>
      </c>
    </row>
    <row r="2356" spans="1:65" s="13" customFormat="1" x14ac:dyDescent="0.2">
      <c r="B2356" s="165"/>
      <c r="D2356" s="166" t="s">
        <v>269</v>
      </c>
      <c r="E2356" s="167" t="s">
        <v>1</v>
      </c>
      <c r="F2356" s="168" t="s">
        <v>3057</v>
      </c>
      <c r="H2356" s="167" t="s">
        <v>1</v>
      </c>
      <c r="L2356" s="165"/>
      <c r="M2356" s="169"/>
      <c r="N2356" s="170"/>
      <c r="O2356" s="170"/>
      <c r="P2356" s="170"/>
      <c r="Q2356" s="170"/>
      <c r="R2356" s="170"/>
      <c r="S2356" s="170"/>
      <c r="T2356" s="171"/>
      <c r="AT2356" s="167" t="s">
        <v>269</v>
      </c>
      <c r="AU2356" s="167" t="s">
        <v>87</v>
      </c>
      <c r="AV2356" s="13" t="s">
        <v>79</v>
      </c>
      <c r="AW2356" s="13" t="s">
        <v>26</v>
      </c>
      <c r="AX2356" s="13" t="s">
        <v>71</v>
      </c>
      <c r="AY2356" s="167" t="s">
        <v>157</v>
      </c>
    </row>
    <row r="2357" spans="1:65" s="13" customFormat="1" x14ac:dyDescent="0.2">
      <c r="B2357" s="165"/>
      <c r="D2357" s="166" t="s">
        <v>269</v>
      </c>
      <c r="E2357" s="167" t="s">
        <v>1</v>
      </c>
      <c r="F2357" s="168" t="s">
        <v>1070</v>
      </c>
      <c r="H2357" s="167" t="s">
        <v>1</v>
      </c>
      <c r="L2357" s="165"/>
      <c r="M2357" s="169"/>
      <c r="N2357" s="170"/>
      <c r="O2357" s="170"/>
      <c r="P2357" s="170"/>
      <c r="Q2357" s="170"/>
      <c r="R2357" s="170"/>
      <c r="S2357" s="170"/>
      <c r="T2357" s="171"/>
      <c r="AT2357" s="167" t="s">
        <v>269</v>
      </c>
      <c r="AU2357" s="167" t="s">
        <v>87</v>
      </c>
      <c r="AV2357" s="13" t="s">
        <v>79</v>
      </c>
      <c r="AW2357" s="13" t="s">
        <v>26</v>
      </c>
      <c r="AX2357" s="13" t="s">
        <v>71</v>
      </c>
      <c r="AY2357" s="167" t="s">
        <v>157</v>
      </c>
    </row>
    <row r="2358" spans="1:65" s="14" customFormat="1" x14ac:dyDescent="0.2">
      <c r="B2358" s="172"/>
      <c r="D2358" s="166" t="s">
        <v>269</v>
      </c>
      <c r="E2358" s="173" t="s">
        <v>1</v>
      </c>
      <c r="F2358" s="174" t="s">
        <v>3058</v>
      </c>
      <c r="H2358" s="175">
        <v>2.44</v>
      </c>
      <c r="L2358" s="172"/>
      <c r="M2358" s="176"/>
      <c r="N2358" s="177"/>
      <c r="O2358" s="177"/>
      <c r="P2358" s="177"/>
      <c r="Q2358" s="177"/>
      <c r="R2358" s="177"/>
      <c r="S2358" s="177"/>
      <c r="T2358" s="178"/>
      <c r="AT2358" s="173" t="s">
        <v>269</v>
      </c>
      <c r="AU2358" s="173" t="s">
        <v>87</v>
      </c>
      <c r="AV2358" s="14" t="s">
        <v>87</v>
      </c>
      <c r="AW2358" s="14" t="s">
        <v>26</v>
      </c>
      <c r="AX2358" s="14" t="s">
        <v>71</v>
      </c>
      <c r="AY2358" s="173" t="s">
        <v>157</v>
      </c>
    </row>
    <row r="2359" spans="1:65" s="14" customFormat="1" x14ac:dyDescent="0.2">
      <c r="B2359" s="172"/>
      <c r="D2359" s="166" t="s">
        <v>269</v>
      </c>
      <c r="E2359" s="173" t="s">
        <v>1</v>
      </c>
      <c r="F2359" s="174" t="s">
        <v>3059</v>
      </c>
      <c r="H2359" s="175">
        <v>2.44</v>
      </c>
      <c r="L2359" s="172"/>
      <c r="M2359" s="176"/>
      <c r="N2359" s="177"/>
      <c r="O2359" s="177"/>
      <c r="P2359" s="177"/>
      <c r="Q2359" s="177"/>
      <c r="R2359" s="177"/>
      <c r="S2359" s="177"/>
      <c r="T2359" s="178"/>
      <c r="AT2359" s="173" t="s">
        <v>269</v>
      </c>
      <c r="AU2359" s="173" t="s">
        <v>87</v>
      </c>
      <c r="AV2359" s="14" t="s">
        <v>87</v>
      </c>
      <c r="AW2359" s="14" t="s">
        <v>26</v>
      </c>
      <c r="AX2359" s="14" t="s">
        <v>71</v>
      </c>
      <c r="AY2359" s="173" t="s">
        <v>157</v>
      </c>
    </row>
    <row r="2360" spans="1:65" s="16" customFormat="1" x14ac:dyDescent="0.2">
      <c r="B2360" s="186"/>
      <c r="D2360" s="166" t="s">
        <v>269</v>
      </c>
      <c r="E2360" s="187" t="s">
        <v>1</v>
      </c>
      <c r="F2360" s="188" t="s">
        <v>319</v>
      </c>
      <c r="H2360" s="189">
        <v>4.88</v>
      </c>
      <c r="L2360" s="186"/>
      <c r="M2360" s="190"/>
      <c r="N2360" s="191"/>
      <c r="O2360" s="191"/>
      <c r="P2360" s="191"/>
      <c r="Q2360" s="191"/>
      <c r="R2360" s="191"/>
      <c r="S2360" s="191"/>
      <c r="T2360" s="192"/>
      <c r="AT2360" s="187" t="s">
        <v>269</v>
      </c>
      <c r="AU2360" s="187" t="s">
        <v>87</v>
      </c>
      <c r="AV2360" s="16" t="s">
        <v>92</v>
      </c>
      <c r="AW2360" s="16" t="s">
        <v>26</v>
      </c>
      <c r="AX2360" s="16" t="s">
        <v>71</v>
      </c>
      <c r="AY2360" s="187" t="s">
        <v>157</v>
      </c>
    </row>
    <row r="2361" spans="1:65" s="13" customFormat="1" x14ac:dyDescent="0.2">
      <c r="B2361" s="165"/>
      <c r="D2361" s="166" t="s">
        <v>269</v>
      </c>
      <c r="E2361" s="167" t="s">
        <v>1</v>
      </c>
      <c r="F2361" s="168" t="s">
        <v>1401</v>
      </c>
      <c r="H2361" s="167" t="s">
        <v>1</v>
      </c>
      <c r="L2361" s="165"/>
      <c r="M2361" s="169"/>
      <c r="N2361" s="170"/>
      <c r="O2361" s="170"/>
      <c r="P2361" s="170"/>
      <c r="Q2361" s="170"/>
      <c r="R2361" s="170"/>
      <c r="S2361" s="170"/>
      <c r="T2361" s="171"/>
      <c r="AT2361" s="167" t="s">
        <v>269</v>
      </c>
      <c r="AU2361" s="167" t="s">
        <v>87</v>
      </c>
      <c r="AV2361" s="13" t="s">
        <v>79</v>
      </c>
      <c r="AW2361" s="13" t="s">
        <v>26</v>
      </c>
      <c r="AX2361" s="13" t="s">
        <v>71</v>
      </c>
      <c r="AY2361" s="167" t="s">
        <v>157</v>
      </c>
    </row>
    <row r="2362" spans="1:65" s="14" customFormat="1" x14ac:dyDescent="0.2">
      <c r="B2362" s="172"/>
      <c r="D2362" s="166" t="s">
        <v>269</v>
      </c>
      <c r="E2362" s="173" t="s">
        <v>1</v>
      </c>
      <c r="F2362" s="174" t="s">
        <v>3060</v>
      </c>
      <c r="H2362" s="175">
        <v>10.865</v>
      </c>
      <c r="L2362" s="172"/>
      <c r="M2362" s="176"/>
      <c r="N2362" s="177"/>
      <c r="O2362" s="177"/>
      <c r="P2362" s="177"/>
      <c r="Q2362" s="177"/>
      <c r="R2362" s="177"/>
      <c r="S2362" s="177"/>
      <c r="T2362" s="178"/>
      <c r="AT2362" s="173" t="s">
        <v>269</v>
      </c>
      <c r="AU2362" s="173" t="s">
        <v>87</v>
      </c>
      <c r="AV2362" s="14" t="s">
        <v>87</v>
      </c>
      <c r="AW2362" s="14" t="s">
        <v>26</v>
      </c>
      <c r="AX2362" s="14" t="s">
        <v>71</v>
      </c>
      <c r="AY2362" s="173" t="s">
        <v>157</v>
      </c>
    </row>
    <row r="2363" spans="1:65" s="14" customFormat="1" x14ac:dyDescent="0.2">
      <c r="B2363" s="172"/>
      <c r="D2363" s="166" t="s">
        <v>269</v>
      </c>
      <c r="E2363" s="173" t="s">
        <v>1</v>
      </c>
      <c r="F2363" s="174" t="s">
        <v>3061</v>
      </c>
      <c r="H2363" s="175">
        <v>7.585</v>
      </c>
      <c r="L2363" s="172"/>
      <c r="M2363" s="176"/>
      <c r="N2363" s="177"/>
      <c r="O2363" s="177"/>
      <c r="P2363" s="177"/>
      <c r="Q2363" s="177"/>
      <c r="R2363" s="177"/>
      <c r="S2363" s="177"/>
      <c r="T2363" s="178"/>
      <c r="AT2363" s="173" t="s">
        <v>269</v>
      </c>
      <c r="AU2363" s="173" t="s">
        <v>87</v>
      </c>
      <c r="AV2363" s="14" t="s">
        <v>87</v>
      </c>
      <c r="AW2363" s="14" t="s">
        <v>26</v>
      </c>
      <c r="AX2363" s="14" t="s">
        <v>71</v>
      </c>
      <c r="AY2363" s="173" t="s">
        <v>157</v>
      </c>
    </row>
    <row r="2364" spans="1:65" s="14" customFormat="1" x14ac:dyDescent="0.2">
      <c r="B2364" s="172"/>
      <c r="D2364" s="166" t="s">
        <v>269</v>
      </c>
      <c r="E2364" s="173" t="s">
        <v>1</v>
      </c>
      <c r="F2364" s="174" t="s">
        <v>3062</v>
      </c>
      <c r="H2364" s="175">
        <v>9.1379999999999999</v>
      </c>
      <c r="L2364" s="172"/>
      <c r="M2364" s="176"/>
      <c r="N2364" s="177"/>
      <c r="O2364" s="177"/>
      <c r="P2364" s="177"/>
      <c r="Q2364" s="177"/>
      <c r="R2364" s="177"/>
      <c r="S2364" s="177"/>
      <c r="T2364" s="178"/>
      <c r="AT2364" s="173" t="s">
        <v>269</v>
      </c>
      <c r="AU2364" s="173" t="s">
        <v>87</v>
      </c>
      <c r="AV2364" s="14" t="s">
        <v>87</v>
      </c>
      <c r="AW2364" s="14" t="s">
        <v>26</v>
      </c>
      <c r="AX2364" s="14" t="s">
        <v>71</v>
      </c>
      <c r="AY2364" s="173" t="s">
        <v>157</v>
      </c>
    </row>
    <row r="2365" spans="1:65" s="16" customFormat="1" x14ac:dyDescent="0.2">
      <c r="B2365" s="186"/>
      <c r="D2365" s="166" t="s">
        <v>269</v>
      </c>
      <c r="E2365" s="187" t="s">
        <v>1</v>
      </c>
      <c r="F2365" s="188" t="s">
        <v>319</v>
      </c>
      <c r="H2365" s="189">
        <v>27.588000000000001</v>
      </c>
      <c r="L2365" s="186"/>
      <c r="M2365" s="190"/>
      <c r="N2365" s="191"/>
      <c r="O2365" s="191"/>
      <c r="P2365" s="191"/>
      <c r="Q2365" s="191"/>
      <c r="R2365" s="191"/>
      <c r="S2365" s="191"/>
      <c r="T2365" s="192"/>
      <c r="AT2365" s="187" t="s">
        <v>269</v>
      </c>
      <c r="AU2365" s="187" t="s">
        <v>87</v>
      </c>
      <c r="AV2365" s="16" t="s">
        <v>92</v>
      </c>
      <c r="AW2365" s="16" t="s">
        <v>26</v>
      </c>
      <c r="AX2365" s="16" t="s">
        <v>71</v>
      </c>
      <c r="AY2365" s="187" t="s">
        <v>157</v>
      </c>
    </row>
    <row r="2366" spans="1:65" s="13" customFormat="1" x14ac:dyDescent="0.2">
      <c r="B2366" s="165"/>
      <c r="D2366" s="166" t="s">
        <v>269</v>
      </c>
      <c r="E2366" s="167" t="s">
        <v>1</v>
      </c>
      <c r="F2366" s="168" t="s">
        <v>1908</v>
      </c>
      <c r="H2366" s="167" t="s">
        <v>1</v>
      </c>
      <c r="L2366" s="165"/>
      <c r="M2366" s="169"/>
      <c r="N2366" s="170"/>
      <c r="O2366" s="170"/>
      <c r="P2366" s="170"/>
      <c r="Q2366" s="170"/>
      <c r="R2366" s="170"/>
      <c r="S2366" s="170"/>
      <c r="T2366" s="171"/>
      <c r="AT2366" s="167" t="s">
        <v>269</v>
      </c>
      <c r="AU2366" s="167" t="s">
        <v>87</v>
      </c>
      <c r="AV2366" s="13" t="s">
        <v>79</v>
      </c>
      <c r="AW2366" s="13" t="s">
        <v>26</v>
      </c>
      <c r="AX2366" s="13" t="s">
        <v>71</v>
      </c>
      <c r="AY2366" s="167" t="s">
        <v>157</v>
      </c>
    </row>
    <row r="2367" spans="1:65" s="14" customFormat="1" x14ac:dyDescent="0.2">
      <c r="B2367" s="172"/>
      <c r="D2367" s="166" t="s">
        <v>269</v>
      </c>
      <c r="E2367" s="173" t="s">
        <v>1</v>
      </c>
      <c r="F2367" s="174" t="s">
        <v>3063</v>
      </c>
      <c r="H2367" s="175">
        <v>4.41</v>
      </c>
      <c r="L2367" s="172"/>
      <c r="M2367" s="176"/>
      <c r="N2367" s="177"/>
      <c r="O2367" s="177"/>
      <c r="P2367" s="177"/>
      <c r="Q2367" s="177"/>
      <c r="R2367" s="177"/>
      <c r="S2367" s="177"/>
      <c r="T2367" s="178"/>
      <c r="AT2367" s="173" t="s">
        <v>269</v>
      </c>
      <c r="AU2367" s="173" t="s">
        <v>87</v>
      </c>
      <c r="AV2367" s="14" t="s">
        <v>87</v>
      </c>
      <c r="AW2367" s="14" t="s">
        <v>26</v>
      </c>
      <c r="AX2367" s="14" t="s">
        <v>71</v>
      </c>
      <c r="AY2367" s="173" t="s">
        <v>157</v>
      </c>
    </row>
    <row r="2368" spans="1:65" s="16" customFormat="1" x14ac:dyDescent="0.2">
      <c r="B2368" s="186"/>
      <c r="D2368" s="166" t="s">
        <v>269</v>
      </c>
      <c r="E2368" s="187" t="s">
        <v>1</v>
      </c>
      <c r="F2368" s="188" t="s">
        <v>319</v>
      </c>
      <c r="H2368" s="189">
        <v>4.41</v>
      </c>
      <c r="L2368" s="186"/>
      <c r="M2368" s="190"/>
      <c r="N2368" s="191"/>
      <c r="O2368" s="191"/>
      <c r="P2368" s="191"/>
      <c r="Q2368" s="191"/>
      <c r="R2368" s="191"/>
      <c r="S2368" s="191"/>
      <c r="T2368" s="192"/>
      <c r="AT2368" s="187" t="s">
        <v>269</v>
      </c>
      <c r="AU2368" s="187" t="s">
        <v>87</v>
      </c>
      <c r="AV2368" s="16" t="s">
        <v>92</v>
      </c>
      <c r="AW2368" s="16" t="s">
        <v>26</v>
      </c>
      <c r="AX2368" s="16" t="s">
        <v>71</v>
      </c>
      <c r="AY2368" s="187" t="s">
        <v>157</v>
      </c>
    </row>
    <row r="2369" spans="1:65" s="15" customFormat="1" x14ac:dyDescent="0.2">
      <c r="B2369" s="179"/>
      <c r="D2369" s="166" t="s">
        <v>269</v>
      </c>
      <c r="E2369" s="180" t="s">
        <v>1</v>
      </c>
      <c r="F2369" s="181" t="s">
        <v>272</v>
      </c>
      <c r="H2369" s="182">
        <v>36.878</v>
      </c>
      <c r="L2369" s="179"/>
      <c r="M2369" s="183"/>
      <c r="N2369" s="184"/>
      <c r="O2369" s="184"/>
      <c r="P2369" s="184"/>
      <c r="Q2369" s="184"/>
      <c r="R2369" s="184"/>
      <c r="S2369" s="184"/>
      <c r="T2369" s="185"/>
      <c r="AT2369" s="180" t="s">
        <v>269</v>
      </c>
      <c r="AU2369" s="180" t="s">
        <v>87</v>
      </c>
      <c r="AV2369" s="15" t="s">
        <v>162</v>
      </c>
      <c r="AW2369" s="15" t="s">
        <v>26</v>
      </c>
      <c r="AX2369" s="15" t="s">
        <v>79</v>
      </c>
      <c r="AY2369" s="180" t="s">
        <v>157</v>
      </c>
    </row>
    <row r="2370" spans="1:65" s="2" customFormat="1" ht="37.9" customHeight="1" x14ac:dyDescent="0.2">
      <c r="A2370" s="30"/>
      <c r="B2370" s="147"/>
      <c r="C2370" s="148" t="s">
        <v>3064</v>
      </c>
      <c r="D2370" s="148" t="s">
        <v>159</v>
      </c>
      <c r="E2370" s="149" t="s">
        <v>3065</v>
      </c>
      <c r="F2370" s="150" t="s">
        <v>8122</v>
      </c>
      <c r="G2370" s="151" t="s">
        <v>168</v>
      </c>
      <c r="H2370" s="152">
        <v>88.23</v>
      </c>
      <c r="I2370" s="152"/>
      <c r="J2370" s="152">
        <f>ROUND(I2370*H2370,3)</f>
        <v>0</v>
      </c>
      <c r="K2370" s="153"/>
      <c r="L2370" s="31"/>
      <c r="M2370" s="154" t="s">
        <v>1</v>
      </c>
      <c r="N2370" s="155" t="s">
        <v>37</v>
      </c>
      <c r="O2370" s="156">
        <v>1.119</v>
      </c>
      <c r="P2370" s="156">
        <f>O2370*H2370</f>
        <v>98.729370000000003</v>
      </c>
      <c r="Q2370" s="156">
        <v>2.3970000000000002E-2</v>
      </c>
      <c r="R2370" s="156">
        <f>Q2370*H2370</f>
        <v>2.1148731000000001</v>
      </c>
      <c r="S2370" s="156">
        <v>0</v>
      </c>
      <c r="T2370" s="157">
        <f>S2370*H2370</f>
        <v>0</v>
      </c>
      <c r="U2370" s="30"/>
      <c r="V2370" s="30"/>
      <c r="W2370" s="30"/>
      <c r="X2370" s="30"/>
      <c r="Y2370" s="30"/>
      <c r="Z2370" s="30"/>
      <c r="AA2370" s="30"/>
      <c r="AB2370" s="30"/>
      <c r="AC2370" s="30"/>
      <c r="AD2370" s="30"/>
      <c r="AE2370" s="30"/>
      <c r="AR2370" s="158" t="s">
        <v>220</v>
      </c>
      <c r="AT2370" s="158" t="s">
        <v>159</v>
      </c>
      <c r="AU2370" s="158" t="s">
        <v>87</v>
      </c>
      <c r="AY2370" s="18" t="s">
        <v>157</v>
      </c>
      <c r="BE2370" s="159">
        <f>IF(N2370="základná",J2370,0)</f>
        <v>0</v>
      </c>
      <c r="BF2370" s="159">
        <f>IF(N2370="znížená",J2370,0)</f>
        <v>0</v>
      </c>
      <c r="BG2370" s="159">
        <f>IF(N2370="zákl. prenesená",J2370,0)</f>
        <v>0</v>
      </c>
      <c r="BH2370" s="159">
        <f>IF(N2370="zníž. prenesená",J2370,0)</f>
        <v>0</v>
      </c>
      <c r="BI2370" s="159">
        <f>IF(N2370="nulová",J2370,0)</f>
        <v>0</v>
      </c>
      <c r="BJ2370" s="18" t="s">
        <v>87</v>
      </c>
      <c r="BK2370" s="160">
        <f>ROUND(I2370*H2370,3)</f>
        <v>0</v>
      </c>
      <c r="BL2370" s="18" t="s">
        <v>220</v>
      </c>
      <c r="BM2370" s="158" t="s">
        <v>3066</v>
      </c>
    </row>
    <row r="2371" spans="1:65" s="13" customFormat="1" x14ac:dyDescent="0.2">
      <c r="B2371" s="165"/>
      <c r="D2371" s="166" t="s">
        <v>269</v>
      </c>
      <c r="E2371" s="167" t="s">
        <v>1</v>
      </c>
      <c r="F2371" s="168" t="s">
        <v>3067</v>
      </c>
      <c r="H2371" s="167" t="s">
        <v>1</v>
      </c>
      <c r="L2371" s="165"/>
      <c r="M2371" s="169"/>
      <c r="N2371" s="170"/>
      <c r="O2371" s="170"/>
      <c r="P2371" s="170"/>
      <c r="Q2371" s="170"/>
      <c r="R2371" s="170"/>
      <c r="S2371" s="170"/>
      <c r="T2371" s="171"/>
      <c r="AT2371" s="167" t="s">
        <v>269</v>
      </c>
      <c r="AU2371" s="167" t="s">
        <v>87</v>
      </c>
      <c r="AV2371" s="13" t="s">
        <v>79</v>
      </c>
      <c r="AW2371" s="13" t="s">
        <v>26</v>
      </c>
      <c r="AX2371" s="13" t="s">
        <v>71</v>
      </c>
      <c r="AY2371" s="167" t="s">
        <v>157</v>
      </c>
    </row>
    <row r="2372" spans="1:65" s="13" customFormat="1" x14ac:dyDescent="0.2">
      <c r="B2372" s="165"/>
      <c r="D2372" s="166" t="s">
        <v>269</v>
      </c>
      <c r="E2372" s="167" t="s">
        <v>1</v>
      </c>
      <c r="F2372" s="168" t="s">
        <v>1401</v>
      </c>
      <c r="H2372" s="167" t="s">
        <v>1</v>
      </c>
      <c r="L2372" s="165"/>
      <c r="M2372" s="169"/>
      <c r="N2372" s="170"/>
      <c r="O2372" s="170"/>
      <c r="P2372" s="170"/>
      <c r="Q2372" s="170"/>
      <c r="R2372" s="170"/>
      <c r="S2372" s="170"/>
      <c r="T2372" s="171"/>
      <c r="AT2372" s="167" t="s">
        <v>269</v>
      </c>
      <c r="AU2372" s="167" t="s">
        <v>87</v>
      </c>
      <c r="AV2372" s="13" t="s">
        <v>79</v>
      </c>
      <c r="AW2372" s="13" t="s">
        <v>26</v>
      </c>
      <c r="AX2372" s="13" t="s">
        <v>71</v>
      </c>
      <c r="AY2372" s="167" t="s">
        <v>157</v>
      </c>
    </row>
    <row r="2373" spans="1:65" s="14" customFormat="1" x14ac:dyDescent="0.2">
      <c r="B2373" s="172"/>
      <c r="D2373" s="166" t="s">
        <v>269</v>
      </c>
      <c r="E2373" s="173" t="s">
        <v>1</v>
      </c>
      <c r="F2373" s="174" t="s">
        <v>3068</v>
      </c>
      <c r="H2373" s="175">
        <v>17.489999999999998</v>
      </c>
      <c r="L2373" s="172"/>
      <c r="M2373" s="176"/>
      <c r="N2373" s="177"/>
      <c r="O2373" s="177"/>
      <c r="P2373" s="177"/>
      <c r="Q2373" s="177"/>
      <c r="R2373" s="177"/>
      <c r="S2373" s="177"/>
      <c r="T2373" s="178"/>
      <c r="AT2373" s="173" t="s">
        <v>269</v>
      </c>
      <c r="AU2373" s="173" t="s">
        <v>87</v>
      </c>
      <c r="AV2373" s="14" t="s">
        <v>87</v>
      </c>
      <c r="AW2373" s="14" t="s">
        <v>26</v>
      </c>
      <c r="AX2373" s="14" t="s">
        <v>71</v>
      </c>
      <c r="AY2373" s="173" t="s">
        <v>157</v>
      </c>
    </row>
    <row r="2374" spans="1:65" s="14" customFormat="1" x14ac:dyDescent="0.2">
      <c r="B2374" s="172"/>
      <c r="D2374" s="166" t="s">
        <v>269</v>
      </c>
      <c r="E2374" s="173" t="s">
        <v>1</v>
      </c>
      <c r="F2374" s="174" t="s">
        <v>3069</v>
      </c>
      <c r="H2374" s="175">
        <v>44.33</v>
      </c>
      <c r="L2374" s="172"/>
      <c r="M2374" s="176"/>
      <c r="N2374" s="177"/>
      <c r="O2374" s="177"/>
      <c r="P2374" s="177"/>
      <c r="Q2374" s="177"/>
      <c r="R2374" s="177"/>
      <c r="S2374" s="177"/>
      <c r="T2374" s="178"/>
      <c r="AT2374" s="173" t="s">
        <v>269</v>
      </c>
      <c r="AU2374" s="173" t="s">
        <v>87</v>
      </c>
      <c r="AV2374" s="14" t="s">
        <v>87</v>
      </c>
      <c r="AW2374" s="14" t="s">
        <v>26</v>
      </c>
      <c r="AX2374" s="14" t="s">
        <v>71</v>
      </c>
      <c r="AY2374" s="173" t="s">
        <v>157</v>
      </c>
    </row>
    <row r="2375" spans="1:65" s="14" customFormat="1" x14ac:dyDescent="0.2">
      <c r="B2375" s="172"/>
      <c r="D2375" s="166" t="s">
        <v>269</v>
      </c>
      <c r="E2375" s="173" t="s">
        <v>1</v>
      </c>
      <c r="F2375" s="174" t="s">
        <v>3070</v>
      </c>
      <c r="H2375" s="175">
        <v>26.41</v>
      </c>
      <c r="L2375" s="172"/>
      <c r="M2375" s="176"/>
      <c r="N2375" s="177"/>
      <c r="O2375" s="177"/>
      <c r="P2375" s="177"/>
      <c r="Q2375" s="177"/>
      <c r="R2375" s="177"/>
      <c r="S2375" s="177"/>
      <c r="T2375" s="178"/>
      <c r="AT2375" s="173" t="s">
        <v>269</v>
      </c>
      <c r="AU2375" s="173" t="s">
        <v>87</v>
      </c>
      <c r="AV2375" s="14" t="s">
        <v>87</v>
      </c>
      <c r="AW2375" s="14" t="s">
        <v>26</v>
      </c>
      <c r="AX2375" s="14" t="s">
        <v>71</v>
      </c>
      <c r="AY2375" s="173" t="s">
        <v>157</v>
      </c>
    </row>
    <row r="2376" spans="1:65" s="15" customFormat="1" x14ac:dyDescent="0.2">
      <c r="B2376" s="179"/>
      <c r="D2376" s="166" t="s">
        <v>269</v>
      </c>
      <c r="E2376" s="180" t="s">
        <v>1</v>
      </c>
      <c r="F2376" s="181" t="s">
        <v>272</v>
      </c>
      <c r="H2376" s="182">
        <v>88.23</v>
      </c>
      <c r="L2376" s="179"/>
      <c r="M2376" s="183"/>
      <c r="N2376" s="184"/>
      <c r="O2376" s="184"/>
      <c r="P2376" s="184"/>
      <c r="Q2376" s="184"/>
      <c r="R2376" s="184"/>
      <c r="S2376" s="184"/>
      <c r="T2376" s="185"/>
      <c r="AT2376" s="180" t="s">
        <v>269</v>
      </c>
      <c r="AU2376" s="180" t="s">
        <v>87</v>
      </c>
      <c r="AV2376" s="15" t="s">
        <v>162</v>
      </c>
      <c r="AW2376" s="15" t="s">
        <v>26</v>
      </c>
      <c r="AX2376" s="15" t="s">
        <v>79</v>
      </c>
      <c r="AY2376" s="180" t="s">
        <v>157</v>
      </c>
    </row>
    <row r="2377" spans="1:65" s="2" customFormat="1" ht="37.9" customHeight="1" x14ac:dyDescent="0.2">
      <c r="A2377" s="30"/>
      <c r="B2377" s="147"/>
      <c r="C2377" s="148" t="s">
        <v>3071</v>
      </c>
      <c r="D2377" s="148" t="s">
        <v>159</v>
      </c>
      <c r="E2377" s="149" t="s">
        <v>3072</v>
      </c>
      <c r="F2377" s="150" t="s">
        <v>8123</v>
      </c>
      <c r="G2377" s="151" t="s">
        <v>168</v>
      </c>
      <c r="H2377" s="152">
        <v>1306.7670000000001</v>
      </c>
      <c r="I2377" s="152"/>
      <c r="J2377" s="152">
        <f>ROUND(I2377*H2377,3)</f>
        <v>0</v>
      </c>
      <c r="K2377" s="153"/>
      <c r="L2377" s="31"/>
      <c r="M2377" s="154" t="s">
        <v>1</v>
      </c>
      <c r="N2377" s="155" t="s">
        <v>37</v>
      </c>
      <c r="O2377" s="156">
        <v>0.92100000000000004</v>
      </c>
      <c r="P2377" s="156">
        <f>O2377*H2377</f>
        <v>1203.5324070000001</v>
      </c>
      <c r="Q2377" s="156">
        <v>1.3310000000000001E-2</v>
      </c>
      <c r="R2377" s="156">
        <f>Q2377*H2377</f>
        <v>17.393068770000003</v>
      </c>
      <c r="S2377" s="156">
        <v>0</v>
      </c>
      <c r="T2377" s="157">
        <f>S2377*H2377</f>
        <v>0</v>
      </c>
      <c r="U2377" s="30"/>
      <c r="V2377" s="30"/>
      <c r="W2377" s="30"/>
      <c r="X2377" s="30"/>
      <c r="Y2377" s="30"/>
      <c r="Z2377" s="30"/>
      <c r="AA2377" s="30"/>
      <c r="AB2377" s="30"/>
      <c r="AC2377" s="30"/>
      <c r="AD2377" s="30"/>
      <c r="AE2377" s="30"/>
      <c r="AR2377" s="158" t="s">
        <v>220</v>
      </c>
      <c r="AT2377" s="158" t="s">
        <v>159</v>
      </c>
      <c r="AU2377" s="158" t="s">
        <v>87</v>
      </c>
      <c r="AY2377" s="18" t="s">
        <v>157</v>
      </c>
      <c r="BE2377" s="159">
        <f>IF(N2377="základná",J2377,0)</f>
        <v>0</v>
      </c>
      <c r="BF2377" s="159">
        <f>IF(N2377="znížená",J2377,0)</f>
        <v>0</v>
      </c>
      <c r="BG2377" s="159">
        <f>IF(N2377="zákl. prenesená",J2377,0)</f>
        <v>0</v>
      </c>
      <c r="BH2377" s="159">
        <f>IF(N2377="zníž. prenesená",J2377,0)</f>
        <v>0</v>
      </c>
      <c r="BI2377" s="159">
        <f>IF(N2377="nulová",J2377,0)</f>
        <v>0</v>
      </c>
      <c r="BJ2377" s="18" t="s">
        <v>87</v>
      </c>
      <c r="BK2377" s="160">
        <f>ROUND(I2377*H2377,3)</f>
        <v>0</v>
      </c>
      <c r="BL2377" s="18" t="s">
        <v>220</v>
      </c>
      <c r="BM2377" s="158" t="s">
        <v>3073</v>
      </c>
    </row>
    <row r="2378" spans="1:65" s="13" customFormat="1" x14ac:dyDescent="0.2">
      <c r="B2378" s="165"/>
      <c r="D2378" s="166" t="s">
        <v>269</v>
      </c>
      <c r="E2378" s="167" t="s">
        <v>1</v>
      </c>
      <c r="F2378" s="168" t="s">
        <v>3074</v>
      </c>
      <c r="H2378" s="167" t="s">
        <v>1</v>
      </c>
      <c r="L2378" s="165"/>
      <c r="M2378" s="169"/>
      <c r="N2378" s="170"/>
      <c r="O2378" s="170"/>
      <c r="P2378" s="170"/>
      <c r="Q2378" s="170"/>
      <c r="R2378" s="170"/>
      <c r="S2378" s="170"/>
      <c r="T2378" s="171"/>
      <c r="AT2378" s="167" t="s">
        <v>269</v>
      </c>
      <c r="AU2378" s="167" t="s">
        <v>87</v>
      </c>
      <c r="AV2378" s="13" t="s">
        <v>79</v>
      </c>
      <c r="AW2378" s="13" t="s">
        <v>26</v>
      </c>
      <c r="AX2378" s="13" t="s">
        <v>71</v>
      </c>
      <c r="AY2378" s="167" t="s">
        <v>157</v>
      </c>
    </row>
    <row r="2379" spans="1:65" s="13" customFormat="1" x14ac:dyDescent="0.2">
      <c r="B2379" s="165"/>
      <c r="D2379" s="166" t="s">
        <v>269</v>
      </c>
      <c r="E2379" s="167" t="s">
        <v>1</v>
      </c>
      <c r="F2379" s="168" t="s">
        <v>1070</v>
      </c>
      <c r="H2379" s="167" t="s">
        <v>1</v>
      </c>
      <c r="L2379" s="165"/>
      <c r="M2379" s="169"/>
      <c r="N2379" s="170"/>
      <c r="O2379" s="170"/>
      <c r="P2379" s="170"/>
      <c r="Q2379" s="170"/>
      <c r="R2379" s="170"/>
      <c r="S2379" s="170"/>
      <c r="T2379" s="171"/>
      <c r="AT2379" s="167" t="s">
        <v>269</v>
      </c>
      <c r="AU2379" s="167" t="s">
        <v>87</v>
      </c>
      <c r="AV2379" s="13" t="s">
        <v>79</v>
      </c>
      <c r="AW2379" s="13" t="s">
        <v>26</v>
      </c>
      <c r="AX2379" s="13" t="s">
        <v>71</v>
      </c>
      <c r="AY2379" s="167" t="s">
        <v>157</v>
      </c>
    </row>
    <row r="2380" spans="1:65" s="14" customFormat="1" x14ac:dyDescent="0.2">
      <c r="B2380" s="172"/>
      <c r="D2380" s="166" t="s">
        <v>269</v>
      </c>
      <c r="E2380" s="173" t="s">
        <v>1</v>
      </c>
      <c r="F2380" s="174" t="s">
        <v>3075</v>
      </c>
      <c r="H2380" s="175">
        <v>78.95</v>
      </c>
      <c r="L2380" s="172"/>
      <c r="M2380" s="176"/>
      <c r="N2380" s="177"/>
      <c r="O2380" s="177"/>
      <c r="P2380" s="177"/>
      <c r="Q2380" s="177"/>
      <c r="R2380" s="177"/>
      <c r="S2380" s="177"/>
      <c r="T2380" s="178"/>
      <c r="AT2380" s="173" t="s">
        <v>269</v>
      </c>
      <c r="AU2380" s="173" t="s">
        <v>87</v>
      </c>
      <c r="AV2380" s="14" t="s">
        <v>87</v>
      </c>
      <c r="AW2380" s="14" t="s">
        <v>26</v>
      </c>
      <c r="AX2380" s="14" t="s">
        <v>71</v>
      </c>
      <c r="AY2380" s="173" t="s">
        <v>157</v>
      </c>
    </row>
    <row r="2381" spans="1:65" s="14" customFormat="1" x14ac:dyDescent="0.2">
      <c r="B2381" s="172"/>
      <c r="D2381" s="166" t="s">
        <v>269</v>
      </c>
      <c r="E2381" s="173" t="s">
        <v>1</v>
      </c>
      <c r="F2381" s="174" t="s">
        <v>3076</v>
      </c>
      <c r="H2381" s="175">
        <v>88.38</v>
      </c>
      <c r="L2381" s="172"/>
      <c r="M2381" s="176"/>
      <c r="N2381" s="177"/>
      <c r="O2381" s="177"/>
      <c r="P2381" s="177"/>
      <c r="Q2381" s="177"/>
      <c r="R2381" s="177"/>
      <c r="S2381" s="177"/>
      <c r="T2381" s="178"/>
      <c r="AT2381" s="173" t="s">
        <v>269</v>
      </c>
      <c r="AU2381" s="173" t="s">
        <v>87</v>
      </c>
      <c r="AV2381" s="14" t="s">
        <v>87</v>
      </c>
      <c r="AW2381" s="14" t="s">
        <v>26</v>
      </c>
      <c r="AX2381" s="14" t="s">
        <v>71</v>
      </c>
      <c r="AY2381" s="173" t="s">
        <v>157</v>
      </c>
    </row>
    <row r="2382" spans="1:65" s="14" customFormat="1" x14ac:dyDescent="0.2">
      <c r="B2382" s="172"/>
      <c r="D2382" s="166" t="s">
        <v>269</v>
      </c>
      <c r="E2382" s="173" t="s">
        <v>1</v>
      </c>
      <c r="F2382" s="174" t="s">
        <v>3077</v>
      </c>
      <c r="H2382" s="175">
        <v>118.86</v>
      </c>
      <c r="L2382" s="172"/>
      <c r="M2382" s="176"/>
      <c r="N2382" s="177"/>
      <c r="O2382" s="177"/>
      <c r="P2382" s="177"/>
      <c r="Q2382" s="177"/>
      <c r="R2382" s="177"/>
      <c r="S2382" s="177"/>
      <c r="T2382" s="178"/>
      <c r="AT2382" s="173" t="s">
        <v>269</v>
      </c>
      <c r="AU2382" s="173" t="s">
        <v>87</v>
      </c>
      <c r="AV2382" s="14" t="s">
        <v>87</v>
      </c>
      <c r="AW2382" s="14" t="s">
        <v>26</v>
      </c>
      <c r="AX2382" s="14" t="s">
        <v>71</v>
      </c>
      <c r="AY2382" s="173" t="s">
        <v>157</v>
      </c>
    </row>
    <row r="2383" spans="1:65" s="14" customFormat="1" x14ac:dyDescent="0.2">
      <c r="B2383" s="172"/>
      <c r="D2383" s="166" t="s">
        <v>269</v>
      </c>
      <c r="E2383" s="173" t="s">
        <v>1</v>
      </c>
      <c r="F2383" s="174" t="s">
        <v>3078</v>
      </c>
      <c r="H2383" s="175">
        <v>105.69</v>
      </c>
      <c r="L2383" s="172"/>
      <c r="M2383" s="176"/>
      <c r="N2383" s="177"/>
      <c r="O2383" s="177"/>
      <c r="P2383" s="177"/>
      <c r="Q2383" s="177"/>
      <c r="R2383" s="177"/>
      <c r="S2383" s="177"/>
      <c r="T2383" s="178"/>
      <c r="AT2383" s="173" t="s">
        <v>269</v>
      </c>
      <c r="AU2383" s="173" t="s">
        <v>87</v>
      </c>
      <c r="AV2383" s="14" t="s">
        <v>87</v>
      </c>
      <c r="AW2383" s="14" t="s">
        <v>26</v>
      </c>
      <c r="AX2383" s="14" t="s">
        <v>71</v>
      </c>
      <c r="AY2383" s="173" t="s">
        <v>157</v>
      </c>
    </row>
    <row r="2384" spans="1:65" s="16" customFormat="1" x14ac:dyDescent="0.2">
      <c r="B2384" s="186"/>
      <c r="D2384" s="166" t="s">
        <v>269</v>
      </c>
      <c r="E2384" s="187" t="s">
        <v>1</v>
      </c>
      <c r="F2384" s="188" t="s">
        <v>319</v>
      </c>
      <c r="H2384" s="189">
        <v>391.88</v>
      </c>
      <c r="L2384" s="186"/>
      <c r="M2384" s="190"/>
      <c r="N2384" s="191"/>
      <c r="O2384" s="191"/>
      <c r="P2384" s="191"/>
      <c r="Q2384" s="191"/>
      <c r="R2384" s="191"/>
      <c r="S2384" s="191"/>
      <c r="T2384" s="192"/>
      <c r="AT2384" s="187" t="s">
        <v>269</v>
      </c>
      <c r="AU2384" s="187" t="s">
        <v>87</v>
      </c>
      <c r="AV2384" s="16" t="s">
        <v>92</v>
      </c>
      <c r="AW2384" s="16" t="s">
        <v>26</v>
      </c>
      <c r="AX2384" s="16" t="s">
        <v>71</v>
      </c>
      <c r="AY2384" s="187" t="s">
        <v>157</v>
      </c>
    </row>
    <row r="2385" spans="2:51" s="13" customFormat="1" x14ac:dyDescent="0.2">
      <c r="B2385" s="165"/>
      <c r="D2385" s="166" t="s">
        <v>269</v>
      </c>
      <c r="E2385" s="167" t="s">
        <v>1</v>
      </c>
      <c r="F2385" s="168" t="s">
        <v>1401</v>
      </c>
      <c r="H2385" s="167" t="s">
        <v>1</v>
      </c>
      <c r="L2385" s="165"/>
      <c r="M2385" s="169"/>
      <c r="N2385" s="170"/>
      <c r="O2385" s="170"/>
      <c r="P2385" s="170"/>
      <c r="Q2385" s="170"/>
      <c r="R2385" s="170"/>
      <c r="S2385" s="170"/>
      <c r="T2385" s="171"/>
      <c r="AT2385" s="167" t="s">
        <v>269</v>
      </c>
      <c r="AU2385" s="167" t="s">
        <v>87</v>
      </c>
      <c r="AV2385" s="13" t="s">
        <v>79</v>
      </c>
      <c r="AW2385" s="13" t="s">
        <v>26</v>
      </c>
      <c r="AX2385" s="13" t="s">
        <v>71</v>
      </c>
      <c r="AY2385" s="167" t="s">
        <v>157</v>
      </c>
    </row>
    <row r="2386" spans="2:51" s="14" customFormat="1" x14ac:dyDescent="0.2">
      <c r="B2386" s="172"/>
      <c r="D2386" s="166" t="s">
        <v>269</v>
      </c>
      <c r="E2386" s="173" t="s">
        <v>1</v>
      </c>
      <c r="F2386" s="174" t="s">
        <v>3079</v>
      </c>
      <c r="H2386" s="175">
        <v>46.152999999999999</v>
      </c>
      <c r="L2386" s="172"/>
      <c r="M2386" s="176"/>
      <c r="N2386" s="177"/>
      <c r="O2386" s="177"/>
      <c r="P2386" s="177"/>
      <c r="Q2386" s="177"/>
      <c r="R2386" s="177"/>
      <c r="S2386" s="177"/>
      <c r="T2386" s="178"/>
      <c r="AT2386" s="173" t="s">
        <v>269</v>
      </c>
      <c r="AU2386" s="173" t="s">
        <v>87</v>
      </c>
      <c r="AV2386" s="14" t="s">
        <v>87</v>
      </c>
      <c r="AW2386" s="14" t="s">
        <v>26</v>
      </c>
      <c r="AX2386" s="14" t="s">
        <v>71</v>
      </c>
      <c r="AY2386" s="173" t="s">
        <v>157</v>
      </c>
    </row>
    <row r="2387" spans="2:51" s="14" customFormat="1" x14ac:dyDescent="0.2">
      <c r="B2387" s="172"/>
      <c r="D2387" s="166" t="s">
        <v>269</v>
      </c>
      <c r="E2387" s="173" t="s">
        <v>1</v>
      </c>
      <c r="F2387" s="174" t="s">
        <v>3080</v>
      </c>
      <c r="H2387" s="175">
        <v>67.924999999999997</v>
      </c>
      <c r="L2387" s="172"/>
      <c r="M2387" s="176"/>
      <c r="N2387" s="177"/>
      <c r="O2387" s="177"/>
      <c r="P2387" s="177"/>
      <c r="Q2387" s="177"/>
      <c r="R2387" s="177"/>
      <c r="S2387" s="177"/>
      <c r="T2387" s="178"/>
      <c r="AT2387" s="173" t="s">
        <v>269</v>
      </c>
      <c r="AU2387" s="173" t="s">
        <v>87</v>
      </c>
      <c r="AV2387" s="14" t="s">
        <v>87</v>
      </c>
      <c r="AW2387" s="14" t="s">
        <v>26</v>
      </c>
      <c r="AX2387" s="14" t="s">
        <v>71</v>
      </c>
      <c r="AY2387" s="173" t="s">
        <v>157</v>
      </c>
    </row>
    <row r="2388" spans="2:51" s="14" customFormat="1" x14ac:dyDescent="0.2">
      <c r="B2388" s="172"/>
      <c r="D2388" s="166" t="s">
        <v>269</v>
      </c>
      <c r="E2388" s="173" t="s">
        <v>1</v>
      </c>
      <c r="F2388" s="174" t="s">
        <v>3081</v>
      </c>
      <c r="H2388" s="175">
        <v>31.481999999999999</v>
      </c>
      <c r="L2388" s="172"/>
      <c r="M2388" s="176"/>
      <c r="N2388" s="177"/>
      <c r="O2388" s="177"/>
      <c r="P2388" s="177"/>
      <c r="Q2388" s="177"/>
      <c r="R2388" s="177"/>
      <c r="S2388" s="177"/>
      <c r="T2388" s="178"/>
      <c r="AT2388" s="173" t="s">
        <v>269</v>
      </c>
      <c r="AU2388" s="173" t="s">
        <v>87</v>
      </c>
      <c r="AV2388" s="14" t="s">
        <v>87</v>
      </c>
      <c r="AW2388" s="14" t="s">
        <v>26</v>
      </c>
      <c r="AX2388" s="14" t="s">
        <v>71</v>
      </c>
      <c r="AY2388" s="173" t="s">
        <v>157</v>
      </c>
    </row>
    <row r="2389" spans="2:51" s="14" customFormat="1" x14ac:dyDescent="0.2">
      <c r="B2389" s="172"/>
      <c r="D2389" s="166" t="s">
        <v>269</v>
      </c>
      <c r="E2389" s="173" t="s">
        <v>1</v>
      </c>
      <c r="F2389" s="174" t="s">
        <v>3082</v>
      </c>
      <c r="H2389" s="175">
        <v>21.425000000000001</v>
      </c>
      <c r="L2389" s="172"/>
      <c r="M2389" s="176"/>
      <c r="N2389" s="177"/>
      <c r="O2389" s="177"/>
      <c r="P2389" s="177"/>
      <c r="Q2389" s="177"/>
      <c r="R2389" s="177"/>
      <c r="S2389" s="177"/>
      <c r="T2389" s="178"/>
      <c r="AT2389" s="173" t="s">
        <v>269</v>
      </c>
      <c r="AU2389" s="173" t="s">
        <v>87</v>
      </c>
      <c r="AV2389" s="14" t="s">
        <v>87</v>
      </c>
      <c r="AW2389" s="14" t="s">
        <v>26</v>
      </c>
      <c r="AX2389" s="14" t="s">
        <v>71</v>
      </c>
      <c r="AY2389" s="173" t="s">
        <v>157</v>
      </c>
    </row>
    <row r="2390" spans="2:51" s="14" customFormat="1" x14ac:dyDescent="0.2">
      <c r="B2390" s="172"/>
      <c r="D2390" s="166" t="s">
        <v>269</v>
      </c>
      <c r="E2390" s="173" t="s">
        <v>1</v>
      </c>
      <c r="F2390" s="174" t="s">
        <v>2417</v>
      </c>
      <c r="H2390" s="175">
        <v>39.5</v>
      </c>
      <c r="L2390" s="172"/>
      <c r="M2390" s="176"/>
      <c r="N2390" s="177"/>
      <c r="O2390" s="177"/>
      <c r="P2390" s="177"/>
      <c r="Q2390" s="177"/>
      <c r="R2390" s="177"/>
      <c r="S2390" s="177"/>
      <c r="T2390" s="178"/>
      <c r="AT2390" s="173" t="s">
        <v>269</v>
      </c>
      <c r="AU2390" s="173" t="s">
        <v>87</v>
      </c>
      <c r="AV2390" s="14" t="s">
        <v>87</v>
      </c>
      <c r="AW2390" s="14" t="s">
        <v>26</v>
      </c>
      <c r="AX2390" s="14" t="s">
        <v>71</v>
      </c>
      <c r="AY2390" s="173" t="s">
        <v>157</v>
      </c>
    </row>
    <row r="2391" spans="2:51" s="14" customFormat="1" x14ac:dyDescent="0.2">
      <c r="B2391" s="172"/>
      <c r="D2391" s="166" t="s">
        <v>269</v>
      </c>
      <c r="E2391" s="173" t="s">
        <v>1</v>
      </c>
      <c r="F2391" s="174" t="s">
        <v>3083</v>
      </c>
      <c r="H2391" s="175">
        <v>40.24</v>
      </c>
      <c r="L2391" s="172"/>
      <c r="M2391" s="176"/>
      <c r="N2391" s="177"/>
      <c r="O2391" s="177"/>
      <c r="P2391" s="177"/>
      <c r="Q2391" s="177"/>
      <c r="R2391" s="177"/>
      <c r="S2391" s="177"/>
      <c r="T2391" s="178"/>
      <c r="AT2391" s="173" t="s">
        <v>269</v>
      </c>
      <c r="AU2391" s="173" t="s">
        <v>87</v>
      </c>
      <c r="AV2391" s="14" t="s">
        <v>87</v>
      </c>
      <c r="AW2391" s="14" t="s">
        <v>26</v>
      </c>
      <c r="AX2391" s="14" t="s">
        <v>71</v>
      </c>
      <c r="AY2391" s="173" t="s">
        <v>157</v>
      </c>
    </row>
    <row r="2392" spans="2:51" s="14" customFormat="1" x14ac:dyDescent="0.2">
      <c r="B2392" s="172"/>
      <c r="D2392" s="166" t="s">
        <v>269</v>
      </c>
      <c r="E2392" s="173" t="s">
        <v>1</v>
      </c>
      <c r="F2392" s="174" t="s">
        <v>3084</v>
      </c>
      <c r="H2392" s="175">
        <v>38.380000000000003</v>
      </c>
      <c r="L2392" s="172"/>
      <c r="M2392" s="176"/>
      <c r="N2392" s="177"/>
      <c r="O2392" s="177"/>
      <c r="P2392" s="177"/>
      <c r="Q2392" s="177"/>
      <c r="R2392" s="177"/>
      <c r="S2392" s="177"/>
      <c r="T2392" s="178"/>
      <c r="AT2392" s="173" t="s">
        <v>269</v>
      </c>
      <c r="AU2392" s="173" t="s">
        <v>87</v>
      </c>
      <c r="AV2392" s="14" t="s">
        <v>87</v>
      </c>
      <c r="AW2392" s="14" t="s">
        <v>26</v>
      </c>
      <c r="AX2392" s="14" t="s">
        <v>71</v>
      </c>
      <c r="AY2392" s="173" t="s">
        <v>157</v>
      </c>
    </row>
    <row r="2393" spans="2:51" s="14" customFormat="1" x14ac:dyDescent="0.2">
      <c r="B2393" s="172"/>
      <c r="D2393" s="166" t="s">
        <v>269</v>
      </c>
      <c r="E2393" s="173" t="s">
        <v>1</v>
      </c>
      <c r="F2393" s="174" t="s">
        <v>3085</v>
      </c>
      <c r="H2393" s="175">
        <v>162.09</v>
      </c>
      <c r="L2393" s="172"/>
      <c r="M2393" s="176"/>
      <c r="N2393" s="177"/>
      <c r="O2393" s="177"/>
      <c r="P2393" s="177"/>
      <c r="Q2393" s="177"/>
      <c r="R2393" s="177"/>
      <c r="S2393" s="177"/>
      <c r="T2393" s="178"/>
      <c r="AT2393" s="173" t="s">
        <v>269</v>
      </c>
      <c r="AU2393" s="173" t="s">
        <v>87</v>
      </c>
      <c r="AV2393" s="14" t="s">
        <v>87</v>
      </c>
      <c r="AW2393" s="14" t="s">
        <v>26</v>
      </c>
      <c r="AX2393" s="14" t="s">
        <v>71</v>
      </c>
      <c r="AY2393" s="173" t="s">
        <v>157</v>
      </c>
    </row>
    <row r="2394" spans="2:51" s="14" customFormat="1" x14ac:dyDescent="0.2">
      <c r="B2394" s="172"/>
      <c r="D2394" s="166" t="s">
        <v>269</v>
      </c>
      <c r="E2394" s="173" t="s">
        <v>1</v>
      </c>
      <c r="F2394" s="174" t="s">
        <v>3086</v>
      </c>
      <c r="H2394" s="175">
        <v>24.57</v>
      </c>
      <c r="L2394" s="172"/>
      <c r="M2394" s="176"/>
      <c r="N2394" s="177"/>
      <c r="O2394" s="177"/>
      <c r="P2394" s="177"/>
      <c r="Q2394" s="177"/>
      <c r="R2394" s="177"/>
      <c r="S2394" s="177"/>
      <c r="T2394" s="178"/>
      <c r="AT2394" s="173" t="s">
        <v>269</v>
      </c>
      <c r="AU2394" s="173" t="s">
        <v>87</v>
      </c>
      <c r="AV2394" s="14" t="s">
        <v>87</v>
      </c>
      <c r="AW2394" s="14" t="s">
        <v>26</v>
      </c>
      <c r="AX2394" s="14" t="s">
        <v>71</v>
      </c>
      <c r="AY2394" s="173" t="s">
        <v>157</v>
      </c>
    </row>
    <row r="2395" spans="2:51" s="14" customFormat="1" x14ac:dyDescent="0.2">
      <c r="B2395" s="172"/>
      <c r="D2395" s="166" t="s">
        <v>269</v>
      </c>
      <c r="E2395" s="173" t="s">
        <v>1</v>
      </c>
      <c r="F2395" s="174" t="s">
        <v>3087</v>
      </c>
      <c r="H2395" s="175">
        <v>3.6749999999999998</v>
      </c>
      <c r="L2395" s="172"/>
      <c r="M2395" s="176"/>
      <c r="N2395" s="177"/>
      <c r="O2395" s="177"/>
      <c r="P2395" s="177"/>
      <c r="Q2395" s="177"/>
      <c r="R2395" s="177"/>
      <c r="S2395" s="177"/>
      <c r="T2395" s="178"/>
      <c r="AT2395" s="173" t="s">
        <v>269</v>
      </c>
      <c r="AU2395" s="173" t="s">
        <v>87</v>
      </c>
      <c r="AV2395" s="14" t="s">
        <v>87</v>
      </c>
      <c r="AW2395" s="14" t="s">
        <v>26</v>
      </c>
      <c r="AX2395" s="14" t="s">
        <v>71</v>
      </c>
      <c r="AY2395" s="173" t="s">
        <v>157</v>
      </c>
    </row>
    <row r="2396" spans="2:51" s="16" customFormat="1" x14ac:dyDescent="0.2">
      <c r="B2396" s="186"/>
      <c r="D2396" s="166" t="s">
        <v>269</v>
      </c>
      <c r="E2396" s="187" t="s">
        <v>1</v>
      </c>
      <c r="F2396" s="188" t="s">
        <v>319</v>
      </c>
      <c r="H2396" s="189">
        <v>475.44</v>
      </c>
      <c r="L2396" s="186"/>
      <c r="M2396" s="190"/>
      <c r="N2396" s="191"/>
      <c r="O2396" s="191"/>
      <c r="P2396" s="191"/>
      <c r="Q2396" s="191"/>
      <c r="R2396" s="191"/>
      <c r="S2396" s="191"/>
      <c r="T2396" s="192"/>
      <c r="AT2396" s="187" t="s">
        <v>269</v>
      </c>
      <c r="AU2396" s="187" t="s">
        <v>87</v>
      </c>
      <c r="AV2396" s="16" t="s">
        <v>92</v>
      </c>
      <c r="AW2396" s="16" t="s">
        <v>26</v>
      </c>
      <c r="AX2396" s="16" t="s">
        <v>71</v>
      </c>
      <c r="AY2396" s="187" t="s">
        <v>157</v>
      </c>
    </row>
    <row r="2397" spans="2:51" s="13" customFormat="1" x14ac:dyDescent="0.2">
      <c r="B2397" s="165"/>
      <c r="D2397" s="166" t="s">
        <v>269</v>
      </c>
      <c r="E2397" s="167" t="s">
        <v>1</v>
      </c>
      <c r="F2397" s="168" t="s">
        <v>1417</v>
      </c>
      <c r="H2397" s="167" t="s">
        <v>1</v>
      </c>
      <c r="L2397" s="165"/>
      <c r="M2397" s="169"/>
      <c r="N2397" s="170"/>
      <c r="O2397" s="170"/>
      <c r="P2397" s="170"/>
      <c r="Q2397" s="170"/>
      <c r="R2397" s="170"/>
      <c r="S2397" s="170"/>
      <c r="T2397" s="171"/>
      <c r="AT2397" s="167" t="s">
        <v>269</v>
      </c>
      <c r="AU2397" s="167" t="s">
        <v>87</v>
      </c>
      <c r="AV2397" s="13" t="s">
        <v>79</v>
      </c>
      <c r="AW2397" s="13" t="s">
        <v>26</v>
      </c>
      <c r="AX2397" s="13" t="s">
        <v>71</v>
      </c>
      <c r="AY2397" s="167" t="s">
        <v>157</v>
      </c>
    </row>
    <row r="2398" spans="2:51" s="14" customFormat="1" ht="22.5" x14ac:dyDescent="0.2">
      <c r="B2398" s="172"/>
      <c r="D2398" s="166" t="s">
        <v>269</v>
      </c>
      <c r="E2398" s="173" t="s">
        <v>1</v>
      </c>
      <c r="F2398" s="174" t="s">
        <v>3088</v>
      </c>
      <c r="H2398" s="175">
        <v>195.77699999999999</v>
      </c>
      <c r="L2398" s="172"/>
      <c r="M2398" s="176"/>
      <c r="N2398" s="177"/>
      <c r="O2398" s="177"/>
      <c r="P2398" s="177"/>
      <c r="Q2398" s="177"/>
      <c r="R2398" s="177"/>
      <c r="S2398" s="177"/>
      <c r="T2398" s="178"/>
      <c r="AT2398" s="173" t="s">
        <v>269</v>
      </c>
      <c r="AU2398" s="173" t="s">
        <v>87</v>
      </c>
      <c r="AV2398" s="14" t="s">
        <v>87</v>
      </c>
      <c r="AW2398" s="14" t="s">
        <v>26</v>
      </c>
      <c r="AX2398" s="14" t="s">
        <v>71</v>
      </c>
      <c r="AY2398" s="173" t="s">
        <v>157</v>
      </c>
    </row>
    <row r="2399" spans="2:51" s="14" customFormat="1" x14ac:dyDescent="0.2">
      <c r="B2399" s="172"/>
      <c r="D2399" s="166" t="s">
        <v>269</v>
      </c>
      <c r="E2399" s="173" t="s">
        <v>1</v>
      </c>
      <c r="F2399" s="174" t="s">
        <v>3089</v>
      </c>
      <c r="H2399" s="175">
        <v>90.474999999999994</v>
      </c>
      <c r="L2399" s="172"/>
      <c r="M2399" s="176"/>
      <c r="N2399" s="177"/>
      <c r="O2399" s="177"/>
      <c r="P2399" s="177"/>
      <c r="Q2399" s="177"/>
      <c r="R2399" s="177"/>
      <c r="S2399" s="177"/>
      <c r="T2399" s="178"/>
      <c r="AT2399" s="173" t="s">
        <v>269</v>
      </c>
      <c r="AU2399" s="173" t="s">
        <v>87</v>
      </c>
      <c r="AV2399" s="14" t="s">
        <v>87</v>
      </c>
      <c r="AW2399" s="14" t="s">
        <v>26</v>
      </c>
      <c r="AX2399" s="14" t="s">
        <v>71</v>
      </c>
      <c r="AY2399" s="173" t="s">
        <v>157</v>
      </c>
    </row>
    <row r="2400" spans="2:51" s="16" customFormat="1" x14ac:dyDescent="0.2">
      <c r="B2400" s="186"/>
      <c r="D2400" s="166" t="s">
        <v>269</v>
      </c>
      <c r="E2400" s="187" t="s">
        <v>1</v>
      </c>
      <c r="F2400" s="188" t="s">
        <v>319</v>
      </c>
      <c r="H2400" s="189">
        <v>286.25200000000001</v>
      </c>
      <c r="L2400" s="186"/>
      <c r="M2400" s="190"/>
      <c r="N2400" s="191"/>
      <c r="O2400" s="191"/>
      <c r="P2400" s="191"/>
      <c r="Q2400" s="191"/>
      <c r="R2400" s="191"/>
      <c r="S2400" s="191"/>
      <c r="T2400" s="192"/>
      <c r="AT2400" s="187" t="s">
        <v>269</v>
      </c>
      <c r="AU2400" s="187" t="s">
        <v>87</v>
      </c>
      <c r="AV2400" s="16" t="s">
        <v>92</v>
      </c>
      <c r="AW2400" s="16" t="s">
        <v>26</v>
      </c>
      <c r="AX2400" s="16" t="s">
        <v>71</v>
      </c>
      <c r="AY2400" s="187" t="s">
        <v>157</v>
      </c>
    </row>
    <row r="2401" spans="1:65" s="13" customFormat="1" x14ac:dyDescent="0.2">
      <c r="B2401" s="165"/>
      <c r="D2401" s="166" t="s">
        <v>269</v>
      </c>
      <c r="E2401" s="167" t="s">
        <v>1</v>
      </c>
      <c r="F2401" s="168" t="s">
        <v>1908</v>
      </c>
      <c r="H2401" s="167" t="s">
        <v>1</v>
      </c>
      <c r="L2401" s="165"/>
      <c r="M2401" s="169"/>
      <c r="N2401" s="170"/>
      <c r="O2401" s="170"/>
      <c r="P2401" s="170"/>
      <c r="Q2401" s="170"/>
      <c r="R2401" s="170"/>
      <c r="S2401" s="170"/>
      <c r="T2401" s="171"/>
      <c r="AT2401" s="167" t="s">
        <v>269</v>
      </c>
      <c r="AU2401" s="167" t="s">
        <v>87</v>
      </c>
      <c r="AV2401" s="13" t="s">
        <v>79</v>
      </c>
      <c r="AW2401" s="13" t="s">
        <v>26</v>
      </c>
      <c r="AX2401" s="13" t="s">
        <v>71</v>
      </c>
      <c r="AY2401" s="167" t="s">
        <v>157</v>
      </c>
    </row>
    <row r="2402" spans="1:65" s="14" customFormat="1" x14ac:dyDescent="0.2">
      <c r="B2402" s="172"/>
      <c r="D2402" s="166" t="s">
        <v>269</v>
      </c>
      <c r="E2402" s="173" t="s">
        <v>1</v>
      </c>
      <c r="F2402" s="174" t="s">
        <v>3090</v>
      </c>
      <c r="H2402" s="175">
        <v>94.75</v>
      </c>
      <c r="L2402" s="172"/>
      <c r="M2402" s="176"/>
      <c r="N2402" s="177"/>
      <c r="O2402" s="177"/>
      <c r="P2402" s="177"/>
      <c r="Q2402" s="177"/>
      <c r="R2402" s="177"/>
      <c r="S2402" s="177"/>
      <c r="T2402" s="178"/>
      <c r="AT2402" s="173" t="s">
        <v>269</v>
      </c>
      <c r="AU2402" s="173" t="s">
        <v>87</v>
      </c>
      <c r="AV2402" s="14" t="s">
        <v>87</v>
      </c>
      <c r="AW2402" s="14" t="s">
        <v>26</v>
      </c>
      <c r="AX2402" s="14" t="s">
        <v>71</v>
      </c>
      <c r="AY2402" s="173" t="s">
        <v>157</v>
      </c>
    </row>
    <row r="2403" spans="1:65" s="14" customFormat="1" x14ac:dyDescent="0.2">
      <c r="B2403" s="172"/>
      <c r="D2403" s="166" t="s">
        <v>269</v>
      </c>
      <c r="E2403" s="173" t="s">
        <v>1</v>
      </c>
      <c r="F2403" s="174" t="s">
        <v>3091</v>
      </c>
      <c r="H2403" s="175">
        <v>48.545000000000002</v>
      </c>
      <c r="L2403" s="172"/>
      <c r="M2403" s="176"/>
      <c r="N2403" s="177"/>
      <c r="O2403" s="177"/>
      <c r="P2403" s="177"/>
      <c r="Q2403" s="177"/>
      <c r="R2403" s="177"/>
      <c r="S2403" s="177"/>
      <c r="T2403" s="178"/>
      <c r="AT2403" s="173" t="s">
        <v>269</v>
      </c>
      <c r="AU2403" s="173" t="s">
        <v>87</v>
      </c>
      <c r="AV2403" s="14" t="s">
        <v>87</v>
      </c>
      <c r="AW2403" s="14" t="s">
        <v>26</v>
      </c>
      <c r="AX2403" s="14" t="s">
        <v>71</v>
      </c>
      <c r="AY2403" s="173" t="s">
        <v>157</v>
      </c>
    </row>
    <row r="2404" spans="1:65" s="16" customFormat="1" x14ac:dyDescent="0.2">
      <c r="B2404" s="186"/>
      <c r="D2404" s="166" t="s">
        <v>269</v>
      </c>
      <c r="E2404" s="187" t="s">
        <v>1</v>
      </c>
      <c r="F2404" s="188" t="s">
        <v>319</v>
      </c>
      <c r="H2404" s="189">
        <v>143.29499999999999</v>
      </c>
      <c r="L2404" s="186"/>
      <c r="M2404" s="190"/>
      <c r="N2404" s="191"/>
      <c r="O2404" s="191"/>
      <c r="P2404" s="191"/>
      <c r="Q2404" s="191"/>
      <c r="R2404" s="191"/>
      <c r="S2404" s="191"/>
      <c r="T2404" s="192"/>
      <c r="AT2404" s="187" t="s">
        <v>269</v>
      </c>
      <c r="AU2404" s="187" t="s">
        <v>87</v>
      </c>
      <c r="AV2404" s="16" t="s">
        <v>92</v>
      </c>
      <c r="AW2404" s="16" t="s">
        <v>26</v>
      </c>
      <c r="AX2404" s="16" t="s">
        <v>71</v>
      </c>
      <c r="AY2404" s="187" t="s">
        <v>157</v>
      </c>
    </row>
    <row r="2405" spans="1:65" s="13" customFormat="1" x14ac:dyDescent="0.2">
      <c r="B2405" s="165"/>
      <c r="D2405" s="166" t="s">
        <v>269</v>
      </c>
      <c r="E2405" s="167" t="s">
        <v>1</v>
      </c>
      <c r="F2405" s="168" t="s">
        <v>3092</v>
      </c>
      <c r="H2405" s="167" t="s">
        <v>1</v>
      </c>
      <c r="L2405" s="165"/>
      <c r="M2405" s="169"/>
      <c r="N2405" s="170"/>
      <c r="O2405" s="170"/>
      <c r="P2405" s="170"/>
      <c r="Q2405" s="170"/>
      <c r="R2405" s="170"/>
      <c r="S2405" s="170"/>
      <c r="T2405" s="171"/>
      <c r="AT2405" s="167" t="s">
        <v>269</v>
      </c>
      <c r="AU2405" s="167" t="s">
        <v>87</v>
      </c>
      <c r="AV2405" s="13" t="s">
        <v>79</v>
      </c>
      <c r="AW2405" s="13" t="s">
        <v>26</v>
      </c>
      <c r="AX2405" s="13" t="s">
        <v>71</v>
      </c>
      <c r="AY2405" s="167" t="s">
        <v>157</v>
      </c>
    </row>
    <row r="2406" spans="1:65" s="14" customFormat="1" x14ac:dyDescent="0.2">
      <c r="B2406" s="172"/>
      <c r="D2406" s="166" t="s">
        <v>269</v>
      </c>
      <c r="E2406" s="173" t="s">
        <v>1</v>
      </c>
      <c r="F2406" s="174" t="s">
        <v>3093</v>
      </c>
      <c r="H2406" s="175">
        <v>9.9</v>
      </c>
      <c r="L2406" s="172"/>
      <c r="M2406" s="176"/>
      <c r="N2406" s="177"/>
      <c r="O2406" s="177"/>
      <c r="P2406" s="177"/>
      <c r="Q2406" s="177"/>
      <c r="R2406" s="177"/>
      <c r="S2406" s="177"/>
      <c r="T2406" s="178"/>
      <c r="AT2406" s="173" t="s">
        <v>269</v>
      </c>
      <c r="AU2406" s="173" t="s">
        <v>87</v>
      </c>
      <c r="AV2406" s="14" t="s">
        <v>87</v>
      </c>
      <c r="AW2406" s="14" t="s">
        <v>26</v>
      </c>
      <c r="AX2406" s="14" t="s">
        <v>71</v>
      </c>
      <c r="AY2406" s="173" t="s">
        <v>157</v>
      </c>
    </row>
    <row r="2407" spans="1:65" s="16" customFormat="1" x14ac:dyDescent="0.2">
      <c r="B2407" s="186"/>
      <c r="D2407" s="166" t="s">
        <v>269</v>
      </c>
      <c r="E2407" s="187" t="s">
        <v>1</v>
      </c>
      <c r="F2407" s="188" t="s">
        <v>319</v>
      </c>
      <c r="H2407" s="189">
        <v>9.9</v>
      </c>
      <c r="L2407" s="186"/>
      <c r="M2407" s="190"/>
      <c r="N2407" s="191"/>
      <c r="O2407" s="191"/>
      <c r="P2407" s="191"/>
      <c r="Q2407" s="191"/>
      <c r="R2407" s="191"/>
      <c r="S2407" s="191"/>
      <c r="T2407" s="192"/>
      <c r="AT2407" s="187" t="s">
        <v>269</v>
      </c>
      <c r="AU2407" s="187" t="s">
        <v>87</v>
      </c>
      <c r="AV2407" s="16" t="s">
        <v>92</v>
      </c>
      <c r="AW2407" s="16" t="s">
        <v>26</v>
      </c>
      <c r="AX2407" s="16" t="s">
        <v>71</v>
      </c>
      <c r="AY2407" s="187" t="s">
        <v>157</v>
      </c>
    </row>
    <row r="2408" spans="1:65" s="15" customFormat="1" x14ac:dyDescent="0.2">
      <c r="B2408" s="179"/>
      <c r="D2408" s="166" t="s">
        <v>269</v>
      </c>
      <c r="E2408" s="180" t="s">
        <v>1</v>
      </c>
      <c r="F2408" s="181" t="s">
        <v>272</v>
      </c>
      <c r="H2408" s="182">
        <v>1306.7670000000001</v>
      </c>
      <c r="L2408" s="179"/>
      <c r="M2408" s="183"/>
      <c r="N2408" s="184"/>
      <c r="O2408" s="184"/>
      <c r="P2408" s="184"/>
      <c r="Q2408" s="184"/>
      <c r="R2408" s="184"/>
      <c r="S2408" s="184"/>
      <c r="T2408" s="185"/>
      <c r="AT2408" s="180" t="s">
        <v>269</v>
      </c>
      <c r="AU2408" s="180" t="s">
        <v>87</v>
      </c>
      <c r="AV2408" s="15" t="s">
        <v>162</v>
      </c>
      <c r="AW2408" s="15" t="s">
        <v>26</v>
      </c>
      <c r="AX2408" s="15" t="s">
        <v>79</v>
      </c>
      <c r="AY2408" s="180" t="s">
        <v>157</v>
      </c>
    </row>
    <row r="2409" spans="1:65" s="2" customFormat="1" ht="43.5" customHeight="1" x14ac:dyDescent="0.2">
      <c r="A2409" s="30"/>
      <c r="B2409" s="147"/>
      <c r="C2409" s="148" t="s">
        <v>3094</v>
      </c>
      <c r="D2409" s="148" t="s">
        <v>159</v>
      </c>
      <c r="E2409" s="149" t="s">
        <v>3095</v>
      </c>
      <c r="F2409" s="150" t="s">
        <v>8124</v>
      </c>
      <c r="G2409" s="151" t="s">
        <v>168</v>
      </c>
      <c r="H2409" s="152">
        <v>44.81</v>
      </c>
      <c r="I2409" s="152"/>
      <c r="J2409" s="152">
        <f>ROUND(I2409*H2409,3)</f>
        <v>0</v>
      </c>
      <c r="K2409" s="153"/>
      <c r="L2409" s="31"/>
      <c r="M2409" s="154" t="s">
        <v>1</v>
      </c>
      <c r="N2409" s="155" t="s">
        <v>37</v>
      </c>
      <c r="O2409" s="156">
        <v>0.92095000000000005</v>
      </c>
      <c r="P2409" s="156">
        <f>O2409*H2409</f>
        <v>41.267769500000007</v>
      </c>
      <c r="Q2409" s="156">
        <v>1.32E-2</v>
      </c>
      <c r="R2409" s="156">
        <f>Q2409*H2409</f>
        <v>0.59149200000000002</v>
      </c>
      <c r="S2409" s="156">
        <v>0</v>
      </c>
      <c r="T2409" s="157">
        <f>S2409*H2409</f>
        <v>0</v>
      </c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R2409" s="158" t="s">
        <v>220</v>
      </c>
      <c r="AT2409" s="158" t="s">
        <v>159</v>
      </c>
      <c r="AU2409" s="158" t="s">
        <v>87</v>
      </c>
      <c r="AY2409" s="18" t="s">
        <v>157</v>
      </c>
      <c r="BE2409" s="159">
        <f>IF(N2409="základná",J2409,0)</f>
        <v>0</v>
      </c>
      <c r="BF2409" s="159">
        <f>IF(N2409="znížená",J2409,0)</f>
        <v>0</v>
      </c>
      <c r="BG2409" s="159">
        <f>IF(N2409="zákl. prenesená",J2409,0)</f>
        <v>0</v>
      </c>
      <c r="BH2409" s="159">
        <f>IF(N2409="zníž. prenesená",J2409,0)</f>
        <v>0</v>
      </c>
      <c r="BI2409" s="159">
        <f>IF(N2409="nulová",J2409,0)</f>
        <v>0</v>
      </c>
      <c r="BJ2409" s="18" t="s">
        <v>87</v>
      </c>
      <c r="BK2409" s="160">
        <f>ROUND(I2409*H2409,3)</f>
        <v>0</v>
      </c>
      <c r="BL2409" s="18" t="s">
        <v>220</v>
      </c>
      <c r="BM2409" s="158" t="s">
        <v>3096</v>
      </c>
    </row>
    <row r="2410" spans="1:65" s="13" customFormat="1" x14ac:dyDescent="0.2">
      <c r="B2410" s="165"/>
      <c r="D2410" s="166" t="s">
        <v>269</v>
      </c>
      <c r="E2410" s="167" t="s">
        <v>1</v>
      </c>
      <c r="F2410" s="168" t="s">
        <v>3074</v>
      </c>
      <c r="H2410" s="167" t="s">
        <v>1</v>
      </c>
      <c r="L2410" s="165"/>
      <c r="M2410" s="169"/>
      <c r="N2410" s="170"/>
      <c r="O2410" s="170"/>
      <c r="P2410" s="170"/>
      <c r="Q2410" s="170"/>
      <c r="R2410" s="170"/>
      <c r="S2410" s="170"/>
      <c r="T2410" s="171"/>
      <c r="AT2410" s="167" t="s">
        <v>269</v>
      </c>
      <c r="AU2410" s="167" t="s">
        <v>87</v>
      </c>
      <c r="AV2410" s="13" t="s">
        <v>79</v>
      </c>
      <c r="AW2410" s="13" t="s">
        <v>26</v>
      </c>
      <c r="AX2410" s="13" t="s">
        <v>71</v>
      </c>
      <c r="AY2410" s="167" t="s">
        <v>157</v>
      </c>
    </row>
    <row r="2411" spans="1:65" s="13" customFormat="1" x14ac:dyDescent="0.2">
      <c r="B2411" s="165"/>
      <c r="D2411" s="166" t="s">
        <v>269</v>
      </c>
      <c r="E2411" s="167" t="s">
        <v>1</v>
      </c>
      <c r="F2411" s="168" t="s">
        <v>1070</v>
      </c>
      <c r="H2411" s="167" t="s">
        <v>1</v>
      </c>
      <c r="L2411" s="165"/>
      <c r="M2411" s="169"/>
      <c r="N2411" s="170"/>
      <c r="O2411" s="170"/>
      <c r="P2411" s="170"/>
      <c r="Q2411" s="170"/>
      <c r="R2411" s="170"/>
      <c r="S2411" s="170"/>
      <c r="T2411" s="171"/>
      <c r="AT2411" s="167" t="s">
        <v>269</v>
      </c>
      <c r="AU2411" s="167" t="s">
        <v>87</v>
      </c>
      <c r="AV2411" s="13" t="s">
        <v>79</v>
      </c>
      <c r="AW2411" s="13" t="s">
        <v>26</v>
      </c>
      <c r="AX2411" s="13" t="s">
        <v>71</v>
      </c>
      <c r="AY2411" s="167" t="s">
        <v>157</v>
      </c>
    </row>
    <row r="2412" spans="1:65" s="14" customFormat="1" x14ac:dyDescent="0.2">
      <c r="B2412" s="172"/>
      <c r="D2412" s="166" t="s">
        <v>269</v>
      </c>
      <c r="E2412" s="173" t="s">
        <v>1</v>
      </c>
      <c r="F2412" s="174" t="s">
        <v>3097</v>
      </c>
      <c r="H2412" s="175">
        <v>22.7</v>
      </c>
      <c r="L2412" s="172"/>
      <c r="M2412" s="176"/>
      <c r="N2412" s="177"/>
      <c r="O2412" s="177"/>
      <c r="P2412" s="177"/>
      <c r="Q2412" s="177"/>
      <c r="R2412" s="177"/>
      <c r="S2412" s="177"/>
      <c r="T2412" s="178"/>
      <c r="AT2412" s="173" t="s">
        <v>269</v>
      </c>
      <c r="AU2412" s="173" t="s">
        <v>87</v>
      </c>
      <c r="AV2412" s="14" t="s">
        <v>87</v>
      </c>
      <c r="AW2412" s="14" t="s">
        <v>26</v>
      </c>
      <c r="AX2412" s="14" t="s">
        <v>71</v>
      </c>
      <c r="AY2412" s="173" t="s">
        <v>157</v>
      </c>
    </row>
    <row r="2413" spans="1:65" s="14" customFormat="1" x14ac:dyDescent="0.2">
      <c r="B2413" s="172"/>
      <c r="D2413" s="166" t="s">
        <v>269</v>
      </c>
      <c r="E2413" s="173" t="s">
        <v>1</v>
      </c>
      <c r="F2413" s="174" t="s">
        <v>3098</v>
      </c>
      <c r="H2413" s="175">
        <v>22.11</v>
      </c>
      <c r="L2413" s="172"/>
      <c r="M2413" s="176"/>
      <c r="N2413" s="177"/>
      <c r="O2413" s="177"/>
      <c r="P2413" s="177"/>
      <c r="Q2413" s="177"/>
      <c r="R2413" s="177"/>
      <c r="S2413" s="177"/>
      <c r="T2413" s="178"/>
      <c r="AT2413" s="173" t="s">
        <v>269</v>
      </c>
      <c r="AU2413" s="173" t="s">
        <v>87</v>
      </c>
      <c r="AV2413" s="14" t="s">
        <v>87</v>
      </c>
      <c r="AW2413" s="14" t="s">
        <v>26</v>
      </c>
      <c r="AX2413" s="14" t="s">
        <v>71</v>
      </c>
      <c r="AY2413" s="173" t="s">
        <v>157</v>
      </c>
    </row>
    <row r="2414" spans="1:65" s="15" customFormat="1" x14ac:dyDescent="0.2">
      <c r="B2414" s="179"/>
      <c r="D2414" s="166" t="s">
        <v>269</v>
      </c>
      <c r="E2414" s="180" t="s">
        <v>1</v>
      </c>
      <c r="F2414" s="181" t="s">
        <v>272</v>
      </c>
      <c r="H2414" s="182">
        <v>44.81</v>
      </c>
      <c r="L2414" s="179"/>
      <c r="M2414" s="183"/>
      <c r="N2414" s="184"/>
      <c r="O2414" s="184"/>
      <c r="P2414" s="184"/>
      <c r="Q2414" s="184"/>
      <c r="R2414" s="184"/>
      <c r="S2414" s="184"/>
      <c r="T2414" s="185"/>
      <c r="AT2414" s="180" t="s">
        <v>269</v>
      </c>
      <c r="AU2414" s="180" t="s">
        <v>87</v>
      </c>
      <c r="AV2414" s="15" t="s">
        <v>162</v>
      </c>
      <c r="AW2414" s="15" t="s">
        <v>26</v>
      </c>
      <c r="AX2414" s="15" t="s">
        <v>79</v>
      </c>
      <c r="AY2414" s="180" t="s">
        <v>157</v>
      </c>
    </row>
    <row r="2415" spans="1:65" s="2" customFormat="1" ht="37.9" customHeight="1" x14ac:dyDescent="0.2">
      <c r="A2415" s="30"/>
      <c r="B2415" s="147"/>
      <c r="C2415" s="148" t="s">
        <v>3099</v>
      </c>
      <c r="D2415" s="148" t="s">
        <v>159</v>
      </c>
      <c r="E2415" s="149" t="s">
        <v>3100</v>
      </c>
      <c r="F2415" s="150" t="s">
        <v>8125</v>
      </c>
      <c r="G2415" s="151" t="s">
        <v>168</v>
      </c>
      <c r="H2415" s="152">
        <v>27.259</v>
      </c>
      <c r="I2415" s="152"/>
      <c r="J2415" s="152">
        <f>ROUND(I2415*H2415,3)</f>
        <v>0</v>
      </c>
      <c r="K2415" s="153"/>
      <c r="L2415" s="31"/>
      <c r="M2415" s="154" t="s">
        <v>1</v>
      </c>
      <c r="N2415" s="155" t="s">
        <v>37</v>
      </c>
      <c r="O2415" s="156">
        <v>0.57837000000000005</v>
      </c>
      <c r="P2415" s="156">
        <f>O2415*H2415</f>
        <v>15.765787830000001</v>
      </c>
      <c r="Q2415" s="156">
        <v>1.9000000000000001E-4</v>
      </c>
      <c r="R2415" s="156">
        <f>Q2415*H2415</f>
        <v>5.1792100000000001E-3</v>
      </c>
      <c r="S2415" s="156">
        <v>0</v>
      </c>
      <c r="T2415" s="157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58" t="s">
        <v>220</v>
      </c>
      <c r="AT2415" s="158" t="s">
        <v>159</v>
      </c>
      <c r="AU2415" s="158" t="s">
        <v>87</v>
      </c>
      <c r="AY2415" s="18" t="s">
        <v>157</v>
      </c>
      <c r="BE2415" s="159">
        <f>IF(N2415="základná",J2415,0)</f>
        <v>0</v>
      </c>
      <c r="BF2415" s="159">
        <f>IF(N2415="znížená",J2415,0)</f>
        <v>0</v>
      </c>
      <c r="BG2415" s="159">
        <f>IF(N2415="zákl. prenesená",J2415,0)</f>
        <v>0</v>
      </c>
      <c r="BH2415" s="159">
        <f>IF(N2415="zníž. prenesená",J2415,0)</f>
        <v>0</v>
      </c>
      <c r="BI2415" s="159">
        <f>IF(N2415="nulová",J2415,0)</f>
        <v>0</v>
      </c>
      <c r="BJ2415" s="18" t="s">
        <v>87</v>
      </c>
      <c r="BK2415" s="160">
        <f>ROUND(I2415*H2415,3)</f>
        <v>0</v>
      </c>
      <c r="BL2415" s="18" t="s">
        <v>220</v>
      </c>
      <c r="BM2415" s="158" t="s">
        <v>3101</v>
      </c>
    </row>
    <row r="2416" spans="1:65" s="13" customFormat="1" ht="22.5" x14ac:dyDescent="0.2">
      <c r="B2416" s="165"/>
      <c r="D2416" s="166" t="s">
        <v>269</v>
      </c>
      <c r="E2416" s="167" t="s">
        <v>1</v>
      </c>
      <c r="F2416" s="168" t="s">
        <v>3102</v>
      </c>
      <c r="H2416" s="167" t="s">
        <v>1</v>
      </c>
      <c r="L2416" s="165"/>
      <c r="M2416" s="169"/>
      <c r="N2416" s="170"/>
      <c r="O2416" s="170"/>
      <c r="P2416" s="170"/>
      <c r="Q2416" s="170"/>
      <c r="R2416" s="170"/>
      <c r="S2416" s="170"/>
      <c r="T2416" s="171"/>
      <c r="AT2416" s="167" t="s">
        <v>269</v>
      </c>
      <c r="AU2416" s="167" t="s">
        <v>87</v>
      </c>
      <c r="AV2416" s="13" t="s">
        <v>79</v>
      </c>
      <c r="AW2416" s="13" t="s">
        <v>26</v>
      </c>
      <c r="AX2416" s="13" t="s">
        <v>71</v>
      </c>
      <c r="AY2416" s="167" t="s">
        <v>157</v>
      </c>
    </row>
    <row r="2417" spans="1:65" s="14" customFormat="1" x14ac:dyDescent="0.2">
      <c r="B2417" s="172"/>
      <c r="D2417" s="166" t="s">
        <v>269</v>
      </c>
      <c r="E2417" s="173" t="s">
        <v>1</v>
      </c>
      <c r="F2417" s="174" t="s">
        <v>3103</v>
      </c>
      <c r="H2417" s="175">
        <v>27.259</v>
      </c>
      <c r="L2417" s="172"/>
      <c r="M2417" s="176"/>
      <c r="N2417" s="177"/>
      <c r="O2417" s="177"/>
      <c r="P2417" s="177"/>
      <c r="Q2417" s="177"/>
      <c r="R2417" s="177"/>
      <c r="S2417" s="177"/>
      <c r="T2417" s="178"/>
      <c r="AT2417" s="173" t="s">
        <v>269</v>
      </c>
      <c r="AU2417" s="173" t="s">
        <v>87</v>
      </c>
      <c r="AV2417" s="14" t="s">
        <v>87</v>
      </c>
      <c r="AW2417" s="14" t="s">
        <v>26</v>
      </c>
      <c r="AX2417" s="14" t="s">
        <v>71</v>
      </c>
      <c r="AY2417" s="173" t="s">
        <v>157</v>
      </c>
    </row>
    <row r="2418" spans="1:65" s="15" customFormat="1" x14ac:dyDescent="0.2">
      <c r="B2418" s="179"/>
      <c r="D2418" s="166" t="s">
        <v>269</v>
      </c>
      <c r="E2418" s="180" t="s">
        <v>1</v>
      </c>
      <c r="F2418" s="181" t="s">
        <v>272</v>
      </c>
      <c r="H2418" s="182">
        <v>27.259</v>
      </c>
      <c r="L2418" s="179"/>
      <c r="M2418" s="183"/>
      <c r="N2418" s="184"/>
      <c r="O2418" s="184"/>
      <c r="P2418" s="184"/>
      <c r="Q2418" s="184"/>
      <c r="R2418" s="184"/>
      <c r="S2418" s="184"/>
      <c r="T2418" s="185"/>
      <c r="AT2418" s="180" t="s">
        <v>269</v>
      </c>
      <c r="AU2418" s="180" t="s">
        <v>87</v>
      </c>
      <c r="AV2418" s="15" t="s">
        <v>162</v>
      </c>
      <c r="AW2418" s="15" t="s">
        <v>26</v>
      </c>
      <c r="AX2418" s="15" t="s">
        <v>79</v>
      </c>
      <c r="AY2418" s="180" t="s">
        <v>157</v>
      </c>
    </row>
    <row r="2419" spans="1:65" s="2" customFormat="1" ht="45" customHeight="1" x14ac:dyDescent="0.2">
      <c r="A2419" s="30"/>
      <c r="B2419" s="147"/>
      <c r="C2419" s="193" t="s">
        <v>3104</v>
      </c>
      <c r="D2419" s="193" t="s">
        <v>777</v>
      </c>
      <c r="E2419" s="194" t="s">
        <v>3105</v>
      </c>
      <c r="F2419" s="195" t="s">
        <v>8126</v>
      </c>
      <c r="G2419" s="196" t="s">
        <v>196</v>
      </c>
      <c r="H2419" s="197">
        <v>90</v>
      </c>
      <c r="I2419" s="197"/>
      <c r="J2419" s="197">
        <f>ROUND(I2419*H2419,3)</f>
        <v>0</v>
      </c>
      <c r="K2419" s="198"/>
      <c r="L2419" s="199"/>
      <c r="M2419" s="200" t="s">
        <v>1</v>
      </c>
      <c r="N2419" s="201" t="s">
        <v>37</v>
      </c>
      <c r="O2419" s="156">
        <v>0</v>
      </c>
      <c r="P2419" s="156">
        <f>O2419*H2419</f>
        <v>0</v>
      </c>
      <c r="Q2419" s="156">
        <v>5.5000000000000003E-4</v>
      </c>
      <c r="R2419" s="156">
        <f>Q2419*H2419</f>
        <v>4.9500000000000002E-2</v>
      </c>
      <c r="S2419" s="156">
        <v>0</v>
      </c>
      <c r="T2419" s="157">
        <f>S2419*H2419</f>
        <v>0</v>
      </c>
      <c r="U2419" s="30"/>
      <c r="V2419" s="30"/>
      <c r="W2419" s="30"/>
      <c r="X2419" s="30"/>
      <c r="Y2419" s="30"/>
      <c r="Z2419" s="30"/>
      <c r="AA2419" s="30"/>
      <c r="AB2419" s="30"/>
      <c r="AC2419" s="30"/>
      <c r="AD2419" s="30"/>
      <c r="AE2419" s="30"/>
      <c r="AR2419" s="158" t="s">
        <v>511</v>
      </c>
      <c r="AT2419" s="158" t="s">
        <v>777</v>
      </c>
      <c r="AU2419" s="158" t="s">
        <v>87</v>
      </c>
      <c r="AY2419" s="18" t="s">
        <v>157</v>
      </c>
      <c r="BE2419" s="159">
        <f>IF(N2419="základná",J2419,0)</f>
        <v>0</v>
      </c>
      <c r="BF2419" s="159">
        <f>IF(N2419="znížená",J2419,0)</f>
        <v>0</v>
      </c>
      <c r="BG2419" s="159">
        <f>IF(N2419="zákl. prenesená",J2419,0)</f>
        <v>0</v>
      </c>
      <c r="BH2419" s="159">
        <f>IF(N2419="zníž. prenesená",J2419,0)</f>
        <v>0</v>
      </c>
      <c r="BI2419" s="159">
        <f>IF(N2419="nulová",J2419,0)</f>
        <v>0</v>
      </c>
      <c r="BJ2419" s="18" t="s">
        <v>87</v>
      </c>
      <c r="BK2419" s="160">
        <f>ROUND(I2419*H2419,3)</f>
        <v>0</v>
      </c>
      <c r="BL2419" s="18" t="s">
        <v>220</v>
      </c>
      <c r="BM2419" s="158" t="s">
        <v>3106</v>
      </c>
    </row>
    <row r="2420" spans="1:65" s="2" customFormat="1" ht="37.9" customHeight="1" x14ac:dyDescent="0.2">
      <c r="A2420" s="30"/>
      <c r="B2420" s="147"/>
      <c r="C2420" s="193" t="s">
        <v>3107</v>
      </c>
      <c r="D2420" s="193" t="s">
        <v>777</v>
      </c>
      <c r="E2420" s="194" t="s">
        <v>3108</v>
      </c>
      <c r="F2420" s="195" t="s">
        <v>8127</v>
      </c>
      <c r="G2420" s="196" t="s">
        <v>196</v>
      </c>
      <c r="H2420" s="197">
        <v>28</v>
      </c>
      <c r="I2420" s="197"/>
      <c r="J2420" s="197">
        <f>ROUND(I2420*H2420,3)</f>
        <v>0</v>
      </c>
      <c r="K2420" s="198"/>
      <c r="L2420" s="199"/>
      <c r="M2420" s="200" t="s">
        <v>1</v>
      </c>
      <c r="N2420" s="201" t="s">
        <v>37</v>
      </c>
      <c r="O2420" s="156">
        <v>0</v>
      </c>
      <c r="P2420" s="156">
        <f>O2420*H2420</f>
        <v>0</v>
      </c>
      <c r="Q2420" s="156">
        <v>3.6999999999999999E-4</v>
      </c>
      <c r="R2420" s="156">
        <f>Q2420*H2420</f>
        <v>1.0359999999999999E-2</v>
      </c>
      <c r="S2420" s="156">
        <v>0</v>
      </c>
      <c r="T2420" s="157">
        <f>S2420*H2420</f>
        <v>0</v>
      </c>
      <c r="U2420" s="30"/>
      <c r="V2420" s="30"/>
      <c r="W2420" s="30"/>
      <c r="X2420" s="30"/>
      <c r="Y2420" s="30"/>
      <c r="Z2420" s="30"/>
      <c r="AA2420" s="30"/>
      <c r="AB2420" s="30"/>
      <c r="AC2420" s="30"/>
      <c r="AD2420" s="30"/>
      <c r="AE2420" s="30"/>
      <c r="AR2420" s="158" t="s">
        <v>511</v>
      </c>
      <c r="AT2420" s="158" t="s">
        <v>777</v>
      </c>
      <c r="AU2420" s="158" t="s">
        <v>87</v>
      </c>
      <c r="AY2420" s="18" t="s">
        <v>157</v>
      </c>
      <c r="BE2420" s="159">
        <f>IF(N2420="základná",J2420,0)</f>
        <v>0</v>
      </c>
      <c r="BF2420" s="159">
        <f>IF(N2420="znížená",J2420,0)</f>
        <v>0</v>
      </c>
      <c r="BG2420" s="159">
        <f>IF(N2420="zákl. prenesená",J2420,0)</f>
        <v>0</v>
      </c>
      <c r="BH2420" s="159">
        <f>IF(N2420="zníž. prenesená",J2420,0)</f>
        <v>0</v>
      </c>
      <c r="BI2420" s="159">
        <f>IF(N2420="nulová",J2420,0)</f>
        <v>0</v>
      </c>
      <c r="BJ2420" s="18" t="s">
        <v>87</v>
      </c>
      <c r="BK2420" s="160">
        <f>ROUND(I2420*H2420,3)</f>
        <v>0</v>
      </c>
      <c r="BL2420" s="18" t="s">
        <v>220</v>
      </c>
      <c r="BM2420" s="158" t="s">
        <v>3109</v>
      </c>
    </row>
    <row r="2421" spans="1:65" s="2" customFormat="1" ht="37.9" customHeight="1" x14ac:dyDescent="0.2">
      <c r="A2421" s="30"/>
      <c r="B2421" s="147"/>
      <c r="C2421" s="148" t="s">
        <v>3110</v>
      </c>
      <c r="D2421" s="148" t="s">
        <v>159</v>
      </c>
      <c r="E2421" s="149" t="s">
        <v>3111</v>
      </c>
      <c r="F2421" s="150" t="s">
        <v>8128</v>
      </c>
      <c r="G2421" s="151" t="s">
        <v>168</v>
      </c>
      <c r="H2421" s="152">
        <v>1351.577</v>
      </c>
      <c r="I2421" s="152"/>
      <c r="J2421" s="152">
        <f>ROUND(I2421*H2421,3)</f>
        <v>0</v>
      </c>
      <c r="K2421" s="153"/>
      <c r="L2421" s="31"/>
      <c r="M2421" s="154" t="s">
        <v>1</v>
      </c>
      <c r="N2421" s="155" t="s">
        <v>37</v>
      </c>
      <c r="O2421" s="156">
        <v>0.2</v>
      </c>
      <c r="P2421" s="156">
        <f>O2421*H2421</f>
        <v>270.31540000000001</v>
      </c>
      <c r="Q2421" s="156">
        <v>5.0000000000000001E-4</v>
      </c>
      <c r="R2421" s="156">
        <f>Q2421*H2421</f>
        <v>0.67578850000000001</v>
      </c>
      <c r="S2421" s="156">
        <v>0</v>
      </c>
      <c r="T2421" s="157">
        <f>S2421*H2421</f>
        <v>0</v>
      </c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R2421" s="158" t="s">
        <v>220</v>
      </c>
      <c r="AT2421" s="158" t="s">
        <v>159</v>
      </c>
      <c r="AU2421" s="158" t="s">
        <v>87</v>
      </c>
      <c r="AY2421" s="18" t="s">
        <v>157</v>
      </c>
      <c r="BE2421" s="159">
        <f>IF(N2421="základná",J2421,0)</f>
        <v>0</v>
      </c>
      <c r="BF2421" s="159">
        <f>IF(N2421="znížená",J2421,0)</f>
        <v>0</v>
      </c>
      <c r="BG2421" s="159">
        <f>IF(N2421="zákl. prenesená",J2421,0)</f>
        <v>0</v>
      </c>
      <c r="BH2421" s="159">
        <f>IF(N2421="zníž. prenesená",J2421,0)</f>
        <v>0</v>
      </c>
      <c r="BI2421" s="159">
        <f>IF(N2421="nulová",J2421,0)</f>
        <v>0</v>
      </c>
      <c r="BJ2421" s="18" t="s">
        <v>87</v>
      </c>
      <c r="BK2421" s="160">
        <f>ROUND(I2421*H2421,3)</f>
        <v>0</v>
      </c>
      <c r="BL2421" s="18" t="s">
        <v>220</v>
      </c>
      <c r="BM2421" s="158" t="s">
        <v>3112</v>
      </c>
    </row>
    <row r="2422" spans="1:65" s="14" customFormat="1" ht="22.5" x14ac:dyDescent="0.2">
      <c r="B2422" s="172"/>
      <c r="D2422" s="166" t="s">
        <v>269</v>
      </c>
      <c r="E2422" s="173" t="s">
        <v>1</v>
      </c>
      <c r="F2422" s="174" t="s">
        <v>3113</v>
      </c>
      <c r="H2422" s="175">
        <v>1351.577</v>
      </c>
      <c r="L2422" s="172"/>
      <c r="M2422" s="176"/>
      <c r="N2422" s="177"/>
      <c r="O2422" s="177"/>
      <c r="P2422" s="177"/>
      <c r="Q2422" s="177"/>
      <c r="R2422" s="177"/>
      <c r="S2422" s="177"/>
      <c r="T2422" s="178"/>
      <c r="AT2422" s="173" t="s">
        <v>269</v>
      </c>
      <c r="AU2422" s="173" t="s">
        <v>87</v>
      </c>
      <c r="AV2422" s="14" t="s">
        <v>87</v>
      </c>
      <c r="AW2422" s="14" t="s">
        <v>26</v>
      </c>
      <c r="AX2422" s="14" t="s">
        <v>71</v>
      </c>
      <c r="AY2422" s="173" t="s">
        <v>157</v>
      </c>
    </row>
    <row r="2423" spans="1:65" s="15" customFormat="1" x14ac:dyDescent="0.2">
      <c r="B2423" s="179"/>
      <c r="D2423" s="166" t="s">
        <v>269</v>
      </c>
      <c r="E2423" s="180" t="s">
        <v>1</v>
      </c>
      <c r="F2423" s="181" t="s">
        <v>272</v>
      </c>
      <c r="H2423" s="182">
        <v>1351.577</v>
      </c>
      <c r="L2423" s="179"/>
      <c r="M2423" s="183"/>
      <c r="N2423" s="184"/>
      <c r="O2423" s="184"/>
      <c r="P2423" s="184"/>
      <c r="Q2423" s="184"/>
      <c r="R2423" s="184"/>
      <c r="S2423" s="184"/>
      <c r="T2423" s="185"/>
      <c r="AT2423" s="180" t="s">
        <v>269</v>
      </c>
      <c r="AU2423" s="180" t="s">
        <v>87</v>
      </c>
      <c r="AV2423" s="15" t="s">
        <v>162</v>
      </c>
      <c r="AW2423" s="15" t="s">
        <v>26</v>
      </c>
      <c r="AX2423" s="15" t="s">
        <v>79</v>
      </c>
      <c r="AY2423" s="180" t="s">
        <v>157</v>
      </c>
    </row>
    <row r="2424" spans="1:65" s="2" customFormat="1" ht="37.9" customHeight="1" x14ac:dyDescent="0.2">
      <c r="A2424" s="30"/>
      <c r="B2424" s="147"/>
      <c r="C2424" s="193" t="s">
        <v>3114</v>
      </c>
      <c r="D2424" s="193" t="s">
        <v>777</v>
      </c>
      <c r="E2424" s="194" t="s">
        <v>3115</v>
      </c>
      <c r="F2424" s="195" t="s">
        <v>8129</v>
      </c>
      <c r="G2424" s="196" t="s">
        <v>168</v>
      </c>
      <c r="H2424" s="197">
        <v>1437.5</v>
      </c>
      <c r="I2424" s="197"/>
      <c r="J2424" s="197">
        <f>ROUND(I2424*H2424,3)</f>
        <v>0</v>
      </c>
      <c r="K2424" s="198"/>
      <c r="L2424" s="199"/>
      <c r="M2424" s="200" t="s">
        <v>1</v>
      </c>
      <c r="N2424" s="201" t="s">
        <v>37</v>
      </c>
      <c r="O2424" s="156">
        <v>0</v>
      </c>
      <c r="P2424" s="156">
        <f>O2424*H2424</f>
        <v>0</v>
      </c>
      <c r="Q2424" s="156">
        <v>1.0200000000000001E-2</v>
      </c>
      <c r="R2424" s="156">
        <f>Q2424*H2424</f>
        <v>14.662500000000001</v>
      </c>
      <c r="S2424" s="156">
        <v>0</v>
      </c>
      <c r="T2424" s="157">
        <f>S2424*H2424</f>
        <v>0</v>
      </c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R2424" s="158" t="s">
        <v>511</v>
      </c>
      <c r="AT2424" s="158" t="s">
        <v>777</v>
      </c>
      <c r="AU2424" s="158" t="s">
        <v>87</v>
      </c>
      <c r="AY2424" s="18" t="s">
        <v>157</v>
      </c>
      <c r="BE2424" s="159">
        <f>IF(N2424="základná",J2424,0)</f>
        <v>0</v>
      </c>
      <c r="BF2424" s="159">
        <f>IF(N2424="znížená",J2424,0)</f>
        <v>0</v>
      </c>
      <c r="BG2424" s="159">
        <f>IF(N2424="zákl. prenesená",J2424,0)</f>
        <v>0</v>
      </c>
      <c r="BH2424" s="159">
        <f>IF(N2424="zníž. prenesená",J2424,0)</f>
        <v>0</v>
      </c>
      <c r="BI2424" s="159">
        <f>IF(N2424="nulová",J2424,0)</f>
        <v>0</v>
      </c>
      <c r="BJ2424" s="18" t="s">
        <v>87</v>
      </c>
      <c r="BK2424" s="160">
        <f>ROUND(I2424*H2424,3)</f>
        <v>0</v>
      </c>
      <c r="BL2424" s="18" t="s">
        <v>220</v>
      </c>
      <c r="BM2424" s="158" t="s">
        <v>3116</v>
      </c>
    </row>
    <row r="2425" spans="1:65" s="14" customFormat="1" x14ac:dyDescent="0.2">
      <c r="B2425" s="172"/>
      <c r="D2425" s="166" t="s">
        <v>269</v>
      </c>
      <c r="E2425" s="173" t="s">
        <v>1</v>
      </c>
      <c r="F2425" s="174" t="s">
        <v>3117</v>
      </c>
      <c r="H2425" s="175">
        <v>1437.5</v>
      </c>
      <c r="L2425" s="172"/>
      <c r="M2425" s="176"/>
      <c r="N2425" s="177"/>
      <c r="O2425" s="177"/>
      <c r="P2425" s="177"/>
      <c r="Q2425" s="177"/>
      <c r="R2425" s="177"/>
      <c r="S2425" s="177"/>
      <c r="T2425" s="178"/>
      <c r="AT2425" s="173" t="s">
        <v>269</v>
      </c>
      <c r="AU2425" s="173" t="s">
        <v>87</v>
      </c>
      <c r="AV2425" s="14" t="s">
        <v>87</v>
      </c>
      <c r="AW2425" s="14" t="s">
        <v>26</v>
      </c>
      <c r="AX2425" s="14" t="s">
        <v>71</v>
      </c>
      <c r="AY2425" s="173" t="s">
        <v>157</v>
      </c>
    </row>
    <row r="2426" spans="1:65" s="15" customFormat="1" x14ac:dyDescent="0.2">
      <c r="B2426" s="179"/>
      <c r="D2426" s="166" t="s">
        <v>269</v>
      </c>
      <c r="E2426" s="180" t="s">
        <v>1</v>
      </c>
      <c r="F2426" s="181" t="s">
        <v>272</v>
      </c>
      <c r="H2426" s="182">
        <v>1437.5</v>
      </c>
      <c r="L2426" s="179"/>
      <c r="M2426" s="183"/>
      <c r="N2426" s="184"/>
      <c r="O2426" s="184"/>
      <c r="P2426" s="184"/>
      <c r="Q2426" s="184"/>
      <c r="R2426" s="184"/>
      <c r="S2426" s="184"/>
      <c r="T2426" s="185"/>
      <c r="AT2426" s="180" t="s">
        <v>269</v>
      </c>
      <c r="AU2426" s="180" t="s">
        <v>87</v>
      </c>
      <c r="AV2426" s="15" t="s">
        <v>162</v>
      </c>
      <c r="AW2426" s="15" t="s">
        <v>26</v>
      </c>
      <c r="AX2426" s="15" t="s">
        <v>79</v>
      </c>
      <c r="AY2426" s="180" t="s">
        <v>157</v>
      </c>
    </row>
    <row r="2427" spans="1:65" s="2" customFormat="1" ht="37.9" customHeight="1" x14ac:dyDescent="0.2">
      <c r="A2427" s="30"/>
      <c r="B2427" s="147"/>
      <c r="C2427" s="193" t="s">
        <v>3118</v>
      </c>
      <c r="D2427" s="193" t="s">
        <v>777</v>
      </c>
      <c r="E2427" s="194" t="s">
        <v>3119</v>
      </c>
      <c r="F2427" s="195" t="s">
        <v>8130</v>
      </c>
      <c r="G2427" s="196" t="s">
        <v>168</v>
      </c>
      <c r="H2427" s="197">
        <v>50</v>
      </c>
      <c r="I2427" s="197"/>
      <c r="J2427" s="197">
        <f>ROUND(I2427*H2427,3)</f>
        <v>0</v>
      </c>
      <c r="K2427" s="198"/>
      <c r="L2427" s="199"/>
      <c r="M2427" s="200" t="s">
        <v>1</v>
      </c>
      <c r="N2427" s="201" t="s">
        <v>37</v>
      </c>
      <c r="O2427" s="156">
        <v>0</v>
      </c>
      <c r="P2427" s="156">
        <f>O2427*H2427</f>
        <v>0</v>
      </c>
      <c r="Q2427" s="156">
        <v>1.01E-2</v>
      </c>
      <c r="R2427" s="156">
        <f>Q2427*H2427</f>
        <v>0.505</v>
      </c>
      <c r="S2427" s="156">
        <v>0</v>
      </c>
      <c r="T2427" s="157">
        <f>S2427*H2427</f>
        <v>0</v>
      </c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R2427" s="158" t="s">
        <v>511</v>
      </c>
      <c r="AT2427" s="158" t="s">
        <v>777</v>
      </c>
      <c r="AU2427" s="158" t="s">
        <v>87</v>
      </c>
      <c r="AY2427" s="18" t="s">
        <v>157</v>
      </c>
      <c r="BE2427" s="159">
        <f>IF(N2427="základná",J2427,0)</f>
        <v>0</v>
      </c>
      <c r="BF2427" s="159">
        <f>IF(N2427="znížená",J2427,0)</f>
        <v>0</v>
      </c>
      <c r="BG2427" s="159">
        <f>IF(N2427="zákl. prenesená",J2427,0)</f>
        <v>0</v>
      </c>
      <c r="BH2427" s="159">
        <f>IF(N2427="zníž. prenesená",J2427,0)</f>
        <v>0</v>
      </c>
      <c r="BI2427" s="159">
        <f>IF(N2427="nulová",J2427,0)</f>
        <v>0</v>
      </c>
      <c r="BJ2427" s="18" t="s">
        <v>87</v>
      </c>
      <c r="BK2427" s="160">
        <f>ROUND(I2427*H2427,3)</f>
        <v>0</v>
      </c>
      <c r="BL2427" s="18" t="s">
        <v>220</v>
      </c>
      <c r="BM2427" s="158" t="s">
        <v>3120</v>
      </c>
    </row>
    <row r="2428" spans="1:65" s="14" customFormat="1" x14ac:dyDescent="0.2">
      <c r="B2428" s="172"/>
      <c r="D2428" s="166" t="s">
        <v>269</v>
      </c>
      <c r="E2428" s="173" t="s">
        <v>1</v>
      </c>
      <c r="F2428" s="174" t="s">
        <v>3121</v>
      </c>
      <c r="H2428" s="175">
        <v>50</v>
      </c>
      <c r="L2428" s="172"/>
      <c r="M2428" s="176"/>
      <c r="N2428" s="177"/>
      <c r="O2428" s="177"/>
      <c r="P2428" s="177"/>
      <c r="Q2428" s="177"/>
      <c r="R2428" s="177"/>
      <c r="S2428" s="177"/>
      <c r="T2428" s="178"/>
      <c r="AT2428" s="173" t="s">
        <v>269</v>
      </c>
      <c r="AU2428" s="173" t="s">
        <v>87</v>
      </c>
      <c r="AV2428" s="14" t="s">
        <v>87</v>
      </c>
      <c r="AW2428" s="14" t="s">
        <v>26</v>
      </c>
      <c r="AX2428" s="14" t="s">
        <v>71</v>
      </c>
      <c r="AY2428" s="173" t="s">
        <v>157</v>
      </c>
    </row>
    <row r="2429" spans="1:65" s="15" customFormat="1" x14ac:dyDescent="0.2">
      <c r="B2429" s="179"/>
      <c r="D2429" s="166" t="s">
        <v>269</v>
      </c>
      <c r="E2429" s="180" t="s">
        <v>1</v>
      </c>
      <c r="F2429" s="181" t="s">
        <v>272</v>
      </c>
      <c r="H2429" s="182">
        <v>50</v>
      </c>
      <c r="L2429" s="179"/>
      <c r="M2429" s="183"/>
      <c r="N2429" s="184"/>
      <c r="O2429" s="184"/>
      <c r="P2429" s="184"/>
      <c r="Q2429" s="184"/>
      <c r="R2429" s="184"/>
      <c r="S2429" s="184"/>
      <c r="T2429" s="185"/>
      <c r="AT2429" s="180" t="s">
        <v>269</v>
      </c>
      <c r="AU2429" s="180" t="s">
        <v>87</v>
      </c>
      <c r="AV2429" s="15" t="s">
        <v>162</v>
      </c>
      <c r="AW2429" s="15" t="s">
        <v>26</v>
      </c>
      <c r="AX2429" s="15" t="s">
        <v>79</v>
      </c>
      <c r="AY2429" s="180" t="s">
        <v>157</v>
      </c>
    </row>
    <row r="2430" spans="1:65" s="2" customFormat="1" ht="24.2" customHeight="1" x14ac:dyDescent="0.2">
      <c r="A2430" s="30"/>
      <c r="B2430" s="147"/>
      <c r="C2430" s="148" t="s">
        <v>3122</v>
      </c>
      <c r="D2430" s="148" t="s">
        <v>159</v>
      </c>
      <c r="E2430" s="149" t="s">
        <v>3123</v>
      </c>
      <c r="F2430" s="150" t="s">
        <v>3124</v>
      </c>
      <c r="G2430" s="151" t="s">
        <v>168</v>
      </c>
      <c r="H2430" s="152">
        <v>27.259</v>
      </c>
      <c r="I2430" s="152"/>
      <c r="J2430" s="152">
        <f>ROUND(I2430*H2430,3)</f>
        <v>0</v>
      </c>
      <c r="K2430" s="153"/>
      <c r="L2430" s="31"/>
      <c r="M2430" s="154" t="s">
        <v>1</v>
      </c>
      <c r="N2430" s="155" t="s">
        <v>37</v>
      </c>
      <c r="O2430" s="156">
        <v>0.20027</v>
      </c>
      <c r="P2430" s="156">
        <f>O2430*H2430</f>
        <v>5.4591599300000002</v>
      </c>
      <c r="Q2430" s="156">
        <v>5.0000000000000001E-4</v>
      </c>
      <c r="R2430" s="156">
        <f>Q2430*H2430</f>
        <v>1.3629500000000001E-2</v>
      </c>
      <c r="S2430" s="156">
        <v>0</v>
      </c>
      <c r="T2430" s="157">
        <f>S2430*H2430</f>
        <v>0</v>
      </c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R2430" s="158" t="s">
        <v>220</v>
      </c>
      <c r="AT2430" s="158" t="s">
        <v>159</v>
      </c>
      <c r="AU2430" s="158" t="s">
        <v>87</v>
      </c>
      <c r="AY2430" s="18" t="s">
        <v>157</v>
      </c>
      <c r="BE2430" s="159">
        <f>IF(N2430="základná",J2430,0)</f>
        <v>0</v>
      </c>
      <c r="BF2430" s="159">
        <f>IF(N2430="znížená",J2430,0)</f>
        <v>0</v>
      </c>
      <c r="BG2430" s="159">
        <f>IF(N2430="zákl. prenesená",J2430,0)</f>
        <v>0</v>
      </c>
      <c r="BH2430" s="159">
        <f>IF(N2430="zníž. prenesená",J2430,0)</f>
        <v>0</v>
      </c>
      <c r="BI2430" s="159">
        <f>IF(N2430="nulová",J2430,0)</f>
        <v>0</v>
      </c>
      <c r="BJ2430" s="18" t="s">
        <v>87</v>
      </c>
      <c r="BK2430" s="160">
        <f>ROUND(I2430*H2430,3)</f>
        <v>0</v>
      </c>
      <c r="BL2430" s="18" t="s">
        <v>220</v>
      </c>
      <c r="BM2430" s="158" t="s">
        <v>3125</v>
      </c>
    </row>
    <row r="2431" spans="1:65" s="2" customFormat="1" ht="37.9" customHeight="1" x14ac:dyDescent="0.2">
      <c r="A2431" s="30"/>
      <c r="B2431" s="147"/>
      <c r="C2431" s="193" t="s">
        <v>3126</v>
      </c>
      <c r="D2431" s="193" t="s">
        <v>777</v>
      </c>
      <c r="E2431" s="194" t="s">
        <v>2086</v>
      </c>
      <c r="F2431" s="195" t="s">
        <v>8131</v>
      </c>
      <c r="G2431" s="196" t="s">
        <v>168</v>
      </c>
      <c r="H2431" s="197">
        <v>30.779</v>
      </c>
      <c r="I2431" s="197"/>
      <c r="J2431" s="197">
        <f>ROUND(I2431*H2431,3)</f>
        <v>0</v>
      </c>
      <c r="K2431" s="198"/>
      <c r="L2431" s="199"/>
      <c r="M2431" s="200" t="s">
        <v>1</v>
      </c>
      <c r="N2431" s="201" t="s">
        <v>37</v>
      </c>
      <c r="O2431" s="156">
        <v>0</v>
      </c>
      <c r="P2431" s="156">
        <f>O2431*H2431</f>
        <v>0</v>
      </c>
      <c r="Q2431" s="156">
        <v>1.4200000000000001E-2</v>
      </c>
      <c r="R2431" s="156">
        <f>Q2431*H2431</f>
        <v>0.4370618</v>
      </c>
      <c r="S2431" s="156">
        <v>0</v>
      </c>
      <c r="T2431" s="157">
        <f>S2431*H2431</f>
        <v>0</v>
      </c>
      <c r="U2431" s="30"/>
      <c r="V2431" s="30"/>
      <c r="W2431" s="30"/>
      <c r="X2431" s="30"/>
      <c r="Y2431" s="30"/>
      <c r="Z2431" s="30"/>
      <c r="AA2431" s="30"/>
      <c r="AB2431" s="30"/>
      <c r="AC2431" s="30"/>
      <c r="AD2431" s="30"/>
      <c r="AE2431" s="30"/>
      <c r="AR2431" s="158" t="s">
        <v>511</v>
      </c>
      <c r="AT2431" s="158" t="s">
        <v>777</v>
      </c>
      <c r="AU2431" s="158" t="s">
        <v>87</v>
      </c>
      <c r="AY2431" s="18" t="s">
        <v>157</v>
      </c>
      <c r="BE2431" s="159">
        <f>IF(N2431="základná",J2431,0)</f>
        <v>0</v>
      </c>
      <c r="BF2431" s="159">
        <f>IF(N2431="znížená",J2431,0)</f>
        <v>0</v>
      </c>
      <c r="BG2431" s="159">
        <f>IF(N2431="zákl. prenesená",J2431,0)</f>
        <v>0</v>
      </c>
      <c r="BH2431" s="159">
        <f>IF(N2431="zníž. prenesená",J2431,0)</f>
        <v>0</v>
      </c>
      <c r="BI2431" s="159">
        <f>IF(N2431="nulová",J2431,0)</f>
        <v>0</v>
      </c>
      <c r="BJ2431" s="18" t="s">
        <v>87</v>
      </c>
      <c r="BK2431" s="160">
        <f>ROUND(I2431*H2431,3)</f>
        <v>0</v>
      </c>
      <c r="BL2431" s="18" t="s">
        <v>220</v>
      </c>
      <c r="BM2431" s="158" t="s">
        <v>3127</v>
      </c>
    </row>
    <row r="2432" spans="1:65" s="14" customFormat="1" x14ac:dyDescent="0.2">
      <c r="B2432" s="172"/>
      <c r="D2432" s="166" t="s">
        <v>269</v>
      </c>
      <c r="E2432" s="173" t="s">
        <v>1</v>
      </c>
      <c r="F2432" s="174" t="s">
        <v>3128</v>
      </c>
      <c r="H2432" s="175">
        <v>29.312999999999999</v>
      </c>
      <c r="L2432" s="172"/>
      <c r="M2432" s="176"/>
      <c r="N2432" s="177"/>
      <c r="O2432" s="177"/>
      <c r="P2432" s="177"/>
      <c r="Q2432" s="177"/>
      <c r="R2432" s="177"/>
      <c r="S2432" s="177"/>
      <c r="T2432" s="178"/>
      <c r="AT2432" s="173" t="s">
        <v>269</v>
      </c>
      <c r="AU2432" s="173" t="s">
        <v>87</v>
      </c>
      <c r="AV2432" s="14" t="s">
        <v>87</v>
      </c>
      <c r="AW2432" s="14" t="s">
        <v>26</v>
      </c>
      <c r="AX2432" s="14" t="s">
        <v>71</v>
      </c>
      <c r="AY2432" s="173" t="s">
        <v>157</v>
      </c>
    </row>
    <row r="2433" spans="1:65" s="15" customFormat="1" x14ac:dyDescent="0.2">
      <c r="B2433" s="179"/>
      <c r="D2433" s="166" t="s">
        <v>269</v>
      </c>
      <c r="E2433" s="180" t="s">
        <v>1</v>
      </c>
      <c r="F2433" s="181" t="s">
        <v>272</v>
      </c>
      <c r="H2433" s="182">
        <v>29.312999999999999</v>
      </c>
      <c r="L2433" s="179"/>
      <c r="M2433" s="183"/>
      <c r="N2433" s="184"/>
      <c r="O2433" s="184"/>
      <c r="P2433" s="184"/>
      <c r="Q2433" s="184"/>
      <c r="R2433" s="184"/>
      <c r="S2433" s="184"/>
      <c r="T2433" s="185"/>
      <c r="AT2433" s="180" t="s">
        <v>269</v>
      </c>
      <c r="AU2433" s="180" t="s">
        <v>87</v>
      </c>
      <c r="AV2433" s="15" t="s">
        <v>162</v>
      </c>
      <c r="AW2433" s="15" t="s">
        <v>26</v>
      </c>
      <c r="AX2433" s="15" t="s">
        <v>79</v>
      </c>
      <c r="AY2433" s="180" t="s">
        <v>157</v>
      </c>
    </row>
    <row r="2434" spans="1:65" s="14" customFormat="1" x14ac:dyDescent="0.2">
      <c r="B2434" s="172"/>
      <c r="D2434" s="166" t="s">
        <v>269</v>
      </c>
      <c r="F2434" s="174" t="s">
        <v>3129</v>
      </c>
      <c r="H2434" s="175">
        <v>30.779</v>
      </c>
      <c r="L2434" s="172"/>
      <c r="M2434" s="176"/>
      <c r="N2434" s="177"/>
      <c r="O2434" s="177"/>
      <c r="P2434" s="177"/>
      <c r="Q2434" s="177"/>
      <c r="R2434" s="177"/>
      <c r="S2434" s="177"/>
      <c r="T2434" s="178"/>
      <c r="AT2434" s="173" t="s">
        <v>269</v>
      </c>
      <c r="AU2434" s="173" t="s">
        <v>87</v>
      </c>
      <c r="AV2434" s="14" t="s">
        <v>87</v>
      </c>
      <c r="AW2434" s="14" t="s">
        <v>3</v>
      </c>
      <c r="AX2434" s="14" t="s">
        <v>79</v>
      </c>
      <c r="AY2434" s="173" t="s">
        <v>157</v>
      </c>
    </row>
    <row r="2435" spans="1:65" s="2" customFormat="1" ht="37.9" customHeight="1" x14ac:dyDescent="0.2">
      <c r="A2435" s="30"/>
      <c r="B2435" s="147"/>
      <c r="C2435" s="148" t="s">
        <v>3130</v>
      </c>
      <c r="D2435" s="148" t="s">
        <v>159</v>
      </c>
      <c r="E2435" s="149" t="s">
        <v>3131</v>
      </c>
      <c r="F2435" s="150" t="s">
        <v>8132</v>
      </c>
      <c r="G2435" s="151" t="s">
        <v>168</v>
      </c>
      <c r="H2435" s="152">
        <v>1.8380000000000001</v>
      </c>
      <c r="I2435" s="152"/>
      <c r="J2435" s="152">
        <f>ROUND(I2435*H2435,3)</f>
        <v>0</v>
      </c>
      <c r="K2435" s="153"/>
      <c r="L2435" s="31"/>
      <c r="M2435" s="154" t="s">
        <v>1</v>
      </c>
      <c r="N2435" s="155" t="s">
        <v>37</v>
      </c>
      <c r="O2435" s="156">
        <v>0.97199999999999998</v>
      </c>
      <c r="P2435" s="156">
        <f>O2435*H2435</f>
        <v>1.7865360000000001</v>
      </c>
      <c r="Q2435" s="156">
        <v>1.7389999999999999E-2</v>
      </c>
      <c r="R2435" s="156">
        <f>Q2435*H2435</f>
        <v>3.1962820000000003E-2</v>
      </c>
      <c r="S2435" s="156">
        <v>0</v>
      </c>
      <c r="T2435" s="157">
        <f>S2435*H2435</f>
        <v>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R2435" s="158" t="s">
        <v>220</v>
      </c>
      <c r="AT2435" s="158" t="s">
        <v>159</v>
      </c>
      <c r="AU2435" s="158" t="s">
        <v>87</v>
      </c>
      <c r="AY2435" s="18" t="s">
        <v>157</v>
      </c>
      <c r="BE2435" s="159">
        <f>IF(N2435="základná",J2435,0)</f>
        <v>0</v>
      </c>
      <c r="BF2435" s="159">
        <f>IF(N2435="znížená",J2435,0)</f>
        <v>0</v>
      </c>
      <c r="BG2435" s="159">
        <f>IF(N2435="zákl. prenesená",J2435,0)</f>
        <v>0</v>
      </c>
      <c r="BH2435" s="159">
        <f>IF(N2435="zníž. prenesená",J2435,0)</f>
        <v>0</v>
      </c>
      <c r="BI2435" s="159">
        <f>IF(N2435="nulová",J2435,0)</f>
        <v>0</v>
      </c>
      <c r="BJ2435" s="18" t="s">
        <v>87</v>
      </c>
      <c r="BK2435" s="160">
        <f>ROUND(I2435*H2435,3)</f>
        <v>0</v>
      </c>
      <c r="BL2435" s="18" t="s">
        <v>220</v>
      </c>
      <c r="BM2435" s="158" t="s">
        <v>3132</v>
      </c>
    </row>
    <row r="2436" spans="1:65" s="13" customFormat="1" x14ac:dyDescent="0.2">
      <c r="B2436" s="165"/>
      <c r="D2436" s="166" t="s">
        <v>269</v>
      </c>
      <c r="E2436" s="167" t="s">
        <v>1</v>
      </c>
      <c r="F2436" s="168" t="s">
        <v>3039</v>
      </c>
      <c r="H2436" s="167" t="s">
        <v>1</v>
      </c>
      <c r="L2436" s="165"/>
      <c r="M2436" s="169"/>
      <c r="N2436" s="170"/>
      <c r="O2436" s="170"/>
      <c r="P2436" s="170"/>
      <c r="Q2436" s="170"/>
      <c r="R2436" s="170"/>
      <c r="S2436" s="170"/>
      <c r="T2436" s="171"/>
      <c r="AT2436" s="167" t="s">
        <v>269</v>
      </c>
      <c r="AU2436" s="167" t="s">
        <v>87</v>
      </c>
      <c r="AV2436" s="13" t="s">
        <v>79</v>
      </c>
      <c r="AW2436" s="13" t="s">
        <v>26</v>
      </c>
      <c r="AX2436" s="13" t="s">
        <v>71</v>
      </c>
      <c r="AY2436" s="167" t="s">
        <v>157</v>
      </c>
    </row>
    <row r="2437" spans="1:65" s="14" customFormat="1" x14ac:dyDescent="0.2">
      <c r="B2437" s="172"/>
      <c r="D2437" s="166" t="s">
        <v>269</v>
      </c>
      <c r="E2437" s="173" t="s">
        <v>1</v>
      </c>
      <c r="F2437" s="174" t="s">
        <v>3040</v>
      </c>
      <c r="H2437" s="175">
        <v>1.8380000000000001</v>
      </c>
      <c r="L2437" s="172"/>
      <c r="M2437" s="176"/>
      <c r="N2437" s="177"/>
      <c r="O2437" s="177"/>
      <c r="P2437" s="177"/>
      <c r="Q2437" s="177"/>
      <c r="R2437" s="177"/>
      <c r="S2437" s="177"/>
      <c r="T2437" s="178"/>
      <c r="AT2437" s="173" t="s">
        <v>269</v>
      </c>
      <c r="AU2437" s="173" t="s">
        <v>87</v>
      </c>
      <c r="AV2437" s="14" t="s">
        <v>87</v>
      </c>
      <c r="AW2437" s="14" t="s">
        <v>26</v>
      </c>
      <c r="AX2437" s="14" t="s">
        <v>71</v>
      </c>
      <c r="AY2437" s="173" t="s">
        <v>157</v>
      </c>
    </row>
    <row r="2438" spans="1:65" s="15" customFormat="1" x14ac:dyDescent="0.2">
      <c r="B2438" s="179"/>
      <c r="D2438" s="166" t="s">
        <v>269</v>
      </c>
      <c r="E2438" s="180" t="s">
        <v>1</v>
      </c>
      <c r="F2438" s="181" t="s">
        <v>272</v>
      </c>
      <c r="H2438" s="182">
        <v>1.8380000000000001</v>
      </c>
      <c r="L2438" s="179"/>
      <c r="M2438" s="183"/>
      <c r="N2438" s="184"/>
      <c r="O2438" s="184"/>
      <c r="P2438" s="184"/>
      <c r="Q2438" s="184"/>
      <c r="R2438" s="184"/>
      <c r="S2438" s="184"/>
      <c r="T2438" s="185"/>
      <c r="AT2438" s="180" t="s">
        <v>269</v>
      </c>
      <c r="AU2438" s="180" t="s">
        <v>87</v>
      </c>
      <c r="AV2438" s="15" t="s">
        <v>162</v>
      </c>
      <c r="AW2438" s="15" t="s">
        <v>26</v>
      </c>
      <c r="AX2438" s="15" t="s">
        <v>79</v>
      </c>
      <c r="AY2438" s="180" t="s">
        <v>157</v>
      </c>
    </row>
    <row r="2439" spans="1:65" s="2" customFormat="1" ht="37.9" customHeight="1" x14ac:dyDescent="0.2">
      <c r="A2439" s="30"/>
      <c r="B2439" s="147"/>
      <c r="C2439" s="148" t="s">
        <v>3133</v>
      </c>
      <c r="D2439" s="148" t="s">
        <v>159</v>
      </c>
      <c r="E2439" s="149" t="s">
        <v>3134</v>
      </c>
      <c r="F2439" s="150" t="s">
        <v>8133</v>
      </c>
      <c r="G2439" s="151" t="s">
        <v>168</v>
      </c>
      <c r="H2439" s="152">
        <v>1794.0989999999999</v>
      </c>
      <c r="I2439" s="152"/>
      <c r="J2439" s="152">
        <f>ROUND(I2439*H2439,3)</f>
        <v>0</v>
      </c>
      <c r="K2439" s="153"/>
      <c r="L2439" s="31"/>
      <c r="M2439" s="154" t="s">
        <v>1</v>
      </c>
      <c r="N2439" s="155" t="s">
        <v>37</v>
      </c>
      <c r="O2439" s="156">
        <v>0.77</v>
      </c>
      <c r="P2439" s="156">
        <f>O2439*H2439</f>
        <v>1381.45623</v>
      </c>
      <c r="Q2439" s="156">
        <v>8.1200000000000005E-3</v>
      </c>
      <c r="R2439" s="156">
        <f>Q2439*H2439</f>
        <v>14.56808388</v>
      </c>
      <c r="S2439" s="156">
        <v>0</v>
      </c>
      <c r="T2439" s="157">
        <f>S2439*H2439</f>
        <v>0</v>
      </c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R2439" s="158" t="s">
        <v>220</v>
      </c>
      <c r="AT2439" s="158" t="s">
        <v>159</v>
      </c>
      <c r="AU2439" s="158" t="s">
        <v>87</v>
      </c>
      <c r="AY2439" s="18" t="s">
        <v>157</v>
      </c>
      <c r="BE2439" s="159">
        <f>IF(N2439="základná",J2439,0)</f>
        <v>0</v>
      </c>
      <c r="BF2439" s="159">
        <f>IF(N2439="znížená",J2439,0)</f>
        <v>0</v>
      </c>
      <c r="BG2439" s="159">
        <f>IF(N2439="zákl. prenesená",J2439,0)</f>
        <v>0</v>
      </c>
      <c r="BH2439" s="159">
        <f>IF(N2439="zníž. prenesená",J2439,0)</f>
        <v>0</v>
      </c>
      <c r="BI2439" s="159">
        <f>IF(N2439="nulová",J2439,0)</f>
        <v>0</v>
      </c>
      <c r="BJ2439" s="18" t="s">
        <v>87</v>
      </c>
      <c r="BK2439" s="160">
        <f>ROUND(I2439*H2439,3)</f>
        <v>0</v>
      </c>
      <c r="BL2439" s="18" t="s">
        <v>220</v>
      </c>
      <c r="BM2439" s="158" t="s">
        <v>3135</v>
      </c>
    </row>
    <row r="2440" spans="1:65" s="13" customFormat="1" x14ac:dyDescent="0.2">
      <c r="B2440" s="165"/>
      <c r="D2440" s="166" t="s">
        <v>269</v>
      </c>
      <c r="E2440" s="167" t="s">
        <v>1</v>
      </c>
      <c r="F2440" s="168" t="s">
        <v>1070</v>
      </c>
      <c r="H2440" s="167" t="s">
        <v>1</v>
      </c>
      <c r="L2440" s="165"/>
      <c r="M2440" s="169"/>
      <c r="N2440" s="170"/>
      <c r="O2440" s="170"/>
      <c r="P2440" s="170"/>
      <c r="Q2440" s="170"/>
      <c r="R2440" s="170"/>
      <c r="S2440" s="170"/>
      <c r="T2440" s="171"/>
      <c r="AT2440" s="167" t="s">
        <v>269</v>
      </c>
      <c r="AU2440" s="167" t="s">
        <v>87</v>
      </c>
      <c r="AV2440" s="13" t="s">
        <v>79</v>
      </c>
      <c r="AW2440" s="13" t="s">
        <v>26</v>
      </c>
      <c r="AX2440" s="13" t="s">
        <v>71</v>
      </c>
      <c r="AY2440" s="167" t="s">
        <v>157</v>
      </c>
    </row>
    <row r="2441" spans="1:65" s="14" customFormat="1" ht="33.75" x14ac:dyDescent="0.2">
      <c r="B2441" s="172"/>
      <c r="D2441" s="166" t="s">
        <v>269</v>
      </c>
      <c r="E2441" s="173" t="s">
        <v>1</v>
      </c>
      <c r="F2441" s="174" t="s">
        <v>3136</v>
      </c>
      <c r="H2441" s="175">
        <v>387.26</v>
      </c>
      <c r="L2441" s="172"/>
      <c r="M2441" s="176"/>
      <c r="N2441" s="177"/>
      <c r="O2441" s="177"/>
      <c r="P2441" s="177"/>
      <c r="Q2441" s="177"/>
      <c r="R2441" s="177"/>
      <c r="S2441" s="177"/>
      <c r="T2441" s="178"/>
      <c r="AT2441" s="173" t="s">
        <v>269</v>
      </c>
      <c r="AU2441" s="173" t="s">
        <v>87</v>
      </c>
      <c r="AV2441" s="14" t="s">
        <v>87</v>
      </c>
      <c r="AW2441" s="14" t="s">
        <v>26</v>
      </c>
      <c r="AX2441" s="14" t="s">
        <v>71</v>
      </c>
      <c r="AY2441" s="173" t="s">
        <v>157</v>
      </c>
    </row>
    <row r="2442" spans="1:65" s="14" customFormat="1" ht="22.5" x14ac:dyDescent="0.2">
      <c r="B2442" s="172"/>
      <c r="D2442" s="166" t="s">
        <v>269</v>
      </c>
      <c r="E2442" s="173" t="s">
        <v>1</v>
      </c>
      <c r="F2442" s="174" t="s">
        <v>3137</v>
      </c>
      <c r="H2442" s="175">
        <v>203.94</v>
      </c>
      <c r="L2442" s="172"/>
      <c r="M2442" s="176"/>
      <c r="N2442" s="177"/>
      <c r="O2442" s="177"/>
      <c r="P2442" s="177"/>
      <c r="Q2442" s="177"/>
      <c r="R2442" s="177"/>
      <c r="S2442" s="177"/>
      <c r="T2442" s="178"/>
      <c r="AT2442" s="173" t="s">
        <v>269</v>
      </c>
      <c r="AU2442" s="173" t="s">
        <v>87</v>
      </c>
      <c r="AV2442" s="14" t="s">
        <v>87</v>
      </c>
      <c r="AW2442" s="14" t="s">
        <v>26</v>
      </c>
      <c r="AX2442" s="14" t="s">
        <v>71</v>
      </c>
      <c r="AY2442" s="173" t="s">
        <v>157</v>
      </c>
    </row>
    <row r="2443" spans="1:65" s="14" customFormat="1" ht="22.5" x14ac:dyDescent="0.2">
      <c r="B2443" s="172"/>
      <c r="D2443" s="166" t="s">
        <v>269</v>
      </c>
      <c r="E2443" s="173" t="s">
        <v>1</v>
      </c>
      <c r="F2443" s="174" t="s">
        <v>3138</v>
      </c>
      <c r="H2443" s="175">
        <v>388.07</v>
      </c>
      <c r="L2443" s="172"/>
      <c r="M2443" s="176"/>
      <c r="N2443" s="177"/>
      <c r="O2443" s="177"/>
      <c r="P2443" s="177"/>
      <c r="Q2443" s="177"/>
      <c r="R2443" s="177"/>
      <c r="S2443" s="177"/>
      <c r="T2443" s="178"/>
      <c r="AT2443" s="173" t="s">
        <v>269</v>
      </c>
      <c r="AU2443" s="173" t="s">
        <v>87</v>
      </c>
      <c r="AV2443" s="14" t="s">
        <v>87</v>
      </c>
      <c r="AW2443" s="14" t="s">
        <v>26</v>
      </c>
      <c r="AX2443" s="14" t="s">
        <v>71</v>
      </c>
      <c r="AY2443" s="173" t="s">
        <v>157</v>
      </c>
    </row>
    <row r="2444" spans="1:65" s="14" customFormat="1" x14ac:dyDescent="0.2">
      <c r="B2444" s="172"/>
      <c r="D2444" s="166" t="s">
        <v>269</v>
      </c>
      <c r="E2444" s="173" t="s">
        <v>1</v>
      </c>
      <c r="F2444" s="174" t="s">
        <v>3139</v>
      </c>
      <c r="H2444" s="175">
        <v>154.03</v>
      </c>
      <c r="L2444" s="172"/>
      <c r="M2444" s="176"/>
      <c r="N2444" s="177"/>
      <c r="O2444" s="177"/>
      <c r="P2444" s="177"/>
      <c r="Q2444" s="177"/>
      <c r="R2444" s="177"/>
      <c r="S2444" s="177"/>
      <c r="T2444" s="178"/>
      <c r="AT2444" s="173" t="s">
        <v>269</v>
      </c>
      <c r="AU2444" s="173" t="s">
        <v>87</v>
      </c>
      <c r="AV2444" s="14" t="s">
        <v>87</v>
      </c>
      <c r="AW2444" s="14" t="s">
        <v>26</v>
      </c>
      <c r="AX2444" s="14" t="s">
        <v>71</v>
      </c>
      <c r="AY2444" s="173" t="s">
        <v>157</v>
      </c>
    </row>
    <row r="2445" spans="1:65" s="16" customFormat="1" x14ac:dyDescent="0.2">
      <c r="B2445" s="186"/>
      <c r="D2445" s="166" t="s">
        <v>269</v>
      </c>
      <c r="E2445" s="187" t="s">
        <v>1</v>
      </c>
      <c r="F2445" s="188" t="s">
        <v>319</v>
      </c>
      <c r="H2445" s="189">
        <v>1133.3</v>
      </c>
      <c r="L2445" s="186"/>
      <c r="M2445" s="190"/>
      <c r="N2445" s="191"/>
      <c r="O2445" s="191"/>
      <c r="P2445" s="191"/>
      <c r="Q2445" s="191"/>
      <c r="R2445" s="191"/>
      <c r="S2445" s="191"/>
      <c r="T2445" s="192"/>
      <c r="AT2445" s="187" t="s">
        <v>269</v>
      </c>
      <c r="AU2445" s="187" t="s">
        <v>87</v>
      </c>
      <c r="AV2445" s="16" t="s">
        <v>92</v>
      </c>
      <c r="AW2445" s="16" t="s">
        <v>26</v>
      </c>
      <c r="AX2445" s="16" t="s">
        <v>71</v>
      </c>
      <c r="AY2445" s="187" t="s">
        <v>157</v>
      </c>
    </row>
    <row r="2446" spans="1:65" s="13" customFormat="1" x14ac:dyDescent="0.2">
      <c r="B2446" s="165"/>
      <c r="D2446" s="166" t="s">
        <v>269</v>
      </c>
      <c r="E2446" s="167" t="s">
        <v>1</v>
      </c>
      <c r="F2446" s="168" t="s">
        <v>1401</v>
      </c>
      <c r="H2446" s="167" t="s">
        <v>1</v>
      </c>
      <c r="L2446" s="165"/>
      <c r="M2446" s="169"/>
      <c r="N2446" s="170"/>
      <c r="O2446" s="170"/>
      <c r="P2446" s="170"/>
      <c r="Q2446" s="170"/>
      <c r="R2446" s="170"/>
      <c r="S2446" s="170"/>
      <c r="T2446" s="171"/>
      <c r="AT2446" s="167" t="s">
        <v>269</v>
      </c>
      <c r="AU2446" s="167" t="s">
        <v>87</v>
      </c>
      <c r="AV2446" s="13" t="s">
        <v>79</v>
      </c>
      <c r="AW2446" s="13" t="s">
        <v>26</v>
      </c>
      <c r="AX2446" s="13" t="s">
        <v>71</v>
      </c>
      <c r="AY2446" s="167" t="s">
        <v>157</v>
      </c>
    </row>
    <row r="2447" spans="1:65" s="14" customFormat="1" ht="33.75" x14ac:dyDescent="0.2">
      <c r="B2447" s="172"/>
      <c r="D2447" s="166" t="s">
        <v>269</v>
      </c>
      <c r="E2447" s="173" t="s">
        <v>1</v>
      </c>
      <c r="F2447" s="174" t="s">
        <v>3140</v>
      </c>
      <c r="H2447" s="175">
        <v>518.41</v>
      </c>
      <c r="L2447" s="172"/>
      <c r="M2447" s="176"/>
      <c r="N2447" s="177"/>
      <c r="O2447" s="177"/>
      <c r="P2447" s="177"/>
      <c r="Q2447" s="177"/>
      <c r="R2447" s="177"/>
      <c r="S2447" s="177"/>
      <c r="T2447" s="178"/>
      <c r="AT2447" s="173" t="s">
        <v>269</v>
      </c>
      <c r="AU2447" s="173" t="s">
        <v>87</v>
      </c>
      <c r="AV2447" s="14" t="s">
        <v>87</v>
      </c>
      <c r="AW2447" s="14" t="s">
        <v>26</v>
      </c>
      <c r="AX2447" s="14" t="s">
        <v>71</v>
      </c>
      <c r="AY2447" s="173" t="s">
        <v>157</v>
      </c>
    </row>
    <row r="2448" spans="1:65" s="14" customFormat="1" x14ac:dyDescent="0.2">
      <c r="B2448" s="172"/>
      <c r="D2448" s="166" t="s">
        <v>269</v>
      </c>
      <c r="E2448" s="173" t="s">
        <v>1</v>
      </c>
      <c r="F2448" s="174" t="s">
        <v>3087</v>
      </c>
      <c r="H2448" s="175">
        <v>3.6749999999999998</v>
      </c>
      <c r="L2448" s="172"/>
      <c r="M2448" s="176"/>
      <c r="N2448" s="177"/>
      <c r="O2448" s="177"/>
      <c r="P2448" s="177"/>
      <c r="Q2448" s="177"/>
      <c r="R2448" s="177"/>
      <c r="S2448" s="177"/>
      <c r="T2448" s="178"/>
      <c r="AT2448" s="173" t="s">
        <v>269</v>
      </c>
      <c r="AU2448" s="173" t="s">
        <v>87</v>
      </c>
      <c r="AV2448" s="14" t="s">
        <v>87</v>
      </c>
      <c r="AW2448" s="14" t="s">
        <v>26</v>
      </c>
      <c r="AX2448" s="14" t="s">
        <v>71</v>
      </c>
      <c r="AY2448" s="173" t="s">
        <v>157</v>
      </c>
    </row>
    <row r="2449" spans="1:65" s="16" customFormat="1" x14ac:dyDescent="0.2">
      <c r="B2449" s="186"/>
      <c r="D2449" s="166" t="s">
        <v>269</v>
      </c>
      <c r="E2449" s="187" t="s">
        <v>1</v>
      </c>
      <c r="F2449" s="188" t="s">
        <v>319</v>
      </c>
      <c r="H2449" s="189">
        <v>522.08500000000004</v>
      </c>
      <c r="L2449" s="186"/>
      <c r="M2449" s="190"/>
      <c r="N2449" s="191"/>
      <c r="O2449" s="191"/>
      <c r="P2449" s="191"/>
      <c r="Q2449" s="191"/>
      <c r="R2449" s="191"/>
      <c r="S2449" s="191"/>
      <c r="T2449" s="192"/>
      <c r="AT2449" s="187" t="s">
        <v>269</v>
      </c>
      <c r="AU2449" s="187" t="s">
        <v>87</v>
      </c>
      <c r="AV2449" s="16" t="s">
        <v>92</v>
      </c>
      <c r="AW2449" s="16" t="s">
        <v>26</v>
      </c>
      <c r="AX2449" s="16" t="s">
        <v>71</v>
      </c>
      <c r="AY2449" s="187" t="s">
        <v>157</v>
      </c>
    </row>
    <row r="2450" spans="1:65" s="13" customFormat="1" x14ac:dyDescent="0.2">
      <c r="B2450" s="165"/>
      <c r="D2450" s="166" t="s">
        <v>269</v>
      </c>
      <c r="E2450" s="167" t="s">
        <v>1</v>
      </c>
      <c r="F2450" s="168" t="s">
        <v>1417</v>
      </c>
      <c r="H2450" s="167" t="s">
        <v>1</v>
      </c>
      <c r="L2450" s="165"/>
      <c r="M2450" s="169"/>
      <c r="N2450" s="170"/>
      <c r="O2450" s="170"/>
      <c r="P2450" s="170"/>
      <c r="Q2450" s="170"/>
      <c r="R2450" s="170"/>
      <c r="S2450" s="170"/>
      <c r="T2450" s="171"/>
      <c r="AT2450" s="167" t="s">
        <v>269</v>
      </c>
      <c r="AU2450" s="167" t="s">
        <v>87</v>
      </c>
      <c r="AV2450" s="13" t="s">
        <v>79</v>
      </c>
      <c r="AW2450" s="13" t="s">
        <v>26</v>
      </c>
      <c r="AX2450" s="13" t="s">
        <v>71</v>
      </c>
      <c r="AY2450" s="167" t="s">
        <v>157</v>
      </c>
    </row>
    <row r="2451" spans="1:65" s="14" customFormat="1" ht="22.5" x14ac:dyDescent="0.2">
      <c r="B2451" s="172"/>
      <c r="D2451" s="166" t="s">
        <v>269</v>
      </c>
      <c r="E2451" s="173" t="s">
        <v>1</v>
      </c>
      <c r="F2451" s="174" t="s">
        <v>3141</v>
      </c>
      <c r="H2451" s="175">
        <v>138.714</v>
      </c>
      <c r="L2451" s="172"/>
      <c r="M2451" s="176"/>
      <c r="N2451" s="177"/>
      <c r="O2451" s="177"/>
      <c r="P2451" s="177"/>
      <c r="Q2451" s="177"/>
      <c r="R2451" s="177"/>
      <c r="S2451" s="177"/>
      <c r="T2451" s="178"/>
      <c r="AT2451" s="173" t="s">
        <v>269</v>
      </c>
      <c r="AU2451" s="173" t="s">
        <v>87</v>
      </c>
      <c r="AV2451" s="14" t="s">
        <v>87</v>
      </c>
      <c r="AW2451" s="14" t="s">
        <v>26</v>
      </c>
      <c r="AX2451" s="14" t="s">
        <v>71</v>
      </c>
      <c r="AY2451" s="173" t="s">
        <v>157</v>
      </c>
    </row>
    <row r="2452" spans="1:65" s="16" customFormat="1" x14ac:dyDescent="0.2">
      <c r="B2452" s="186"/>
      <c r="D2452" s="166" t="s">
        <v>269</v>
      </c>
      <c r="E2452" s="187" t="s">
        <v>1</v>
      </c>
      <c r="F2452" s="188" t="s">
        <v>319</v>
      </c>
      <c r="H2452" s="189">
        <v>138.714</v>
      </c>
      <c r="L2452" s="186"/>
      <c r="M2452" s="190"/>
      <c r="N2452" s="191"/>
      <c r="O2452" s="191"/>
      <c r="P2452" s="191"/>
      <c r="Q2452" s="191"/>
      <c r="R2452" s="191"/>
      <c r="S2452" s="191"/>
      <c r="T2452" s="192"/>
      <c r="AT2452" s="187" t="s">
        <v>269</v>
      </c>
      <c r="AU2452" s="187" t="s">
        <v>87</v>
      </c>
      <c r="AV2452" s="16" t="s">
        <v>92</v>
      </c>
      <c r="AW2452" s="16" t="s">
        <v>26</v>
      </c>
      <c r="AX2452" s="16" t="s">
        <v>71</v>
      </c>
      <c r="AY2452" s="187" t="s">
        <v>157</v>
      </c>
    </row>
    <row r="2453" spans="1:65" s="15" customFormat="1" x14ac:dyDescent="0.2">
      <c r="B2453" s="179"/>
      <c r="D2453" s="166" t="s">
        <v>269</v>
      </c>
      <c r="E2453" s="180" t="s">
        <v>1</v>
      </c>
      <c r="F2453" s="181" t="s">
        <v>272</v>
      </c>
      <c r="H2453" s="182">
        <v>1794.0989999999999</v>
      </c>
      <c r="L2453" s="179"/>
      <c r="M2453" s="183"/>
      <c r="N2453" s="184"/>
      <c r="O2453" s="184"/>
      <c r="P2453" s="184"/>
      <c r="Q2453" s="184"/>
      <c r="R2453" s="184"/>
      <c r="S2453" s="184"/>
      <c r="T2453" s="185"/>
      <c r="AT2453" s="180" t="s">
        <v>269</v>
      </c>
      <c r="AU2453" s="180" t="s">
        <v>87</v>
      </c>
      <c r="AV2453" s="15" t="s">
        <v>162</v>
      </c>
      <c r="AW2453" s="15" t="s">
        <v>26</v>
      </c>
      <c r="AX2453" s="15" t="s">
        <v>79</v>
      </c>
      <c r="AY2453" s="180" t="s">
        <v>157</v>
      </c>
    </row>
    <row r="2454" spans="1:65" s="2" customFormat="1" ht="45" customHeight="1" x14ac:dyDescent="0.2">
      <c r="A2454" s="30"/>
      <c r="B2454" s="147"/>
      <c r="C2454" s="148" t="s">
        <v>3142</v>
      </c>
      <c r="D2454" s="148" t="s">
        <v>159</v>
      </c>
      <c r="E2454" s="149" t="s">
        <v>3143</v>
      </c>
      <c r="F2454" s="150" t="s">
        <v>8134</v>
      </c>
      <c r="G2454" s="151" t="s">
        <v>168</v>
      </c>
      <c r="H2454" s="152">
        <v>94.75</v>
      </c>
      <c r="I2454" s="152"/>
      <c r="J2454" s="152">
        <f>ROUND(I2454*H2454,3)</f>
        <v>0</v>
      </c>
      <c r="K2454" s="153"/>
      <c r="L2454" s="31"/>
      <c r="M2454" s="154" t="s">
        <v>1</v>
      </c>
      <c r="N2454" s="155" t="s">
        <v>37</v>
      </c>
      <c r="O2454" s="156">
        <v>0.77800000000000002</v>
      </c>
      <c r="P2454" s="156">
        <f>O2454*H2454</f>
        <v>73.715500000000006</v>
      </c>
      <c r="Q2454" s="156">
        <v>1.1270000000000001E-2</v>
      </c>
      <c r="R2454" s="156">
        <f>Q2454*H2454</f>
        <v>1.0678325</v>
      </c>
      <c r="S2454" s="156">
        <v>0</v>
      </c>
      <c r="T2454" s="157">
        <f>S2454*H2454</f>
        <v>0</v>
      </c>
      <c r="U2454" s="30"/>
      <c r="V2454" s="30"/>
      <c r="W2454" s="30"/>
      <c r="X2454" s="30"/>
      <c r="Y2454" s="30"/>
      <c r="Z2454" s="30"/>
      <c r="AA2454" s="30"/>
      <c r="AB2454" s="30"/>
      <c r="AC2454" s="30"/>
      <c r="AD2454" s="30"/>
      <c r="AE2454" s="30"/>
      <c r="AR2454" s="158" t="s">
        <v>220</v>
      </c>
      <c r="AT2454" s="158" t="s">
        <v>159</v>
      </c>
      <c r="AU2454" s="158" t="s">
        <v>87</v>
      </c>
      <c r="AY2454" s="18" t="s">
        <v>157</v>
      </c>
      <c r="BE2454" s="159">
        <f>IF(N2454="základná",J2454,0)</f>
        <v>0</v>
      </c>
      <c r="BF2454" s="159">
        <f>IF(N2454="znížená",J2454,0)</f>
        <v>0</v>
      </c>
      <c r="BG2454" s="159">
        <f>IF(N2454="zákl. prenesená",J2454,0)</f>
        <v>0</v>
      </c>
      <c r="BH2454" s="159">
        <f>IF(N2454="zníž. prenesená",J2454,0)</f>
        <v>0</v>
      </c>
      <c r="BI2454" s="159">
        <f>IF(N2454="nulová",J2454,0)</f>
        <v>0</v>
      </c>
      <c r="BJ2454" s="18" t="s">
        <v>87</v>
      </c>
      <c r="BK2454" s="160">
        <f>ROUND(I2454*H2454,3)</f>
        <v>0</v>
      </c>
      <c r="BL2454" s="18" t="s">
        <v>220</v>
      </c>
      <c r="BM2454" s="158" t="s">
        <v>3144</v>
      </c>
    </row>
    <row r="2455" spans="1:65" s="13" customFormat="1" x14ac:dyDescent="0.2">
      <c r="B2455" s="165"/>
      <c r="D2455" s="166" t="s">
        <v>269</v>
      </c>
      <c r="E2455" s="167" t="s">
        <v>1</v>
      </c>
      <c r="F2455" s="168" t="s">
        <v>3145</v>
      </c>
      <c r="H2455" s="167" t="s">
        <v>1</v>
      </c>
      <c r="L2455" s="165"/>
      <c r="M2455" s="169"/>
      <c r="N2455" s="170"/>
      <c r="O2455" s="170"/>
      <c r="P2455" s="170"/>
      <c r="Q2455" s="170"/>
      <c r="R2455" s="170"/>
      <c r="S2455" s="170"/>
      <c r="T2455" s="171"/>
      <c r="AT2455" s="167" t="s">
        <v>269</v>
      </c>
      <c r="AU2455" s="167" t="s">
        <v>87</v>
      </c>
      <c r="AV2455" s="13" t="s">
        <v>79</v>
      </c>
      <c r="AW2455" s="13" t="s">
        <v>26</v>
      </c>
      <c r="AX2455" s="13" t="s">
        <v>71</v>
      </c>
      <c r="AY2455" s="167" t="s">
        <v>157</v>
      </c>
    </row>
    <row r="2456" spans="1:65" s="13" customFormat="1" x14ac:dyDescent="0.2">
      <c r="B2456" s="165"/>
      <c r="D2456" s="166" t="s">
        <v>269</v>
      </c>
      <c r="E2456" s="167" t="s">
        <v>1</v>
      </c>
      <c r="F2456" s="168" t="s">
        <v>1908</v>
      </c>
      <c r="H2456" s="167" t="s">
        <v>1</v>
      </c>
      <c r="L2456" s="165"/>
      <c r="M2456" s="169"/>
      <c r="N2456" s="170"/>
      <c r="O2456" s="170"/>
      <c r="P2456" s="170"/>
      <c r="Q2456" s="170"/>
      <c r="R2456" s="170"/>
      <c r="S2456" s="170"/>
      <c r="T2456" s="171"/>
      <c r="AT2456" s="167" t="s">
        <v>269</v>
      </c>
      <c r="AU2456" s="167" t="s">
        <v>87</v>
      </c>
      <c r="AV2456" s="13" t="s">
        <v>79</v>
      </c>
      <c r="AW2456" s="13" t="s">
        <v>26</v>
      </c>
      <c r="AX2456" s="13" t="s">
        <v>71</v>
      </c>
      <c r="AY2456" s="167" t="s">
        <v>157</v>
      </c>
    </row>
    <row r="2457" spans="1:65" s="14" customFormat="1" x14ac:dyDescent="0.2">
      <c r="B2457" s="172"/>
      <c r="D2457" s="166" t="s">
        <v>269</v>
      </c>
      <c r="E2457" s="173" t="s">
        <v>1</v>
      </c>
      <c r="F2457" s="174" t="s">
        <v>3090</v>
      </c>
      <c r="H2457" s="175">
        <v>94.75</v>
      </c>
      <c r="L2457" s="172"/>
      <c r="M2457" s="176"/>
      <c r="N2457" s="177"/>
      <c r="O2457" s="177"/>
      <c r="P2457" s="177"/>
      <c r="Q2457" s="177"/>
      <c r="R2457" s="177"/>
      <c r="S2457" s="177"/>
      <c r="T2457" s="178"/>
      <c r="AT2457" s="173" t="s">
        <v>269</v>
      </c>
      <c r="AU2457" s="173" t="s">
        <v>87</v>
      </c>
      <c r="AV2457" s="14" t="s">
        <v>87</v>
      </c>
      <c r="AW2457" s="14" t="s">
        <v>26</v>
      </c>
      <c r="AX2457" s="14" t="s">
        <v>71</v>
      </c>
      <c r="AY2457" s="173" t="s">
        <v>157</v>
      </c>
    </row>
    <row r="2458" spans="1:65" s="15" customFormat="1" x14ac:dyDescent="0.2">
      <c r="B2458" s="179"/>
      <c r="D2458" s="166" t="s">
        <v>269</v>
      </c>
      <c r="E2458" s="180" t="s">
        <v>1</v>
      </c>
      <c r="F2458" s="181" t="s">
        <v>272</v>
      </c>
      <c r="H2458" s="182">
        <v>94.75</v>
      </c>
      <c r="L2458" s="179"/>
      <c r="M2458" s="183"/>
      <c r="N2458" s="184"/>
      <c r="O2458" s="184"/>
      <c r="P2458" s="184"/>
      <c r="Q2458" s="184"/>
      <c r="R2458" s="184"/>
      <c r="S2458" s="184"/>
      <c r="T2458" s="185"/>
      <c r="AT2458" s="180" t="s">
        <v>269</v>
      </c>
      <c r="AU2458" s="180" t="s">
        <v>87</v>
      </c>
      <c r="AV2458" s="15" t="s">
        <v>162</v>
      </c>
      <c r="AW2458" s="15" t="s">
        <v>26</v>
      </c>
      <c r="AX2458" s="15" t="s">
        <v>79</v>
      </c>
      <c r="AY2458" s="180" t="s">
        <v>157</v>
      </c>
    </row>
    <row r="2459" spans="1:65" s="2" customFormat="1" ht="37.9" customHeight="1" x14ac:dyDescent="0.2">
      <c r="A2459" s="30"/>
      <c r="B2459" s="147"/>
      <c r="C2459" s="148" t="s">
        <v>3146</v>
      </c>
      <c r="D2459" s="148" t="s">
        <v>159</v>
      </c>
      <c r="E2459" s="149" t="s">
        <v>3147</v>
      </c>
      <c r="F2459" s="150" t="s">
        <v>8135</v>
      </c>
      <c r="G2459" s="151" t="s">
        <v>168</v>
      </c>
      <c r="H2459" s="152">
        <v>245.251</v>
      </c>
      <c r="I2459" s="152"/>
      <c r="J2459" s="152">
        <f>ROUND(I2459*H2459,3)</f>
        <v>0</v>
      </c>
      <c r="K2459" s="153"/>
      <c r="L2459" s="31"/>
      <c r="M2459" s="154" t="s">
        <v>1</v>
      </c>
      <c r="N2459" s="155" t="s">
        <v>37</v>
      </c>
      <c r="O2459" s="156">
        <v>0.65700000000000003</v>
      </c>
      <c r="P2459" s="156">
        <f>O2459*H2459</f>
        <v>161.129907</v>
      </c>
      <c r="Q2459" s="156">
        <v>9.9399999999999992E-3</v>
      </c>
      <c r="R2459" s="156">
        <f>Q2459*H2459</f>
        <v>2.4377949399999999</v>
      </c>
      <c r="S2459" s="156">
        <v>0</v>
      </c>
      <c r="T2459" s="157">
        <f>S2459*H2459</f>
        <v>0</v>
      </c>
      <c r="U2459" s="30"/>
      <c r="V2459" s="30"/>
      <c r="W2459" s="30"/>
      <c r="X2459" s="30"/>
      <c r="Y2459" s="30"/>
      <c r="Z2459" s="30"/>
      <c r="AA2459" s="30"/>
      <c r="AB2459" s="30"/>
      <c r="AC2459" s="30"/>
      <c r="AD2459" s="30"/>
      <c r="AE2459" s="30"/>
      <c r="AR2459" s="158" t="s">
        <v>220</v>
      </c>
      <c r="AT2459" s="158" t="s">
        <v>159</v>
      </c>
      <c r="AU2459" s="158" t="s">
        <v>87</v>
      </c>
      <c r="AY2459" s="18" t="s">
        <v>157</v>
      </c>
      <c r="BE2459" s="159">
        <f>IF(N2459="základná",J2459,0)</f>
        <v>0</v>
      </c>
      <c r="BF2459" s="159">
        <f>IF(N2459="znížená",J2459,0)</f>
        <v>0</v>
      </c>
      <c r="BG2459" s="159">
        <f>IF(N2459="zákl. prenesená",J2459,0)</f>
        <v>0</v>
      </c>
      <c r="BH2459" s="159">
        <f>IF(N2459="zníž. prenesená",J2459,0)</f>
        <v>0</v>
      </c>
      <c r="BI2459" s="159">
        <f>IF(N2459="nulová",J2459,0)</f>
        <v>0</v>
      </c>
      <c r="BJ2459" s="18" t="s">
        <v>87</v>
      </c>
      <c r="BK2459" s="160">
        <f>ROUND(I2459*H2459,3)</f>
        <v>0</v>
      </c>
      <c r="BL2459" s="18" t="s">
        <v>220</v>
      </c>
      <c r="BM2459" s="158" t="s">
        <v>3148</v>
      </c>
    </row>
    <row r="2460" spans="1:65" s="13" customFormat="1" x14ac:dyDescent="0.2">
      <c r="B2460" s="165"/>
      <c r="D2460" s="166" t="s">
        <v>269</v>
      </c>
      <c r="E2460" s="167" t="s">
        <v>1</v>
      </c>
      <c r="F2460" s="168" t="s">
        <v>2721</v>
      </c>
      <c r="H2460" s="167" t="s">
        <v>1</v>
      </c>
      <c r="L2460" s="165"/>
      <c r="M2460" s="169"/>
      <c r="N2460" s="170"/>
      <c r="O2460" s="170"/>
      <c r="P2460" s="170"/>
      <c r="Q2460" s="170"/>
      <c r="R2460" s="170"/>
      <c r="S2460" s="170"/>
      <c r="T2460" s="171"/>
      <c r="AT2460" s="167" t="s">
        <v>269</v>
      </c>
      <c r="AU2460" s="167" t="s">
        <v>87</v>
      </c>
      <c r="AV2460" s="13" t="s">
        <v>79</v>
      </c>
      <c r="AW2460" s="13" t="s">
        <v>26</v>
      </c>
      <c r="AX2460" s="13" t="s">
        <v>71</v>
      </c>
      <c r="AY2460" s="167" t="s">
        <v>157</v>
      </c>
    </row>
    <row r="2461" spans="1:65" s="14" customFormat="1" x14ac:dyDescent="0.2">
      <c r="B2461" s="172"/>
      <c r="D2461" s="166" t="s">
        <v>269</v>
      </c>
      <c r="E2461" s="173" t="s">
        <v>1</v>
      </c>
      <c r="F2461" s="174" t="s">
        <v>2722</v>
      </c>
      <c r="H2461" s="175">
        <v>204.6</v>
      </c>
      <c r="L2461" s="172"/>
      <c r="M2461" s="176"/>
      <c r="N2461" s="177"/>
      <c r="O2461" s="177"/>
      <c r="P2461" s="177"/>
      <c r="Q2461" s="177"/>
      <c r="R2461" s="177"/>
      <c r="S2461" s="177"/>
      <c r="T2461" s="178"/>
      <c r="AT2461" s="173" t="s">
        <v>269</v>
      </c>
      <c r="AU2461" s="173" t="s">
        <v>87</v>
      </c>
      <c r="AV2461" s="14" t="s">
        <v>87</v>
      </c>
      <c r="AW2461" s="14" t="s">
        <v>26</v>
      </c>
      <c r="AX2461" s="14" t="s">
        <v>71</v>
      </c>
      <c r="AY2461" s="173" t="s">
        <v>157</v>
      </c>
    </row>
    <row r="2462" spans="1:65" s="16" customFormat="1" x14ac:dyDescent="0.2">
      <c r="B2462" s="186"/>
      <c r="D2462" s="166" t="s">
        <v>269</v>
      </c>
      <c r="E2462" s="187" t="s">
        <v>1</v>
      </c>
      <c r="F2462" s="188" t="s">
        <v>319</v>
      </c>
      <c r="H2462" s="189">
        <v>204.6</v>
      </c>
      <c r="L2462" s="186"/>
      <c r="M2462" s="190"/>
      <c r="N2462" s="191"/>
      <c r="O2462" s="191"/>
      <c r="P2462" s="191"/>
      <c r="Q2462" s="191"/>
      <c r="R2462" s="191"/>
      <c r="S2462" s="191"/>
      <c r="T2462" s="192"/>
      <c r="AT2462" s="187" t="s">
        <v>269</v>
      </c>
      <c r="AU2462" s="187" t="s">
        <v>87</v>
      </c>
      <c r="AV2462" s="16" t="s">
        <v>92</v>
      </c>
      <c r="AW2462" s="16" t="s">
        <v>26</v>
      </c>
      <c r="AX2462" s="16" t="s">
        <v>71</v>
      </c>
      <c r="AY2462" s="187" t="s">
        <v>157</v>
      </c>
    </row>
    <row r="2463" spans="1:65" s="13" customFormat="1" x14ac:dyDescent="0.2">
      <c r="B2463" s="165"/>
      <c r="D2463" s="166" t="s">
        <v>269</v>
      </c>
      <c r="E2463" s="167" t="s">
        <v>1</v>
      </c>
      <c r="F2463" s="168" t="s">
        <v>2723</v>
      </c>
      <c r="H2463" s="167" t="s">
        <v>1</v>
      </c>
      <c r="L2463" s="165"/>
      <c r="M2463" s="169"/>
      <c r="N2463" s="170"/>
      <c r="O2463" s="170"/>
      <c r="P2463" s="170"/>
      <c r="Q2463" s="170"/>
      <c r="R2463" s="170"/>
      <c r="S2463" s="170"/>
      <c r="T2463" s="171"/>
      <c r="AT2463" s="167" t="s">
        <v>269</v>
      </c>
      <c r="AU2463" s="167" t="s">
        <v>87</v>
      </c>
      <c r="AV2463" s="13" t="s">
        <v>79</v>
      </c>
      <c r="AW2463" s="13" t="s">
        <v>26</v>
      </c>
      <c r="AX2463" s="13" t="s">
        <v>71</v>
      </c>
      <c r="AY2463" s="167" t="s">
        <v>157</v>
      </c>
    </row>
    <row r="2464" spans="1:65" s="14" customFormat="1" x14ac:dyDescent="0.2">
      <c r="B2464" s="172"/>
      <c r="D2464" s="166" t="s">
        <v>269</v>
      </c>
      <c r="E2464" s="173" t="s">
        <v>1</v>
      </c>
      <c r="F2464" s="174" t="s">
        <v>3149</v>
      </c>
      <c r="H2464" s="175">
        <v>40.651000000000003</v>
      </c>
      <c r="L2464" s="172"/>
      <c r="M2464" s="176"/>
      <c r="N2464" s="177"/>
      <c r="O2464" s="177"/>
      <c r="P2464" s="177"/>
      <c r="Q2464" s="177"/>
      <c r="R2464" s="177"/>
      <c r="S2464" s="177"/>
      <c r="T2464" s="178"/>
      <c r="AT2464" s="173" t="s">
        <v>269</v>
      </c>
      <c r="AU2464" s="173" t="s">
        <v>87</v>
      </c>
      <c r="AV2464" s="14" t="s">
        <v>87</v>
      </c>
      <c r="AW2464" s="14" t="s">
        <v>26</v>
      </c>
      <c r="AX2464" s="14" t="s">
        <v>71</v>
      </c>
      <c r="AY2464" s="173" t="s">
        <v>157</v>
      </c>
    </row>
    <row r="2465" spans="1:65" s="16" customFormat="1" x14ac:dyDescent="0.2">
      <c r="B2465" s="186"/>
      <c r="D2465" s="166" t="s">
        <v>269</v>
      </c>
      <c r="E2465" s="187" t="s">
        <v>1</v>
      </c>
      <c r="F2465" s="188" t="s">
        <v>319</v>
      </c>
      <c r="H2465" s="189">
        <v>40.651000000000003</v>
      </c>
      <c r="L2465" s="186"/>
      <c r="M2465" s="190"/>
      <c r="N2465" s="191"/>
      <c r="O2465" s="191"/>
      <c r="P2465" s="191"/>
      <c r="Q2465" s="191"/>
      <c r="R2465" s="191"/>
      <c r="S2465" s="191"/>
      <c r="T2465" s="192"/>
      <c r="AT2465" s="187" t="s">
        <v>269</v>
      </c>
      <c r="AU2465" s="187" t="s">
        <v>87</v>
      </c>
      <c r="AV2465" s="16" t="s">
        <v>92</v>
      </c>
      <c r="AW2465" s="16" t="s">
        <v>26</v>
      </c>
      <c r="AX2465" s="16" t="s">
        <v>71</v>
      </c>
      <c r="AY2465" s="187" t="s">
        <v>157</v>
      </c>
    </row>
    <row r="2466" spans="1:65" s="15" customFormat="1" x14ac:dyDescent="0.2">
      <c r="B2466" s="179"/>
      <c r="D2466" s="166" t="s">
        <v>269</v>
      </c>
      <c r="E2466" s="180" t="s">
        <v>1</v>
      </c>
      <c r="F2466" s="181" t="s">
        <v>272</v>
      </c>
      <c r="H2466" s="182">
        <v>245.251</v>
      </c>
      <c r="L2466" s="179"/>
      <c r="M2466" s="183"/>
      <c r="N2466" s="184"/>
      <c r="O2466" s="184"/>
      <c r="P2466" s="184"/>
      <c r="Q2466" s="184"/>
      <c r="R2466" s="184"/>
      <c r="S2466" s="184"/>
      <c r="T2466" s="185"/>
      <c r="AT2466" s="180" t="s">
        <v>269</v>
      </c>
      <c r="AU2466" s="180" t="s">
        <v>87</v>
      </c>
      <c r="AV2466" s="15" t="s">
        <v>162</v>
      </c>
      <c r="AW2466" s="15" t="s">
        <v>26</v>
      </c>
      <c r="AX2466" s="15" t="s">
        <v>79</v>
      </c>
      <c r="AY2466" s="180" t="s">
        <v>157</v>
      </c>
    </row>
    <row r="2467" spans="1:65" s="2" customFormat="1" ht="37.5" customHeight="1" x14ac:dyDescent="0.2">
      <c r="A2467" s="30"/>
      <c r="B2467" s="147"/>
      <c r="C2467" s="193" t="s">
        <v>3150</v>
      </c>
      <c r="D2467" s="193" t="s">
        <v>777</v>
      </c>
      <c r="E2467" s="194" t="s">
        <v>3151</v>
      </c>
      <c r="F2467" s="195" t="s">
        <v>8136</v>
      </c>
      <c r="G2467" s="196" t="s">
        <v>196</v>
      </c>
      <c r="H2467" s="197">
        <v>1800</v>
      </c>
      <c r="I2467" s="197"/>
      <c r="J2467" s="197">
        <f>ROUND(I2467*H2467,3)</f>
        <v>0</v>
      </c>
      <c r="K2467" s="198"/>
      <c r="L2467" s="199"/>
      <c r="M2467" s="200" t="s">
        <v>1</v>
      </c>
      <c r="N2467" s="201" t="s">
        <v>37</v>
      </c>
      <c r="O2467" s="156">
        <v>0</v>
      </c>
      <c r="P2467" s="156">
        <f>O2467*H2467</f>
        <v>0</v>
      </c>
      <c r="Q2467" s="156">
        <v>9.8200000000000006E-3</v>
      </c>
      <c r="R2467" s="156">
        <f>Q2467*H2467</f>
        <v>17.676000000000002</v>
      </c>
      <c r="S2467" s="156">
        <v>0</v>
      </c>
      <c r="T2467" s="157">
        <f>S2467*H2467</f>
        <v>0</v>
      </c>
      <c r="U2467" s="30"/>
      <c r="V2467" s="30"/>
      <c r="W2467" s="30"/>
      <c r="X2467" s="30"/>
      <c r="Y2467" s="30"/>
      <c r="Z2467" s="30"/>
      <c r="AA2467" s="30"/>
      <c r="AB2467" s="30"/>
      <c r="AC2467" s="30"/>
      <c r="AD2467" s="30"/>
      <c r="AE2467" s="30"/>
      <c r="AR2467" s="158" t="s">
        <v>511</v>
      </c>
      <c r="AT2467" s="158" t="s">
        <v>777</v>
      </c>
      <c r="AU2467" s="158" t="s">
        <v>87</v>
      </c>
      <c r="AY2467" s="18" t="s">
        <v>157</v>
      </c>
      <c r="BE2467" s="159">
        <f>IF(N2467="základná",J2467,0)</f>
        <v>0</v>
      </c>
      <c r="BF2467" s="159">
        <f>IF(N2467="znížená",J2467,0)</f>
        <v>0</v>
      </c>
      <c r="BG2467" s="159">
        <f>IF(N2467="zákl. prenesená",J2467,0)</f>
        <v>0</v>
      </c>
      <c r="BH2467" s="159">
        <f>IF(N2467="zníž. prenesená",J2467,0)</f>
        <v>0</v>
      </c>
      <c r="BI2467" s="159">
        <f>IF(N2467="nulová",J2467,0)</f>
        <v>0</v>
      </c>
      <c r="BJ2467" s="18" t="s">
        <v>87</v>
      </c>
      <c r="BK2467" s="160">
        <f>ROUND(I2467*H2467,3)</f>
        <v>0</v>
      </c>
      <c r="BL2467" s="18" t="s">
        <v>220</v>
      </c>
      <c r="BM2467" s="158" t="s">
        <v>3152</v>
      </c>
    </row>
    <row r="2468" spans="1:65" s="2" customFormat="1" ht="33" customHeight="1" x14ac:dyDescent="0.2">
      <c r="A2468" s="30"/>
      <c r="B2468" s="147"/>
      <c r="C2468" s="148" t="s">
        <v>3153</v>
      </c>
      <c r="D2468" s="148" t="s">
        <v>159</v>
      </c>
      <c r="E2468" s="149" t="s">
        <v>664</v>
      </c>
      <c r="F2468" s="150" t="s">
        <v>665</v>
      </c>
      <c r="G2468" s="151" t="s">
        <v>514</v>
      </c>
      <c r="H2468" s="152">
        <v>4.5</v>
      </c>
      <c r="I2468" s="152"/>
      <c r="J2468" s="152">
        <f>ROUND(I2468*H2468,3)</f>
        <v>0</v>
      </c>
      <c r="K2468" s="153"/>
      <c r="L2468" s="31"/>
      <c r="M2468" s="154" t="s">
        <v>1</v>
      </c>
      <c r="N2468" s="155" t="s">
        <v>37</v>
      </c>
      <c r="O2468" s="156">
        <v>0</v>
      </c>
      <c r="P2468" s="156">
        <f>O2468*H2468</f>
        <v>0</v>
      </c>
      <c r="Q2468" s="156">
        <v>0</v>
      </c>
      <c r="R2468" s="156">
        <f>Q2468*H2468</f>
        <v>0</v>
      </c>
      <c r="S2468" s="156">
        <v>0</v>
      </c>
      <c r="T2468" s="157">
        <f>S2468*H2468</f>
        <v>0</v>
      </c>
      <c r="U2468" s="30"/>
      <c r="V2468" s="30"/>
      <c r="W2468" s="30"/>
      <c r="X2468" s="30"/>
      <c r="Y2468" s="30"/>
      <c r="Z2468" s="30"/>
      <c r="AA2468" s="30"/>
      <c r="AB2468" s="30"/>
      <c r="AC2468" s="30"/>
      <c r="AD2468" s="30"/>
      <c r="AE2468" s="30"/>
      <c r="AR2468" s="158" t="s">
        <v>220</v>
      </c>
      <c r="AT2468" s="158" t="s">
        <v>159</v>
      </c>
      <c r="AU2468" s="158" t="s">
        <v>87</v>
      </c>
      <c r="AY2468" s="18" t="s">
        <v>157</v>
      </c>
      <c r="BE2468" s="159">
        <f>IF(N2468="základná",J2468,0)</f>
        <v>0</v>
      </c>
      <c r="BF2468" s="159">
        <f>IF(N2468="znížená",J2468,0)</f>
        <v>0</v>
      </c>
      <c r="BG2468" s="159">
        <f>IF(N2468="zákl. prenesená",J2468,0)</f>
        <v>0</v>
      </c>
      <c r="BH2468" s="159">
        <f>IF(N2468="zníž. prenesená",J2468,0)</f>
        <v>0</v>
      </c>
      <c r="BI2468" s="159">
        <f>IF(N2468="nulová",J2468,0)</f>
        <v>0</v>
      </c>
      <c r="BJ2468" s="18" t="s">
        <v>87</v>
      </c>
      <c r="BK2468" s="160">
        <f>ROUND(I2468*H2468,3)</f>
        <v>0</v>
      </c>
      <c r="BL2468" s="18" t="s">
        <v>220</v>
      </c>
      <c r="BM2468" s="158" t="s">
        <v>3154</v>
      </c>
    </row>
    <row r="2469" spans="1:65" s="2" customFormat="1" ht="24.2" customHeight="1" x14ac:dyDescent="0.2">
      <c r="A2469" s="30"/>
      <c r="B2469" s="147"/>
      <c r="C2469" s="148" t="s">
        <v>3155</v>
      </c>
      <c r="D2469" s="148" t="s">
        <v>159</v>
      </c>
      <c r="E2469" s="149" t="s">
        <v>3156</v>
      </c>
      <c r="F2469" s="150" t="s">
        <v>3157</v>
      </c>
      <c r="G2469" s="151" t="s">
        <v>514</v>
      </c>
      <c r="H2469" s="152">
        <v>1.2</v>
      </c>
      <c r="I2469" s="152"/>
      <c r="J2469" s="152">
        <f>ROUND(I2469*H2469,3)</f>
        <v>0</v>
      </c>
      <c r="K2469" s="153"/>
      <c r="L2469" s="31"/>
      <c r="M2469" s="154" t="s">
        <v>1</v>
      </c>
      <c r="N2469" s="155" t="s">
        <v>37</v>
      </c>
      <c r="O2469" s="156">
        <v>0</v>
      </c>
      <c r="P2469" s="156">
        <f>O2469*H2469</f>
        <v>0</v>
      </c>
      <c r="Q2469" s="156">
        <v>0</v>
      </c>
      <c r="R2469" s="156">
        <f>Q2469*H2469</f>
        <v>0</v>
      </c>
      <c r="S2469" s="156">
        <v>0</v>
      </c>
      <c r="T2469" s="157">
        <f>S2469*H2469</f>
        <v>0</v>
      </c>
      <c r="U2469" s="30"/>
      <c r="V2469" s="30"/>
      <c r="W2469" s="30"/>
      <c r="X2469" s="30"/>
      <c r="Y2469" s="30"/>
      <c r="Z2469" s="30"/>
      <c r="AA2469" s="30"/>
      <c r="AB2469" s="30"/>
      <c r="AC2469" s="30"/>
      <c r="AD2469" s="30"/>
      <c r="AE2469" s="30"/>
      <c r="AR2469" s="158" t="s">
        <v>220</v>
      </c>
      <c r="AT2469" s="158" t="s">
        <v>159</v>
      </c>
      <c r="AU2469" s="158" t="s">
        <v>87</v>
      </c>
      <c r="AY2469" s="18" t="s">
        <v>157</v>
      </c>
      <c r="BE2469" s="159">
        <f>IF(N2469="základná",J2469,0)</f>
        <v>0</v>
      </c>
      <c r="BF2469" s="159">
        <f>IF(N2469="znížená",J2469,0)</f>
        <v>0</v>
      </c>
      <c r="BG2469" s="159">
        <f>IF(N2469="zákl. prenesená",J2469,0)</f>
        <v>0</v>
      </c>
      <c r="BH2469" s="159">
        <f>IF(N2469="zníž. prenesená",J2469,0)</f>
        <v>0</v>
      </c>
      <c r="BI2469" s="159">
        <f>IF(N2469="nulová",J2469,0)</f>
        <v>0</v>
      </c>
      <c r="BJ2469" s="18" t="s">
        <v>87</v>
      </c>
      <c r="BK2469" s="160">
        <f>ROUND(I2469*H2469,3)</f>
        <v>0</v>
      </c>
      <c r="BL2469" s="18" t="s">
        <v>220</v>
      </c>
      <c r="BM2469" s="158" t="s">
        <v>3158</v>
      </c>
    </row>
    <row r="2470" spans="1:65" s="12" customFormat="1" ht="22.9" customHeight="1" x14ac:dyDescent="0.2">
      <c r="B2470" s="135"/>
      <c r="D2470" s="136" t="s">
        <v>70</v>
      </c>
      <c r="E2470" s="145" t="s">
        <v>667</v>
      </c>
      <c r="F2470" s="145" t="s">
        <v>668</v>
      </c>
      <c r="J2470" s="146">
        <f>BK2470</f>
        <v>0</v>
      </c>
      <c r="L2470" s="135"/>
      <c r="M2470" s="139"/>
      <c r="N2470" s="140"/>
      <c r="O2470" s="140"/>
      <c r="P2470" s="141">
        <f>SUM(P2471:P2580)</f>
        <v>991.55644380000001</v>
      </c>
      <c r="Q2470" s="140"/>
      <c r="R2470" s="141">
        <f>SUM(R2471:R2580)</f>
        <v>3.4563418000000001</v>
      </c>
      <c r="S2470" s="140"/>
      <c r="T2470" s="142">
        <f>SUM(T2471:T2580)</f>
        <v>0</v>
      </c>
      <c r="AR2470" s="136" t="s">
        <v>87</v>
      </c>
      <c r="AT2470" s="143" t="s">
        <v>70</v>
      </c>
      <c r="AU2470" s="143" t="s">
        <v>79</v>
      </c>
      <c r="AY2470" s="136" t="s">
        <v>157</v>
      </c>
      <c r="BK2470" s="144">
        <f>SUM(BK2471:BK2580)</f>
        <v>0</v>
      </c>
    </row>
    <row r="2471" spans="1:65" s="2" customFormat="1" ht="41.25" customHeight="1" x14ac:dyDescent="0.2">
      <c r="A2471" s="30"/>
      <c r="B2471" s="147"/>
      <c r="C2471" s="148" t="s">
        <v>3159</v>
      </c>
      <c r="D2471" s="148" t="s">
        <v>159</v>
      </c>
      <c r="E2471" s="149" t="s">
        <v>3160</v>
      </c>
      <c r="F2471" s="150" t="s">
        <v>8137</v>
      </c>
      <c r="G2471" s="151" t="s">
        <v>168</v>
      </c>
      <c r="H2471" s="152">
        <v>172.2</v>
      </c>
      <c r="I2471" s="152"/>
      <c r="J2471" s="152">
        <f>ROUND(I2471*H2471,3)</f>
        <v>0</v>
      </c>
      <c r="K2471" s="153"/>
      <c r="L2471" s="31"/>
      <c r="M2471" s="154" t="s">
        <v>1</v>
      </c>
      <c r="N2471" s="155" t="s">
        <v>37</v>
      </c>
      <c r="O2471" s="156">
        <v>1.8480000000000001</v>
      </c>
      <c r="P2471" s="156">
        <f>O2471*H2471</f>
        <v>318.22559999999999</v>
      </c>
      <c r="Q2471" s="156">
        <v>2.7000000000000001E-3</v>
      </c>
      <c r="R2471" s="156">
        <f>Q2471*H2471</f>
        <v>0.46494000000000002</v>
      </c>
      <c r="S2471" s="156">
        <v>0</v>
      </c>
      <c r="T2471" s="157">
        <f>S2471*H2471</f>
        <v>0</v>
      </c>
      <c r="U2471" s="30"/>
      <c r="V2471" s="30"/>
      <c r="W2471" s="30"/>
      <c r="X2471" s="30"/>
      <c r="Y2471" s="30"/>
      <c r="Z2471" s="30"/>
      <c r="AA2471" s="30"/>
      <c r="AB2471" s="30"/>
      <c r="AC2471" s="30"/>
      <c r="AD2471" s="30"/>
      <c r="AE2471" s="30"/>
      <c r="AR2471" s="158" t="s">
        <v>220</v>
      </c>
      <c r="AT2471" s="158" t="s">
        <v>159</v>
      </c>
      <c r="AU2471" s="158" t="s">
        <v>87</v>
      </c>
      <c r="AY2471" s="18" t="s">
        <v>157</v>
      </c>
      <c r="BE2471" s="159">
        <f>IF(N2471="základná",J2471,0)</f>
        <v>0</v>
      </c>
      <c r="BF2471" s="159">
        <f>IF(N2471="znížená",J2471,0)</f>
        <v>0</v>
      </c>
      <c r="BG2471" s="159">
        <f>IF(N2471="zákl. prenesená",J2471,0)</f>
        <v>0</v>
      </c>
      <c r="BH2471" s="159">
        <f>IF(N2471="zníž. prenesená",J2471,0)</f>
        <v>0</v>
      </c>
      <c r="BI2471" s="159">
        <f>IF(N2471="nulová",J2471,0)</f>
        <v>0</v>
      </c>
      <c r="BJ2471" s="18" t="s">
        <v>87</v>
      </c>
      <c r="BK2471" s="160">
        <f>ROUND(I2471*H2471,3)</f>
        <v>0</v>
      </c>
      <c r="BL2471" s="18" t="s">
        <v>220</v>
      </c>
      <c r="BM2471" s="158" t="s">
        <v>3161</v>
      </c>
    </row>
    <row r="2472" spans="1:65" s="13" customFormat="1" x14ac:dyDescent="0.2">
      <c r="B2472" s="165"/>
      <c r="D2472" s="166" t="s">
        <v>269</v>
      </c>
      <c r="E2472" s="167" t="s">
        <v>1</v>
      </c>
      <c r="F2472" s="168" t="s">
        <v>2942</v>
      </c>
      <c r="H2472" s="167" t="s">
        <v>1</v>
      </c>
      <c r="L2472" s="165"/>
      <c r="M2472" s="169"/>
      <c r="N2472" s="170"/>
      <c r="O2472" s="170"/>
      <c r="P2472" s="170"/>
      <c r="Q2472" s="170"/>
      <c r="R2472" s="170"/>
      <c r="S2472" s="170"/>
      <c r="T2472" s="171"/>
      <c r="AT2472" s="167" t="s">
        <v>269</v>
      </c>
      <c r="AU2472" s="167" t="s">
        <v>87</v>
      </c>
      <c r="AV2472" s="13" t="s">
        <v>79</v>
      </c>
      <c r="AW2472" s="13" t="s">
        <v>26</v>
      </c>
      <c r="AX2472" s="13" t="s">
        <v>71</v>
      </c>
      <c r="AY2472" s="167" t="s">
        <v>157</v>
      </c>
    </row>
    <row r="2473" spans="1:65" s="14" customFormat="1" x14ac:dyDescent="0.2">
      <c r="B2473" s="172"/>
      <c r="D2473" s="166" t="s">
        <v>269</v>
      </c>
      <c r="E2473" s="173" t="s">
        <v>1</v>
      </c>
      <c r="F2473" s="174" t="s">
        <v>2943</v>
      </c>
      <c r="H2473" s="175">
        <v>172.2</v>
      </c>
      <c r="L2473" s="172"/>
      <c r="M2473" s="176"/>
      <c r="N2473" s="177"/>
      <c r="O2473" s="177"/>
      <c r="P2473" s="177"/>
      <c r="Q2473" s="177"/>
      <c r="R2473" s="177"/>
      <c r="S2473" s="177"/>
      <c r="T2473" s="178"/>
      <c r="AT2473" s="173" t="s">
        <v>269</v>
      </c>
      <c r="AU2473" s="173" t="s">
        <v>87</v>
      </c>
      <c r="AV2473" s="14" t="s">
        <v>87</v>
      </c>
      <c r="AW2473" s="14" t="s">
        <v>26</v>
      </c>
      <c r="AX2473" s="14" t="s">
        <v>71</v>
      </c>
      <c r="AY2473" s="173" t="s">
        <v>157</v>
      </c>
    </row>
    <row r="2474" spans="1:65" s="15" customFormat="1" x14ac:dyDescent="0.2">
      <c r="B2474" s="179"/>
      <c r="D2474" s="166" t="s">
        <v>269</v>
      </c>
      <c r="E2474" s="180" t="s">
        <v>1</v>
      </c>
      <c r="F2474" s="181" t="s">
        <v>272</v>
      </c>
      <c r="H2474" s="182">
        <v>172.2</v>
      </c>
      <c r="L2474" s="179"/>
      <c r="M2474" s="183"/>
      <c r="N2474" s="184"/>
      <c r="O2474" s="184"/>
      <c r="P2474" s="184"/>
      <c r="Q2474" s="184"/>
      <c r="R2474" s="184"/>
      <c r="S2474" s="184"/>
      <c r="T2474" s="185"/>
      <c r="AT2474" s="180" t="s">
        <v>269</v>
      </c>
      <c r="AU2474" s="180" t="s">
        <v>87</v>
      </c>
      <c r="AV2474" s="15" t="s">
        <v>162</v>
      </c>
      <c r="AW2474" s="15" t="s">
        <v>26</v>
      </c>
      <c r="AX2474" s="15" t="s">
        <v>79</v>
      </c>
      <c r="AY2474" s="180" t="s">
        <v>157</v>
      </c>
    </row>
    <row r="2475" spans="1:65" s="2" customFormat="1" ht="24.2" customHeight="1" x14ac:dyDescent="0.2">
      <c r="A2475" s="30"/>
      <c r="B2475" s="147"/>
      <c r="C2475" s="148" t="s">
        <v>3162</v>
      </c>
      <c r="D2475" s="148" t="s">
        <v>159</v>
      </c>
      <c r="E2475" s="149" t="s">
        <v>3163</v>
      </c>
      <c r="F2475" s="150" t="s">
        <v>3164</v>
      </c>
      <c r="G2475" s="151" t="s">
        <v>168</v>
      </c>
      <c r="H2475" s="152">
        <v>189</v>
      </c>
      <c r="I2475" s="152"/>
      <c r="J2475" s="152">
        <f>ROUND(I2475*H2475,3)</f>
        <v>0</v>
      </c>
      <c r="K2475" s="153"/>
      <c r="L2475" s="31"/>
      <c r="M2475" s="154" t="s">
        <v>1</v>
      </c>
      <c r="N2475" s="155" t="s">
        <v>37</v>
      </c>
      <c r="O2475" s="156">
        <v>1.365</v>
      </c>
      <c r="P2475" s="156">
        <f>O2475*H2475</f>
        <v>257.98500000000001</v>
      </c>
      <c r="Q2475" s="156">
        <v>9.11E-3</v>
      </c>
      <c r="R2475" s="156">
        <f>Q2475*H2475</f>
        <v>1.7217899999999999</v>
      </c>
      <c r="S2475" s="156">
        <v>0</v>
      </c>
      <c r="T2475" s="157">
        <f>S2475*H2475</f>
        <v>0</v>
      </c>
      <c r="U2475" s="30"/>
      <c r="V2475" s="30"/>
      <c r="W2475" s="30"/>
      <c r="X2475" s="30"/>
      <c r="Y2475" s="30"/>
      <c r="Z2475" s="30"/>
      <c r="AA2475" s="30"/>
      <c r="AB2475" s="30"/>
      <c r="AC2475" s="30"/>
      <c r="AD2475" s="30"/>
      <c r="AE2475" s="30"/>
      <c r="AR2475" s="158" t="s">
        <v>220</v>
      </c>
      <c r="AT2475" s="158" t="s">
        <v>159</v>
      </c>
      <c r="AU2475" s="158" t="s">
        <v>87</v>
      </c>
      <c r="AY2475" s="18" t="s">
        <v>157</v>
      </c>
      <c r="BE2475" s="159">
        <f>IF(N2475="základná",J2475,0)</f>
        <v>0</v>
      </c>
      <c r="BF2475" s="159">
        <f>IF(N2475="znížená",J2475,0)</f>
        <v>0</v>
      </c>
      <c r="BG2475" s="159">
        <f>IF(N2475="zákl. prenesená",J2475,0)</f>
        <v>0</v>
      </c>
      <c r="BH2475" s="159">
        <f>IF(N2475="zníž. prenesená",J2475,0)</f>
        <v>0</v>
      </c>
      <c r="BI2475" s="159">
        <f>IF(N2475="nulová",J2475,0)</f>
        <v>0</v>
      </c>
      <c r="BJ2475" s="18" t="s">
        <v>87</v>
      </c>
      <c r="BK2475" s="160">
        <f>ROUND(I2475*H2475,3)</f>
        <v>0</v>
      </c>
      <c r="BL2475" s="18" t="s">
        <v>220</v>
      </c>
      <c r="BM2475" s="158" t="s">
        <v>3165</v>
      </c>
    </row>
    <row r="2476" spans="1:65" s="13" customFormat="1" x14ac:dyDescent="0.2">
      <c r="B2476" s="165"/>
      <c r="D2476" s="166" t="s">
        <v>269</v>
      </c>
      <c r="E2476" s="167" t="s">
        <v>1</v>
      </c>
      <c r="F2476" s="168" t="s">
        <v>2938</v>
      </c>
      <c r="H2476" s="167" t="s">
        <v>1</v>
      </c>
      <c r="L2476" s="165"/>
      <c r="M2476" s="169"/>
      <c r="N2476" s="170"/>
      <c r="O2476" s="170"/>
      <c r="P2476" s="170"/>
      <c r="Q2476" s="170"/>
      <c r="R2476" s="170"/>
      <c r="S2476" s="170"/>
      <c r="T2476" s="171"/>
      <c r="AT2476" s="167" t="s">
        <v>269</v>
      </c>
      <c r="AU2476" s="167" t="s">
        <v>87</v>
      </c>
      <c r="AV2476" s="13" t="s">
        <v>79</v>
      </c>
      <c r="AW2476" s="13" t="s">
        <v>26</v>
      </c>
      <c r="AX2476" s="13" t="s">
        <v>71</v>
      </c>
      <c r="AY2476" s="167" t="s">
        <v>157</v>
      </c>
    </row>
    <row r="2477" spans="1:65" s="14" customFormat="1" x14ac:dyDescent="0.2">
      <c r="B2477" s="172"/>
      <c r="D2477" s="166" t="s">
        <v>269</v>
      </c>
      <c r="E2477" s="173" t="s">
        <v>1</v>
      </c>
      <c r="F2477" s="174" t="s">
        <v>3166</v>
      </c>
      <c r="H2477" s="175">
        <v>47.25</v>
      </c>
      <c r="L2477" s="172"/>
      <c r="M2477" s="176"/>
      <c r="N2477" s="177"/>
      <c r="O2477" s="177"/>
      <c r="P2477" s="177"/>
      <c r="Q2477" s="177"/>
      <c r="R2477" s="177"/>
      <c r="S2477" s="177"/>
      <c r="T2477" s="178"/>
      <c r="AT2477" s="173" t="s">
        <v>269</v>
      </c>
      <c r="AU2477" s="173" t="s">
        <v>87</v>
      </c>
      <c r="AV2477" s="14" t="s">
        <v>87</v>
      </c>
      <c r="AW2477" s="14" t="s">
        <v>26</v>
      </c>
      <c r="AX2477" s="14" t="s">
        <v>71</v>
      </c>
      <c r="AY2477" s="173" t="s">
        <v>157</v>
      </c>
    </row>
    <row r="2478" spans="1:65" s="16" customFormat="1" x14ac:dyDescent="0.2">
      <c r="B2478" s="186"/>
      <c r="D2478" s="166" t="s">
        <v>269</v>
      </c>
      <c r="E2478" s="187" t="s">
        <v>1</v>
      </c>
      <c r="F2478" s="188" t="s">
        <v>319</v>
      </c>
      <c r="H2478" s="189">
        <v>47.25</v>
      </c>
      <c r="L2478" s="186"/>
      <c r="M2478" s="190"/>
      <c r="N2478" s="191"/>
      <c r="O2478" s="191"/>
      <c r="P2478" s="191"/>
      <c r="Q2478" s="191"/>
      <c r="R2478" s="191"/>
      <c r="S2478" s="191"/>
      <c r="T2478" s="192"/>
      <c r="AT2478" s="187" t="s">
        <v>269</v>
      </c>
      <c r="AU2478" s="187" t="s">
        <v>87</v>
      </c>
      <c r="AV2478" s="16" t="s">
        <v>92</v>
      </c>
      <c r="AW2478" s="16" t="s">
        <v>26</v>
      </c>
      <c r="AX2478" s="16" t="s">
        <v>71</v>
      </c>
      <c r="AY2478" s="187" t="s">
        <v>157</v>
      </c>
    </row>
    <row r="2479" spans="1:65" s="13" customFormat="1" x14ac:dyDescent="0.2">
      <c r="B2479" s="165"/>
      <c r="D2479" s="166" t="s">
        <v>269</v>
      </c>
      <c r="E2479" s="167" t="s">
        <v>1</v>
      </c>
      <c r="F2479" s="168" t="s">
        <v>2940</v>
      </c>
      <c r="H2479" s="167" t="s">
        <v>1</v>
      </c>
      <c r="L2479" s="165"/>
      <c r="M2479" s="169"/>
      <c r="N2479" s="170"/>
      <c r="O2479" s="170"/>
      <c r="P2479" s="170"/>
      <c r="Q2479" s="170"/>
      <c r="R2479" s="170"/>
      <c r="S2479" s="170"/>
      <c r="T2479" s="171"/>
      <c r="AT2479" s="167" t="s">
        <v>269</v>
      </c>
      <c r="AU2479" s="167" t="s">
        <v>87</v>
      </c>
      <c r="AV2479" s="13" t="s">
        <v>79</v>
      </c>
      <c r="AW2479" s="13" t="s">
        <v>26</v>
      </c>
      <c r="AX2479" s="13" t="s">
        <v>71</v>
      </c>
      <c r="AY2479" s="167" t="s">
        <v>157</v>
      </c>
    </row>
    <row r="2480" spans="1:65" s="14" customFormat="1" x14ac:dyDescent="0.2">
      <c r="B2480" s="172"/>
      <c r="D2480" s="166" t="s">
        <v>269</v>
      </c>
      <c r="E2480" s="173" t="s">
        <v>1</v>
      </c>
      <c r="F2480" s="174" t="s">
        <v>3167</v>
      </c>
      <c r="H2480" s="175">
        <v>141.75</v>
      </c>
      <c r="L2480" s="172"/>
      <c r="M2480" s="176"/>
      <c r="N2480" s="177"/>
      <c r="O2480" s="177"/>
      <c r="P2480" s="177"/>
      <c r="Q2480" s="177"/>
      <c r="R2480" s="177"/>
      <c r="S2480" s="177"/>
      <c r="T2480" s="178"/>
      <c r="AT2480" s="173" t="s">
        <v>269</v>
      </c>
      <c r="AU2480" s="173" t="s">
        <v>87</v>
      </c>
      <c r="AV2480" s="14" t="s">
        <v>87</v>
      </c>
      <c r="AW2480" s="14" t="s">
        <v>26</v>
      </c>
      <c r="AX2480" s="14" t="s">
        <v>71</v>
      </c>
      <c r="AY2480" s="173" t="s">
        <v>157</v>
      </c>
    </row>
    <row r="2481" spans="1:65" s="16" customFormat="1" x14ac:dyDescent="0.2">
      <c r="B2481" s="186"/>
      <c r="D2481" s="166" t="s">
        <v>269</v>
      </c>
      <c r="E2481" s="187" t="s">
        <v>1</v>
      </c>
      <c r="F2481" s="188" t="s">
        <v>319</v>
      </c>
      <c r="H2481" s="189">
        <v>141.75</v>
      </c>
      <c r="L2481" s="186"/>
      <c r="M2481" s="190"/>
      <c r="N2481" s="191"/>
      <c r="O2481" s="191"/>
      <c r="P2481" s="191"/>
      <c r="Q2481" s="191"/>
      <c r="R2481" s="191"/>
      <c r="S2481" s="191"/>
      <c r="T2481" s="192"/>
      <c r="AT2481" s="187" t="s">
        <v>269</v>
      </c>
      <c r="AU2481" s="187" t="s">
        <v>87</v>
      </c>
      <c r="AV2481" s="16" t="s">
        <v>92</v>
      </c>
      <c r="AW2481" s="16" t="s">
        <v>26</v>
      </c>
      <c r="AX2481" s="16" t="s">
        <v>71</v>
      </c>
      <c r="AY2481" s="187" t="s">
        <v>157</v>
      </c>
    </row>
    <row r="2482" spans="1:65" s="15" customFormat="1" x14ac:dyDescent="0.2">
      <c r="B2482" s="179"/>
      <c r="D2482" s="166" t="s">
        <v>269</v>
      </c>
      <c r="E2482" s="180" t="s">
        <v>1</v>
      </c>
      <c r="F2482" s="181" t="s">
        <v>272</v>
      </c>
      <c r="H2482" s="182">
        <v>189</v>
      </c>
      <c r="L2482" s="179"/>
      <c r="M2482" s="183"/>
      <c r="N2482" s="184"/>
      <c r="O2482" s="184"/>
      <c r="P2482" s="184"/>
      <c r="Q2482" s="184"/>
      <c r="R2482" s="184"/>
      <c r="S2482" s="184"/>
      <c r="T2482" s="185"/>
      <c r="AT2482" s="180" t="s">
        <v>269</v>
      </c>
      <c r="AU2482" s="180" t="s">
        <v>87</v>
      </c>
      <c r="AV2482" s="15" t="s">
        <v>162</v>
      </c>
      <c r="AW2482" s="15" t="s">
        <v>26</v>
      </c>
      <c r="AX2482" s="15" t="s">
        <v>79</v>
      </c>
      <c r="AY2482" s="180" t="s">
        <v>157</v>
      </c>
    </row>
    <row r="2483" spans="1:65" s="2" customFormat="1" ht="37.9" customHeight="1" x14ac:dyDescent="0.2">
      <c r="A2483" s="30"/>
      <c r="B2483" s="147"/>
      <c r="C2483" s="148" t="s">
        <v>3168</v>
      </c>
      <c r="D2483" s="148" t="s">
        <v>159</v>
      </c>
      <c r="E2483" s="149" t="s">
        <v>3169</v>
      </c>
      <c r="F2483" s="150" t="s">
        <v>3170</v>
      </c>
      <c r="G2483" s="151" t="s">
        <v>168</v>
      </c>
      <c r="H2483" s="152">
        <v>361.2</v>
      </c>
      <c r="I2483" s="152"/>
      <c r="J2483" s="152">
        <f>ROUND(I2483*H2483,3)</f>
        <v>0</v>
      </c>
      <c r="K2483" s="153"/>
      <c r="L2483" s="31"/>
      <c r="M2483" s="154" t="s">
        <v>1</v>
      </c>
      <c r="N2483" s="155" t="s">
        <v>37</v>
      </c>
      <c r="O2483" s="156">
        <v>0.13900000000000001</v>
      </c>
      <c r="P2483" s="156">
        <f>O2483*H2483</f>
        <v>50.206800000000001</v>
      </c>
      <c r="Q2483" s="156">
        <v>5.0000000000000002E-5</v>
      </c>
      <c r="R2483" s="156">
        <f>Q2483*H2483</f>
        <v>1.806E-2</v>
      </c>
      <c r="S2483" s="156">
        <v>0</v>
      </c>
      <c r="T2483" s="157">
        <f>S2483*H2483</f>
        <v>0</v>
      </c>
      <c r="U2483" s="30"/>
      <c r="V2483" s="30"/>
      <c r="W2483" s="30"/>
      <c r="X2483" s="30"/>
      <c r="Y2483" s="30"/>
      <c r="Z2483" s="30"/>
      <c r="AA2483" s="30"/>
      <c r="AB2483" s="30"/>
      <c r="AC2483" s="30"/>
      <c r="AD2483" s="30"/>
      <c r="AE2483" s="30"/>
      <c r="AR2483" s="158" t="s">
        <v>220</v>
      </c>
      <c r="AT2483" s="158" t="s">
        <v>159</v>
      </c>
      <c r="AU2483" s="158" t="s">
        <v>87</v>
      </c>
      <c r="AY2483" s="18" t="s">
        <v>157</v>
      </c>
      <c r="BE2483" s="159">
        <f>IF(N2483="základná",J2483,0)</f>
        <v>0</v>
      </c>
      <c r="BF2483" s="159">
        <f>IF(N2483="znížená",J2483,0)</f>
        <v>0</v>
      </c>
      <c r="BG2483" s="159">
        <f>IF(N2483="zákl. prenesená",J2483,0)</f>
        <v>0</v>
      </c>
      <c r="BH2483" s="159">
        <f>IF(N2483="zníž. prenesená",J2483,0)</f>
        <v>0</v>
      </c>
      <c r="BI2483" s="159">
        <f>IF(N2483="nulová",J2483,0)</f>
        <v>0</v>
      </c>
      <c r="BJ2483" s="18" t="s">
        <v>87</v>
      </c>
      <c r="BK2483" s="160">
        <f>ROUND(I2483*H2483,3)</f>
        <v>0</v>
      </c>
      <c r="BL2483" s="18" t="s">
        <v>220</v>
      </c>
      <c r="BM2483" s="158" t="s">
        <v>3171</v>
      </c>
    </row>
    <row r="2484" spans="1:65" s="14" customFormat="1" x14ac:dyDescent="0.2">
      <c r="B2484" s="172"/>
      <c r="D2484" s="166" t="s">
        <v>269</v>
      </c>
      <c r="E2484" s="173" t="s">
        <v>1</v>
      </c>
      <c r="F2484" s="174" t="s">
        <v>3172</v>
      </c>
      <c r="H2484" s="175">
        <v>361.2</v>
      </c>
      <c r="L2484" s="172"/>
      <c r="M2484" s="176"/>
      <c r="N2484" s="177"/>
      <c r="O2484" s="177"/>
      <c r="P2484" s="177"/>
      <c r="Q2484" s="177"/>
      <c r="R2484" s="177"/>
      <c r="S2484" s="177"/>
      <c r="T2484" s="178"/>
      <c r="AT2484" s="173" t="s">
        <v>269</v>
      </c>
      <c r="AU2484" s="173" t="s">
        <v>87</v>
      </c>
      <c r="AV2484" s="14" t="s">
        <v>87</v>
      </c>
      <c r="AW2484" s="14" t="s">
        <v>26</v>
      </c>
      <c r="AX2484" s="14" t="s">
        <v>71</v>
      </c>
      <c r="AY2484" s="173" t="s">
        <v>157</v>
      </c>
    </row>
    <row r="2485" spans="1:65" s="15" customFormat="1" x14ac:dyDescent="0.2">
      <c r="B2485" s="179"/>
      <c r="D2485" s="166" t="s">
        <v>269</v>
      </c>
      <c r="E2485" s="180" t="s">
        <v>1</v>
      </c>
      <c r="F2485" s="181" t="s">
        <v>272</v>
      </c>
      <c r="H2485" s="182">
        <v>361.2</v>
      </c>
      <c r="L2485" s="179"/>
      <c r="M2485" s="183"/>
      <c r="N2485" s="184"/>
      <c r="O2485" s="184"/>
      <c r="P2485" s="184"/>
      <c r="Q2485" s="184"/>
      <c r="R2485" s="184"/>
      <c r="S2485" s="184"/>
      <c r="T2485" s="185"/>
      <c r="AT2485" s="180" t="s">
        <v>269</v>
      </c>
      <c r="AU2485" s="180" t="s">
        <v>87</v>
      </c>
      <c r="AV2485" s="15" t="s">
        <v>162</v>
      </c>
      <c r="AW2485" s="15" t="s">
        <v>26</v>
      </c>
      <c r="AX2485" s="15" t="s">
        <v>79</v>
      </c>
      <c r="AY2485" s="180" t="s">
        <v>157</v>
      </c>
    </row>
    <row r="2486" spans="1:65" s="2" customFormat="1" ht="52.5" customHeight="1" x14ac:dyDescent="0.2">
      <c r="A2486" s="30"/>
      <c r="B2486" s="147"/>
      <c r="C2486" s="193" t="s">
        <v>3173</v>
      </c>
      <c r="D2486" s="193" t="s">
        <v>777</v>
      </c>
      <c r="E2486" s="194" t="s">
        <v>3174</v>
      </c>
      <c r="F2486" s="195" t="s">
        <v>8138</v>
      </c>
      <c r="G2486" s="196" t="s">
        <v>168</v>
      </c>
      <c r="H2486" s="197">
        <v>397.32</v>
      </c>
      <c r="I2486" s="197"/>
      <c r="J2486" s="197">
        <f>ROUND(I2486*H2486,3)</f>
        <v>0</v>
      </c>
      <c r="K2486" s="198"/>
      <c r="L2486" s="199"/>
      <c r="M2486" s="200" t="s">
        <v>1</v>
      </c>
      <c r="N2486" s="201" t="s">
        <v>37</v>
      </c>
      <c r="O2486" s="156">
        <v>0</v>
      </c>
      <c r="P2486" s="156">
        <f>O2486*H2486</f>
        <v>0</v>
      </c>
      <c r="Q2486" s="156">
        <v>3.8000000000000002E-4</v>
      </c>
      <c r="R2486" s="156">
        <f>Q2486*H2486</f>
        <v>0.15098159999999999</v>
      </c>
      <c r="S2486" s="156">
        <v>0</v>
      </c>
      <c r="T2486" s="157">
        <f>S2486*H2486</f>
        <v>0</v>
      </c>
      <c r="U2486" s="30"/>
      <c r="V2486" s="30"/>
      <c r="W2486" s="30"/>
      <c r="X2486" s="30"/>
      <c r="Y2486" s="30"/>
      <c r="Z2486" s="30"/>
      <c r="AA2486" s="30"/>
      <c r="AB2486" s="30"/>
      <c r="AC2486" s="30"/>
      <c r="AD2486" s="30"/>
      <c r="AE2486" s="30"/>
      <c r="AR2486" s="158" t="s">
        <v>511</v>
      </c>
      <c r="AT2486" s="158" t="s">
        <v>777</v>
      </c>
      <c r="AU2486" s="158" t="s">
        <v>87</v>
      </c>
      <c r="AY2486" s="18" t="s">
        <v>157</v>
      </c>
      <c r="BE2486" s="159">
        <f>IF(N2486="základná",J2486,0)</f>
        <v>0</v>
      </c>
      <c r="BF2486" s="159">
        <f>IF(N2486="znížená",J2486,0)</f>
        <v>0</v>
      </c>
      <c r="BG2486" s="159">
        <f>IF(N2486="zákl. prenesená",J2486,0)</f>
        <v>0</v>
      </c>
      <c r="BH2486" s="159">
        <f>IF(N2486="zníž. prenesená",J2486,0)</f>
        <v>0</v>
      </c>
      <c r="BI2486" s="159">
        <f>IF(N2486="nulová",J2486,0)</f>
        <v>0</v>
      </c>
      <c r="BJ2486" s="18" t="s">
        <v>87</v>
      </c>
      <c r="BK2486" s="160">
        <f>ROUND(I2486*H2486,3)</f>
        <v>0</v>
      </c>
      <c r="BL2486" s="18" t="s">
        <v>220</v>
      </c>
      <c r="BM2486" s="158" t="s">
        <v>3175</v>
      </c>
    </row>
    <row r="2487" spans="1:65" s="14" customFormat="1" x14ac:dyDescent="0.2">
      <c r="B2487" s="172"/>
      <c r="D2487" s="166" t="s">
        <v>269</v>
      </c>
      <c r="E2487" s="173" t="s">
        <v>1</v>
      </c>
      <c r="F2487" s="174" t="s">
        <v>3176</v>
      </c>
      <c r="H2487" s="175">
        <v>397.32</v>
      </c>
      <c r="L2487" s="172"/>
      <c r="M2487" s="176"/>
      <c r="N2487" s="177"/>
      <c r="O2487" s="177"/>
      <c r="P2487" s="177"/>
      <c r="Q2487" s="177"/>
      <c r="R2487" s="177"/>
      <c r="S2487" s="177"/>
      <c r="T2487" s="178"/>
      <c r="AT2487" s="173" t="s">
        <v>269</v>
      </c>
      <c r="AU2487" s="173" t="s">
        <v>87</v>
      </c>
      <c r="AV2487" s="14" t="s">
        <v>87</v>
      </c>
      <c r="AW2487" s="14" t="s">
        <v>26</v>
      </c>
      <c r="AX2487" s="14" t="s">
        <v>71</v>
      </c>
      <c r="AY2487" s="173" t="s">
        <v>157</v>
      </c>
    </row>
    <row r="2488" spans="1:65" s="15" customFormat="1" x14ac:dyDescent="0.2">
      <c r="B2488" s="179"/>
      <c r="D2488" s="166" t="s">
        <v>269</v>
      </c>
      <c r="E2488" s="180" t="s">
        <v>1</v>
      </c>
      <c r="F2488" s="181" t="s">
        <v>272</v>
      </c>
      <c r="H2488" s="182">
        <v>397.32</v>
      </c>
      <c r="L2488" s="179"/>
      <c r="M2488" s="183"/>
      <c r="N2488" s="184"/>
      <c r="O2488" s="184"/>
      <c r="P2488" s="184"/>
      <c r="Q2488" s="184"/>
      <c r="R2488" s="184"/>
      <c r="S2488" s="184"/>
      <c r="T2488" s="185"/>
      <c r="AT2488" s="180" t="s">
        <v>269</v>
      </c>
      <c r="AU2488" s="180" t="s">
        <v>87</v>
      </c>
      <c r="AV2488" s="15" t="s">
        <v>162</v>
      </c>
      <c r="AW2488" s="15" t="s">
        <v>26</v>
      </c>
      <c r="AX2488" s="15" t="s">
        <v>79</v>
      </c>
      <c r="AY2488" s="180" t="s">
        <v>157</v>
      </c>
    </row>
    <row r="2489" spans="1:65" s="2" customFormat="1" ht="37.9" customHeight="1" x14ac:dyDescent="0.2">
      <c r="A2489" s="30"/>
      <c r="B2489" s="147"/>
      <c r="C2489" s="148" t="s">
        <v>3177</v>
      </c>
      <c r="D2489" s="148" t="s">
        <v>159</v>
      </c>
      <c r="E2489" s="149" t="s">
        <v>3178</v>
      </c>
      <c r="F2489" s="150" t="s">
        <v>3179</v>
      </c>
      <c r="G2489" s="151" t="s">
        <v>196</v>
      </c>
      <c r="H2489" s="152">
        <v>10.9</v>
      </c>
      <c r="I2489" s="152"/>
      <c r="J2489" s="152">
        <f>ROUND(I2489*H2489,3)</f>
        <v>0</v>
      </c>
      <c r="K2489" s="153"/>
      <c r="L2489" s="31"/>
      <c r="M2489" s="154" t="s">
        <v>1</v>
      </c>
      <c r="N2489" s="155" t="s">
        <v>37</v>
      </c>
      <c r="O2489" s="156">
        <v>1.54854</v>
      </c>
      <c r="P2489" s="156">
        <f>O2489*H2489</f>
        <v>16.879086000000001</v>
      </c>
      <c r="Q2489" s="156">
        <v>2.98E-3</v>
      </c>
      <c r="R2489" s="156">
        <f>Q2489*H2489</f>
        <v>3.2482000000000004E-2</v>
      </c>
      <c r="S2489" s="156">
        <v>0</v>
      </c>
      <c r="T2489" s="157">
        <f>S2489*H2489</f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58" t="s">
        <v>220</v>
      </c>
      <c r="AT2489" s="158" t="s">
        <v>159</v>
      </c>
      <c r="AU2489" s="158" t="s">
        <v>87</v>
      </c>
      <c r="AY2489" s="18" t="s">
        <v>157</v>
      </c>
      <c r="BE2489" s="159">
        <f>IF(N2489="základná",J2489,0)</f>
        <v>0</v>
      </c>
      <c r="BF2489" s="159">
        <f>IF(N2489="znížená",J2489,0)</f>
        <v>0</v>
      </c>
      <c r="BG2489" s="159">
        <f>IF(N2489="zákl. prenesená",J2489,0)</f>
        <v>0</v>
      </c>
      <c r="BH2489" s="159">
        <f>IF(N2489="zníž. prenesená",J2489,0)</f>
        <v>0</v>
      </c>
      <c r="BI2489" s="159">
        <f>IF(N2489="nulová",J2489,0)</f>
        <v>0</v>
      </c>
      <c r="BJ2489" s="18" t="s">
        <v>87</v>
      </c>
      <c r="BK2489" s="160">
        <f>ROUND(I2489*H2489,3)</f>
        <v>0</v>
      </c>
      <c r="BL2489" s="18" t="s">
        <v>220</v>
      </c>
      <c r="BM2489" s="158" t="s">
        <v>3180</v>
      </c>
    </row>
    <row r="2490" spans="1:65" s="13" customFormat="1" x14ac:dyDescent="0.2">
      <c r="B2490" s="165"/>
      <c r="D2490" s="166" t="s">
        <v>269</v>
      </c>
      <c r="E2490" s="167" t="s">
        <v>1</v>
      </c>
      <c r="F2490" s="168" t="s">
        <v>3181</v>
      </c>
      <c r="H2490" s="167" t="s">
        <v>1</v>
      </c>
      <c r="L2490" s="165"/>
      <c r="M2490" s="169"/>
      <c r="N2490" s="170"/>
      <c r="O2490" s="170"/>
      <c r="P2490" s="170"/>
      <c r="Q2490" s="170"/>
      <c r="R2490" s="170"/>
      <c r="S2490" s="170"/>
      <c r="T2490" s="171"/>
      <c r="AT2490" s="167" t="s">
        <v>269</v>
      </c>
      <c r="AU2490" s="167" t="s">
        <v>87</v>
      </c>
      <c r="AV2490" s="13" t="s">
        <v>79</v>
      </c>
      <c r="AW2490" s="13" t="s">
        <v>26</v>
      </c>
      <c r="AX2490" s="13" t="s">
        <v>71</v>
      </c>
      <c r="AY2490" s="167" t="s">
        <v>157</v>
      </c>
    </row>
    <row r="2491" spans="1:65" s="14" customFormat="1" x14ac:dyDescent="0.2">
      <c r="B2491" s="172"/>
      <c r="D2491" s="166" t="s">
        <v>269</v>
      </c>
      <c r="E2491" s="173" t="s">
        <v>1</v>
      </c>
      <c r="F2491" s="174" t="s">
        <v>2667</v>
      </c>
      <c r="H2491" s="175">
        <v>10.9</v>
      </c>
      <c r="L2491" s="172"/>
      <c r="M2491" s="176"/>
      <c r="N2491" s="177"/>
      <c r="O2491" s="177"/>
      <c r="P2491" s="177"/>
      <c r="Q2491" s="177"/>
      <c r="R2491" s="177"/>
      <c r="S2491" s="177"/>
      <c r="T2491" s="178"/>
      <c r="AT2491" s="173" t="s">
        <v>269</v>
      </c>
      <c r="AU2491" s="173" t="s">
        <v>87</v>
      </c>
      <c r="AV2491" s="14" t="s">
        <v>87</v>
      </c>
      <c r="AW2491" s="14" t="s">
        <v>26</v>
      </c>
      <c r="AX2491" s="14" t="s">
        <v>71</v>
      </c>
      <c r="AY2491" s="173" t="s">
        <v>157</v>
      </c>
    </row>
    <row r="2492" spans="1:65" s="15" customFormat="1" x14ac:dyDescent="0.2">
      <c r="B2492" s="179"/>
      <c r="D2492" s="166" t="s">
        <v>269</v>
      </c>
      <c r="E2492" s="180" t="s">
        <v>1</v>
      </c>
      <c r="F2492" s="181" t="s">
        <v>272</v>
      </c>
      <c r="H2492" s="182">
        <v>10.9</v>
      </c>
      <c r="L2492" s="179"/>
      <c r="M2492" s="183"/>
      <c r="N2492" s="184"/>
      <c r="O2492" s="184"/>
      <c r="P2492" s="184"/>
      <c r="Q2492" s="184"/>
      <c r="R2492" s="184"/>
      <c r="S2492" s="184"/>
      <c r="T2492" s="185"/>
      <c r="AT2492" s="180" t="s">
        <v>269</v>
      </c>
      <c r="AU2492" s="180" t="s">
        <v>87</v>
      </c>
      <c r="AV2492" s="15" t="s">
        <v>162</v>
      </c>
      <c r="AW2492" s="15" t="s">
        <v>26</v>
      </c>
      <c r="AX2492" s="15" t="s">
        <v>79</v>
      </c>
      <c r="AY2492" s="180" t="s">
        <v>157</v>
      </c>
    </row>
    <row r="2493" spans="1:65" s="2" customFormat="1" ht="24.2" customHeight="1" x14ac:dyDescent="0.2">
      <c r="A2493" s="30"/>
      <c r="B2493" s="147"/>
      <c r="C2493" s="148" t="s">
        <v>3182</v>
      </c>
      <c r="D2493" s="148" t="s">
        <v>159</v>
      </c>
      <c r="E2493" s="149" t="s">
        <v>3183</v>
      </c>
      <c r="F2493" s="150" t="s">
        <v>3184</v>
      </c>
      <c r="G2493" s="151" t="s">
        <v>168</v>
      </c>
      <c r="H2493" s="152">
        <v>79.3</v>
      </c>
      <c r="I2493" s="152"/>
      <c r="J2493" s="152">
        <f>ROUND(I2493*H2493,3)</f>
        <v>0</v>
      </c>
      <c r="K2493" s="153"/>
      <c r="L2493" s="31"/>
      <c r="M2493" s="154" t="s">
        <v>1</v>
      </c>
      <c r="N2493" s="155" t="s">
        <v>37</v>
      </c>
      <c r="O2493" s="156">
        <v>0.64658000000000004</v>
      </c>
      <c r="P2493" s="156">
        <f>O2493*H2493</f>
        <v>51.273794000000002</v>
      </c>
      <c r="Q2493" s="156">
        <v>7.3999999999999999E-4</v>
      </c>
      <c r="R2493" s="156">
        <f>Q2493*H2493</f>
        <v>5.8681999999999998E-2</v>
      </c>
      <c r="S2493" s="156">
        <v>0</v>
      </c>
      <c r="T2493" s="157">
        <f>S2493*H2493</f>
        <v>0</v>
      </c>
      <c r="U2493" s="30"/>
      <c r="V2493" s="30"/>
      <c r="W2493" s="30"/>
      <c r="X2493" s="30"/>
      <c r="Y2493" s="30"/>
      <c r="Z2493" s="30"/>
      <c r="AA2493" s="30"/>
      <c r="AB2493" s="30"/>
      <c r="AC2493" s="30"/>
      <c r="AD2493" s="30"/>
      <c r="AE2493" s="30"/>
      <c r="AR2493" s="158" t="s">
        <v>220</v>
      </c>
      <c r="AT2493" s="158" t="s">
        <v>159</v>
      </c>
      <c r="AU2493" s="158" t="s">
        <v>87</v>
      </c>
      <c r="AY2493" s="18" t="s">
        <v>157</v>
      </c>
      <c r="BE2493" s="159">
        <f>IF(N2493="základná",J2493,0)</f>
        <v>0</v>
      </c>
      <c r="BF2493" s="159">
        <f>IF(N2493="znížená",J2493,0)</f>
        <v>0</v>
      </c>
      <c r="BG2493" s="159">
        <f>IF(N2493="zákl. prenesená",J2493,0)</f>
        <v>0</v>
      </c>
      <c r="BH2493" s="159">
        <f>IF(N2493="zníž. prenesená",J2493,0)</f>
        <v>0</v>
      </c>
      <c r="BI2493" s="159">
        <f>IF(N2493="nulová",J2493,0)</f>
        <v>0</v>
      </c>
      <c r="BJ2493" s="18" t="s">
        <v>87</v>
      </c>
      <c r="BK2493" s="160">
        <f>ROUND(I2493*H2493,3)</f>
        <v>0</v>
      </c>
      <c r="BL2493" s="18" t="s">
        <v>220</v>
      </c>
      <c r="BM2493" s="158" t="s">
        <v>3185</v>
      </c>
    </row>
    <row r="2494" spans="1:65" s="13" customFormat="1" ht="22.5" x14ac:dyDescent="0.2">
      <c r="B2494" s="165"/>
      <c r="D2494" s="166" t="s">
        <v>269</v>
      </c>
      <c r="E2494" s="167" t="s">
        <v>1</v>
      </c>
      <c r="F2494" s="168" t="s">
        <v>3186</v>
      </c>
      <c r="H2494" s="167" t="s">
        <v>1</v>
      </c>
      <c r="L2494" s="165"/>
      <c r="M2494" s="169"/>
      <c r="N2494" s="170"/>
      <c r="O2494" s="170"/>
      <c r="P2494" s="170"/>
      <c r="Q2494" s="170"/>
      <c r="R2494" s="170"/>
      <c r="S2494" s="170"/>
      <c r="T2494" s="171"/>
      <c r="AT2494" s="167" t="s">
        <v>269</v>
      </c>
      <c r="AU2494" s="167" t="s">
        <v>87</v>
      </c>
      <c r="AV2494" s="13" t="s">
        <v>79</v>
      </c>
      <c r="AW2494" s="13" t="s">
        <v>26</v>
      </c>
      <c r="AX2494" s="13" t="s">
        <v>71</v>
      </c>
      <c r="AY2494" s="167" t="s">
        <v>157</v>
      </c>
    </row>
    <row r="2495" spans="1:65" s="14" customFormat="1" x14ac:dyDescent="0.2">
      <c r="B2495" s="172"/>
      <c r="D2495" s="166" t="s">
        <v>269</v>
      </c>
      <c r="E2495" s="173" t="s">
        <v>1</v>
      </c>
      <c r="F2495" s="174" t="s">
        <v>2854</v>
      </c>
      <c r="H2495" s="175">
        <v>79.3</v>
      </c>
      <c r="L2495" s="172"/>
      <c r="M2495" s="176"/>
      <c r="N2495" s="177"/>
      <c r="O2495" s="177"/>
      <c r="P2495" s="177"/>
      <c r="Q2495" s="177"/>
      <c r="R2495" s="177"/>
      <c r="S2495" s="177"/>
      <c r="T2495" s="178"/>
      <c r="AT2495" s="173" t="s">
        <v>269</v>
      </c>
      <c r="AU2495" s="173" t="s">
        <v>87</v>
      </c>
      <c r="AV2495" s="14" t="s">
        <v>87</v>
      </c>
      <c r="AW2495" s="14" t="s">
        <v>26</v>
      </c>
      <c r="AX2495" s="14" t="s">
        <v>71</v>
      </c>
      <c r="AY2495" s="173" t="s">
        <v>157</v>
      </c>
    </row>
    <row r="2496" spans="1:65" s="15" customFormat="1" x14ac:dyDescent="0.2">
      <c r="B2496" s="179"/>
      <c r="D2496" s="166" t="s">
        <v>269</v>
      </c>
      <c r="E2496" s="180" t="s">
        <v>1</v>
      </c>
      <c r="F2496" s="181" t="s">
        <v>272</v>
      </c>
      <c r="H2496" s="182">
        <v>79.3</v>
      </c>
      <c r="L2496" s="179"/>
      <c r="M2496" s="183"/>
      <c r="N2496" s="184"/>
      <c r="O2496" s="184"/>
      <c r="P2496" s="184"/>
      <c r="Q2496" s="184"/>
      <c r="R2496" s="184"/>
      <c r="S2496" s="184"/>
      <c r="T2496" s="185"/>
      <c r="AT2496" s="180" t="s">
        <v>269</v>
      </c>
      <c r="AU2496" s="180" t="s">
        <v>87</v>
      </c>
      <c r="AV2496" s="15" t="s">
        <v>162</v>
      </c>
      <c r="AW2496" s="15" t="s">
        <v>26</v>
      </c>
      <c r="AX2496" s="15" t="s">
        <v>79</v>
      </c>
      <c r="AY2496" s="180" t="s">
        <v>157</v>
      </c>
    </row>
    <row r="2497" spans="1:65" s="2" customFormat="1" ht="24.2" customHeight="1" x14ac:dyDescent="0.2">
      <c r="A2497" s="30"/>
      <c r="B2497" s="147"/>
      <c r="C2497" s="148" t="s">
        <v>3187</v>
      </c>
      <c r="D2497" s="148" t="s">
        <v>159</v>
      </c>
      <c r="E2497" s="149" t="s">
        <v>3188</v>
      </c>
      <c r="F2497" s="150" t="s">
        <v>3189</v>
      </c>
      <c r="G2497" s="151" t="s">
        <v>196</v>
      </c>
      <c r="H2497" s="152">
        <v>12</v>
      </c>
      <c r="I2497" s="152"/>
      <c r="J2497" s="152">
        <f>ROUND(I2497*H2497,3)</f>
        <v>0</v>
      </c>
      <c r="K2497" s="153"/>
      <c r="L2497" s="31"/>
      <c r="M2497" s="154" t="s">
        <v>1</v>
      </c>
      <c r="N2497" s="155" t="s">
        <v>37</v>
      </c>
      <c r="O2497" s="156">
        <v>1.2389600000000001</v>
      </c>
      <c r="P2497" s="156">
        <f>O2497*H2497</f>
        <v>14.867520000000001</v>
      </c>
      <c r="Q2497" s="156">
        <v>1.75E-3</v>
      </c>
      <c r="R2497" s="156">
        <f>Q2497*H2497</f>
        <v>2.1000000000000001E-2</v>
      </c>
      <c r="S2497" s="156">
        <v>0</v>
      </c>
      <c r="T2497" s="157">
        <f>S2497*H2497</f>
        <v>0</v>
      </c>
      <c r="U2497" s="30"/>
      <c r="V2497" s="30"/>
      <c r="W2497" s="30"/>
      <c r="X2497" s="30"/>
      <c r="Y2497" s="30"/>
      <c r="Z2497" s="30"/>
      <c r="AA2497" s="30"/>
      <c r="AB2497" s="30"/>
      <c r="AC2497" s="30"/>
      <c r="AD2497" s="30"/>
      <c r="AE2497" s="30"/>
      <c r="AR2497" s="158" t="s">
        <v>220</v>
      </c>
      <c r="AT2497" s="158" t="s">
        <v>159</v>
      </c>
      <c r="AU2497" s="158" t="s">
        <v>87</v>
      </c>
      <c r="AY2497" s="18" t="s">
        <v>157</v>
      </c>
      <c r="BE2497" s="159">
        <f>IF(N2497="základná",J2497,0)</f>
        <v>0</v>
      </c>
      <c r="BF2497" s="159">
        <f>IF(N2497="znížená",J2497,0)</f>
        <v>0</v>
      </c>
      <c r="BG2497" s="159">
        <f>IF(N2497="zákl. prenesená",J2497,0)</f>
        <v>0</v>
      </c>
      <c r="BH2497" s="159">
        <f>IF(N2497="zníž. prenesená",J2497,0)</f>
        <v>0</v>
      </c>
      <c r="BI2497" s="159">
        <f>IF(N2497="nulová",J2497,0)</f>
        <v>0</v>
      </c>
      <c r="BJ2497" s="18" t="s">
        <v>87</v>
      </c>
      <c r="BK2497" s="160">
        <f>ROUND(I2497*H2497,3)</f>
        <v>0</v>
      </c>
      <c r="BL2497" s="18" t="s">
        <v>220</v>
      </c>
      <c r="BM2497" s="158" t="s">
        <v>3190</v>
      </c>
    </row>
    <row r="2498" spans="1:65" s="14" customFormat="1" x14ac:dyDescent="0.2">
      <c r="B2498" s="172"/>
      <c r="D2498" s="166" t="s">
        <v>269</v>
      </c>
      <c r="E2498" s="173" t="s">
        <v>1</v>
      </c>
      <c r="F2498" s="174" t="s">
        <v>3191</v>
      </c>
      <c r="H2498" s="175">
        <v>12</v>
      </c>
      <c r="L2498" s="172"/>
      <c r="M2498" s="176"/>
      <c r="N2498" s="177"/>
      <c r="O2498" s="177"/>
      <c r="P2498" s="177"/>
      <c r="Q2498" s="177"/>
      <c r="R2498" s="177"/>
      <c r="S2498" s="177"/>
      <c r="T2498" s="178"/>
      <c r="AT2498" s="173" t="s">
        <v>269</v>
      </c>
      <c r="AU2498" s="173" t="s">
        <v>87</v>
      </c>
      <c r="AV2498" s="14" t="s">
        <v>87</v>
      </c>
      <c r="AW2498" s="14" t="s">
        <v>26</v>
      </c>
      <c r="AX2498" s="14" t="s">
        <v>71</v>
      </c>
      <c r="AY2498" s="173" t="s">
        <v>157</v>
      </c>
    </row>
    <row r="2499" spans="1:65" s="15" customFormat="1" x14ac:dyDescent="0.2">
      <c r="B2499" s="179"/>
      <c r="D2499" s="166" t="s">
        <v>269</v>
      </c>
      <c r="E2499" s="180" t="s">
        <v>1</v>
      </c>
      <c r="F2499" s="181" t="s">
        <v>272</v>
      </c>
      <c r="H2499" s="182">
        <v>12</v>
      </c>
      <c r="L2499" s="179"/>
      <c r="M2499" s="183"/>
      <c r="N2499" s="184"/>
      <c r="O2499" s="184"/>
      <c r="P2499" s="184"/>
      <c r="Q2499" s="184"/>
      <c r="R2499" s="184"/>
      <c r="S2499" s="184"/>
      <c r="T2499" s="185"/>
      <c r="AT2499" s="180" t="s">
        <v>269</v>
      </c>
      <c r="AU2499" s="180" t="s">
        <v>87</v>
      </c>
      <c r="AV2499" s="15" t="s">
        <v>162</v>
      </c>
      <c r="AW2499" s="15" t="s">
        <v>26</v>
      </c>
      <c r="AX2499" s="15" t="s">
        <v>79</v>
      </c>
      <c r="AY2499" s="180" t="s">
        <v>157</v>
      </c>
    </row>
    <row r="2500" spans="1:65" s="2" customFormat="1" ht="24.2" customHeight="1" x14ac:dyDescent="0.2">
      <c r="A2500" s="30"/>
      <c r="B2500" s="147"/>
      <c r="C2500" s="148" t="s">
        <v>3192</v>
      </c>
      <c r="D2500" s="148" t="s">
        <v>159</v>
      </c>
      <c r="E2500" s="149" t="s">
        <v>3193</v>
      </c>
      <c r="F2500" s="150" t="s">
        <v>3194</v>
      </c>
      <c r="G2500" s="151" t="s">
        <v>196</v>
      </c>
      <c r="H2500" s="152">
        <v>27</v>
      </c>
      <c r="I2500" s="152"/>
      <c r="J2500" s="152">
        <f>ROUND(I2500*H2500,3)</f>
        <v>0</v>
      </c>
      <c r="K2500" s="153"/>
      <c r="L2500" s="31"/>
      <c r="M2500" s="154" t="s">
        <v>1</v>
      </c>
      <c r="N2500" s="155" t="s">
        <v>37</v>
      </c>
      <c r="O2500" s="156">
        <v>0.69645999999999997</v>
      </c>
      <c r="P2500" s="156">
        <f>O2500*H2500</f>
        <v>18.80442</v>
      </c>
      <c r="Q2500" s="156">
        <v>1E-3</v>
      </c>
      <c r="R2500" s="156">
        <f>Q2500*H2500</f>
        <v>2.7E-2</v>
      </c>
      <c r="S2500" s="156">
        <v>0</v>
      </c>
      <c r="T2500" s="157">
        <f>S2500*H2500</f>
        <v>0</v>
      </c>
      <c r="U2500" s="30"/>
      <c r="V2500" s="30"/>
      <c r="W2500" s="30"/>
      <c r="X2500" s="30"/>
      <c r="Y2500" s="30"/>
      <c r="Z2500" s="30"/>
      <c r="AA2500" s="30"/>
      <c r="AB2500" s="30"/>
      <c r="AC2500" s="30"/>
      <c r="AD2500" s="30"/>
      <c r="AE2500" s="30"/>
      <c r="AR2500" s="158" t="s">
        <v>220</v>
      </c>
      <c r="AT2500" s="158" t="s">
        <v>159</v>
      </c>
      <c r="AU2500" s="158" t="s">
        <v>87</v>
      </c>
      <c r="AY2500" s="18" t="s">
        <v>157</v>
      </c>
      <c r="BE2500" s="159">
        <f>IF(N2500="základná",J2500,0)</f>
        <v>0</v>
      </c>
      <c r="BF2500" s="159">
        <f>IF(N2500="znížená",J2500,0)</f>
        <v>0</v>
      </c>
      <c r="BG2500" s="159">
        <f>IF(N2500="zákl. prenesená",J2500,0)</f>
        <v>0</v>
      </c>
      <c r="BH2500" s="159">
        <f>IF(N2500="zníž. prenesená",J2500,0)</f>
        <v>0</v>
      </c>
      <c r="BI2500" s="159">
        <f>IF(N2500="nulová",J2500,0)</f>
        <v>0</v>
      </c>
      <c r="BJ2500" s="18" t="s">
        <v>87</v>
      </c>
      <c r="BK2500" s="160">
        <f>ROUND(I2500*H2500,3)</f>
        <v>0</v>
      </c>
      <c r="BL2500" s="18" t="s">
        <v>220</v>
      </c>
      <c r="BM2500" s="158" t="s">
        <v>3195</v>
      </c>
    </row>
    <row r="2501" spans="1:65" s="13" customFormat="1" ht="22.5" x14ac:dyDescent="0.2">
      <c r="B2501" s="165"/>
      <c r="D2501" s="166" t="s">
        <v>269</v>
      </c>
      <c r="E2501" s="167" t="s">
        <v>1</v>
      </c>
      <c r="F2501" s="168" t="s">
        <v>3196</v>
      </c>
      <c r="H2501" s="167" t="s">
        <v>1</v>
      </c>
      <c r="L2501" s="165"/>
      <c r="M2501" s="169"/>
      <c r="N2501" s="170"/>
      <c r="O2501" s="170"/>
      <c r="P2501" s="170"/>
      <c r="Q2501" s="170"/>
      <c r="R2501" s="170"/>
      <c r="S2501" s="170"/>
      <c r="T2501" s="171"/>
      <c r="AT2501" s="167" t="s">
        <v>269</v>
      </c>
      <c r="AU2501" s="167" t="s">
        <v>87</v>
      </c>
      <c r="AV2501" s="13" t="s">
        <v>79</v>
      </c>
      <c r="AW2501" s="13" t="s">
        <v>26</v>
      </c>
      <c r="AX2501" s="13" t="s">
        <v>71</v>
      </c>
      <c r="AY2501" s="167" t="s">
        <v>157</v>
      </c>
    </row>
    <row r="2502" spans="1:65" s="14" customFormat="1" x14ac:dyDescent="0.2">
      <c r="B2502" s="172"/>
      <c r="D2502" s="166" t="s">
        <v>269</v>
      </c>
      <c r="E2502" s="173" t="s">
        <v>1</v>
      </c>
      <c r="F2502" s="174" t="s">
        <v>3197</v>
      </c>
      <c r="H2502" s="175">
        <v>13.5</v>
      </c>
      <c r="L2502" s="172"/>
      <c r="M2502" s="176"/>
      <c r="N2502" s="177"/>
      <c r="O2502" s="177"/>
      <c r="P2502" s="177"/>
      <c r="Q2502" s="177"/>
      <c r="R2502" s="177"/>
      <c r="S2502" s="177"/>
      <c r="T2502" s="178"/>
      <c r="AT2502" s="173" t="s">
        <v>269</v>
      </c>
      <c r="AU2502" s="173" t="s">
        <v>87</v>
      </c>
      <c r="AV2502" s="14" t="s">
        <v>87</v>
      </c>
      <c r="AW2502" s="14" t="s">
        <v>26</v>
      </c>
      <c r="AX2502" s="14" t="s">
        <v>71</v>
      </c>
      <c r="AY2502" s="173" t="s">
        <v>157</v>
      </c>
    </row>
    <row r="2503" spans="1:65" s="14" customFormat="1" x14ac:dyDescent="0.2">
      <c r="B2503" s="172"/>
      <c r="D2503" s="166" t="s">
        <v>269</v>
      </c>
      <c r="E2503" s="173" t="s">
        <v>1</v>
      </c>
      <c r="F2503" s="174" t="s">
        <v>3198</v>
      </c>
      <c r="H2503" s="175">
        <v>13.5</v>
      </c>
      <c r="L2503" s="172"/>
      <c r="M2503" s="176"/>
      <c r="N2503" s="177"/>
      <c r="O2503" s="177"/>
      <c r="P2503" s="177"/>
      <c r="Q2503" s="177"/>
      <c r="R2503" s="177"/>
      <c r="S2503" s="177"/>
      <c r="T2503" s="178"/>
      <c r="AT2503" s="173" t="s">
        <v>269</v>
      </c>
      <c r="AU2503" s="173" t="s">
        <v>87</v>
      </c>
      <c r="AV2503" s="14" t="s">
        <v>87</v>
      </c>
      <c r="AW2503" s="14" t="s">
        <v>26</v>
      </c>
      <c r="AX2503" s="14" t="s">
        <v>71</v>
      </c>
      <c r="AY2503" s="173" t="s">
        <v>157</v>
      </c>
    </row>
    <row r="2504" spans="1:65" s="15" customFormat="1" x14ac:dyDescent="0.2">
      <c r="B2504" s="179"/>
      <c r="D2504" s="166" t="s">
        <v>269</v>
      </c>
      <c r="E2504" s="180" t="s">
        <v>1</v>
      </c>
      <c r="F2504" s="181" t="s">
        <v>272</v>
      </c>
      <c r="H2504" s="182">
        <v>27</v>
      </c>
      <c r="L2504" s="179"/>
      <c r="M2504" s="183"/>
      <c r="N2504" s="184"/>
      <c r="O2504" s="184"/>
      <c r="P2504" s="184"/>
      <c r="Q2504" s="184"/>
      <c r="R2504" s="184"/>
      <c r="S2504" s="184"/>
      <c r="T2504" s="185"/>
      <c r="AT2504" s="180" t="s">
        <v>269</v>
      </c>
      <c r="AU2504" s="180" t="s">
        <v>87</v>
      </c>
      <c r="AV2504" s="15" t="s">
        <v>162</v>
      </c>
      <c r="AW2504" s="15" t="s">
        <v>26</v>
      </c>
      <c r="AX2504" s="15" t="s">
        <v>79</v>
      </c>
      <c r="AY2504" s="180" t="s">
        <v>157</v>
      </c>
    </row>
    <row r="2505" spans="1:65" s="2" customFormat="1" ht="24.2" customHeight="1" x14ac:dyDescent="0.2">
      <c r="A2505" s="30"/>
      <c r="B2505" s="147"/>
      <c r="C2505" s="148" t="s">
        <v>3199</v>
      </c>
      <c r="D2505" s="148" t="s">
        <v>159</v>
      </c>
      <c r="E2505" s="149" t="s">
        <v>3200</v>
      </c>
      <c r="F2505" s="150" t="s">
        <v>3201</v>
      </c>
      <c r="G2505" s="151" t="s">
        <v>196</v>
      </c>
      <c r="H2505" s="152">
        <v>61</v>
      </c>
      <c r="I2505" s="152"/>
      <c r="J2505" s="152">
        <f>ROUND(I2505*H2505,3)</f>
        <v>0</v>
      </c>
      <c r="K2505" s="153"/>
      <c r="L2505" s="31"/>
      <c r="M2505" s="154" t="s">
        <v>1</v>
      </c>
      <c r="N2505" s="155" t="s">
        <v>37</v>
      </c>
      <c r="O2505" s="156">
        <v>1.12757</v>
      </c>
      <c r="P2505" s="156">
        <f>O2505*H2505</f>
        <v>68.781769999999995</v>
      </c>
      <c r="Q2505" s="156">
        <v>1.9300000000000001E-3</v>
      </c>
      <c r="R2505" s="156">
        <f>Q2505*H2505</f>
        <v>0.11773</v>
      </c>
      <c r="S2505" s="156">
        <v>0</v>
      </c>
      <c r="T2505" s="157">
        <f>S2505*H2505</f>
        <v>0</v>
      </c>
      <c r="U2505" s="30"/>
      <c r="V2505" s="30"/>
      <c r="W2505" s="30"/>
      <c r="X2505" s="30"/>
      <c r="Y2505" s="30"/>
      <c r="Z2505" s="30"/>
      <c r="AA2505" s="30"/>
      <c r="AB2505" s="30"/>
      <c r="AC2505" s="30"/>
      <c r="AD2505" s="30"/>
      <c r="AE2505" s="30"/>
      <c r="AR2505" s="158" t="s">
        <v>220</v>
      </c>
      <c r="AT2505" s="158" t="s">
        <v>159</v>
      </c>
      <c r="AU2505" s="158" t="s">
        <v>87</v>
      </c>
      <c r="AY2505" s="18" t="s">
        <v>157</v>
      </c>
      <c r="BE2505" s="159">
        <f>IF(N2505="základná",J2505,0)</f>
        <v>0</v>
      </c>
      <c r="BF2505" s="159">
        <f>IF(N2505="znížená",J2505,0)</f>
        <v>0</v>
      </c>
      <c r="BG2505" s="159">
        <f>IF(N2505="zákl. prenesená",J2505,0)</f>
        <v>0</v>
      </c>
      <c r="BH2505" s="159">
        <f>IF(N2505="zníž. prenesená",J2505,0)</f>
        <v>0</v>
      </c>
      <c r="BI2505" s="159">
        <f>IF(N2505="nulová",J2505,0)</f>
        <v>0</v>
      </c>
      <c r="BJ2505" s="18" t="s">
        <v>87</v>
      </c>
      <c r="BK2505" s="160">
        <f>ROUND(I2505*H2505,3)</f>
        <v>0</v>
      </c>
      <c r="BL2505" s="18" t="s">
        <v>220</v>
      </c>
      <c r="BM2505" s="158" t="s">
        <v>3202</v>
      </c>
    </row>
    <row r="2506" spans="1:65" s="13" customFormat="1" ht="22.5" x14ac:dyDescent="0.2">
      <c r="B2506" s="165"/>
      <c r="D2506" s="166" t="s">
        <v>269</v>
      </c>
      <c r="E2506" s="167" t="s">
        <v>1</v>
      </c>
      <c r="F2506" s="168" t="s">
        <v>3203</v>
      </c>
      <c r="H2506" s="167" t="s">
        <v>1</v>
      </c>
      <c r="L2506" s="165"/>
      <c r="M2506" s="169"/>
      <c r="N2506" s="170"/>
      <c r="O2506" s="170"/>
      <c r="P2506" s="170"/>
      <c r="Q2506" s="170"/>
      <c r="R2506" s="170"/>
      <c r="S2506" s="170"/>
      <c r="T2506" s="171"/>
      <c r="AT2506" s="167" t="s">
        <v>269</v>
      </c>
      <c r="AU2506" s="167" t="s">
        <v>87</v>
      </c>
      <c r="AV2506" s="13" t="s">
        <v>79</v>
      </c>
      <c r="AW2506" s="13" t="s">
        <v>26</v>
      </c>
      <c r="AX2506" s="13" t="s">
        <v>71</v>
      </c>
      <c r="AY2506" s="167" t="s">
        <v>157</v>
      </c>
    </row>
    <row r="2507" spans="1:65" s="14" customFormat="1" x14ac:dyDescent="0.2">
      <c r="B2507" s="172"/>
      <c r="D2507" s="166" t="s">
        <v>269</v>
      </c>
      <c r="E2507" s="173" t="s">
        <v>1</v>
      </c>
      <c r="F2507" s="174" t="s">
        <v>3204</v>
      </c>
      <c r="H2507" s="175">
        <v>61</v>
      </c>
      <c r="L2507" s="172"/>
      <c r="M2507" s="176"/>
      <c r="N2507" s="177"/>
      <c r="O2507" s="177"/>
      <c r="P2507" s="177"/>
      <c r="Q2507" s="177"/>
      <c r="R2507" s="177"/>
      <c r="S2507" s="177"/>
      <c r="T2507" s="178"/>
      <c r="AT2507" s="173" t="s">
        <v>269</v>
      </c>
      <c r="AU2507" s="173" t="s">
        <v>87</v>
      </c>
      <c r="AV2507" s="14" t="s">
        <v>87</v>
      </c>
      <c r="AW2507" s="14" t="s">
        <v>26</v>
      </c>
      <c r="AX2507" s="14" t="s">
        <v>71</v>
      </c>
      <c r="AY2507" s="173" t="s">
        <v>157</v>
      </c>
    </row>
    <row r="2508" spans="1:65" s="15" customFormat="1" x14ac:dyDescent="0.2">
      <c r="B2508" s="179"/>
      <c r="D2508" s="166" t="s">
        <v>269</v>
      </c>
      <c r="E2508" s="180" t="s">
        <v>1</v>
      </c>
      <c r="F2508" s="181" t="s">
        <v>272</v>
      </c>
      <c r="H2508" s="182">
        <v>61</v>
      </c>
      <c r="L2508" s="179"/>
      <c r="M2508" s="183"/>
      <c r="N2508" s="184"/>
      <c r="O2508" s="184"/>
      <c r="P2508" s="184"/>
      <c r="Q2508" s="184"/>
      <c r="R2508" s="184"/>
      <c r="S2508" s="184"/>
      <c r="T2508" s="185"/>
      <c r="AT2508" s="180" t="s">
        <v>269</v>
      </c>
      <c r="AU2508" s="180" t="s">
        <v>87</v>
      </c>
      <c r="AV2508" s="15" t="s">
        <v>162</v>
      </c>
      <c r="AW2508" s="15" t="s">
        <v>26</v>
      </c>
      <c r="AX2508" s="15" t="s">
        <v>79</v>
      </c>
      <c r="AY2508" s="180" t="s">
        <v>157</v>
      </c>
    </row>
    <row r="2509" spans="1:65" s="2" customFormat="1" ht="37.9" customHeight="1" x14ac:dyDescent="0.2">
      <c r="A2509" s="30"/>
      <c r="B2509" s="147"/>
      <c r="C2509" s="148" t="s">
        <v>3205</v>
      </c>
      <c r="D2509" s="148" t="s">
        <v>159</v>
      </c>
      <c r="E2509" s="149" t="s">
        <v>3206</v>
      </c>
      <c r="F2509" s="150" t="s">
        <v>3207</v>
      </c>
      <c r="G2509" s="151" t="s">
        <v>196</v>
      </c>
      <c r="H2509" s="152">
        <v>10.9</v>
      </c>
      <c r="I2509" s="152"/>
      <c r="J2509" s="152">
        <f>ROUND(I2509*H2509,3)</f>
        <v>0</v>
      </c>
      <c r="K2509" s="153"/>
      <c r="L2509" s="31"/>
      <c r="M2509" s="154" t="s">
        <v>1</v>
      </c>
      <c r="N2509" s="155" t="s">
        <v>37</v>
      </c>
      <c r="O2509" s="156">
        <v>1.1352</v>
      </c>
      <c r="P2509" s="156">
        <f>O2509*H2509</f>
        <v>12.37368</v>
      </c>
      <c r="Q2509" s="156">
        <v>6.6499999999999997E-3</v>
      </c>
      <c r="R2509" s="156">
        <f>Q2509*H2509</f>
        <v>7.2484999999999994E-2</v>
      </c>
      <c r="S2509" s="156">
        <v>0</v>
      </c>
      <c r="T2509" s="157">
        <f>S2509*H2509</f>
        <v>0</v>
      </c>
      <c r="U2509" s="30"/>
      <c r="V2509" s="30"/>
      <c r="W2509" s="30"/>
      <c r="X2509" s="30"/>
      <c r="Y2509" s="30"/>
      <c r="Z2509" s="30"/>
      <c r="AA2509" s="30"/>
      <c r="AB2509" s="30"/>
      <c r="AC2509" s="30"/>
      <c r="AD2509" s="30"/>
      <c r="AE2509" s="30"/>
      <c r="AR2509" s="158" t="s">
        <v>220</v>
      </c>
      <c r="AT2509" s="158" t="s">
        <v>159</v>
      </c>
      <c r="AU2509" s="158" t="s">
        <v>87</v>
      </c>
      <c r="AY2509" s="18" t="s">
        <v>157</v>
      </c>
      <c r="BE2509" s="159">
        <f>IF(N2509="základná",J2509,0)</f>
        <v>0</v>
      </c>
      <c r="BF2509" s="159">
        <f>IF(N2509="znížená",J2509,0)</f>
        <v>0</v>
      </c>
      <c r="BG2509" s="159">
        <f>IF(N2509="zákl. prenesená",J2509,0)</f>
        <v>0</v>
      </c>
      <c r="BH2509" s="159">
        <f>IF(N2509="zníž. prenesená",J2509,0)</f>
        <v>0</v>
      </c>
      <c r="BI2509" s="159">
        <f>IF(N2509="nulová",J2509,0)</f>
        <v>0</v>
      </c>
      <c r="BJ2509" s="18" t="s">
        <v>87</v>
      </c>
      <c r="BK2509" s="160">
        <f>ROUND(I2509*H2509,3)</f>
        <v>0</v>
      </c>
      <c r="BL2509" s="18" t="s">
        <v>220</v>
      </c>
      <c r="BM2509" s="158" t="s">
        <v>3208</v>
      </c>
    </row>
    <row r="2510" spans="1:65" s="13" customFormat="1" x14ac:dyDescent="0.2">
      <c r="B2510" s="165"/>
      <c r="D2510" s="166" t="s">
        <v>269</v>
      </c>
      <c r="E2510" s="167" t="s">
        <v>1</v>
      </c>
      <c r="F2510" s="168" t="s">
        <v>3181</v>
      </c>
      <c r="H2510" s="167" t="s">
        <v>1</v>
      </c>
      <c r="L2510" s="165"/>
      <c r="M2510" s="169"/>
      <c r="N2510" s="170"/>
      <c r="O2510" s="170"/>
      <c r="P2510" s="170"/>
      <c r="Q2510" s="170"/>
      <c r="R2510" s="170"/>
      <c r="S2510" s="170"/>
      <c r="T2510" s="171"/>
      <c r="AT2510" s="167" t="s">
        <v>269</v>
      </c>
      <c r="AU2510" s="167" t="s">
        <v>87</v>
      </c>
      <c r="AV2510" s="13" t="s">
        <v>79</v>
      </c>
      <c r="AW2510" s="13" t="s">
        <v>26</v>
      </c>
      <c r="AX2510" s="13" t="s">
        <v>71</v>
      </c>
      <c r="AY2510" s="167" t="s">
        <v>157</v>
      </c>
    </row>
    <row r="2511" spans="1:65" s="14" customFormat="1" x14ac:dyDescent="0.2">
      <c r="B2511" s="172"/>
      <c r="D2511" s="166" t="s">
        <v>269</v>
      </c>
      <c r="E2511" s="173" t="s">
        <v>1</v>
      </c>
      <c r="F2511" s="174" t="s">
        <v>2667</v>
      </c>
      <c r="H2511" s="175">
        <v>10.9</v>
      </c>
      <c r="L2511" s="172"/>
      <c r="M2511" s="176"/>
      <c r="N2511" s="177"/>
      <c r="O2511" s="177"/>
      <c r="P2511" s="177"/>
      <c r="Q2511" s="177"/>
      <c r="R2511" s="177"/>
      <c r="S2511" s="177"/>
      <c r="T2511" s="178"/>
      <c r="AT2511" s="173" t="s">
        <v>269</v>
      </c>
      <c r="AU2511" s="173" t="s">
        <v>87</v>
      </c>
      <c r="AV2511" s="14" t="s">
        <v>87</v>
      </c>
      <c r="AW2511" s="14" t="s">
        <v>26</v>
      </c>
      <c r="AX2511" s="14" t="s">
        <v>71</v>
      </c>
      <c r="AY2511" s="173" t="s">
        <v>157</v>
      </c>
    </row>
    <row r="2512" spans="1:65" s="15" customFormat="1" x14ac:dyDescent="0.2">
      <c r="B2512" s="179"/>
      <c r="D2512" s="166" t="s">
        <v>269</v>
      </c>
      <c r="E2512" s="180" t="s">
        <v>1</v>
      </c>
      <c r="F2512" s="181" t="s">
        <v>272</v>
      </c>
      <c r="H2512" s="182">
        <v>10.9</v>
      </c>
      <c r="L2512" s="179"/>
      <c r="M2512" s="183"/>
      <c r="N2512" s="184"/>
      <c r="O2512" s="184"/>
      <c r="P2512" s="184"/>
      <c r="Q2512" s="184"/>
      <c r="R2512" s="184"/>
      <c r="S2512" s="184"/>
      <c r="T2512" s="185"/>
      <c r="AT2512" s="180" t="s">
        <v>269</v>
      </c>
      <c r="AU2512" s="180" t="s">
        <v>87</v>
      </c>
      <c r="AV2512" s="15" t="s">
        <v>162</v>
      </c>
      <c r="AW2512" s="15" t="s">
        <v>26</v>
      </c>
      <c r="AX2512" s="15" t="s">
        <v>79</v>
      </c>
      <c r="AY2512" s="180" t="s">
        <v>157</v>
      </c>
    </row>
    <row r="2513" spans="1:65" s="2" customFormat="1" ht="24.2" customHeight="1" x14ac:dyDescent="0.2">
      <c r="A2513" s="30"/>
      <c r="B2513" s="147"/>
      <c r="C2513" s="148" t="s">
        <v>3209</v>
      </c>
      <c r="D2513" s="148" t="s">
        <v>159</v>
      </c>
      <c r="E2513" s="149" t="s">
        <v>3210</v>
      </c>
      <c r="F2513" s="150" t="s">
        <v>3211</v>
      </c>
      <c r="G2513" s="151" t="s">
        <v>196</v>
      </c>
      <c r="H2513" s="152">
        <v>26</v>
      </c>
      <c r="I2513" s="152"/>
      <c r="J2513" s="152">
        <f>ROUND(I2513*H2513,3)</f>
        <v>0</v>
      </c>
      <c r="K2513" s="153"/>
      <c r="L2513" s="31"/>
      <c r="M2513" s="154" t="s">
        <v>1</v>
      </c>
      <c r="N2513" s="155" t="s">
        <v>37</v>
      </c>
      <c r="O2513" s="156">
        <v>0.55100000000000005</v>
      </c>
      <c r="P2513" s="156">
        <f>O2513*H2513</f>
        <v>14.326000000000001</v>
      </c>
      <c r="Q2513" s="156">
        <v>1E-4</v>
      </c>
      <c r="R2513" s="156">
        <f>Q2513*H2513</f>
        <v>2.6000000000000003E-3</v>
      </c>
      <c r="S2513" s="156">
        <v>0</v>
      </c>
      <c r="T2513" s="157">
        <f>S2513*H2513</f>
        <v>0</v>
      </c>
      <c r="U2513" s="30"/>
      <c r="V2513" s="30"/>
      <c r="W2513" s="30"/>
      <c r="X2513" s="30"/>
      <c r="Y2513" s="30"/>
      <c r="Z2513" s="30"/>
      <c r="AA2513" s="30"/>
      <c r="AB2513" s="30"/>
      <c r="AC2513" s="30"/>
      <c r="AD2513" s="30"/>
      <c r="AE2513" s="30"/>
      <c r="AR2513" s="158" t="s">
        <v>220</v>
      </c>
      <c r="AT2513" s="158" t="s">
        <v>159</v>
      </c>
      <c r="AU2513" s="158" t="s">
        <v>87</v>
      </c>
      <c r="AY2513" s="18" t="s">
        <v>157</v>
      </c>
      <c r="BE2513" s="159">
        <f>IF(N2513="základná",J2513,0)</f>
        <v>0</v>
      </c>
      <c r="BF2513" s="159">
        <f>IF(N2513="znížená",J2513,0)</f>
        <v>0</v>
      </c>
      <c r="BG2513" s="159">
        <f>IF(N2513="zákl. prenesená",J2513,0)</f>
        <v>0</v>
      </c>
      <c r="BH2513" s="159">
        <f>IF(N2513="zníž. prenesená",J2513,0)</f>
        <v>0</v>
      </c>
      <c r="BI2513" s="159">
        <f>IF(N2513="nulová",J2513,0)</f>
        <v>0</v>
      </c>
      <c r="BJ2513" s="18" t="s">
        <v>87</v>
      </c>
      <c r="BK2513" s="160">
        <f>ROUND(I2513*H2513,3)</f>
        <v>0</v>
      </c>
      <c r="BL2513" s="18" t="s">
        <v>220</v>
      </c>
      <c r="BM2513" s="158" t="s">
        <v>3212</v>
      </c>
    </row>
    <row r="2514" spans="1:65" s="14" customFormat="1" x14ac:dyDescent="0.2">
      <c r="B2514" s="172"/>
      <c r="D2514" s="166" t="s">
        <v>269</v>
      </c>
      <c r="E2514" s="173" t="s">
        <v>1</v>
      </c>
      <c r="F2514" s="174" t="s">
        <v>3213</v>
      </c>
      <c r="H2514" s="175">
        <v>10.9</v>
      </c>
      <c r="L2514" s="172"/>
      <c r="M2514" s="176"/>
      <c r="N2514" s="177"/>
      <c r="O2514" s="177"/>
      <c r="P2514" s="177"/>
      <c r="Q2514" s="177"/>
      <c r="R2514" s="177"/>
      <c r="S2514" s="177"/>
      <c r="T2514" s="178"/>
      <c r="AT2514" s="173" t="s">
        <v>269</v>
      </c>
      <c r="AU2514" s="173" t="s">
        <v>87</v>
      </c>
      <c r="AV2514" s="14" t="s">
        <v>87</v>
      </c>
      <c r="AW2514" s="14" t="s">
        <v>26</v>
      </c>
      <c r="AX2514" s="14" t="s">
        <v>71</v>
      </c>
      <c r="AY2514" s="173" t="s">
        <v>157</v>
      </c>
    </row>
    <row r="2515" spans="1:65" s="16" customFormat="1" x14ac:dyDescent="0.2">
      <c r="B2515" s="186"/>
      <c r="D2515" s="166" t="s">
        <v>269</v>
      </c>
      <c r="E2515" s="187" t="s">
        <v>1</v>
      </c>
      <c r="F2515" s="188" t="s">
        <v>319</v>
      </c>
      <c r="H2515" s="189">
        <v>10.9</v>
      </c>
      <c r="L2515" s="186"/>
      <c r="M2515" s="190"/>
      <c r="N2515" s="191"/>
      <c r="O2515" s="191"/>
      <c r="P2515" s="191"/>
      <c r="Q2515" s="191"/>
      <c r="R2515" s="191"/>
      <c r="S2515" s="191"/>
      <c r="T2515" s="192"/>
      <c r="AT2515" s="187" t="s">
        <v>269</v>
      </c>
      <c r="AU2515" s="187" t="s">
        <v>87</v>
      </c>
      <c r="AV2515" s="16" t="s">
        <v>92</v>
      </c>
      <c r="AW2515" s="16" t="s">
        <v>26</v>
      </c>
      <c r="AX2515" s="16" t="s">
        <v>71</v>
      </c>
      <c r="AY2515" s="187" t="s">
        <v>157</v>
      </c>
    </row>
    <row r="2516" spans="1:65" s="14" customFormat="1" x14ac:dyDescent="0.2">
      <c r="B2516" s="172"/>
      <c r="D2516" s="166" t="s">
        <v>269</v>
      </c>
      <c r="E2516" s="173" t="s">
        <v>1</v>
      </c>
      <c r="F2516" s="174" t="s">
        <v>3214</v>
      </c>
      <c r="H2516" s="175">
        <v>12.05</v>
      </c>
      <c r="L2516" s="172"/>
      <c r="M2516" s="176"/>
      <c r="N2516" s="177"/>
      <c r="O2516" s="177"/>
      <c r="P2516" s="177"/>
      <c r="Q2516" s="177"/>
      <c r="R2516" s="177"/>
      <c r="S2516" s="177"/>
      <c r="T2516" s="178"/>
      <c r="AT2516" s="173" t="s">
        <v>269</v>
      </c>
      <c r="AU2516" s="173" t="s">
        <v>87</v>
      </c>
      <c r="AV2516" s="14" t="s">
        <v>87</v>
      </c>
      <c r="AW2516" s="14" t="s">
        <v>26</v>
      </c>
      <c r="AX2516" s="14" t="s">
        <v>71</v>
      </c>
      <c r="AY2516" s="173" t="s">
        <v>157</v>
      </c>
    </row>
    <row r="2517" spans="1:65" s="14" customFormat="1" x14ac:dyDescent="0.2">
      <c r="B2517" s="172"/>
      <c r="D2517" s="166" t="s">
        <v>269</v>
      </c>
      <c r="E2517" s="173" t="s">
        <v>1</v>
      </c>
      <c r="F2517" s="174" t="s">
        <v>3215</v>
      </c>
      <c r="H2517" s="175">
        <v>3.05</v>
      </c>
      <c r="L2517" s="172"/>
      <c r="M2517" s="176"/>
      <c r="N2517" s="177"/>
      <c r="O2517" s="177"/>
      <c r="P2517" s="177"/>
      <c r="Q2517" s="177"/>
      <c r="R2517" s="177"/>
      <c r="S2517" s="177"/>
      <c r="T2517" s="178"/>
      <c r="AT2517" s="173" t="s">
        <v>269</v>
      </c>
      <c r="AU2517" s="173" t="s">
        <v>87</v>
      </c>
      <c r="AV2517" s="14" t="s">
        <v>87</v>
      </c>
      <c r="AW2517" s="14" t="s">
        <v>26</v>
      </c>
      <c r="AX2517" s="14" t="s">
        <v>71</v>
      </c>
      <c r="AY2517" s="173" t="s">
        <v>157</v>
      </c>
    </row>
    <row r="2518" spans="1:65" s="16" customFormat="1" x14ac:dyDescent="0.2">
      <c r="B2518" s="186"/>
      <c r="D2518" s="166" t="s">
        <v>269</v>
      </c>
      <c r="E2518" s="187" t="s">
        <v>1</v>
      </c>
      <c r="F2518" s="188" t="s">
        <v>319</v>
      </c>
      <c r="H2518" s="189">
        <v>15.1</v>
      </c>
      <c r="L2518" s="186"/>
      <c r="M2518" s="190"/>
      <c r="N2518" s="191"/>
      <c r="O2518" s="191"/>
      <c r="P2518" s="191"/>
      <c r="Q2518" s="191"/>
      <c r="R2518" s="191"/>
      <c r="S2518" s="191"/>
      <c r="T2518" s="192"/>
      <c r="AT2518" s="187" t="s">
        <v>269</v>
      </c>
      <c r="AU2518" s="187" t="s">
        <v>87</v>
      </c>
      <c r="AV2518" s="16" t="s">
        <v>92</v>
      </c>
      <c r="AW2518" s="16" t="s">
        <v>26</v>
      </c>
      <c r="AX2518" s="16" t="s">
        <v>71</v>
      </c>
      <c r="AY2518" s="187" t="s">
        <v>157</v>
      </c>
    </row>
    <row r="2519" spans="1:65" s="15" customFormat="1" x14ac:dyDescent="0.2">
      <c r="B2519" s="179"/>
      <c r="D2519" s="166" t="s">
        <v>269</v>
      </c>
      <c r="E2519" s="180" t="s">
        <v>1</v>
      </c>
      <c r="F2519" s="181" t="s">
        <v>272</v>
      </c>
      <c r="H2519" s="182">
        <v>26</v>
      </c>
      <c r="L2519" s="179"/>
      <c r="M2519" s="183"/>
      <c r="N2519" s="184"/>
      <c r="O2519" s="184"/>
      <c r="P2519" s="184"/>
      <c r="Q2519" s="184"/>
      <c r="R2519" s="184"/>
      <c r="S2519" s="184"/>
      <c r="T2519" s="185"/>
      <c r="AT2519" s="180" t="s">
        <v>269</v>
      </c>
      <c r="AU2519" s="180" t="s">
        <v>87</v>
      </c>
      <c r="AV2519" s="15" t="s">
        <v>162</v>
      </c>
      <c r="AW2519" s="15" t="s">
        <v>26</v>
      </c>
      <c r="AX2519" s="15" t="s">
        <v>79</v>
      </c>
      <c r="AY2519" s="180" t="s">
        <v>157</v>
      </c>
    </row>
    <row r="2520" spans="1:65" s="2" customFormat="1" ht="24.2" customHeight="1" x14ac:dyDescent="0.2">
      <c r="A2520" s="30"/>
      <c r="B2520" s="147"/>
      <c r="C2520" s="193" t="s">
        <v>3216</v>
      </c>
      <c r="D2520" s="193" t="s">
        <v>777</v>
      </c>
      <c r="E2520" s="194" t="s">
        <v>3217</v>
      </c>
      <c r="F2520" s="195" t="s">
        <v>8139</v>
      </c>
      <c r="G2520" s="196" t="s">
        <v>196</v>
      </c>
      <c r="H2520" s="197">
        <v>12</v>
      </c>
      <c r="I2520" s="197"/>
      <c r="J2520" s="197">
        <f>ROUND(I2520*H2520,3)</f>
        <v>0</v>
      </c>
      <c r="K2520" s="198"/>
      <c r="L2520" s="199"/>
      <c r="M2520" s="200" t="s">
        <v>1</v>
      </c>
      <c r="N2520" s="201" t="s">
        <v>37</v>
      </c>
      <c r="O2520" s="156">
        <v>0</v>
      </c>
      <c r="P2520" s="156">
        <f>O2520*H2520</f>
        <v>0</v>
      </c>
      <c r="Q2520" s="156">
        <v>1.24E-3</v>
      </c>
      <c r="R2520" s="156">
        <f>Q2520*H2520</f>
        <v>1.4880000000000001E-2</v>
      </c>
      <c r="S2520" s="156">
        <v>0</v>
      </c>
      <c r="T2520" s="157">
        <f>S2520*H2520</f>
        <v>0</v>
      </c>
      <c r="U2520" s="30"/>
      <c r="V2520" s="30"/>
      <c r="W2520" s="30"/>
      <c r="X2520" s="30"/>
      <c r="Y2520" s="30"/>
      <c r="Z2520" s="30"/>
      <c r="AA2520" s="30"/>
      <c r="AB2520" s="30"/>
      <c r="AC2520" s="30"/>
      <c r="AD2520" s="30"/>
      <c r="AE2520" s="30"/>
      <c r="AR2520" s="158" t="s">
        <v>511</v>
      </c>
      <c r="AT2520" s="158" t="s">
        <v>777</v>
      </c>
      <c r="AU2520" s="158" t="s">
        <v>87</v>
      </c>
      <c r="AY2520" s="18" t="s">
        <v>157</v>
      </c>
      <c r="BE2520" s="159">
        <f>IF(N2520="základná",J2520,0)</f>
        <v>0</v>
      </c>
      <c r="BF2520" s="159">
        <f>IF(N2520="znížená",J2520,0)</f>
        <v>0</v>
      </c>
      <c r="BG2520" s="159">
        <f>IF(N2520="zákl. prenesená",J2520,0)</f>
        <v>0</v>
      </c>
      <c r="BH2520" s="159">
        <f>IF(N2520="zníž. prenesená",J2520,0)</f>
        <v>0</v>
      </c>
      <c r="BI2520" s="159">
        <f>IF(N2520="nulová",J2520,0)</f>
        <v>0</v>
      </c>
      <c r="BJ2520" s="18" t="s">
        <v>87</v>
      </c>
      <c r="BK2520" s="160">
        <f>ROUND(I2520*H2520,3)</f>
        <v>0</v>
      </c>
      <c r="BL2520" s="18" t="s">
        <v>220</v>
      </c>
      <c r="BM2520" s="158" t="s">
        <v>3218</v>
      </c>
    </row>
    <row r="2521" spans="1:65" s="2" customFormat="1" ht="24.2" customHeight="1" x14ac:dyDescent="0.2">
      <c r="A2521" s="30"/>
      <c r="B2521" s="147"/>
      <c r="C2521" s="193" t="s">
        <v>3219</v>
      </c>
      <c r="D2521" s="193" t="s">
        <v>777</v>
      </c>
      <c r="E2521" s="194" t="s">
        <v>3220</v>
      </c>
      <c r="F2521" s="195" t="s">
        <v>8140</v>
      </c>
      <c r="G2521" s="196" t="s">
        <v>196</v>
      </c>
      <c r="H2521" s="197">
        <v>16</v>
      </c>
      <c r="I2521" s="197"/>
      <c r="J2521" s="197">
        <f>ROUND(I2521*H2521,3)</f>
        <v>0</v>
      </c>
      <c r="K2521" s="198"/>
      <c r="L2521" s="199"/>
      <c r="M2521" s="200" t="s">
        <v>1</v>
      </c>
      <c r="N2521" s="201" t="s">
        <v>37</v>
      </c>
      <c r="O2521" s="156">
        <v>0</v>
      </c>
      <c r="P2521" s="156">
        <f>O2521*H2521</f>
        <v>0</v>
      </c>
      <c r="Q2521" s="156">
        <v>1.4499999999999999E-3</v>
      </c>
      <c r="R2521" s="156">
        <f>Q2521*H2521</f>
        <v>2.3199999999999998E-2</v>
      </c>
      <c r="S2521" s="156">
        <v>0</v>
      </c>
      <c r="T2521" s="157">
        <f>S2521*H2521</f>
        <v>0</v>
      </c>
      <c r="U2521" s="30"/>
      <c r="V2521" s="30"/>
      <c r="W2521" s="30"/>
      <c r="X2521" s="30"/>
      <c r="Y2521" s="30"/>
      <c r="Z2521" s="30"/>
      <c r="AA2521" s="30"/>
      <c r="AB2521" s="30"/>
      <c r="AC2521" s="30"/>
      <c r="AD2521" s="30"/>
      <c r="AE2521" s="30"/>
      <c r="AR2521" s="158" t="s">
        <v>511</v>
      </c>
      <c r="AT2521" s="158" t="s">
        <v>777</v>
      </c>
      <c r="AU2521" s="158" t="s">
        <v>87</v>
      </c>
      <c r="AY2521" s="18" t="s">
        <v>157</v>
      </c>
      <c r="BE2521" s="159">
        <f>IF(N2521="základná",J2521,0)</f>
        <v>0</v>
      </c>
      <c r="BF2521" s="159">
        <f>IF(N2521="znížená",J2521,0)</f>
        <v>0</v>
      </c>
      <c r="BG2521" s="159">
        <f>IF(N2521="zákl. prenesená",J2521,0)</f>
        <v>0</v>
      </c>
      <c r="BH2521" s="159">
        <f>IF(N2521="zníž. prenesená",J2521,0)</f>
        <v>0</v>
      </c>
      <c r="BI2521" s="159">
        <f>IF(N2521="nulová",J2521,0)</f>
        <v>0</v>
      </c>
      <c r="BJ2521" s="18" t="s">
        <v>87</v>
      </c>
      <c r="BK2521" s="160">
        <f>ROUND(I2521*H2521,3)</f>
        <v>0</v>
      </c>
      <c r="BL2521" s="18" t="s">
        <v>220</v>
      </c>
      <c r="BM2521" s="158" t="s">
        <v>3221</v>
      </c>
    </row>
    <row r="2522" spans="1:65" s="2" customFormat="1" ht="24.2" customHeight="1" x14ac:dyDescent="0.2">
      <c r="A2522" s="30"/>
      <c r="B2522" s="147"/>
      <c r="C2522" s="148" t="s">
        <v>3222</v>
      </c>
      <c r="D2522" s="148" t="s">
        <v>159</v>
      </c>
      <c r="E2522" s="149" t="s">
        <v>3223</v>
      </c>
      <c r="F2522" s="150" t="s">
        <v>3224</v>
      </c>
      <c r="G2522" s="151" t="s">
        <v>205</v>
      </c>
      <c r="H2522" s="152">
        <v>2</v>
      </c>
      <c r="I2522" s="152"/>
      <c r="J2522" s="152">
        <f>ROUND(I2522*H2522,3)</f>
        <v>0</v>
      </c>
      <c r="K2522" s="153"/>
      <c r="L2522" s="31"/>
      <c r="M2522" s="154" t="s">
        <v>1</v>
      </c>
      <c r="N2522" s="155" t="s">
        <v>37</v>
      </c>
      <c r="O2522" s="156">
        <v>0.30023</v>
      </c>
      <c r="P2522" s="156">
        <f>O2522*H2522</f>
        <v>0.60045999999999999</v>
      </c>
      <c r="Q2522" s="156">
        <v>5.0000000000000002E-5</v>
      </c>
      <c r="R2522" s="156">
        <f>Q2522*H2522</f>
        <v>1E-4</v>
      </c>
      <c r="S2522" s="156">
        <v>0</v>
      </c>
      <c r="T2522" s="157">
        <f>S2522*H2522</f>
        <v>0</v>
      </c>
      <c r="U2522" s="30"/>
      <c r="V2522" s="30"/>
      <c r="W2522" s="30"/>
      <c r="X2522" s="30"/>
      <c r="Y2522" s="30"/>
      <c r="Z2522" s="30"/>
      <c r="AA2522" s="30"/>
      <c r="AB2522" s="30"/>
      <c r="AC2522" s="30"/>
      <c r="AD2522" s="30"/>
      <c r="AE2522" s="30"/>
      <c r="AR2522" s="158" t="s">
        <v>220</v>
      </c>
      <c r="AT2522" s="158" t="s">
        <v>159</v>
      </c>
      <c r="AU2522" s="158" t="s">
        <v>87</v>
      </c>
      <c r="AY2522" s="18" t="s">
        <v>157</v>
      </c>
      <c r="BE2522" s="159">
        <f>IF(N2522="základná",J2522,0)</f>
        <v>0</v>
      </c>
      <c r="BF2522" s="159">
        <f>IF(N2522="znížená",J2522,0)</f>
        <v>0</v>
      </c>
      <c r="BG2522" s="159">
        <f>IF(N2522="zákl. prenesená",J2522,0)</f>
        <v>0</v>
      </c>
      <c r="BH2522" s="159">
        <f>IF(N2522="zníž. prenesená",J2522,0)</f>
        <v>0</v>
      </c>
      <c r="BI2522" s="159">
        <f>IF(N2522="nulová",J2522,0)</f>
        <v>0</v>
      </c>
      <c r="BJ2522" s="18" t="s">
        <v>87</v>
      </c>
      <c r="BK2522" s="160">
        <f>ROUND(I2522*H2522,3)</f>
        <v>0</v>
      </c>
      <c r="BL2522" s="18" t="s">
        <v>220</v>
      </c>
      <c r="BM2522" s="158" t="s">
        <v>3225</v>
      </c>
    </row>
    <row r="2523" spans="1:65" s="14" customFormat="1" x14ac:dyDescent="0.2">
      <c r="B2523" s="172"/>
      <c r="D2523" s="166" t="s">
        <v>269</v>
      </c>
      <c r="E2523" s="173" t="s">
        <v>1</v>
      </c>
      <c r="F2523" s="174" t="s">
        <v>3226</v>
      </c>
      <c r="H2523" s="175">
        <v>1</v>
      </c>
      <c r="L2523" s="172"/>
      <c r="M2523" s="176"/>
      <c r="N2523" s="177"/>
      <c r="O2523" s="177"/>
      <c r="P2523" s="177"/>
      <c r="Q2523" s="177"/>
      <c r="R2523" s="177"/>
      <c r="S2523" s="177"/>
      <c r="T2523" s="178"/>
      <c r="AT2523" s="173" t="s">
        <v>269</v>
      </c>
      <c r="AU2523" s="173" t="s">
        <v>87</v>
      </c>
      <c r="AV2523" s="14" t="s">
        <v>87</v>
      </c>
      <c r="AW2523" s="14" t="s">
        <v>26</v>
      </c>
      <c r="AX2523" s="14" t="s">
        <v>71</v>
      </c>
      <c r="AY2523" s="173" t="s">
        <v>157</v>
      </c>
    </row>
    <row r="2524" spans="1:65" s="14" customFormat="1" x14ac:dyDescent="0.2">
      <c r="B2524" s="172"/>
      <c r="D2524" s="166" t="s">
        <v>269</v>
      </c>
      <c r="E2524" s="173" t="s">
        <v>1</v>
      </c>
      <c r="F2524" s="174" t="s">
        <v>3227</v>
      </c>
      <c r="H2524" s="175">
        <v>1</v>
      </c>
      <c r="L2524" s="172"/>
      <c r="M2524" s="176"/>
      <c r="N2524" s="177"/>
      <c r="O2524" s="177"/>
      <c r="P2524" s="177"/>
      <c r="Q2524" s="177"/>
      <c r="R2524" s="177"/>
      <c r="S2524" s="177"/>
      <c r="T2524" s="178"/>
      <c r="AT2524" s="173" t="s">
        <v>269</v>
      </c>
      <c r="AU2524" s="173" t="s">
        <v>87</v>
      </c>
      <c r="AV2524" s="14" t="s">
        <v>87</v>
      </c>
      <c r="AW2524" s="14" t="s">
        <v>26</v>
      </c>
      <c r="AX2524" s="14" t="s">
        <v>71</v>
      </c>
      <c r="AY2524" s="173" t="s">
        <v>157</v>
      </c>
    </row>
    <row r="2525" spans="1:65" s="15" customFormat="1" x14ac:dyDescent="0.2">
      <c r="B2525" s="179"/>
      <c r="D2525" s="166" t="s">
        <v>269</v>
      </c>
      <c r="E2525" s="180" t="s">
        <v>1</v>
      </c>
      <c r="F2525" s="181" t="s">
        <v>272</v>
      </c>
      <c r="H2525" s="182">
        <v>2</v>
      </c>
      <c r="L2525" s="179"/>
      <c r="M2525" s="183"/>
      <c r="N2525" s="184"/>
      <c r="O2525" s="184"/>
      <c r="P2525" s="184"/>
      <c r="Q2525" s="184"/>
      <c r="R2525" s="184"/>
      <c r="S2525" s="184"/>
      <c r="T2525" s="185"/>
      <c r="AT2525" s="180" t="s">
        <v>269</v>
      </c>
      <c r="AU2525" s="180" t="s">
        <v>87</v>
      </c>
      <c r="AV2525" s="15" t="s">
        <v>162</v>
      </c>
      <c r="AW2525" s="15" t="s">
        <v>26</v>
      </c>
      <c r="AX2525" s="15" t="s">
        <v>79</v>
      </c>
      <c r="AY2525" s="180" t="s">
        <v>157</v>
      </c>
    </row>
    <row r="2526" spans="1:65" s="2" customFormat="1" ht="24.2" customHeight="1" x14ac:dyDescent="0.2">
      <c r="A2526" s="30"/>
      <c r="B2526" s="147"/>
      <c r="C2526" s="193" t="s">
        <v>3228</v>
      </c>
      <c r="D2526" s="193" t="s">
        <v>777</v>
      </c>
      <c r="E2526" s="194" t="s">
        <v>3229</v>
      </c>
      <c r="F2526" s="195" t="s">
        <v>8141</v>
      </c>
      <c r="G2526" s="196" t="s">
        <v>205</v>
      </c>
      <c r="H2526" s="197">
        <v>2</v>
      </c>
      <c r="I2526" s="197"/>
      <c r="J2526" s="197">
        <f>ROUND(I2526*H2526,3)</f>
        <v>0</v>
      </c>
      <c r="K2526" s="198"/>
      <c r="L2526" s="199"/>
      <c r="M2526" s="200" t="s">
        <v>1</v>
      </c>
      <c r="N2526" s="201" t="s">
        <v>37</v>
      </c>
      <c r="O2526" s="156">
        <v>0</v>
      </c>
      <c r="P2526" s="156">
        <f>O2526*H2526</f>
        <v>0</v>
      </c>
      <c r="Q2526" s="156">
        <v>4.4000000000000002E-4</v>
      </c>
      <c r="R2526" s="156">
        <f>Q2526*H2526</f>
        <v>8.8000000000000003E-4</v>
      </c>
      <c r="S2526" s="156">
        <v>0</v>
      </c>
      <c r="T2526" s="157">
        <f>S2526*H2526</f>
        <v>0</v>
      </c>
      <c r="U2526" s="30"/>
      <c r="V2526" s="30"/>
      <c r="W2526" s="30"/>
      <c r="X2526" s="30"/>
      <c r="Y2526" s="30"/>
      <c r="Z2526" s="30"/>
      <c r="AA2526" s="30"/>
      <c r="AB2526" s="30"/>
      <c r="AC2526" s="30"/>
      <c r="AD2526" s="30"/>
      <c r="AE2526" s="30"/>
      <c r="AR2526" s="158" t="s">
        <v>511</v>
      </c>
      <c r="AT2526" s="158" t="s">
        <v>777</v>
      </c>
      <c r="AU2526" s="158" t="s">
        <v>87</v>
      </c>
      <c r="AY2526" s="18" t="s">
        <v>157</v>
      </c>
      <c r="BE2526" s="159">
        <f>IF(N2526="základná",J2526,0)</f>
        <v>0</v>
      </c>
      <c r="BF2526" s="159">
        <f>IF(N2526="znížená",J2526,0)</f>
        <v>0</v>
      </c>
      <c r="BG2526" s="159">
        <f>IF(N2526="zákl. prenesená",J2526,0)</f>
        <v>0</v>
      </c>
      <c r="BH2526" s="159">
        <f>IF(N2526="zníž. prenesená",J2526,0)</f>
        <v>0</v>
      </c>
      <c r="BI2526" s="159">
        <f>IF(N2526="nulová",J2526,0)</f>
        <v>0</v>
      </c>
      <c r="BJ2526" s="18" t="s">
        <v>87</v>
      </c>
      <c r="BK2526" s="160">
        <f>ROUND(I2526*H2526,3)</f>
        <v>0</v>
      </c>
      <c r="BL2526" s="18" t="s">
        <v>220</v>
      </c>
      <c r="BM2526" s="158" t="s">
        <v>3230</v>
      </c>
    </row>
    <row r="2527" spans="1:65" s="2" customFormat="1" ht="37.9" customHeight="1" x14ac:dyDescent="0.2">
      <c r="A2527" s="30"/>
      <c r="B2527" s="147"/>
      <c r="C2527" s="148" t="s">
        <v>3231</v>
      </c>
      <c r="D2527" s="148" t="s">
        <v>159</v>
      </c>
      <c r="E2527" s="149" t="s">
        <v>3232</v>
      </c>
      <c r="F2527" s="150" t="s">
        <v>3233</v>
      </c>
      <c r="G2527" s="151" t="s">
        <v>205</v>
      </c>
      <c r="H2527" s="152">
        <v>8</v>
      </c>
      <c r="I2527" s="152"/>
      <c r="J2527" s="152">
        <f>ROUND(I2527*H2527,3)</f>
        <v>0</v>
      </c>
      <c r="K2527" s="153"/>
      <c r="L2527" s="31"/>
      <c r="M2527" s="154" t="s">
        <v>1</v>
      </c>
      <c r="N2527" s="155" t="s">
        <v>37</v>
      </c>
      <c r="O2527" s="156">
        <v>0.1</v>
      </c>
      <c r="P2527" s="156">
        <f>O2527*H2527</f>
        <v>0.8</v>
      </c>
      <c r="Q2527" s="156">
        <v>2.0000000000000002E-5</v>
      </c>
      <c r="R2527" s="156">
        <f>Q2527*H2527</f>
        <v>1.6000000000000001E-4</v>
      </c>
      <c r="S2527" s="156">
        <v>0</v>
      </c>
      <c r="T2527" s="157">
        <f>S2527*H2527</f>
        <v>0</v>
      </c>
      <c r="U2527" s="30"/>
      <c r="V2527" s="30"/>
      <c r="W2527" s="30"/>
      <c r="X2527" s="30"/>
      <c r="Y2527" s="30"/>
      <c r="Z2527" s="30"/>
      <c r="AA2527" s="30"/>
      <c r="AB2527" s="30"/>
      <c r="AC2527" s="30"/>
      <c r="AD2527" s="30"/>
      <c r="AE2527" s="30"/>
      <c r="AR2527" s="158" t="s">
        <v>220</v>
      </c>
      <c r="AT2527" s="158" t="s">
        <v>159</v>
      </c>
      <c r="AU2527" s="158" t="s">
        <v>87</v>
      </c>
      <c r="AY2527" s="18" t="s">
        <v>157</v>
      </c>
      <c r="BE2527" s="159">
        <f>IF(N2527="základná",J2527,0)</f>
        <v>0</v>
      </c>
      <c r="BF2527" s="159">
        <f>IF(N2527="znížená",J2527,0)</f>
        <v>0</v>
      </c>
      <c r="BG2527" s="159">
        <f>IF(N2527="zákl. prenesená",J2527,0)</f>
        <v>0</v>
      </c>
      <c r="BH2527" s="159">
        <f>IF(N2527="zníž. prenesená",J2527,0)</f>
        <v>0</v>
      </c>
      <c r="BI2527" s="159">
        <f>IF(N2527="nulová",J2527,0)</f>
        <v>0</v>
      </c>
      <c r="BJ2527" s="18" t="s">
        <v>87</v>
      </c>
      <c r="BK2527" s="160">
        <f>ROUND(I2527*H2527,3)</f>
        <v>0</v>
      </c>
      <c r="BL2527" s="18" t="s">
        <v>220</v>
      </c>
      <c r="BM2527" s="158" t="s">
        <v>3234</v>
      </c>
    </row>
    <row r="2528" spans="1:65" s="14" customFormat="1" x14ac:dyDescent="0.2">
      <c r="B2528" s="172"/>
      <c r="D2528" s="166" t="s">
        <v>269</v>
      </c>
      <c r="E2528" s="173" t="s">
        <v>1</v>
      </c>
      <c r="F2528" s="174" t="s">
        <v>3235</v>
      </c>
      <c r="H2528" s="175">
        <v>4</v>
      </c>
      <c r="L2528" s="172"/>
      <c r="M2528" s="176"/>
      <c r="N2528" s="177"/>
      <c r="O2528" s="177"/>
      <c r="P2528" s="177"/>
      <c r="Q2528" s="177"/>
      <c r="R2528" s="177"/>
      <c r="S2528" s="177"/>
      <c r="T2528" s="178"/>
      <c r="AT2528" s="173" t="s">
        <v>269</v>
      </c>
      <c r="AU2528" s="173" t="s">
        <v>87</v>
      </c>
      <c r="AV2528" s="14" t="s">
        <v>87</v>
      </c>
      <c r="AW2528" s="14" t="s">
        <v>26</v>
      </c>
      <c r="AX2528" s="14" t="s">
        <v>71</v>
      </c>
      <c r="AY2528" s="173" t="s">
        <v>157</v>
      </c>
    </row>
    <row r="2529" spans="1:65" s="14" customFormat="1" x14ac:dyDescent="0.2">
      <c r="B2529" s="172"/>
      <c r="D2529" s="166" t="s">
        <v>269</v>
      </c>
      <c r="E2529" s="173" t="s">
        <v>1</v>
      </c>
      <c r="F2529" s="174" t="s">
        <v>3236</v>
      </c>
      <c r="H2529" s="175">
        <v>2</v>
      </c>
      <c r="L2529" s="172"/>
      <c r="M2529" s="176"/>
      <c r="N2529" s="177"/>
      <c r="O2529" s="177"/>
      <c r="P2529" s="177"/>
      <c r="Q2529" s="177"/>
      <c r="R2529" s="177"/>
      <c r="S2529" s="177"/>
      <c r="T2529" s="178"/>
      <c r="AT2529" s="173" t="s">
        <v>269</v>
      </c>
      <c r="AU2529" s="173" t="s">
        <v>87</v>
      </c>
      <c r="AV2529" s="14" t="s">
        <v>87</v>
      </c>
      <c r="AW2529" s="14" t="s">
        <v>26</v>
      </c>
      <c r="AX2529" s="14" t="s">
        <v>71</v>
      </c>
      <c r="AY2529" s="173" t="s">
        <v>157</v>
      </c>
    </row>
    <row r="2530" spans="1:65" s="14" customFormat="1" x14ac:dyDescent="0.2">
      <c r="B2530" s="172"/>
      <c r="D2530" s="166" t="s">
        <v>269</v>
      </c>
      <c r="E2530" s="173" t="s">
        <v>1</v>
      </c>
      <c r="F2530" s="174" t="s">
        <v>3237</v>
      </c>
      <c r="H2530" s="175">
        <v>2</v>
      </c>
      <c r="L2530" s="172"/>
      <c r="M2530" s="176"/>
      <c r="N2530" s="177"/>
      <c r="O2530" s="177"/>
      <c r="P2530" s="177"/>
      <c r="Q2530" s="177"/>
      <c r="R2530" s="177"/>
      <c r="S2530" s="177"/>
      <c r="T2530" s="178"/>
      <c r="AT2530" s="173" t="s">
        <v>269</v>
      </c>
      <c r="AU2530" s="173" t="s">
        <v>87</v>
      </c>
      <c r="AV2530" s="14" t="s">
        <v>87</v>
      </c>
      <c r="AW2530" s="14" t="s">
        <v>26</v>
      </c>
      <c r="AX2530" s="14" t="s">
        <v>71</v>
      </c>
      <c r="AY2530" s="173" t="s">
        <v>157</v>
      </c>
    </row>
    <row r="2531" spans="1:65" s="15" customFormat="1" x14ac:dyDescent="0.2">
      <c r="B2531" s="179"/>
      <c r="D2531" s="166" t="s">
        <v>269</v>
      </c>
      <c r="E2531" s="180" t="s">
        <v>1</v>
      </c>
      <c r="F2531" s="181" t="s">
        <v>272</v>
      </c>
      <c r="H2531" s="182">
        <v>8</v>
      </c>
      <c r="L2531" s="179"/>
      <c r="M2531" s="183"/>
      <c r="N2531" s="184"/>
      <c r="O2531" s="184"/>
      <c r="P2531" s="184"/>
      <c r="Q2531" s="184"/>
      <c r="R2531" s="184"/>
      <c r="S2531" s="184"/>
      <c r="T2531" s="185"/>
      <c r="AT2531" s="180" t="s">
        <v>269</v>
      </c>
      <c r="AU2531" s="180" t="s">
        <v>87</v>
      </c>
      <c r="AV2531" s="15" t="s">
        <v>162</v>
      </c>
      <c r="AW2531" s="15" t="s">
        <v>26</v>
      </c>
      <c r="AX2531" s="15" t="s">
        <v>79</v>
      </c>
      <c r="AY2531" s="180" t="s">
        <v>157</v>
      </c>
    </row>
    <row r="2532" spans="1:65" s="2" customFormat="1" ht="24.2" customHeight="1" x14ac:dyDescent="0.2">
      <c r="A2532" s="30"/>
      <c r="B2532" s="147"/>
      <c r="C2532" s="193" t="s">
        <v>3238</v>
      </c>
      <c r="D2532" s="193" t="s">
        <v>777</v>
      </c>
      <c r="E2532" s="194" t="s">
        <v>3239</v>
      </c>
      <c r="F2532" s="195" t="s">
        <v>8142</v>
      </c>
      <c r="G2532" s="196" t="s">
        <v>205</v>
      </c>
      <c r="H2532" s="197">
        <v>4</v>
      </c>
      <c r="I2532" s="197"/>
      <c r="J2532" s="197">
        <f>ROUND(I2532*H2532,3)</f>
        <v>0</v>
      </c>
      <c r="K2532" s="198"/>
      <c r="L2532" s="199"/>
      <c r="M2532" s="200" t="s">
        <v>1</v>
      </c>
      <c r="N2532" s="201" t="s">
        <v>37</v>
      </c>
      <c r="O2532" s="156">
        <v>0</v>
      </c>
      <c r="P2532" s="156">
        <f>O2532*H2532</f>
        <v>0</v>
      </c>
      <c r="Q2532" s="156">
        <v>6.0000000000000002E-5</v>
      </c>
      <c r="R2532" s="156">
        <f>Q2532*H2532</f>
        <v>2.4000000000000001E-4</v>
      </c>
      <c r="S2532" s="156">
        <v>0</v>
      </c>
      <c r="T2532" s="157">
        <f>S2532*H2532</f>
        <v>0</v>
      </c>
      <c r="U2532" s="30"/>
      <c r="V2532" s="30"/>
      <c r="W2532" s="30"/>
      <c r="X2532" s="30"/>
      <c r="Y2532" s="30"/>
      <c r="Z2532" s="30"/>
      <c r="AA2532" s="30"/>
      <c r="AB2532" s="30"/>
      <c r="AC2532" s="30"/>
      <c r="AD2532" s="30"/>
      <c r="AE2532" s="30"/>
      <c r="AR2532" s="158" t="s">
        <v>511</v>
      </c>
      <c r="AT2532" s="158" t="s">
        <v>777</v>
      </c>
      <c r="AU2532" s="158" t="s">
        <v>87</v>
      </c>
      <c r="AY2532" s="18" t="s">
        <v>157</v>
      </c>
      <c r="BE2532" s="159">
        <f>IF(N2532="základná",J2532,0)</f>
        <v>0</v>
      </c>
      <c r="BF2532" s="159">
        <f>IF(N2532="znížená",J2532,0)</f>
        <v>0</v>
      </c>
      <c r="BG2532" s="159">
        <f>IF(N2532="zákl. prenesená",J2532,0)</f>
        <v>0</v>
      </c>
      <c r="BH2532" s="159">
        <f>IF(N2532="zníž. prenesená",J2532,0)</f>
        <v>0</v>
      </c>
      <c r="BI2532" s="159">
        <f>IF(N2532="nulová",J2532,0)</f>
        <v>0</v>
      </c>
      <c r="BJ2532" s="18" t="s">
        <v>87</v>
      </c>
      <c r="BK2532" s="160">
        <f>ROUND(I2532*H2532,3)</f>
        <v>0</v>
      </c>
      <c r="BL2532" s="18" t="s">
        <v>220</v>
      </c>
      <c r="BM2532" s="158" t="s">
        <v>3240</v>
      </c>
    </row>
    <row r="2533" spans="1:65" s="2" customFormat="1" ht="24.2" customHeight="1" x14ac:dyDescent="0.2">
      <c r="A2533" s="30"/>
      <c r="B2533" s="147"/>
      <c r="C2533" s="193" t="s">
        <v>3241</v>
      </c>
      <c r="D2533" s="193" t="s">
        <v>777</v>
      </c>
      <c r="E2533" s="194" t="s">
        <v>3242</v>
      </c>
      <c r="F2533" s="195" t="s">
        <v>8143</v>
      </c>
      <c r="G2533" s="196" t="s">
        <v>205</v>
      </c>
      <c r="H2533" s="197">
        <v>8</v>
      </c>
      <c r="I2533" s="197"/>
      <c r="J2533" s="197">
        <f>ROUND(I2533*H2533,3)</f>
        <v>0</v>
      </c>
      <c r="K2533" s="198"/>
      <c r="L2533" s="199"/>
      <c r="M2533" s="200" t="s">
        <v>1</v>
      </c>
      <c r="N2533" s="201" t="s">
        <v>37</v>
      </c>
      <c r="O2533" s="156">
        <v>0</v>
      </c>
      <c r="P2533" s="156">
        <f>O2533*H2533</f>
        <v>0</v>
      </c>
      <c r="Q2533" s="156">
        <v>6.9999999999999994E-5</v>
      </c>
      <c r="R2533" s="156">
        <f>Q2533*H2533</f>
        <v>5.5999999999999995E-4</v>
      </c>
      <c r="S2533" s="156">
        <v>0</v>
      </c>
      <c r="T2533" s="157">
        <f>S2533*H2533</f>
        <v>0</v>
      </c>
      <c r="U2533" s="30"/>
      <c r="V2533" s="30"/>
      <c r="W2533" s="30"/>
      <c r="X2533" s="30"/>
      <c r="Y2533" s="30"/>
      <c r="Z2533" s="30"/>
      <c r="AA2533" s="30"/>
      <c r="AB2533" s="30"/>
      <c r="AC2533" s="30"/>
      <c r="AD2533" s="30"/>
      <c r="AE2533" s="30"/>
      <c r="AR2533" s="158" t="s">
        <v>511</v>
      </c>
      <c r="AT2533" s="158" t="s">
        <v>777</v>
      </c>
      <c r="AU2533" s="158" t="s">
        <v>87</v>
      </c>
      <c r="AY2533" s="18" t="s">
        <v>157</v>
      </c>
      <c r="BE2533" s="159">
        <f>IF(N2533="základná",J2533,0)</f>
        <v>0</v>
      </c>
      <c r="BF2533" s="159">
        <f>IF(N2533="znížená",J2533,0)</f>
        <v>0</v>
      </c>
      <c r="BG2533" s="159">
        <f>IF(N2533="zákl. prenesená",J2533,0)</f>
        <v>0</v>
      </c>
      <c r="BH2533" s="159">
        <f>IF(N2533="zníž. prenesená",J2533,0)</f>
        <v>0</v>
      </c>
      <c r="BI2533" s="159">
        <f>IF(N2533="nulová",J2533,0)</f>
        <v>0</v>
      </c>
      <c r="BJ2533" s="18" t="s">
        <v>87</v>
      </c>
      <c r="BK2533" s="160">
        <f>ROUND(I2533*H2533,3)</f>
        <v>0</v>
      </c>
      <c r="BL2533" s="18" t="s">
        <v>220</v>
      </c>
      <c r="BM2533" s="158" t="s">
        <v>3243</v>
      </c>
    </row>
    <row r="2534" spans="1:65" s="2" customFormat="1" ht="37.9" customHeight="1" x14ac:dyDescent="0.2">
      <c r="A2534" s="30"/>
      <c r="B2534" s="147"/>
      <c r="C2534" s="148" t="s">
        <v>3244</v>
      </c>
      <c r="D2534" s="148" t="s">
        <v>159</v>
      </c>
      <c r="E2534" s="149" t="s">
        <v>3245</v>
      </c>
      <c r="F2534" s="150" t="s">
        <v>3246</v>
      </c>
      <c r="G2534" s="151" t="s">
        <v>205</v>
      </c>
      <c r="H2534" s="152">
        <v>23</v>
      </c>
      <c r="I2534" s="152"/>
      <c r="J2534" s="152">
        <f>ROUND(I2534*H2534,3)</f>
        <v>0</v>
      </c>
      <c r="K2534" s="153"/>
      <c r="L2534" s="31"/>
      <c r="M2534" s="154" t="s">
        <v>1</v>
      </c>
      <c r="N2534" s="155" t="s">
        <v>37</v>
      </c>
      <c r="O2534" s="156">
        <v>0.13800000000000001</v>
      </c>
      <c r="P2534" s="156">
        <f>O2534*H2534</f>
        <v>3.1740000000000004</v>
      </c>
      <c r="Q2534" s="156">
        <v>1.7000000000000001E-4</v>
      </c>
      <c r="R2534" s="156">
        <f>Q2534*H2534</f>
        <v>3.9100000000000003E-3</v>
      </c>
      <c r="S2534" s="156">
        <v>0</v>
      </c>
      <c r="T2534" s="157">
        <f>S2534*H2534</f>
        <v>0</v>
      </c>
      <c r="U2534" s="30"/>
      <c r="V2534" s="30"/>
      <c r="W2534" s="30"/>
      <c r="X2534" s="30"/>
      <c r="Y2534" s="30"/>
      <c r="Z2534" s="30"/>
      <c r="AA2534" s="30"/>
      <c r="AB2534" s="30"/>
      <c r="AC2534" s="30"/>
      <c r="AD2534" s="30"/>
      <c r="AE2534" s="30"/>
      <c r="AR2534" s="158" t="s">
        <v>220</v>
      </c>
      <c r="AT2534" s="158" t="s">
        <v>159</v>
      </c>
      <c r="AU2534" s="158" t="s">
        <v>87</v>
      </c>
      <c r="AY2534" s="18" t="s">
        <v>157</v>
      </c>
      <c r="BE2534" s="159">
        <f>IF(N2534="základná",J2534,0)</f>
        <v>0</v>
      </c>
      <c r="BF2534" s="159">
        <f>IF(N2534="znížená",J2534,0)</f>
        <v>0</v>
      </c>
      <c r="BG2534" s="159">
        <f>IF(N2534="zákl. prenesená",J2534,0)</f>
        <v>0</v>
      </c>
      <c r="BH2534" s="159">
        <f>IF(N2534="zníž. prenesená",J2534,0)</f>
        <v>0</v>
      </c>
      <c r="BI2534" s="159">
        <f>IF(N2534="nulová",J2534,0)</f>
        <v>0</v>
      </c>
      <c r="BJ2534" s="18" t="s">
        <v>87</v>
      </c>
      <c r="BK2534" s="160">
        <f>ROUND(I2534*H2534,3)</f>
        <v>0</v>
      </c>
      <c r="BL2534" s="18" t="s">
        <v>220</v>
      </c>
      <c r="BM2534" s="158" t="s">
        <v>3247</v>
      </c>
    </row>
    <row r="2535" spans="1:65" s="14" customFormat="1" x14ac:dyDescent="0.2">
      <c r="B2535" s="172"/>
      <c r="D2535" s="166" t="s">
        <v>269</v>
      </c>
      <c r="E2535" s="173" t="s">
        <v>1</v>
      </c>
      <c r="F2535" s="174" t="s">
        <v>3248</v>
      </c>
      <c r="H2535" s="175">
        <v>8</v>
      </c>
      <c r="L2535" s="172"/>
      <c r="M2535" s="176"/>
      <c r="N2535" s="177"/>
      <c r="O2535" s="177"/>
      <c r="P2535" s="177"/>
      <c r="Q2535" s="177"/>
      <c r="R2535" s="177"/>
      <c r="S2535" s="177"/>
      <c r="T2535" s="178"/>
      <c r="AT2535" s="173" t="s">
        <v>269</v>
      </c>
      <c r="AU2535" s="173" t="s">
        <v>87</v>
      </c>
      <c r="AV2535" s="14" t="s">
        <v>87</v>
      </c>
      <c r="AW2535" s="14" t="s">
        <v>26</v>
      </c>
      <c r="AX2535" s="14" t="s">
        <v>71</v>
      </c>
      <c r="AY2535" s="173" t="s">
        <v>157</v>
      </c>
    </row>
    <row r="2536" spans="1:65" s="14" customFormat="1" x14ac:dyDescent="0.2">
      <c r="B2536" s="172"/>
      <c r="D2536" s="166" t="s">
        <v>269</v>
      </c>
      <c r="E2536" s="173" t="s">
        <v>1</v>
      </c>
      <c r="F2536" s="174" t="s">
        <v>3249</v>
      </c>
      <c r="H2536" s="175">
        <v>11</v>
      </c>
      <c r="L2536" s="172"/>
      <c r="M2536" s="176"/>
      <c r="N2536" s="177"/>
      <c r="O2536" s="177"/>
      <c r="P2536" s="177"/>
      <c r="Q2536" s="177"/>
      <c r="R2536" s="177"/>
      <c r="S2536" s="177"/>
      <c r="T2536" s="178"/>
      <c r="AT2536" s="173" t="s">
        <v>269</v>
      </c>
      <c r="AU2536" s="173" t="s">
        <v>87</v>
      </c>
      <c r="AV2536" s="14" t="s">
        <v>87</v>
      </c>
      <c r="AW2536" s="14" t="s">
        <v>26</v>
      </c>
      <c r="AX2536" s="14" t="s">
        <v>71</v>
      </c>
      <c r="AY2536" s="173" t="s">
        <v>157</v>
      </c>
    </row>
    <row r="2537" spans="1:65" s="14" customFormat="1" x14ac:dyDescent="0.2">
      <c r="B2537" s="172"/>
      <c r="D2537" s="166" t="s">
        <v>269</v>
      </c>
      <c r="E2537" s="173" t="s">
        <v>1</v>
      </c>
      <c r="F2537" s="174" t="s">
        <v>3250</v>
      </c>
      <c r="H2537" s="175">
        <v>4</v>
      </c>
      <c r="L2537" s="172"/>
      <c r="M2537" s="176"/>
      <c r="N2537" s="177"/>
      <c r="O2537" s="177"/>
      <c r="P2537" s="177"/>
      <c r="Q2537" s="177"/>
      <c r="R2537" s="177"/>
      <c r="S2537" s="177"/>
      <c r="T2537" s="178"/>
      <c r="AT2537" s="173" t="s">
        <v>269</v>
      </c>
      <c r="AU2537" s="173" t="s">
        <v>87</v>
      </c>
      <c r="AV2537" s="14" t="s">
        <v>87</v>
      </c>
      <c r="AW2537" s="14" t="s">
        <v>26</v>
      </c>
      <c r="AX2537" s="14" t="s">
        <v>71</v>
      </c>
      <c r="AY2537" s="173" t="s">
        <v>157</v>
      </c>
    </row>
    <row r="2538" spans="1:65" s="15" customFormat="1" x14ac:dyDescent="0.2">
      <c r="B2538" s="179"/>
      <c r="D2538" s="166" t="s">
        <v>269</v>
      </c>
      <c r="E2538" s="180" t="s">
        <v>1</v>
      </c>
      <c r="F2538" s="181" t="s">
        <v>272</v>
      </c>
      <c r="H2538" s="182">
        <v>23</v>
      </c>
      <c r="L2538" s="179"/>
      <c r="M2538" s="183"/>
      <c r="N2538" s="184"/>
      <c r="O2538" s="184"/>
      <c r="P2538" s="184"/>
      <c r="Q2538" s="184"/>
      <c r="R2538" s="184"/>
      <c r="S2538" s="184"/>
      <c r="T2538" s="185"/>
      <c r="AT2538" s="180" t="s">
        <v>269</v>
      </c>
      <c r="AU2538" s="180" t="s">
        <v>87</v>
      </c>
      <c r="AV2538" s="15" t="s">
        <v>162</v>
      </c>
      <c r="AW2538" s="15" t="s">
        <v>26</v>
      </c>
      <c r="AX2538" s="15" t="s">
        <v>79</v>
      </c>
      <c r="AY2538" s="180" t="s">
        <v>157</v>
      </c>
    </row>
    <row r="2539" spans="1:65" s="2" customFormat="1" ht="24" customHeight="1" x14ac:dyDescent="0.2">
      <c r="A2539" s="30"/>
      <c r="B2539" s="147"/>
      <c r="C2539" s="193" t="s">
        <v>3251</v>
      </c>
      <c r="D2539" s="193" t="s">
        <v>777</v>
      </c>
      <c r="E2539" s="194" t="s">
        <v>3252</v>
      </c>
      <c r="F2539" s="195" t="s">
        <v>8144</v>
      </c>
      <c r="G2539" s="196" t="s">
        <v>205</v>
      </c>
      <c r="H2539" s="197">
        <v>8</v>
      </c>
      <c r="I2539" s="197"/>
      <c r="J2539" s="197">
        <f>ROUND(I2539*H2539,3)</f>
        <v>0</v>
      </c>
      <c r="K2539" s="198"/>
      <c r="L2539" s="199"/>
      <c r="M2539" s="200" t="s">
        <v>1</v>
      </c>
      <c r="N2539" s="201" t="s">
        <v>37</v>
      </c>
      <c r="O2539" s="156">
        <v>0</v>
      </c>
      <c r="P2539" s="156">
        <f>O2539*H2539</f>
        <v>0</v>
      </c>
      <c r="Q2539" s="156">
        <v>3.6999999999999999E-4</v>
      </c>
      <c r="R2539" s="156">
        <f>Q2539*H2539</f>
        <v>2.96E-3</v>
      </c>
      <c r="S2539" s="156">
        <v>0</v>
      </c>
      <c r="T2539" s="157">
        <f>S2539*H2539</f>
        <v>0</v>
      </c>
      <c r="U2539" s="30"/>
      <c r="V2539" s="30"/>
      <c r="W2539" s="30"/>
      <c r="X2539" s="30"/>
      <c r="Y2539" s="30"/>
      <c r="Z2539" s="30"/>
      <c r="AA2539" s="30"/>
      <c r="AB2539" s="30"/>
      <c r="AC2539" s="30"/>
      <c r="AD2539" s="30"/>
      <c r="AE2539" s="30"/>
      <c r="AR2539" s="158" t="s">
        <v>511</v>
      </c>
      <c r="AT2539" s="158" t="s">
        <v>777</v>
      </c>
      <c r="AU2539" s="158" t="s">
        <v>87</v>
      </c>
      <c r="AY2539" s="18" t="s">
        <v>157</v>
      </c>
      <c r="BE2539" s="159">
        <f>IF(N2539="základná",J2539,0)</f>
        <v>0</v>
      </c>
      <c r="BF2539" s="159">
        <f>IF(N2539="znížená",J2539,0)</f>
        <v>0</v>
      </c>
      <c r="BG2539" s="159">
        <f>IF(N2539="zákl. prenesená",J2539,0)</f>
        <v>0</v>
      </c>
      <c r="BH2539" s="159">
        <f>IF(N2539="zníž. prenesená",J2539,0)</f>
        <v>0</v>
      </c>
      <c r="BI2539" s="159">
        <f>IF(N2539="nulová",J2539,0)</f>
        <v>0</v>
      </c>
      <c r="BJ2539" s="18" t="s">
        <v>87</v>
      </c>
      <c r="BK2539" s="160">
        <f>ROUND(I2539*H2539,3)</f>
        <v>0</v>
      </c>
      <c r="BL2539" s="18" t="s">
        <v>220</v>
      </c>
      <c r="BM2539" s="158" t="s">
        <v>3253</v>
      </c>
    </row>
    <row r="2540" spans="1:65" s="2" customFormat="1" ht="27" customHeight="1" x14ac:dyDescent="0.2">
      <c r="A2540" s="30"/>
      <c r="B2540" s="147"/>
      <c r="C2540" s="193" t="s">
        <v>3254</v>
      </c>
      <c r="D2540" s="193" t="s">
        <v>777</v>
      </c>
      <c r="E2540" s="194" t="s">
        <v>3255</v>
      </c>
      <c r="F2540" s="195" t="s">
        <v>8145</v>
      </c>
      <c r="G2540" s="196" t="s">
        <v>205</v>
      </c>
      <c r="H2540" s="197">
        <v>15</v>
      </c>
      <c r="I2540" s="197"/>
      <c r="J2540" s="197">
        <f>ROUND(I2540*H2540,3)</f>
        <v>0</v>
      </c>
      <c r="K2540" s="198"/>
      <c r="L2540" s="199"/>
      <c r="M2540" s="200" t="s">
        <v>1</v>
      </c>
      <c r="N2540" s="201" t="s">
        <v>37</v>
      </c>
      <c r="O2540" s="156">
        <v>0</v>
      </c>
      <c r="P2540" s="156">
        <f>O2540*H2540</f>
        <v>0</v>
      </c>
      <c r="Q2540" s="156">
        <v>4.2000000000000002E-4</v>
      </c>
      <c r="R2540" s="156">
        <f>Q2540*H2540</f>
        <v>6.3E-3</v>
      </c>
      <c r="S2540" s="156">
        <v>0</v>
      </c>
      <c r="T2540" s="157">
        <f>S2540*H2540</f>
        <v>0</v>
      </c>
      <c r="U2540" s="30"/>
      <c r="V2540" s="30"/>
      <c r="W2540" s="30"/>
      <c r="X2540" s="30"/>
      <c r="Y2540" s="30"/>
      <c r="Z2540" s="30"/>
      <c r="AA2540" s="30"/>
      <c r="AB2540" s="30"/>
      <c r="AC2540" s="30"/>
      <c r="AD2540" s="30"/>
      <c r="AE2540" s="30"/>
      <c r="AR2540" s="158" t="s">
        <v>511</v>
      </c>
      <c r="AT2540" s="158" t="s">
        <v>777</v>
      </c>
      <c r="AU2540" s="158" t="s">
        <v>87</v>
      </c>
      <c r="AY2540" s="18" t="s">
        <v>157</v>
      </c>
      <c r="BE2540" s="159">
        <f>IF(N2540="základná",J2540,0)</f>
        <v>0</v>
      </c>
      <c r="BF2540" s="159">
        <f>IF(N2540="znížená",J2540,0)</f>
        <v>0</v>
      </c>
      <c r="BG2540" s="159">
        <f>IF(N2540="zákl. prenesená",J2540,0)</f>
        <v>0</v>
      </c>
      <c r="BH2540" s="159">
        <f>IF(N2540="zníž. prenesená",J2540,0)</f>
        <v>0</v>
      </c>
      <c r="BI2540" s="159">
        <f>IF(N2540="nulová",J2540,0)</f>
        <v>0</v>
      </c>
      <c r="BJ2540" s="18" t="s">
        <v>87</v>
      </c>
      <c r="BK2540" s="160">
        <f>ROUND(I2540*H2540,3)</f>
        <v>0</v>
      </c>
      <c r="BL2540" s="18" t="s">
        <v>220</v>
      </c>
      <c r="BM2540" s="158" t="s">
        <v>3256</v>
      </c>
    </row>
    <row r="2541" spans="1:65" s="2" customFormat="1" ht="24.2" customHeight="1" x14ac:dyDescent="0.2">
      <c r="A2541" s="30"/>
      <c r="B2541" s="147"/>
      <c r="C2541" s="148" t="s">
        <v>3257</v>
      </c>
      <c r="D2541" s="148" t="s">
        <v>159</v>
      </c>
      <c r="E2541" s="149" t="s">
        <v>3258</v>
      </c>
      <c r="F2541" s="150" t="s">
        <v>3259</v>
      </c>
      <c r="G2541" s="151" t="s">
        <v>196</v>
      </c>
      <c r="H2541" s="152">
        <v>61</v>
      </c>
      <c r="I2541" s="152"/>
      <c r="J2541" s="152">
        <f>ROUND(I2541*H2541,3)</f>
        <v>0</v>
      </c>
      <c r="K2541" s="153"/>
      <c r="L2541" s="31"/>
      <c r="M2541" s="154" t="s">
        <v>1</v>
      </c>
      <c r="N2541" s="155" t="s">
        <v>37</v>
      </c>
      <c r="O2541" s="156">
        <v>0.83031999999999995</v>
      </c>
      <c r="P2541" s="156">
        <f>O2541*H2541</f>
        <v>50.649519999999995</v>
      </c>
      <c r="Q2541" s="156">
        <v>4.2399999999999998E-3</v>
      </c>
      <c r="R2541" s="156">
        <f>Q2541*H2541</f>
        <v>0.25863999999999998</v>
      </c>
      <c r="S2541" s="156">
        <v>0</v>
      </c>
      <c r="T2541" s="157">
        <f>S2541*H2541</f>
        <v>0</v>
      </c>
      <c r="U2541" s="30"/>
      <c r="V2541" s="30"/>
      <c r="W2541" s="30"/>
      <c r="X2541" s="30"/>
      <c r="Y2541" s="30"/>
      <c r="Z2541" s="30"/>
      <c r="AA2541" s="30"/>
      <c r="AB2541" s="30"/>
      <c r="AC2541" s="30"/>
      <c r="AD2541" s="30"/>
      <c r="AE2541" s="30"/>
      <c r="AR2541" s="158" t="s">
        <v>220</v>
      </c>
      <c r="AT2541" s="158" t="s">
        <v>159</v>
      </c>
      <c r="AU2541" s="158" t="s">
        <v>87</v>
      </c>
      <c r="AY2541" s="18" t="s">
        <v>157</v>
      </c>
      <c r="BE2541" s="159">
        <f>IF(N2541="základná",J2541,0)</f>
        <v>0</v>
      </c>
      <c r="BF2541" s="159">
        <f>IF(N2541="znížená",J2541,0)</f>
        <v>0</v>
      </c>
      <c r="BG2541" s="159">
        <f>IF(N2541="zákl. prenesená",J2541,0)</f>
        <v>0</v>
      </c>
      <c r="BH2541" s="159">
        <f>IF(N2541="zníž. prenesená",J2541,0)</f>
        <v>0</v>
      </c>
      <c r="BI2541" s="159">
        <f>IF(N2541="nulová",J2541,0)</f>
        <v>0</v>
      </c>
      <c r="BJ2541" s="18" t="s">
        <v>87</v>
      </c>
      <c r="BK2541" s="160">
        <f>ROUND(I2541*H2541,3)</f>
        <v>0</v>
      </c>
      <c r="BL2541" s="18" t="s">
        <v>220</v>
      </c>
      <c r="BM2541" s="158" t="s">
        <v>3260</v>
      </c>
    </row>
    <row r="2542" spans="1:65" s="13" customFormat="1" ht="22.5" x14ac:dyDescent="0.2">
      <c r="B2542" s="165"/>
      <c r="D2542" s="166" t="s">
        <v>269</v>
      </c>
      <c r="E2542" s="167" t="s">
        <v>1</v>
      </c>
      <c r="F2542" s="168" t="s">
        <v>3203</v>
      </c>
      <c r="H2542" s="167" t="s">
        <v>1</v>
      </c>
      <c r="L2542" s="165"/>
      <c r="M2542" s="169"/>
      <c r="N2542" s="170"/>
      <c r="O2542" s="170"/>
      <c r="P2542" s="170"/>
      <c r="Q2542" s="170"/>
      <c r="R2542" s="170"/>
      <c r="S2542" s="170"/>
      <c r="T2542" s="171"/>
      <c r="AT2542" s="167" t="s">
        <v>269</v>
      </c>
      <c r="AU2542" s="167" t="s">
        <v>87</v>
      </c>
      <c r="AV2542" s="13" t="s">
        <v>79</v>
      </c>
      <c r="AW2542" s="13" t="s">
        <v>26</v>
      </c>
      <c r="AX2542" s="13" t="s">
        <v>71</v>
      </c>
      <c r="AY2542" s="167" t="s">
        <v>157</v>
      </c>
    </row>
    <row r="2543" spans="1:65" s="14" customFormat="1" x14ac:dyDescent="0.2">
      <c r="B2543" s="172"/>
      <c r="D2543" s="166" t="s">
        <v>269</v>
      </c>
      <c r="E2543" s="173" t="s">
        <v>1</v>
      </c>
      <c r="F2543" s="174" t="s">
        <v>3204</v>
      </c>
      <c r="H2543" s="175">
        <v>61</v>
      </c>
      <c r="L2543" s="172"/>
      <c r="M2543" s="176"/>
      <c r="N2543" s="177"/>
      <c r="O2543" s="177"/>
      <c r="P2543" s="177"/>
      <c r="Q2543" s="177"/>
      <c r="R2543" s="177"/>
      <c r="S2543" s="177"/>
      <c r="T2543" s="178"/>
      <c r="AT2543" s="173" t="s">
        <v>269</v>
      </c>
      <c r="AU2543" s="173" t="s">
        <v>87</v>
      </c>
      <c r="AV2543" s="14" t="s">
        <v>87</v>
      </c>
      <c r="AW2543" s="14" t="s">
        <v>26</v>
      </c>
      <c r="AX2543" s="14" t="s">
        <v>71</v>
      </c>
      <c r="AY2543" s="173" t="s">
        <v>157</v>
      </c>
    </row>
    <row r="2544" spans="1:65" s="15" customFormat="1" x14ac:dyDescent="0.2">
      <c r="B2544" s="179"/>
      <c r="D2544" s="166" t="s">
        <v>269</v>
      </c>
      <c r="E2544" s="180" t="s">
        <v>1</v>
      </c>
      <c r="F2544" s="181" t="s">
        <v>272</v>
      </c>
      <c r="H2544" s="182">
        <v>61</v>
      </c>
      <c r="L2544" s="179"/>
      <c r="M2544" s="183"/>
      <c r="N2544" s="184"/>
      <c r="O2544" s="184"/>
      <c r="P2544" s="184"/>
      <c r="Q2544" s="184"/>
      <c r="R2544" s="184"/>
      <c r="S2544" s="184"/>
      <c r="T2544" s="185"/>
      <c r="AT2544" s="180" t="s">
        <v>269</v>
      </c>
      <c r="AU2544" s="180" t="s">
        <v>87</v>
      </c>
      <c r="AV2544" s="15" t="s">
        <v>162</v>
      </c>
      <c r="AW2544" s="15" t="s">
        <v>26</v>
      </c>
      <c r="AX2544" s="15" t="s">
        <v>79</v>
      </c>
      <c r="AY2544" s="180" t="s">
        <v>157</v>
      </c>
    </row>
    <row r="2545" spans="1:65" s="2" customFormat="1" ht="24.2" customHeight="1" x14ac:dyDescent="0.2">
      <c r="A2545" s="30"/>
      <c r="B2545" s="147"/>
      <c r="C2545" s="148" t="s">
        <v>3261</v>
      </c>
      <c r="D2545" s="148" t="s">
        <v>159</v>
      </c>
      <c r="E2545" s="149" t="s">
        <v>3262</v>
      </c>
      <c r="F2545" s="150" t="s">
        <v>3263</v>
      </c>
      <c r="G2545" s="151" t="s">
        <v>196</v>
      </c>
      <c r="H2545" s="152">
        <v>68.72</v>
      </c>
      <c r="I2545" s="152"/>
      <c r="J2545" s="152">
        <f>ROUND(I2545*H2545,3)</f>
        <v>0</v>
      </c>
      <c r="K2545" s="153"/>
      <c r="L2545" s="31"/>
      <c r="M2545" s="154" t="s">
        <v>1</v>
      </c>
      <c r="N2545" s="155" t="s">
        <v>37</v>
      </c>
      <c r="O2545" s="156">
        <v>0.48333999999999999</v>
      </c>
      <c r="P2545" s="156">
        <f>O2545*H2545</f>
        <v>33.215124799999998</v>
      </c>
      <c r="Q2545" s="156">
        <v>1.7000000000000001E-4</v>
      </c>
      <c r="R2545" s="156">
        <f>Q2545*H2545</f>
        <v>1.1682400000000001E-2</v>
      </c>
      <c r="S2545" s="156">
        <v>0</v>
      </c>
      <c r="T2545" s="157">
        <f>S2545*H2545</f>
        <v>0</v>
      </c>
      <c r="U2545" s="30"/>
      <c r="V2545" s="30"/>
      <c r="W2545" s="30"/>
      <c r="X2545" s="30"/>
      <c r="Y2545" s="30"/>
      <c r="Z2545" s="30"/>
      <c r="AA2545" s="30"/>
      <c r="AB2545" s="30"/>
      <c r="AC2545" s="30"/>
      <c r="AD2545" s="30"/>
      <c r="AE2545" s="30"/>
      <c r="AR2545" s="158" t="s">
        <v>220</v>
      </c>
      <c r="AT2545" s="158" t="s">
        <v>159</v>
      </c>
      <c r="AU2545" s="158" t="s">
        <v>87</v>
      </c>
      <c r="AY2545" s="18" t="s">
        <v>157</v>
      </c>
      <c r="BE2545" s="159">
        <f>IF(N2545="základná",J2545,0)</f>
        <v>0</v>
      </c>
      <c r="BF2545" s="159">
        <f>IF(N2545="znížená",J2545,0)</f>
        <v>0</v>
      </c>
      <c r="BG2545" s="159">
        <f>IF(N2545="zákl. prenesená",J2545,0)</f>
        <v>0</v>
      </c>
      <c r="BH2545" s="159">
        <f>IF(N2545="zníž. prenesená",J2545,0)</f>
        <v>0</v>
      </c>
      <c r="BI2545" s="159">
        <f>IF(N2545="nulová",J2545,0)</f>
        <v>0</v>
      </c>
      <c r="BJ2545" s="18" t="s">
        <v>87</v>
      </c>
      <c r="BK2545" s="160">
        <f>ROUND(I2545*H2545,3)</f>
        <v>0</v>
      </c>
      <c r="BL2545" s="18" t="s">
        <v>220</v>
      </c>
      <c r="BM2545" s="158" t="s">
        <v>3264</v>
      </c>
    </row>
    <row r="2546" spans="1:65" s="14" customFormat="1" x14ac:dyDescent="0.2">
      <c r="B2546" s="172"/>
      <c r="D2546" s="166" t="s">
        <v>269</v>
      </c>
      <c r="E2546" s="173" t="s">
        <v>1</v>
      </c>
      <c r="F2546" s="174" t="s">
        <v>3265</v>
      </c>
      <c r="H2546" s="175">
        <v>13.15</v>
      </c>
      <c r="L2546" s="172"/>
      <c r="M2546" s="176"/>
      <c r="N2546" s="177"/>
      <c r="O2546" s="177"/>
      <c r="P2546" s="177"/>
      <c r="Q2546" s="177"/>
      <c r="R2546" s="177"/>
      <c r="S2546" s="177"/>
      <c r="T2546" s="178"/>
      <c r="AT2546" s="173" t="s">
        <v>269</v>
      </c>
      <c r="AU2546" s="173" t="s">
        <v>87</v>
      </c>
      <c r="AV2546" s="14" t="s">
        <v>87</v>
      </c>
      <c r="AW2546" s="14" t="s">
        <v>26</v>
      </c>
      <c r="AX2546" s="14" t="s">
        <v>71</v>
      </c>
      <c r="AY2546" s="173" t="s">
        <v>157</v>
      </c>
    </row>
    <row r="2547" spans="1:65" s="14" customFormat="1" x14ac:dyDescent="0.2">
      <c r="B2547" s="172"/>
      <c r="D2547" s="166" t="s">
        <v>269</v>
      </c>
      <c r="E2547" s="173" t="s">
        <v>1</v>
      </c>
      <c r="F2547" s="174" t="s">
        <v>3266</v>
      </c>
      <c r="H2547" s="175">
        <v>32.07</v>
      </c>
      <c r="L2547" s="172"/>
      <c r="M2547" s="176"/>
      <c r="N2547" s="177"/>
      <c r="O2547" s="177"/>
      <c r="P2547" s="177"/>
      <c r="Q2547" s="177"/>
      <c r="R2547" s="177"/>
      <c r="S2547" s="177"/>
      <c r="T2547" s="178"/>
      <c r="AT2547" s="173" t="s">
        <v>269</v>
      </c>
      <c r="AU2547" s="173" t="s">
        <v>87</v>
      </c>
      <c r="AV2547" s="14" t="s">
        <v>87</v>
      </c>
      <c r="AW2547" s="14" t="s">
        <v>26</v>
      </c>
      <c r="AX2547" s="14" t="s">
        <v>71</v>
      </c>
      <c r="AY2547" s="173" t="s">
        <v>157</v>
      </c>
    </row>
    <row r="2548" spans="1:65" s="14" customFormat="1" x14ac:dyDescent="0.2">
      <c r="B2548" s="172"/>
      <c r="D2548" s="166" t="s">
        <v>269</v>
      </c>
      <c r="E2548" s="173" t="s">
        <v>1</v>
      </c>
      <c r="F2548" s="174" t="s">
        <v>3267</v>
      </c>
      <c r="H2548" s="175">
        <v>23.5</v>
      </c>
      <c r="L2548" s="172"/>
      <c r="M2548" s="176"/>
      <c r="N2548" s="177"/>
      <c r="O2548" s="177"/>
      <c r="P2548" s="177"/>
      <c r="Q2548" s="177"/>
      <c r="R2548" s="177"/>
      <c r="S2548" s="177"/>
      <c r="T2548" s="178"/>
      <c r="AT2548" s="173" t="s">
        <v>269</v>
      </c>
      <c r="AU2548" s="173" t="s">
        <v>87</v>
      </c>
      <c r="AV2548" s="14" t="s">
        <v>87</v>
      </c>
      <c r="AW2548" s="14" t="s">
        <v>26</v>
      </c>
      <c r="AX2548" s="14" t="s">
        <v>71</v>
      </c>
      <c r="AY2548" s="173" t="s">
        <v>157</v>
      </c>
    </row>
    <row r="2549" spans="1:65" s="15" customFormat="1" x14ac:dyDescent="0.2">
      <c r="B2549" s="179"/>
      <c r="D2549" s="166" t="s">
        <v>269</v>
      </c>
      <c r="E2549" s="180" t="s">
        <v>1</v>
      </c>
      <c r="F2549" s="181" t="s">
        <v>272</v>
      </c>
      <c r="H2549" s="182">
        <v>68.72</v>
      </c>
      <c r="L2549" s="179"/>
      <c r="M2549" s="183"/>
      <c r="N2549" s="184"/>
      <c r="O2549" s="184"/>
      <c r="P2549" s="184"/>
      <c r="Q2549" s="184"/>
      <c r="R2549" s="184"/>
      <c r="S2549" s="184"/>
      <c r="T2549" s="185"/>
      <c r="AT2549" s="180" t="s">
        <v>269</v>
      </c>
      <c r="AU2549" s="180" t="s">
        <v>87</v>
      </c>
      <c r="AV2549" s="15" t="s">
        <v>162</v>
      </c>
      <c r="AW2549" s="15" t="s">
        <v>26</v>
      </c>
      <c r="AX2549" s="15" t="s">
        <v>79</v>
      </c>
      <c r="AY2549" s="180" t="s">
        <v>157</v>
      </c>
    </row>
    <row r="2550" spans="1:65" s="2" customFormat="1" ht="24.2" customHeight="1" x14ac:dyDescent="0.2">
      <c r="A2550" s="30"/>
      <c r="B2550" s="147"/>
      <c r="C2550" s="193" t="s">
        <v>3268</v>
      </c>
      <c r="D2550" s="193" t="s">
        <v>777</v>
      </c>
      <c r="E2550" s="194" t="s">
        <v>3269</v>
      </c>
      <c r="F2550" s="195" t="s">
        <v>3270</v>
      </c>
      <c r="G2550" s="196" t="s">
        <v>196</v>
      </c>
      <c r="H2550" s="197">
        <v>72.156000000000006</v>
      </c>
      <c r="I2550" s="197"/>
      <c r="J2550" s="197">
        <f>ROUND(I2550*H2550,3)</f>
        <v>0</v>
      </c>
      <c r="K2550" s="198"/>
      <c r="L2550" s="199"/>
      <c r="M2550" s="200" t="s">
        <v>1</v>
      </c>
      <c r="N2550" s="201" t="s">
        <v>37</v>
      </c>
      <c r="O2550" s="156">
        <v>0</v>
      </c>
      <c r="P2550" s="156">
        <f>O2550*H2550</f>
        <v>0</v>
      </c>
      <c r="Q2550" s="156">
        <v>5.0000000000000002E-5</v>
      </c>
      <c r="R2550" s="156">
        <f>Q2550*H2550</f>
        <v>3.6078000000000004E-3</v>
      </c>
      <c r="S2550" s="156">
        <v>0</v>
      </c>
      <c r="T2550" s="157">
        <f>S2550*H2550</f>
        <v>0</v>
      </c>
      <c r="U2550" s="30"/>
      <c r="V2550" s="30"/>
      <c r="W2550" s="30"/>
      <c r="X2550" s="30"/>
      <c r="Y2550" s="30"/>
      <c r="Z2550" s="30"/>
      <c r="AA2550" s="30"/>
      <c r="AB2550" s="30"/>
      <c r="AC2550" s="30"/>
      <c r="AD2550" s="30"/>
      <c r="AE2550" s="30"/>
      <c r="AR2550" s="158" t="s">
        <v>511</v>
      </c>
      <c r="AT2550" s="158" t="s">
        <v>777</v>
      </c>
      <c r="AU2550" s="158" t="s">
        <v>87</v>
      </c>
      <c r="AY2550" s="18" t="s">
        <v>157</v>
      </c>
      <c r="BE2550" s="159">
        <f>IF(N2550="základná",J2550,0)</f>
        <v>0</v>
      </c>
      <c r="BF2550" s="159">
        <f>IF(N2550="znížená",J2550,0)</f>
        <v>0</v>
      </c>
      <c r="BG2550" s="159">
        <f>IF(N2550="zákl. prenesená",J2550,0)</f>
        <v>0</v>
      </c>
      <c r="BH2550" s="159">
        <f>IF(N2550="zníž. prenesená",J2550,0)</f>
        <v>0</v>
      </c>
      <c r="BI2550" s="159">
        <f>IF(N2550="nulová",J2550,0)</f>
        <v>0</v>
      </c>
      <c r="BJ2550" s="18" t="s">
        <v>87</v>
      </c>
      <c r="BK2550" s="160">
        <f>ROUND(I2550*H2550,3)</f>
        <v>0</v>
      </c>
      <c r="BL2550" s="18" t="s">
        <v>220</v>
      </c>
      <c r="BM2550" s="158" t="s">
        <v>3271</v>
      </c>
    </row>
    <row r="2551" spans="1:65" s="14" customFormat="1" x14ac:dyDescent="0.2">
      <c r="B2551" s="172"/>
      <c r="D2551" s="166" t="s">
        <v>269</v>
      </c>
      <c r="E2551" s="173" t="s">
        <v>1</v>
      </c>
      <c r="F2551" s="174" t="s">
        <v>3272</v>
      </c>
      <c r="H2551" s="175">
        <v>72.156000000000006</v>
      </c>
      <c r="L2551" s="172"/>
      <c r="M2551" s="176"/>
      <c r="N2551" s="177"/>
      <c r="O2551" s="177"/>
      <c r="P2551" s="177"/>
      <c r="Q2551" s="177"/>
      <c r="R2551" s="177"/>
      <c r="S2551" s="177"/>
      <c r="T2551" s="178"/>
      <c r="AT2551" s="173" t="s">
        <v>269</v>
      </c>
      <c r="AU2551" s="173" t="s">
        <v>87</v>
      </c>
      <c r="AV2551" s="14" t="s">
        <v>87</v>
      </c>
      <c r="AW2551" s="14" t="s">
        <v>26</v>
      </c>
      <c r="AX2551" s="14" t="s">
        <v>71</v>
      </c>
      <c r="AY2551" s="173" t="s">
        <v>157</v>
      </c>
    </row>
    <row r="2552" spans="1:65" s="15" customFormat="1" x14ac:dyDescent="0.2">
      <c r="B2552" s="179"/>
      <c r="D2552" s="166" t="s">
        <v>269</v>
      </c>
      <c r="E2552" s="180" t="s">
        <v>1</v>
      </c>
      <c r="F2552" s="181" t="s">
        <v>272</v>
      </c>
      <c r="H2552" s="182">
        <v>72.156000000000006</v>
      </c>
      <c r="L2552" s="179"/>
      <c r="M2552" s="183"/>
      <c r="N2552" s="184"/>
      <c r="O2552" s="184"/>
      <c r="P2552" s="184"/>
      <c r="Q2552" s="184"/>
      <c r="R2552" s="184"/>
      <c r="S2552" s="184"/>
      <c r="T2552" s="185"/>
      <c r="AT2552" s="180" t="s">
        <v>269</v>
      </c>
      <c r="AU2552" s="180" t="s">
        <v>87</v>
      </c>
      <c r="AV2552" s="15" t="s">
        <v>162</v>
      </c>
      <c r="AW2552" s="15" t="s">
        <v>26</v>
      </c>
      <c r="AX2552" s="15" t="s">
        <v>79</v>
      </c>
      <c r="AY2552" s="180" t="s">
        <v>157</v>
      </c>
    </row>
    <row r="2553" spans="1:65" s="2" customFormat="1" ht="24.2" customHeight="1" x14ac:dyDescent="0.2">
      <c r="A2553" s="30"/>
      <c r="B2553" s="147"/>
      <c r="C2553" s="193" t="s">
        <v>3273</v>
      </c>
      <c r="D2553" s="193" t="s">
        <v>777</v>
      </c>
      <c r="E2553" s="194" t="s">
        <v>3274</v>
      </c>
      <c r="F2553" s="195" t="s">
        <v>3275</v>
      </c>
      <c r="G2553" s="196" t="s">
        <v>3276</v>
      </c>
      <c r="H2553" s="197">
        <v>19</v>
      </c>
      <c r="I2553" s="197"/>
      <c r="J2553" s="197">
        <f>ROUND(I2553*H2553,3)</f>
        <v>0</v>
      </c>
      <c r="K2553" s="198"/>
      <c r="L2553" s="199"/>
      <c r="M2553" s="200" t="s">
        <v>1</v>
      </c>
      <c r="N2553" s="201" t="s">
        <v>37</v>
      </c>
      <c r="O2553" s="156">
        <v>0</v>
      </c>
      <c r="P2553" s="156">
        <f>O2553*H2553</f>
        <v>0</v>
      </c>
      <c r="Q2553" s="156">
        <v>5.0000000000000002E-5</v>
      </c>
      <c r="R2553" s="156">
        <f>Q2553*H2553</f>
        <v>9.5E-4</v>
      </c>
      <c r="S2553" s="156">
        <v>0</v>
      </c>
      <c r="T2553" s="157">
        <f>S2553*H2553</f>
        <v>0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R2553" s="158" t="s">
        <v>511</v>
      </c>
      <c r="AT2553" s="158" t="s">
        <v>777</v>
      </c>
      <c r="AU2553" s="158" t="s">
        <v>87</v>
      </c>
      <c r="AY2553" s="18" t="s">
        <v>157</v>
      </c>
      <c r="BE2553" s="159">
        <f>IF(N2553="základná",J2553,0)</f>
        <v>0</v>
      </c>
      <c r="BF2553" s="159">
        <f>IF(N2553="znížená",J2553,0)</f>
        <v>0</v>
      </c>
      <c r="BG2553" s="159">
        <f>IF(N2553="zákl. prenesená",J2553,0)</f>
        <v>0</v>
      </c>
      <c r="BH2553" s="159">
        <f>IF(N2553="zníž. prenesená",J2553,0)</f>
        <v>0</v>
      </c>
      <c r="BI2553" s="159">
        <f>IF(N2553="nulová",J2553,0)</f>
        <v>0</v>
      </c>
      <c r="BJ2553" s="18" t="s">
        <v>87</v>
      </c>
      <c r="BK2553" s="160">
        <f>ROUND(I2553*H2553,3)</f>
        <v>0</v>
      </c>
      <c r="BL2553" s="18" t="s">
        <v>220</v>
      </c>
      <c r="BM2553" s="158" t="s">
        <v>3277</v>
      </c>
    </row>
    <row r="2554" spans="1:65" s="14" customFormat="1" x14ac:dyDescent="0.2">
      <c r="B2554" s="172"/>
      <c r="D2554" s="166" t="s">
        <v>269</v>
      </c>
      <c r="E2554" s="173" t="s">
        <v>1</v>
      </c>
      <c r="F2554" s="174" t="s">
        <v>234</v>
      </c>
      <c r="H2554" s="175">
        <v>19</v>
      </c>
      <c r="L2554" s="172"/>
      <c r="M2554" s="176"/>
      <c r="N2554" s="177"/>
      <c r="O2554" s="177"/>
      <c r="P2554" s="177"/>
      <c r="Q2554" s="177"/>
      <c r="R2554" s="177"/>
      <c r="S2554" s="177"/>
      <c r="T2554" s="178"/>
      <c r="AT2554" s="173" t="s">
        <v>269</v>
      </c>
      <c r="AU2554" s="173" t="s">
        <v>87</v>
      </c>
      <c r="AV2554" s="14" t="s">
        <v>87</v>
      </c>
      <c r="AW2554" s="14" t="s">
        <v>26</v>
      </c>
      <c r="AX2554" s="14" t="s">
        <v>71</v>
      </c>
      <c r="AY2554" s="173" t="s">
        <v>157</v>
      </c>
    </row>
    <row r="2555" spans="1:65" s="15" customFormat="1" x14ac:dyDescent="0.2">
      <c r="B2555" s="179"/>
      <c r="D2555" s="166" t="s">
        <v>269</v>
      </c>
      <c r="E2555" s="180" t="s">
        <v>1</v>
      </c>
      <c r="F2555" s="181" t="s">
        <v>272</v>
      </c>
      <c r="H2555" s="182">
        <v>19</v>
      </c>
      <c r="L2555" s="179"/>
      <c r="M2555" s="183"/>
      <c r="N2555" s="184"/>
      <c r="O2555" s="184"/>
      <c r="P2555" s="184"/>
      <c r="Q2555" s="184"/>
      <c r="R2555" s="184"/>
      <c r="S2555" s="184"/>
      <c r="T2555" s="185"/>
      <c r="AT2555" s="180" t="s">
        <v>269</v>
      </c>
      <c r="AU2555" s="180" t="s">
        <v>87</v>
      </c>
      <c r="AV2555" s="15" t="s">
        <v>162</v>
      </c>
      <c r="AW2555" s="15" t="s">
        <v>26</v>
      </c>
      <c r="AX2555" s="15" t="s">
        <v>79</v>
      </c>
      <c r="AY2555" s="180" t="s">
        <v>157</v>
      </c>
    </row>
    <row r="2556" spans="1:65" s="2" customFormat="1" ht="24.2" customHeight="1" x14ac:dyDescent="0.2">
      <c r="A2556" s="30"/>
      <c r="B2556" s="147"/>
      <c r="C2556" s="148" t="s">
        <v>3278</v>
      </c>
      <c r="D2556" s="148" t="s">
        <v>159</v>
      </c>
      <c r="E2556" s="149" t="s">
        <v>3279</v>
      </c>
      <c r="F2556" s="150" t="s">
        <v>3280</v>
      </c>
      <c r="G2556" s="151" t="s">
        <v>196</v>
      </c>
      <c r="H2556" s="152">
        <v>5.7</v>
      </c>
      <c r="I2556" s="152"/>
      <c r="J2556" s="152">
        <f>ROUND(I2556*H2556,3)</f>
        <v>0</v>
      </c>
      <c r="K2556" s="153"/>
      <c r="L2556" s="31"/>
      <c r="M2556" s="154" t="s">
        <v>1</v>
      </c>
      <c r="N2556" s="155" t="s">
        <v>37</v>
      </c>
      <c r="O2556" s="156">
        <v>1.12757</v>
      </c>
      <c r="P2556" s="156">
        <f>O2556*H2556</f>
        <v>6.427149</v>
      </c>
      <c r="Q2556" s="156">
        <v>1.9300000000000001E-3</v>
      </c>
      <c r="R2556" s="156">
        <f>Q2556*H2556</f>
        <v>1.1001E-2</v>
      </c>
      <c r="S2556" s="156">
        <v>0</v>
      </c>
      <c r="T2556" s="157">
        <f>S2556*H2556</f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58" t="s">
        <v>220</v>
      </c>
      <c r="AT2556" s="158" t="s">
        <v>159</v>
      </c>
      <c r="AU2556" s="158" t="s">
        <v>87</v>
      </c>
      <c r="AY2556" s="18" t="s">
        <v>157</v>
      </c>
      <c r="BE2556" s="159">
        <f>IF(N2556="základná",J2556,0)</f>
        <v>0</v>
      </c>
      <c r="BF2556" s="159">
        <f>IF(N2556="znížená",J2556,0)</f>
        <v>0</v>
      </c>
      <c r="BG2556" s="159">
        <f>IF(N2556="zákl. prenesená",J2556,0)</f>
        <v>0</v>
      </c>
      <c r="BH2556" s="159">
        <f>IF(N2556="zníž. prenesená",J2556,0)</f>
        <v>0</v>
      </c>
      <c r="BI2556" s="159">
        <f>IF(N2556="nulová",J2556,0)</f>
        <v>0</v>
      </c>
      <c r="BJ2556" s="18" t="s">
        <v>87</v>
      </c>
      <c r="BK2556" s="160">
        <f>ROUND(I2556*H2556,3)</f>
        <v>0</v>
      </c>
      <c r="BL2556" s="18" t="s">
        <v>220</v>
      </c>
      <c r="BM2556" s="158" t="s">
        <v>3281</v>
      </c>
    </row>
    <row r="2557" spans="1:65" s="14" customFormat="1" x14ac:dyDescent="0.2">
      <c r="B2557" s="172"/>
      <c r="D2557" s="166" t="s">
        <v>269</v>
      </c>
      <c r="E2557" s="173" t="s">
        <v>1</v>
      </c>
      <c r="F2557" s="174" t="s">
        <v>3282</v>
      </c>
      <c r="H2557" s="175">
        <v>5.7</v>
      </c>
      <c r="L2557" s="172"/>
      <c r="M2557" s="176"/>
      <c r="N2557" s="177"/>
      <c r="O2557" s="177"/>
      <c r="P2557" s="177"/>
      <c r="Q2557" s="177"/>
      <c r="R2557" s="177"/>
      <c r="S2557" s="177"/>
      <c r="T2557" s="178"/>
      <c r="AT2557" s="173" t="s">
        <v>269</v>
      </c>
      <c r="AU2557" s="173" t="s">
        <v>87</v>
      </c>
      <c r="AV2557" s="14" t="s">
        <v>87</v>
      </c>
      <c r="AW2557" s="14" t="s">
        <v>26</v>
      </c>
      <c r="AX2557" s="14" t="s">
        <v>71</v>
      </c>
      <c r="AY2557" s="173" t="s">
        <v>157</v>
      </c>
    </row>
    <row r="2558" spans="1:65" s="15" customFormat="1" x14ac:dyDescent="0.2">
      <c r="B2558" s="179"/>
      <c r="D2558" s="166" t="s">
        <v>269</v>
      </c>
      <c r="E2558" s="180" t="s">
        <v>1</v>
      </c>
      <c r="F2558" s="181" t="s">
        <v>272</v>
      </c>
      <c r="H2558" s="182">
        <v>5.7</v>
      </c>
      <c r="L2558" s="179"/>
      <c r="M2558" s="183"/>
      <c r="N2558" s="184"/>
      <c r="O2558" s="184"/>
      <c r="P2558" s="184"/>
      <c r="Q2558" s="184"/>
      <c r="R2558" s="184"/>
      <c r="S2558" s="184"/>
      <c r="T2558" s="185"/>
      <c r="AT2558" s="180" t="s">
        <v>269</v>
      </c>
      <c r="AU2558" s="180" t="s">
        <v>87</v>
      </c>
      <c r="AV2558" s="15" t="s">
        <v>162</v>
      </c>
      <c r="AW2558" s="15" t="s">
        <v>26</v>
      </c>
      <c r="AX2558" s="15" t="s">
        <v>79</v>
      </c>
      <c r="AY2558" s="180" t="s">
        <v>157</v>
      </c>
    </row>
    <row r="2559" spans="1:65" s="2" customFormat="1" ht="24.2" customHeight="1" x14ac:dyDescent="0.2">
      <c r="A2559" s="30"/>
      <c r="B2559" s="147"/>
      <c r="C2559" s="148" t="s">
        <v>3283</v>
      </c>
      <c r="D2559" s="148" t="s">
        <v>159</v>
      </c>
      <c r="E2559" s="149" t="s">
        <v>3284</v>
      </c>
      <c r="F2559" s="150" t="s">
        <v>3285</v>
      </c>
      <c r="G2559" s="151" t="s">
        <v>196</v>
      </c>
      <c r="H2559" s="152">
        <v>28.4</v>
      </c>
      <c r="I2559" s="152"/>
      <c r="J2559" s="152">
        <f>ROUND(I2559*H2559,3)</f>
        <v>0</v>
      </c>
      <c r="K2559" s="153"/>
      <c r="L2559" s="31"/>
      <c r="M2559" s="154" t="s">
        <v>1</v>
      </c>
      <c r="N2559" s="155" t="s">
        <v>37</v>
      </c>
      <c r="O2559" s="156">
        <v>0.32400000000000001</v>
      </c>
      <c r="P2559" s="156">
        <f>O2559*H2559</f>
        <v>9.2015999999999991</v>
      </c>
      <c r="Q2559" s="156">
        <v>1E-4</v>
      </c>
      <c r="R2559" s="156">
        <f>Q2559*H2559</f>
        <v>2.8400000000000001E-3</v>
      </c>
      <c r="S2559" s="156">
        <v>0</v>
      </c>
      <c r="T2559" s="157">
        <f>S2559*H2559</f>
        <v>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R2559" s="158" t="s">
        <v>220</v>
      </c>
      <c r="AT2559" s="158" t="s">
        <v>159</v>
      </c>
      <c r="AU2559" s="158" t="s">
        <v>87</v>
      </c>
      <c r="AY2559" s="18" t="s">
        <v>157</v>
      </c>
      <c r="BE2559" s="159">
        <f>IF(N2559="základná",J2559,0)</f>
        <v>0</v>
      </c>
      <c r="BF2559" s="159">
        <f>IF(N2559="znížená",J2559,0)</f>
        <v>0</v>
      </c>
      <c r="BG2559" s="159">
        <f>IF(N2559="zákl. prenesená",J2559,0)</f>
        <v>0</v>
      </c>
      <c r="BH2559" s="159">
        <f>IF(N2559="zníž. prenesená",J2559,0)</f>
        <v>0</v>
      </c>
      <c r="BI2559" s="159">
        <f>IF(N2559="nulová",J2559,0)</f>
        <v>0</v>
      </c>
      <c r="BJ2559" s="18" t="s">
        <v>87</v>
      </c>
      <c r="BK2559" s="160">
        <f>ROUND(I2559*H2559,3)</f>
        <v>0</v>
      </c>
      <c r="BL2559" s="18" t="s">
        <v>220</v>
      </c>
      <c r="BM2559" s="158" t="s">
        <v>3286</v>
      </c>
    </row>
    <row r="2560" spans="1:65" s="14" customFormat="1" x14ac:dyDescent="0.2">
      <c r="B2560" s="172"/>
      <c r="D2560" s="166" t="s">
        <v>269</v>
      </c>
      <c r="E2560" s="173" t="s">
        <v>1</v>
      </c>
      <c r="F2560" s="174" t="s">
        <v>3287</v>
      </c>
      <c r="H2560" s="175">
        <v>6.5</v>
      </c>
      <c r="L2560" s="172"/>
      <c r="M2560" s="176"/>
      <c r="N2560" s="177"/>
      <c r="O2560" s="177"/>
      <c r="P2560" s="177"/>
      <c r="Q2560" s="177"/>
      <c r="R2560" s="177"/>
      <c r="S2560" s="177"/>
      <c r="T2560" s="178"/>
      <c r="AT2560" s="173" t="s">
        <v>269</v>
      </c>
      <c r="AU2560" s="173" t="s">
        <v>87</v>
      </c>
      <c r="AV2560" s="14" t="s">
        <v>87</v>
      </c>
      <c r="AW2560" s="14" t="s">
        <v>26</v>
      </c>
      <c r="AX2560" s="14" t="s">
        <v>71</v>
      </c>
      <c r="AY2560" s="173" t="s">
        <v>157</v>
      </c>
    </row>
    <row r="2561" spans="1:65" s="14" customFormat="1" x14ac:dyDescent="0.2">
      <c r="B2561" s="172"/>
      <c r="D2561" s="166" t="s">
        <v>269</v>
      </c>
      <c r="E2561" s="173" t="s">
        <v>1</v>
      </c>
      <c r="F2561" s="174" t="s">
        <v>3288</v>
      </c>
      <c r="H2561" s="175">
        <v>7.4</v>
      </c>
      <c r="L2561" s="172"/>
      <c r="M2561" s="176"/>
      <c r="N2561" s="177"/>
      <c r="O2561" s="177"/>
      <c r="P2561" s="177"/>
      <c r="Q2561" s="177"/>
      <c r="R2561" s="177"/>
      <c r="S2561" s="177"/>
      <c r="T2561" s="178"/>
      <c r="AT2561" s="173" t="s">
        <v>269</v>
      </c>
      <c r="AU2561" s="173" t="s">
        <v>87</v>
      </c>
      <c r="AV2561" s="14" t="s">
        <v>87</v>
      </c>
      <c r="AW2561" s="14" t="s">
        <v>26</v>
      </c>
      <c r="AX2561" s="14" t="s">
        <v>71</v>
      </c>
      <c r="AY2561" s="173" t="s">
        <v>157</v>
      </c>
    </row>
    <row r="2562" spans="1:65" s="14" customFormat="1" x14ac:dyDescent="0.2">
      <c r="B2562" s="172"/>
      <c r="D2562" s="166" t="s">
        <v>269</v>
      </c>
      <c r="E2562" s="173" t="s">
        <v>1</v>
      </c>
      <c r="F2562" s="174" t="s">
        <v>3289</v>
      </c>
      <c r="H2562" s="175">
        <v>7</v>
      </c>
      <c r="L2562" s="172"/>
      <c r="M2562" s="176"/>
      <c r="N2562" s="177"/>
      <c r="O2562" s="177"/>
      <c r="P2562" s="177"/>
      <c r="Q2562" s="177"/>
      <c r="R2562" s="177"/>
      <c r="S2562" s="177"/>
      <c r="T2562" s="178"/>
      <c r="AT2562" s="173" t="s">
        <v>269</v>
      </c>
      <c r="AU2562" s="173" t="s">
        <v>87</v>
      </c>
      <c r="AV2562" s="14" t="s">
        <v>87</v>
      </c>
      <c r="AW2562" s="14" t="s">
        <v>26</v>
      </c>
      <c r="AX2562" s="14" t="s">
        <v>71</v>
      </c>
      <c r="AY2562" s="173" t="s">
        <v>157</v>
      </c>
    </row>
    <row r="2563" spans="1:65" s="14" customFormat="1" x14ac:dyDescent="0.2">
      <c r="B2563" s="172"/>
      <c r="D2563" s="166" t="s">
        <v>269</v>
      </c>
      <c r="E2563" s="173" t="s">
        <v>1</v>
      </c>
      <c r="F2563" s="174" t="s">
        <v>3290</v>
      </c>
      <c r="H2563" s="175">
        <v>7.5</v>
      </c>
      <c r="L2563" s="172"/>
      <c r="M2563" s="176"/>
      <c r="N2563" s="177"/>
      <c r="O2563" s="177"/>
      <c r="P2563" s="177"/>
      <c r="Q2563" s="177"/>
      <c r="R2563" s="177"/>
      <c r="S2563" s="177"/>
      <c r="T2563" s="178"/>
      <c r="AT2563" s="173" t="s">
        <v>269</v>
      </c>
      <c r="AU2563" s="173" t="s">
        <v>87</v>
      </c>
      <c r="AV2563" s="14" t="s">
        <v>87</v>
      </c>
      <c r="AW2563" s="14" t="s">
        <v>26</v>
      </c>
      <c r="AX2563" s="14" t="s">
        <v>71</v>
      </c>
      <c r="AY2563" s="173" t="s">
        <v>157</v>
      </c>
    </row>
    <row r="2564" spans="1:65" s="15" customFormat="1" x14ac:dyDescent="0.2">
      <c r="B2564" s="179"/>
      <c r="D2564" s="166" t="s">
        <v>269</v>
      </c>
      <c r="E2564" s="180" t="s">
        <v>1</v>
      </c>
      <c r="F2564" s="181" t="s">
        <v>272</v>
      </c>
      <c r="H2564" s="182">
        <v>28.4</v>
      </c>
      <c r="L2564" s="179"/>
      <c r="M2564" s="183"/>
      <c r="N2564" s="184"/>
      <c r="O2564" s="184"/>
      <c r="P2564" s="184"/>
      <c r="Q2564" s="184"/>
      <c r="R2564" s="184"/>
      <c r="S2564" s="184"/>
      <c r="T2564" s="185"/>
      <c r="AT2564" s="180" t="s">
        <v>269</v>
      </c>
      <c r="AU2564" s="180" t="s">
        <v>87</v>
      </c>
      <c r="AV2564" s="15" t="s">
        <v>162</v>
      </c>
      <c r="AW2564" s="15" t="s">
        <v>26</v>
      </c>
      <c r="AX2564" s="15" t="s">
        <v>79</v>
      </c>
      <c r="AY2564" s="180" t="s">
        <v>157</v>
      </c>
    </row>
    <row r="2565" spans="1:65" s="2" customFormat="1" ht="36" x14ac:dyDescent="0.2">
      <c r="A2565" s="30"/>
      <c r="B2565" s="147"/>
      <c r="C2565" s="193" t="s">
        <v>3291</v>
      </c>
      <c r="D2565" s="193" t="s">
        <v>777</v>
      </c>
      <c r="E2565" s="194" t="s">
        <v>3292</v>
      </c>
      <c r="F2565" s="195" t="s">
        <v>8146</v>
      </c>
      <c r="G2565" s="196" t="s">
        <v>196</v>
      </c>
      <c r="H2565" s="197">
        <v>16</v>
      </c>
      <c r="I2565" s="197"/>
      <c r="J2565" s="197">
        <f>ROUND(I2565*H2565,3)</f>
        <v>0</v>
      </c>
      <c r="K2565" s="198"/>
      <c r="L2565" s="199"/>
      <c r="M2565" s="200" t="s">
        <v>1</v>
      </c>
      <c r="N2565" s="201" t="s">
        <v>37</v>
      </c>
      <c r="O2565" s="156">
        <v>0</v>
      </c>
      <c r="P2565" s="156">
        <f>O2565*H2565</f>
        <v>0</v>
      </c>
      <c r="Q2565" s="156">
        <v>1.1900000000000001E-3</v>
      </c>
      <c r="R2565" s="156">
        <f>Q2565*H2565</f>
        <v>1.9040000000000001E-2</v>
      </c>
      <c r="S2565" s="156">
        <v>0</v>
      </c>
      <c r="T2565" s="157">
        <f>S2565*H2565</f>
        <v>0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R2565" s="158" t="s">
        <v>511</v>
      </c>
      <c r="AT2565" s="158" t="s">
        <v>777</v>
      </c>
      <c r="AU2565" s="158" t="s">
        <v>87</v>
      </c>
      <c r="AY2565" s="18" t="s">
        <v>157</v>
      </c>
      <c r="BE2565" s="159">
        <f>IF(N2565="základná",J2565,0)</f>
        <v>0</v>
      </c>
      <c r="BF2565" s="159">
        <f>IF(N2565="znížená",J2565,0)</f>
        <v>0</v>
      </c>
      <c r="BG2565" s="159">
        <f>IF(N2565="zákl. prenesená",J2565,0)</f>
        <v>0</v>
      </c>
      <c r="BH2565" s="159">
        <f>IF(N2565="zníž. prenesená",J2565,0)</f>
        <v>0</v>
      </c>
      <c r="BI2565" s="159">
        <f>IF(N2565="nulová",J2565,0)</f>
        <v>0</v>
      </c>
      <c r="BJ2565" s="18" t="s">
        <v>87</v>
      </c>
      <c r="BK2565" s="160">
        <f>ROUND(I2565*H2565,3)</f>
        <v>0</v>
      </c>
      <c r="BL2565" s="18" t="s">
        <v>220</v>
      </c>
      <c r="BM2565" s="158" t="s">
        <v>3293</v>
      </c>
    </row>
    <row r="2566" spans="1:65" s="2" customFormat="1" ht="36" x14ac:dyDescent="0.2">
      <c r="A2566" s="30"/>
      <c r="B2566" s="147"/>
      <c r="C2566" s="193" t="s">
        <v>3294</v>
      </c>
      <c r="D2566" s="193" t="s">
        <v>777</v>
      </c>
      <c r="E2566" s="194" t="s">
        <v>3295</v>
      </c>
      <c r="F2566" s="195" t="s">
        <v>8147</v>
      </c>
      <c r="G2566" s="196" t="s">
        <v>196</v>
      </c>
      <c r="H2566" s="197">
        <v>16</v>
      </c>
      <c r="I2566" s="197"/>
      <c r="J2566" s="197">
        <f>ROUND(I2566*H2566,3)</f>
        <v>0</v>
      </c>
      <c r="K2566" s="198"/>
      <c r="L2566" s="199"/>
      <c r="M2566" s="200" t="s">
        <v>1</v>
      </c>
      <c r="N2566" s="201" t="s">
        <v>37</v>
      </c>
      <c r="O2566" s="156">
        <v>0</v>
      </c>
      <c r="P2566" s="156">
        <f>O2566*H2566</f>
        <v>0</v>
      </c>
      <c r="Q2566" s="156">
        <v>1.4499999999999999E-3</v>
      </c>
      <c r="R2566" s="156">
        <f>Q2566*H2566</f>
        <v>2.3199999999999998E-2</v>
      </c>
      <c r="S2566" s="156">
        <v>0</v>
      </c>
      <c r="T2566" s="157">
        <f>S2566*H2566</f>
        <v>0</v>
      </c>
      <c r="U2566" s="30"/>
      <c r="V2566" s="30"/>
      <c r="W2566" s="30"/>
      <c r="X2566" s="30"/>
      <c r="Y2566" s="30"/>
      <c r="Z2566" s="30"/>
      <c r="AA2566" s="30"/>
      <c r="AB2566" s="30"/>
      <c r="AC2566" s="30"/>
      <c r="AD2566" s="30"/>
      <c r="AE2566" s="30"/>
      <c r="AR2566" s="158" t="s">
        <v>511</v>
      </c>
      <c r="AT2566" s="158" t="s">
        <v>777</v>
      </c>
      <c r="AU2566" s="158" t="s">
        <v>87</v>
      </c>
      <c r="AY2566" s="18" t="s">
        <v>157</v>
      </c>
      <c r="BE2566" s="159">
        <f>IF(N2566="základná",J2566,0)</f>
        <v>0</v>
      </c>
      <c r="BF2566" s="159">
        <f>IF(N2566="znížená",J2566,0)</f>
        <v>0</v>
      </c>
      <c r="BG2566" s="159">
        <f>IF(N2566="zákl. prenesená",J2566,0)</f>
        <v>0</v>
      </c>
      <c r="BH2566" s="159">
        <f>IF(N2566="zníž. prenesená",J2566,0)</f>
        <v>0</v>
      </c>
      <c r="BI2566" s="159">
        <f>IF(N2566="nulová",J2566,0)</f>
        <v>0</v>
      </c>
      <c r="BJ2566" s="18" t="s">
        <v>87</v>
      </c>
      <c r="BK2566" s="160">
        <f>ROUND(I2566*H2566,3)</f>
        <v>0</v>
      </c>
      <c r="BL2566" s="18" t="s">
        <v>220</v>
      </c>
      <c r="BM2566" s="158" t="s">
        <v>3296</v>
      </c>
    </row>
    <row r="2567" spans="1:65" s="2" customFormat="1" ht="24.2" customHeight="1" x14ac:dyDescent="0.2">
      <c r="A2567" s="30"/>
      <c r="B2567" s="147"/>
      <c r="C2567" s="148" t="s">
        <v>3297</v>
      </c>
      <c r="D2567" s="148" t="s">
        <v>159</v>
      </c>
      <c r="E2567" s="149" t="s">
        <v>3298</v>
      </c>
      <c r="F2567" s="150" t="s">
        <v>3299</v>
      </c>
      <c r="G2567" s="151" t="s">
        <v>205</v>
      </c>
      <c r="H2567" s="152">
        <v>6</v>
      </c>
      <c r="I2567" s="152"/>
      <c r="J2567" s="152">
        <f>ROUND(I2567*H2567,3)</f>
        <v>0</v>
      </c>
      <c r="K2567" s="153"/>
      <c r="L2567" s="31"/>
      <c r="M2567" s="154" t="s">
        <v>1</v>
      </c>
      <c r="N2567" s="155" t="s">
        <v>37</v>
      </c>
      <c r="O2567" s="156">
        <v>0.22331999999999999</v>
      </c>
      <c r="P2567" s="156">
        <f>O2567*H2567</f>
        <v>1.33992</v>
      </c>
      <c r="Q2567" s="156">
        <v>1E-4</v>
      </c>
      <c r="R2567" s="156">
        <f>Q2567*H2567</f>
        <v>6.0000000000000006E-4</v>
      </c>
      <c r="S2567" s="156">
        <v>0</v>
      </c>
      <c r="T2567" s="157">
        <f>S2567*H2567</f>
        <v>0</v>
      </c>
      <c r="U2567" s="30"/>
      <c r="V2567" s="30"/>
      <c r="W2567" s="30"/>
      <c r="X2567" s="30"/>
      <c r="Y2567" s="30"/>
      <c r="Z2567" s="30"/>
      <c r="AA2567" s="30"/>
      <c r="AB2567" s="30"/>
      <c r="AC2567" s="30"/>
      <c r="AD2567" s="30"/>
      <c r="AE2567" s="30"/>
      <c r="AR2567" s="158" t="s">
        <v>220</v>
      </c>
      <c r="AT2567" s="158" t="s">
        <v>159</v>
      </c>
      <c r="AU2567" s="158" t="s">
        <v>87</v>
      </c>
      <c r="AY2567" s="18" t="s">
        <v>157</v>
      </c>
      <c r="BE2567" s="159">
        <f>IF(N2567="základná",J2567,0)</f>
        <v>0</v>
      </c>
      <c r="BF2567" s="159">
        <f>IF(N2567="znížená",J2567,0)</f>
        <v>0</v>
      </c>
      <c r="BG2567" s="159">
        <f>IF(N2567="zákl. prenesená",J2567,0)</f>
        <v>0</v>
      </c>
      <c r="BH2567" s="159">
        <f>IF(N2567="zníž. prenesená",J2567,0)</f>
        <v>0</v>
      </c>
      <c r="BI2567" s="159">
        <f>IF(N2567="nulová",J2567,0)</f>
        <v>0</v>
      </c>
      <c r="BJ2567" s="18" t="s">
        <v>87</v>
      </c>
      <c r="BK2567" s="160">
        <f>ROUND(I2567*H2567,3)</f>
        <v>0</v>
      </c>
      <c r="BL2567" s="18" t="s">
        <v>220</v>
      </c>
      <c r="BM2567" s="158" t="s">
        <v>3300</v>
      </c>
    </row>
    <row r="2568" spans="1:65" s="14" customFormat="1" x14ac:dyDescent="0.2">
      <c r="B2568" s="172"/>
      <c r="D2568" s="166" t="s">
        <v>269</v>
      </c>
      <c r="E2568" s="173" t="s">
        <v>1</v>
      </c>
      <c r="F2568" s="174" t="s">
        <v>3301</v>
      </c>
      <c r="H2568" s="175">
        <v>2</v>
      </c>
      <c r="L2568" s="172"/>
      <c r="M2568" s="176"/>
      <c r="N2568" s="177"/>
      <c r="O2568" s="177"/>
      <c r="P2568" s="177"/>
      <c r="Q2568" s="177"/>
      <c r="R2568" s="177"/>
      <c r="S2568" s="177"/>
      <c r="T2568" s="178"/>
      <c r="AT2568" s="173" t="s">
        <v>269</v>
      </c>
      <c r="AU2568" s="173" t="s">
        <v>87</v>
      </c>
      <c r="AV2568" s="14" t="s">
        <v>87</v>
      </c>
      <c r="AW2568" s="14" t="s">
        <v>26</v>
      </c>
      <c r="AX2568" s="14" t="s">
        <v>71</v>
      </c>
      <c r="AY2568" s="173" t="s">
        <v>157</v>
      </c>
    </row>
    <row r="2569" spans="1:65" s="14" customFormat="1" x14ac:dyDescent="0.2">
      <c r="B2569" s="172"/>
      <c r="D2569" s="166" t="s">
        <v>269</v>
      </c>
      <c r="E2569" s="173" t="s">
        <v>1</v>
      </c>
      <c r="F2569" s="174" t="s">
        <v>3302</v>
      </c>
      <c r="H2569" s="175">
        <v>2</v>
      </c>
      <c r="L2569" s="172"/>
      <c r="M2569" s="176"/>
      <c r="N2569" s="177"/>
      <c r="O2569" s="177"/>
      <c r="P2569" s="177"/>
      <c r="Q2569" s="177"/>
      <c r="R2569" s="177"/>
      <c r="S2569" s="177"/>
      <c r="T2569" s="178"/>
      <c r="AT2569" s="173" t="s">
        <v>269</v>
      </c>
      <c r="AU2569" s="173" t="s">
        <v>87</v>
      </c>
      <c r="AV2569" s="14" t="s">
        <v>87</v>
      </c>
      <c r="AW2569" s="14" t="s">
        <v>26</v>
      </c>
      <c r="AX2569" s="14" t="s">
        <v>71</v>
      </c>
      <c r="AY2569" s="173" t="s">
        <v>157</v>
      </c>
    </row>
    <row r="2570" spans="1:65" s="14" customFormat="1" x14ac:dyDescent="0.2">
      <c r="B2570" s="172"/>
      <c r="D2570" s="166" t="s">
        <v>269</v>
      </c>
      <c r="E2570" s="173" t="s">
        <v>1</v>
      </c>
      <c r="F2570" s="174" t="s">
        <v>3303</v>
      </c>
      <c r="H2570" s="175">
        <v>2</v>
      </c>
      <c r="L2570" s="172"/>
      <c r="M2570" s="176"/>
      <c r="N2570" s="177"/>
      <c r="O2570" s="177"/>
      <c r="P2570" s="177"/>
      <c r="Q2570" s="177"/>
      <c r="R2570" s="177"/>
      <c r="S2570" s="177"/>
      <c r="T2570" s="178"/>
      <c r="AT2570" s="173" t="s">
        <v>269</v>
      </c>
      <c r="AU2570" s="173" t="s">
        <v>87</v>
      </c>
      <c r="AV2570" s="14" t="s">
        <v>87</v>
      </c>
      <c r="AW2570" s="14" t="s">
        <v>26</v>
      </c>
      <c r="AX2570" s="14" t="s">
        <v>71</v>
      </c>
      <c r="AY2570" s="173" t="s">
        <v>157</v>
      </c>
    </row>
    <row r="2571" spans="1:65" s="15" customFormat="1" x14ac:dyDescent="0.2">
      <c r="B2571" s="179"/>
      <c r="D2571" s="166" t="s">
        <v>269</v>
      </c>
      <c r="E2571" s="180" t="s">
        <v>1</v>
      </c>
      <c r="F2571" s="181" t="s">
        <v>272</v>
      </c>
      <c r="H2571" s="182">
        <v>6</v>
      </c>
      <c r="L2571" s="179"/>
      <c r="M2571" s="183"/>
      <c r="N2571" s="184"/>
      <c r="O2571" s="184"/>
      <c r="P2571" s="184"/>
      <c r="Q2571" s="184"/>
      <c r="R2571" s="184"/>
      <c r="S2571" s="184"/>
      <c r="T2571" s="185"/>
      <c r="AT2571" s="180" t="s">
        <v>269</v>
      </c>
      <c r="AU2571" s="180" t="s">
        <v>87</v>
      </c>
      <c r="AV2571" s="15" t="s">
        <v>162</v>
      </c>
      <c r="AW2571" s="15" t="s">
        <v>26</v>
      </c>
      <c r="AX2571" s="15" t="s">
        <v>79</v>
      </c>
      <c r="AY2571" s="180" t="s">
        <v>157</v>
      </c>
    </row>
    <row r="2572" spans="1:65" s="2" customFormat="1" ht="24.2" customHeight="1" x14ac:dyDescent="0.2">
      <c r="A2572" s="30"/>
      <c r="B2572" s="147"/>
      <c r="C2572" s="193" t="s">
        <v>3304</v>
      </c>
      <c r="D2572" s="193" t="s">
        <v>777</v>
      </c>
      <c r="E2572" s="194" t="s">
        <v>3305</v>
      </c>
      <c r="F2572" s="195" t="s">
        <v>8148</v>
      </c>
      <c r="G2572" s="196" t="s">
        <v>205</v>
      </c>
      <c r="H2572" s="197">
        <v>2</v>
      </c>
      <c r="I2572" s="197"/>
      <c r="J2572" s="197">
        <f>ROUND(I2572*H2572,3)</f>
        <v>0</v>
      </c>
      <c r="K2572" s="198"/>
      <c r="L2572" s="199"/>
      <c r="M2572" s="200" t="s">
        <v>1</v>
      </c>
      <c r="N2572" s="201" t="s">
        <v>37</v>
      </c>
      <c r="O2572" s="156">
        <v>0</v>
      </c>
      <c r="P2572" s="156">
        <f>O2572*H2572</f>
        <v>0</v>
      </c>
      <c r="Q2572" s="156">
        <v>3.1E-4</v>
      </c>
      <c r="R2572" s="156">
        <f>Q2572*H2572</f>
        <v>6.2E-4</v>
      </c>
      <c r="S2572" s="156">
        <v>0</v>
      </c>
      <c r="T2572" s="157">
        <f>S2572*H2572</f>
        <v>0</v>
      </c>
      <c r="U2572" s="30"/>
      <c r="V2572" s="30"/>
      <c r="W2572" s="30"/>
      <c r="X2572" s="30"/>
      <c r="Y2572" s="30"/>
      <c r="Z2572" s="30"/>
      <c r="AA2572" s="30"/>
      <c r="AB2572" s="30"/>
      <c r="AC2572" s="30"/>
      <c r="AD2572" s="30"/>
      <c r="AE2572" s="30"/>
      <c r="AR2572" s="158" t="s">
        <v>511</v>
      </c>
      <c r="AT2572" s="158" t="s">
        <v>777</v>
      </c>
      <c r="AU2572" s="158" t="s">
        <v>87</v>
      </c>
      <c r="AY2572" s="18" t="s">
        <v>157</v>
      </c>
      <c r="BE2572" s="159">
        <f>IF(N2572="základná",J2572,0)</f>
        <v>0</v>
      </c>
      <c r="BF2572" s="159">
        <f>IF(N2572="znížená",J2572,0)</f>
        <v>0</v>
      </c>
      <c r="BG2572" s="159">
        <f>IF(N2572="zákl. prenesená",J2572,0)</f>
        <v>0</v>
      </c>
      <c r="BH2572" s="159">
        <f>IF(N2572="zníž. prenesená",J2572,0)</f>
        <v>0</v>
      </c>
      <c r="BI2572" s="159">
        <f>IF(N2572="nulová",J2572,0)</f>
        <v>0</v>
      </c>
      <c r="BJ2572" s="18" t="s">
        <v>87</v>
      </c>
      <c r="BK2572" s="160">
        <f>ROUND(I2572*H2572,3)</f>
        <v>0</v>
      </c>
      <c r="BL2572" s="18" t="s">
        <v>220</v>
      </c>
      <c r="BM2572" s="158" t="s">
        <v>3306</v>
      </c>
    </row>
    <row r="2573" spans="1:65" s="2" customFormat="1" ht="24.2" customHeight="1" x14ac:dyDescent="0.2">
      <c r="A2573" s="30"/>
      <c r="B2573" s="147"/>
      <c r="C2573" s="193" t="s">
        <v>3307</v>
      </c>
      <c r="D2573" s="193" t="s">
        <v>777</v>
      </c>
      <c r="E2573" s="194" t="s">
        <v>3308</v>
      </c>
      <c r="F2573" s="195" t="s">
        <v>8149</v>
      </c>
      <c r="G2573" s="196" t="s">
        <v>205</v>
      </c>
      <c r="H2573" s="197">
        <v>4</v>
      </c>
      <c r="I2573" s="197"/>
      <c r="J2573" s="197">
        <f>ROUND(I2573*H2573,3)</f>
        <v>0</v>
      </c>
      <c r="K2573" s="198"/>
      <c r="L2573" s="199"/>
      <c r="M2573" s="200" t="s">
        <v>1</v>
      </c>
      <c r="N2573" s="201" t="s">
        <v>37</v>
      </c>
      <c r="O2573" s="156">
        <v>0</v>
      </c>
      <c r="P2573" s="156">
        <f>O2573*H2573</f>
        <v>0</v>
      </c>
      <c r="Q2573" s="156">
        <v>3.8000000000000002E-4</v>
      </c>
      <c r="R2573" s="156">
        <f>Q2573*H2573</f>
        <v>1.5200000000000001E-3</v>
      </c>
      <c r="S2573" s="156">
        <v>0</v>
      </c>
      <c r="T2573" s="157">
        <f>S2573*H2573</f>
        <v>0</v>
      </c>
      <c r="U2573" s="30"/>
      <c r="V2573" s="30"/>
      <c r="W2573" s="30"/>
      <c r="X2573" s="30"/>
      <c r="Y2573" s="30"/>
      <c r="Z2573" s="30"/>
      <c r="AA2573" s="30"/>
      <c r="AB2573" s="30"/>
      <c r="AC2573" s="30"/>
      <c r="AD2573" s="30"/>
      <c r="AE2573" s="30"/>
      <c r="AR2573" s="158" t="s">
        <v>511</v>
      </c>
      <c r="AT2573" s="158" t="s">
        <v>777</v>
      </c>
      <c r="AU2573" s="158" t="s">
        <v>87</v>
      </c>
      <c r="AY2573" s="18" t="s">
        <v>157</v>
      </c>
      <c r="BE2573" s="159">
        <f>IF(N2573="základná",J2573,0)</f>
        <v>0</v>
      </c>
      <c r="BF2573" s="159">
        <f>IF(N2573="znížená",J2573,0)</f>
        <v>0</v>
      </c>
      <c r="BG2573" s="159">
        <f>IF(N2573="zákl. prenesená",J2573,0)</f>
        <v>0</v>
      </c>
      <c r="BH2573" s="159">
        <f>IF(N2573="zníž. prenesená",J2573,0)</f>
        <v>0</v>
      </c>
      <c r="BI2573" s="159">
        <f>IF(N2573="nulová",J2573,0)</f>
        <v>0</v>
      </c>
      <c r="BJ2573" s="18" t="s">
        <v>87</v>
      </c>
      <c r="BK2573" s="160">
        <f>ROUND(I2573*H2573,3)</f>
        <v>0</v>
      </c>
      <c r="BL2573" s="18" t="s">
        <v>220</v>
      </c>
      <c r="BM2573" s="158" t="s">
        <v>3309</v>
      </c>
    </row>
    <row r="2574" spans="1:65" s="2" customFormat="1" ht="37.9" customHeight="1" x14ac:dyDescent="0.2">
      <c r="A2574" s="30"/>
      <c r="B2574" s="147"/>
      <c r="C2574" s="148" t="s">
        <v>3310</v>
      </c>
      <c r="D2574" s="148" t="s">
        <v>159</v>
      </c>
      <c r="E2574" s="149" t="s">
        <v>3311</v>
      </c>
      <c r="F2574" s="150" t="s">
        <v>3312</v>
      </c>
      <c r="G2574" s="151" t="s">
        <v>168</v>
      </c>
      <c r="H2574" s="152">
        <v>55</v>
      </c>
      <c r="I2574" s="152"/>
      <c r="J2574" s="152">
        <f>ROUND(I2574*H2574,3)</f>
        <v>0</v>
      </c>
      <c r="K2574" s="153"/>
      <c r="L2574" s="31"/>
      <c r="M2574" s="154" t="s">
        <v>1</v>
      </c>
      <c r="N2574" s="155" t="s">
        <v>37</v>
      </c>
      <c r="O2574" s="156">
        <v>1.135</v>
      </c>
      <c r="P2574" s="156">
        <f>O2574*H2574</f>
        <v>62.424999999999997</v>
      </c>
      <c r="Q2574" s="156">
        <v>6.94E-3</v>
      </c>
      <c r="R2574" s="156">
        <f>Q2574*H2574</f>
        <v>0.38169999999999998</v>
      </c>
      <c r="S2574" s="156">
        <v>0</v>
      </c>
      <c r="T2574" s="157">
        <f>S2574*H2574</f>
        <v>0</v>
      </c>
      <c r="U2574" s="30"/>
      <c r="V2574" s="30"/>
      <c r="W2574" s="30"/>
      <c r="X2574" s="30"/>
      <c r="Y2574" s="30"/>
      <c r="Z2574" s="30"/>
      <c r="AA2574" s="30"/>
      <c r="AB2574" s="30"/>
      <c r="AC2574" s="30"/>
      <c r="AD2574" s="30"/>
      <c r="AE2574" s="30"/>
      <c r="AR2574" s="158" t="s">
        <v>220</v>
      </c>
      <c r="AT2574" s="158" t="s">
        <v>159</v>
      </c>
      <c r="AU2574" s="158" t="s">
        <v>87</v>
      </c>
      <c r="AY2574" s="18" t="s">
        <v>157</v>
      </c>
      <c r="BE2574" s="159">
        <f>IF(N2574="základná",J2574,0)</f>
        <v>0</v>
      </c>
      <c r="BF2574" s="159">
        <f>IF(N2574="znížená",J2574,0)</f>
        <v>0</v>
      </c>
      <c r="BG2574" s="159">
        <f>IF(N2574="zákl. prenesená",J2574,0)</f>
        <v>0</v>
      </c>
      <c r="BH2574" s="159">
        <f>IF(N2574="zníž. prenesená",J2574,0)</f>
        <v>0</v>
      </c>
      <c r="BI2574" s="159">
        <f>IF(N2574="nulová",J2574,0)</f>
        <v>0</v>
      </c>
      <c r="BJ2574" s="18" t="s">
        <v>87</v>
      </c>
      <c r="BK2574" s="160">
        <f>ROUND(I2574*H2574,3)</f>
        <v>0</v>
      </c>
      <c r="BL2574" s="18" t="s">
        <v>220</v>
      </c>
      <c r="BM2574" s="158" t="s">
        <v>3313</v>
      </c>
    </row>
    <row r="2575" spans="1:65" s="13" customFormat="1" ht="22.5" x14ac:dyDescent="0.2">
      <c r="B2575" s="165"/>
      <c r="D2575" s="166" t="s">
        <v>269</v>
      </c>
      <c r="E2575" s="167" t="s">
        <v>1</v>
      </c>
      <c r="F2575" s="168" t="s">
        <v>3314</v>
      </c>
      <c r="H2575" s="167" t="s">
        <v>1</v>
      </c>
      <c r="L2575" s="165"/>
      <c r="M2575" s="169"/>
      <c r="N2575" s="170"/>
      <c r="O2575" s="170"/>
      <c r="P2575" s="170"/>
      <c r="Q2575" s="170"/>
      <c r="R2575" s="170"/>
      <c r="S2575" s="170"/>
      <c r="T2575" s="171"/>
      <c r="AT2575" s="167" t="s">
        <v>269</v>
      </c>
      <c r="AU2575" s="167" t="s">
        <v>87</v>
      </c>
      <c r="AV2575" s="13" t="s">
        <v>79</v>
      </c>
      <c r="AW2575" s="13" t="s">
        <v>26</v>
      </c>
      <c r="AX2575" s="13" t="s">
        <v>71</v>
      </c>
      <c r="AY2575" s="167" t="s">
        <v>157</v>
      </c>
    </row>
    <row r="2576" spans="1:65" s="14" customFormat="1" x14ac:dyDescent="0.2">
      <c r="B2576" s="172"/>
      <c r="D2576" s="166" t="s">
        <v>269</v>
      </c>
      <c r="E2576" s="173" t="s">
        <v>1</v>
      </c>
      <c r="F2576" s="174" t="s">
        <v>3315</v>
      </c>
      <c r="H2576" s="175">
        <v>30</v>
      </c>
      <c r="L2576" s="172"/>
      <c r="M2576" s="176"/>
      <c r="N2576" s="177"/>
      <c r="O2576" s="177"/>
      <c r="P2576" s="177"/>
      <c r="Q2576" s="177"/>
      <c r="R2576" s="177"/>
      <c r="S2576" s="177"/>
      <c r="T2576" s="178"/>
      <c r="AT2576" s="173" t="s">
        <v>269</v>
      </c>
      <c r="AU2576" s="173" t="s">
        <v>87</v>
      </c>
      <c r="AV2576" s="14" t="s">
        <v>87</v>
      </c>
      <c r="AW2576" s="14" t="s">
        <v>26</v>
      </c>
      <c r="AX2576" s="14" t="s">
        <v>71</v>
      </c>
      <c r="AY2576" s="173" t="s">
        <v>157</v>
      </c>
    </row>
    <row r="2577" spans="1:65" s="14" customFormat="1" x14ac:dyDescent="0.2">
      <c r="B2577" s="172"/>
      <c r="D2577" s="166" t="s">
        <v>269</v>
      </c>
      <c r="E2577" s="173" t="s">
        <v>1</v>
      </c>
      <c r="F2577" s="174" t="s">
        <v>3316</v>
      </c>
      <c r="H2577" s="175">
        <v>15</v>
      </c>
      <c r="L2577" s="172"/>
      <c r="M2577" s="176"/>
      <c r="N2577" s="177"/>
      <c r="O2577" s="177"/>
      <c r="P2577" s="177"/>
      <c r="Q2577" s="177"/>
      <c r="R2577" s="177"/>
      <c r="S2577" s="177"/>
      <c r="T2577" s="178"/>
      <c r="AT2577" s="173" t="s">
        <v>269</v>
      </c>
      <c r="AU2577" s="173" t="s">
        <v>87</v>
      </c>
      <c r="AV2577" s="14" t="s">
        <v>87</v>
      </c>
      <c r="AW2577" s="14" t="s">
        <v>26</v>
      </c>
      <c r="AX2577" s="14" t="s">
        <v>71</v>
      </c>
      <c r="AY2577" s="173" t="s">
        <v>157</v>
      </c>
    </row>
    <row r="2578" spans="1:65" s="14" customFormat="1" x14ac:dyDescent="0.2">
      <c r="B2578" s="172"/>
      <c r="D2578" s="166" t="s">
        <v>269</v>
      </c>
      <c r="E2578" s="173" t="s">
        <v>1</v>
      </c>
      <c r="F2578" s="174" t="s">
        <v>3317</v>
      </c>
      <c r="H2578" s="175">
        <v>10</v>
      </c>
      <c r="L2578" s="172"/>
      <c r="M2578" s="176"/>
      <c r="N2578" s="177"/>
      <c r="O2578" s="177"/>
      <c r="P2578" s="177"/>
      <c r="Q2578" s="177"/>
      <c r="R2578" s="177"/>
      <c r="S2578" s="177"/>
      <c r="T2578" s="178"/>
      <c r="AT2578" s="173" t="s">
        <v>269</v>
      </c>
      <c r="AU2578" s="173" t="s">
        <v>87</v>
      </c>
      <c r="AV2578" s="14" t="s">
        <v>87</v>
      </c>
      <c r="AW2578" s="14" t="s">
        <v>26</v>
      </c>
      <c r="AX2578" s="14" t="s">
        <v>71</v>
      </c>
      <c r="AY2578" s="173" t="s">
        <v>157</v>
      </c>
    </row>
    <row r="2579" spans="1:65" s="15" customFormat="1" x14ac:dyDescent="0.2">
      <c r="B2579" s="179"/>
      <c r="D2579" s="166" t="s">
        <v>269</v>
      </c>
      <c r="E2579" s="180" t="s">
        <v>1</v>
      </c>
      <c r="F2579" s="181" t="s">
        <v>272</v>
      </c>
      <c r="H2579" s="182">
        <v>55</v>
      </c>
      <c r="L2579" s="179"/>
      <c r="M2579" s="183"/>
      <c r="N2579" s="184"/>
      <c r="O2579" s="184"/>
      <c r="P2579" s="184"/>
      <c r="Q2579" s="184"/>
      <c r="R2579" s="184"/>
      <c r="S2579" s="184"/>
      <c r="T2579" s="185"/>
      <c r="AT2579" s="180" t="s">
        <v>269</v>
      </c>
      <c r="AU2579" s="180" t="s">
        <v>87</v>
      </c>
      <c r="AV2579" s="15" t="s">
        <v>162</v>
      </c>
      <c r="AW2579" s="15" t="s">
        <v>26</v>
      </c>
      <c r="AX2579" s="15" t="s">
        <v>79</v>
      </c>
      <c r="AY2579" s="180" t="s">
        <v>157</v>
      </c>
    </row>
    <row r="2580" spans="1:65" s="2" customFormat="1" ht="24.2" customHeight="1" x14ac:dyDescent="0.2">
      <c r="A2580" s="30"/>
      <c r="B2580" s="147"/>
      <c r="C2580" s="148" t="s">
        <v>3318</v>
      </c>
      <c r="D2580" s="148" t="s">
        <v>159</v>
      </c>
      <c r="E2580" s="149" t="s">
        <v>705</v>
      </c>
      <c r="F2580" s="150" t="s">
        <v>706</v>
      </c>
      <c r="G2580" s="151" t="s">
        <v>514</v>
      </c>
      <c r="H2580" s="152">
        <v>1.95</v>
      </c>
      <c r="I2580" s="152"/>
      <c r="J2580" s="152">
        <f>ROUND(I2580*H2580,3)</f>
        <v>0</v>
      </c>
      <c r="K2580" s="153"/>
      <c r="L2580" s="31"/>
      <c r="M2580" s="154" t="s">
        <v>1</v>
      </c>
      <c r="N2580" s="155" t="s">
        <v>37</v>
      </c>
      <c r="O2580" s="156">
        <v>0</v>
      </c>
      <c r="P2580" s="156">
        <f>O2580*H2580</f>
        <v>0</v>
      </c>
      <c r="Q2580" s="156">
        <v>0</v>
      </c>
      <c r="R2580" s="156">
        <f>Q2580*H2580</f>
        <v>0</v>
      </c>
      <c r="S2580" s="156">
        <v>0</v>
      </c>
      <c r="T2580" s="157">
        <f>S2580*H2580</f>
        <v>0</v>
      </c>
      <c r="U2580" s="30"/>
      <c r="V2580" s="30"/>
      <c r="W2580" s="30"/>
      <c r="X2580" s="30"/>
      <c r="Y2580" s="30"/>
      <c r="Z2580" s="30"/>
      <c r="AA2580" s="30"/>
      <c r="AB2580" s="30"/>
      <c r="AC2580" s="30"/>
      <c r="AD2580" s="30"/>
      <c r="AE2580" s="30"/>
      <c r="AR2580" s="158" t="s">
        <v>220</v>
      </c>
      <c r="AT2580" s="158" t="s">
        <v>159</v>
      </c>
      <c r="AU2580" s="158" t="s">
        <v>87</v>
      </c>
      <c r="AY2580" s="18" t="s">
        <v>157</v>
      </c>
      <c r="BE2580" s="159">
        <f>IF(N2580="základná",J2580,0)</f>
        <v>0</v>
      </c>
      <c r="BF2580" s="159">
        <f>IF(N2580="znížená",J2580,0)</f>
        <v>0</v>
      </c>
      <c r="BG2580" s="159">
        <f>IF(N2580="zákl. prenesená",J2580,0)</f>
        <v>0</v>
      </c>
      <c r="BH2580" s="159">
        <f>IF(N2580="zníž. prenesená",J2580,0)</f>
        <v>0</v>
      </c>
      <c r="BI2580" s="159">
        <f>IF(N2580="nulová",J2580,0)</f>
        <v>0</v>
      </c>
      <c r="BJ2580" s="18" t="s">
        <v>87</v>
      </c>
      <c r="BK2580" s="160">
        <f>ROUND(I2580*H2580,3)</f>
        <v>0</v>
      </c>
      <c r="BL2580" s="18" t="s">
        <v>220</v>
      </c>
      <c r="BM2580" s="158" t="s">
        <v>3319</v>
      </c>
    </row>
    <row r="2581" spans="1:65" s="12" customFormat="1" ht="22.9" customHeight="1" x14ac:dyDescent="0.2">
      <c r="B2581" s="135"/>
      <c r="D2581" s="136" t="s">
        <v>70</v>
      </c>
      <c r="E2581" s="145" t="s">
        <v>708</v>
      </c>
      <c r="F2581" s="145" t="s">
        <v>709</v>
      </c>
      <c r="J2581" s="146">
        <f>BK2581</f>
        <v>0</v>
      </c>
      <c r="L2581" s="135"/>
      <c r="M2581" s="139"/>
      <c r="N2581" s="140"/>
      <c r="O2581" s="140"/>
      <c r="P2581" s="141">
        <f>SUM(P2582:P2694)</f>
        <v>184.88696000000002</v>
      </c>
      <c r="Q2581" s="140"/>
      <c r="R2581" s="141">
        <f>SUM(R2582:R2694)</f>
        <v>2.8218829000000007</v>
      </c>
      <c r="S2581" s="140"/>
      <c r="T2581" s="142">
        <f>SUM(T2582:T2694)</f>
        <v>0</v>
      </c>
      <c r="AR2581" s="136" t="s">
        <v>87</v>
      </c>
      <c r="AT2581" s="143" t="s">
        <v>70</v>
      </c>
      <c r="AU2581" s="143" t="s">
        <v>79</v>
      </c>
      <c r="AY2581" s="136" t="s">
        <v>157</v>
      </c>
      <c r="BK2581" s="144">
        <f>SUM(BK2582:BK2694)</f>
        <v>0</v>
      </c>
    </row>
    <row r="2582" spans="1:65" s="2" customFormat="1" ht="24.2" customHeight="1" x14ac:dyDescent="0.2">
      <c r="A2582" s="30"/>
      <c r="B2582" s="147"/>
      <c r="C2582" s="148" t="s">
        <v>3320</v>
      </c>
      <c r="D2582" s="148" t="s">
        <v>159</v>
      </c>
      <c r="E2582" s="149" t="s">
        <v>3321</v>
      </c>
      <c r="F2582" s="150" t="s">
        <v>3322</v>
      </c>
      <c r="G2582" s="151" t="s">
        <v>168</v>
      </c>
      <c r="H2582" s="152">
        <v>69.165000000000006</v>
      </c>
      <c r="I2582" s="152"/>
      <c r="J2582" s="152">
        <f>ROUND(I2582*H2582,3)</f>
        <v>0</v>
      </c>
      <c r="K2582" s="153"/>
      <c r="L2582" s="31"/>
      <c r="M2582" s="154" t="s">
        <v>1</v>
      </c>
      <c r="N2582" s="155" t="s">
        <v>37</v>
      </c>
      <c r="O2582" s="156">
        <v>0.44800000000000001</v>
      </c>
      <c r="P2582" s="156">
        <f>O2582*H2582</f>
        <v>30.985920000000004</v>
      </c>
      <c r="Q2582" s="156">
        <v>6.0000000000000002E-5</v>
      </c>
      <c r="R2582" s="156">
        <f>Q2582*H2582</f>
        <v>4.1499000000000006E-3</v>
      </c>
      <c r="S2582" s="156">
        <v>0</v>
      </c>
      <c r="T2582" s="157">
        <f>S2582*H2582</f>
        <v>0</v>
      </c>
      <c r="U2582" s="30"/>
      <c r="V2582" s="30"/>
      <c r="W2582" s="30"/>
      <c r="X2582" s="30"/>
      <c r="Y2582" s="30"/>
      <c r="Z2582" s="30"/>
      <c r="AA2582" s="30"/>
      <c r="AB2582" s="30"/>
      <c r="AC2582" s="30"/>
      <c r="AD2582" s="30"/>
      <c r="AE2582" s="30"/>
      <c r="AR2582" s="158" t="s">
        <v>220</v>
      </c>
      <c r="AT2582" s="158" t="s">
        <v>159</v>
      </c>
      <c r="AU2582" s="158" t="s">
        <v>87</v>
      </c>
      <c r="AY2582" s="18" t="s">
        <v>157</v>
      </c>
      <c r="BE2582" s="159">
        <f>IF(N2582="základná",J2582,0)</f>
        <v>0</v>
      </c>
      <c r="BF2582" s="159">
        <f>IF(N2582="znížená",J2582,0)</f>
        <v>0</v>
      </c>
      <c r="BG2582" s="159">
        <f>IF(N2582="zákl. prenesená",J2582,0)</f>
        <v>0</v>
      </c>
      <c r="BH2582" s="159">
        <f>IF(N2582="zníž. prenesená",J2582,0)</f>
        <v>0</v>
      </c>
      <c r="BI2582" s="159">
        <f>IF(N2582="nulová",J2582,0)</f>
        <v>0</v>
      </c>
      <c r="BJ2582" s="18" t="s">
        <v>87</v>
      </c>
      <c r="BK2582" s="160">
        <f>ROUND(I2582*H2582,3)</f>
        <v>0</v>
      </c>
      <c r="BL2582" s="18" t="s">
        <v>220</v>
      </c>
      <c r="BM2582" s="158" t="s">
        <v>3323</v>
      </c>
    </row>
    <row r="2583" spans="1:65" s="14" customFormat="1" x14ac:dyDescent="0.2">
      <c r="B2583" s="172"/>
      <c r="D2583" s="166" t="s">
        <v>269</v>
      </c>
      <c r="E2583" s="173" t="s">
        <v>1</v>
      </c>
      <c r="F2583" s="174" t="s">
        <v>3324</v>
      </c>
      <c r="H2583" s="175">
        <v>27.9</v>
      </c>
      <c r="L2583" s="172"/>
      <c r="M2583" s="176"/>
      <c r="N2583" s="177"/>
      <c r="O2583" s="177"/>
      <c r="P2583" s="177"/>
      <c r="Q2583" s="177"/>
      <c r="R2583" s="177"/>
      <c r="S2583" s="177"/>
      <c r="T2583" s="178"/>
      <c r="AT2583" s="173" t="s">
        <v>269</v>
      </c>
      <c r="AU2583" s="173" t="s">
        <v>87</v>
      </c>
      <c r="AV2583" s="14" t="s">
        <v>87</v>
      </c>
      <c r="AW2583" s="14" t="s">
        <v>26</v>
      </c>
      <c r="AX2583" s="14" t="s">
        <v>71</v>
      </c>
      <c r="AY2583" s="173" t="s">
        <v>157</v>
      </c>
    </row>
    <row r="2584" spans="1:65" s="14" customFormat="1" x14ac:dyDescent="0.2">
      <c r="B2584" s="172"/>
      <c r="D2584" s="166" t="s">
        <v>269</v>
      </c>
      <c r="E2584" s="173" t="s">
        <v>1</v>
      </c>
      <c r="F2584" s="174" t="s">
        <v>3325</v>
      </c>
      <c r="H2584" s="175">
        <v>41.265000000000001</v>
      </c>
      <c r="L2584" s="172"/>
      <c r="M2584" s="176"/>
      <c r="N2584" s="177"/>
      <c r="O2584" s="177"/>
      <c r="P2584" s="177"/>
      <c r="Q2584" s="177"/>
      <c r="R2584" s="177"/>
      <c r="S2584" s="177"/>
      <c r="T2584" s="178"/>
      <c r="AT2584" s="173" t="s">
        <v>269</v>
      </c>
      <c r="AU2584" s="173" t="s">
        <v>87</v>
      </c>
      <c r="AV2584" s="14" t="s">
        <v>87</v>
      </c>
      <c r="AW2584" s="14" t="s">
        <v>26</v>
      </c>
      <c r="AX2584" s="14" t="s">
        <v>71</v>
      </c>
      <c r="AY2584" s="173" t="s">
        <v>157</v>
      </c>
    </row>
    <row r="2585" spans="1:65" s="15" customFormat="1" x14ac:dyDescent="0.2">
      <c r="B2585" s="179"/>
      <c r="D2585" s="166" t="s">
        <v>269</v>
      </c>
      <c r="E2585" s="180" t="s">
        <v>1</v>
      </c>
      <c r="F2585" s="181" t="s">
        <v>272</v>
      </c>
      <c r="H2585" s="182">
        <v>69.165000000000006</v>
      </c>
      <c r="L2585" s="179"/>
      <c r="M2585" s="183"/>
      <c r="N2585" s="184"/>
      <c r="O2585" s="184"/>
      <c r="P2585" s="184"/>
      <c r="Q2585" s="184"/>
      <c r="R2585" s="184"/>
      <c r="S2585" s="184"/>
      <c r="T2585" s="185"/>
      <c r="AT2585" s="180" t="s">
        <v>269</v>
      </c>
      <c r="AU2585" s="180" t="s">
        <v>87</v>
      </c>
      <c r="AV2585" s="15" t="s">
        <v>162</v>
      </c>
      <c r="AW2585" s="15" t="s">
        <v>26</v>
      </c>
      <c r="AX2585" s="15" t="s">
        <v>79</v>
      </c>
      <c r="AY2585" s="180" t="s">
        <v>157</v>
      </c>
    </row>
    <row r="2586" spans="1:65" s="2" customFormat="1" ht="24.2" customHeight="1" x14ac:dyDescent="0.2">
      <c r="A2586" s="30"/>
      <c r="B2586" s="147"/>
      <c r="C2586" s="193" t="s">
        <v>3326</v>
      </c>
      <c r="D2586" s="193" t="s">
        <v>777</v>
      </c>
      <c r="E2586" s="194" t="s">
        <v>3327</v>
      </c>
      <c r="F2586" s="195" t="s">
        <v>8150</v>
      </c>
      <c r="G2586" s="196" t="s">
        <v>168</v>
      </c>
      <c r="H2586" s="197">
        <v>69.165000000000006</v>
      </c>
      <c r="I2586" s="197"/>
      <c r="J2586" s="197">
        <f>ROUND(I2586*H2586,3)</f>
        <v>0</v>
      </c>
      <c r="K2586" s="198"/>
      <c r="L2586" s="199"/>
      <c r="M2586" s="200" t="s">
        <v>1</v>
      </c>
      <c r="N2586" s="201" t="s">
        <v>37</v>
      </c>
      <c r="O2586" s="156">
        <v>0</v>
      </c>
      <c r="P2586" s="156">
        <f>O2586*H2586</f>
        <v>0</v>
      </c>
      <c r="Q2586" s="156">
        <v>3.0000000000000001E-3</v>
      </c>
      <c r="R2586" s="156">
        <f>Q2586*H2586</f>
        <v>0.20749500000000001</v>
      </c>
      <c r="S2586" s="156">
        <v>0</v>
      </c>
      <c r="T2586" s="157">
        <f>S2586*H2586</f>
        <v>0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R2586" s="158" t="s">
        <v>511</v>
      </c>
      <c r="AT2586" s="158" t="s">
        <v>777</v>
      </c>
      <c r="AU2586" s="158" t="s">
        <v>87</v>
      </c>
      <c r="AY2586" s="18" t="s">
        <v>157</v>
      </c>
      <c r="BE2586" s="159">
        <f>IF(N2586="základná",J2586,0)</f>
        <v>0</v>
      </c>
      <c r="BF2586" s="159">
        <f>IF(N2586="znížená",J2586,0)</f>
        <v>0</v>
      </c>
      <c r="BG2586" s="159">
        <f>IF(N2586="zákl. prenesená",J2586,0)</f>
        <v>0</v>
      </c>
      <c r="BH2586" s="159">
        <f>IF(N2586="zníž. prenesená",J2586,0)</f>
        <v>0</v>
      </c>
      <c r="BI2586" s="159">
        <f>IF(N2586="nulová",J2586,0)</f>
        <v>0</v>
      </c>
      <c r="BJ2586" s="18" t="s">
        <v>87</v>
      </c>
      <c r="BK2586" s="160">
        <f>ROUND(I2586*H2586,3)</f>
        <v>0</v>
      </c>
      <c r="BL2586" s="18" t="s">
        <v>220</v>
      </c>
      <c r="BM2586" s="158" t="s">
        <v>3328</v>
      </c>
    </row>
    <row r="2587" spans="1:65" s="14" customFormat="1" x14ac:dyDescent="0.2">
      <c r="B2587" s="172"/>
      <c r="D2587" s="166" t="s">
        <v>269</v>
      </c>
      <c r="E2587" s="173" t="s">
        <v>1</v>
      </c>
      <c r="F2587" s="174" t="s">
        <v>3329</v>
      </c>
      <c r="H2587" s="175">
        <v>69.165000000000006</v>
      </c>
      <c r="L2587" s="172"/>
      <c r="M2587" s="176"/>
      <c r="N2587" s="177"/>
      <c r="O2587" s="177"/>
      <c r="P2587" s="177"/>
      <c r="Q2587" s="177"/>
      <c r="R2587" s="177"/>
      <c r="S2587" s="177"/>
      <c r="T2587" s="178"/>
      <c r="AT2587" s="173" t="s">
        <v>269</v>
      </c>
      <c r="AU2587" s="173" t="s">
        <v>87</v>
      </c>
      <c r="AV2587" s="14" t="s">
        <v>87</v>
      </c>
      <c r="AW2587" s="14" t="s">
        <v>26</v>
      </c>
      <c r="AX2587" s="14" t="s">
        <v>71</v>
      </c>
      <c r="AY2587" s="173" t="s">
        <v>157</v>
      </c>
    </row>
    <row r="2588" spans="1:65" s="13" customFormat="1" x14ac:dyDescent="0.2">
      <c r="B2588" s="165"/>
      <c r="D2588" s="166" t="s">
        <v>269</v>
      </c>
      <c r="E2588" s="167" t="s">
        <v>1</v>
      </c>
      <c r="F2588" s="168" t="s">
        <v>3330</v>
      </c>
      <c r="H2588" s="167" t="s">
        <v>1</v>
      </c>
      <c r="L2588" s="165"/>
      <c r="M2588" s="169"/>
      <c r="N2588" s="170"/>
      <c r="O2588" s="170"/>
      <c r="P2588" s="170"/>
      <c r="Q2588" s="170"/>
      <c r="R2588" s="170"/>
      <c r="S2588" s="170"/>
      <c r="T2588" s="171"/>
      <c r="AT2588" s="167" t="s">
        <v>269</v>
      </c>
      <c r="AU2588" s="167" t="s">
        <v>87</v>
      </c>
      <c r="AV2588" s="13" t="s">
        <v>79</v>
      </c>
      <c r="AW2588" s="13" t="s">
        <v>26</v>
      </c>
      <c r="AX2588" s="13" t="s">
        <v>71</v>
      </c>
      <c r="AY2588" s="167" t="s">
        <v>157</v>
      </c>
    </row>
    <row r="2589" spans="1:65" s="13" customFormat="1" ht="22.5" x14ac:dyDescent="0.2">
      <c r="B2589" s="165"/>
      <c r="D2589" s="166" t="s">
        <v>269</v>
      </c>
      <c r="E2589" s="167" t="s">
        <v>1</v>
      </c>
      <c r="F2589" s="168" t="s">
        <v>3331</v>
      </c>
      <c r="H2589" s="167" t="s">
        <v>1</v>
      </c>
      <c r="L2589" s="165"/>
      <c r="M2589" s="169"/>
      <c r="N2589" s="170"/>
      <c r="O2589" s="170"/>
      <c r="P2589" s="170"/>
      <c r="Q2589" s="170"/>
      <c r="R2589" s="170"/>
      <c r="S2589" s="170"/>
      <c r="T2589" s="171"/>
      <c r="AT2589" s="167" t="s">
        <v>269</v>
      </c>
      <c r="AU2589" s="167" t="s">
        <v>87</v>
      </c>
      <c r="AV2589" s="13" t="s">
        <v>79</v>
      </c>
      <c r="AW2589" s="13" t="s">
        <v>26</v>
      </c>
      <c r="AX2589" s="13" t="s">
        <v>71</v>
      </c>
      <c r="AY2589" s="167" t="s">
        <v>157</v>
      </c>
    </row>
    <row r="2590" spans="1:65" s="15" customFormat="1" x14ac:dyDescent="0.2">
      <c r="B2590" s="179"/>
      <c r="D2590" s="166" t="s">
        <v>269</v>
      </c>
      <c r="E2590" s="180" t="s">
        <v>1</v>
      </c>
      <c r="F2590" s="181" t="s">
        <v>272</v>
      </c>
      <c r="H2590" s="182">
        <v>69.165000000000006</v>
      </c>
      <c r="L2590" s="179"/>
      <c r="M2590" s="183"/>
      <c r="N2590" s="184"/>
      <c r="O2590" s="184"/>
      <c r="P2590" s="184"/>
      <c r="Q2590" s="184"/>
      <c r="R2590" s="184"/>
      <c r="S2590" s="184"/>
      <c r="T2590" s="185"/>
      <c r="AT2590" s="180" t="s">
        <v>269</v>
      </c>
      <c r="AU2590" s="180" t="s">
        <v>87</v>
      </c>
      <c r="AV2590" s="15" t="s">
        <v>162</v>
      </c>
      <c r="AW2590" s="15" t="s">
        <v>26</v>
      </c>
      <c r="AX2590" s="15" t="s">
        <v>79</v>
      </c>
      <c r="AY2590" s="180" t="s">
        <v>157</v>
      </c>
    </row>
    <row r="2591" spans="1:65" s="2" customFormat="1" ht="24.2" customHeight="1" x14ac:dyDescent="0.2">
      <c r="A2591" s="30"/>
      <c r="B2591" s="147"/>
      <c r="C2591" s="148" t="s">
        <v>3332</v>
      </c>
      <c r="D2591" s="148" t="s">
        <v>159</v>
      </c>
      <c r="E2591" s="149" t="s">
        <v>3333</v>
      </c>
      <c r="F2591" s="150" t="s">
        <v>3334</v>
      </c>
      <c r="G2591" s="151" t="s">
        <v>205</v>
      </c>
      <c r="H2591" s="152">
        <v>1</v>
      </c>
      <c r="I2591" s="152"/>
      <c r="J2591" s="152">
        <f>ROUND(I2591*H2591,3)</f>
        <v>0</v>
      </c>
      <c r="K2591" s="153"/>
      <c r="L2591" s="31"/>
      <c r="M2591" s="154" t="s">
        <v>1</v>
      </c>
      <c r="N2591" s="155" t="s">
        <v>37</v>
      </c>
      <c r="O2591" s="156">
        <v>2.1089799999999999</v>
      </c>
      <c r="P2591" s="156">
        <f>O2591*H2591</f>
        <v>2.1089799999999999</v>
      </c>
      <c r="Q2591" s="156">
        <v>3.8000000000000002E-4</v>
      </c>
      <c r="R2591" s="156">
        <f>Q2591*H2591</f>
        <v>3.8000000000000002E-4</v>
      </c>
      <c r="S2591" s="156">
        <v>0</v>
      </c>
      <c r="T2591" s="157">
        <f>S2591*H2591</f>
        <v>0</v>
      </c>
      <c r="U2591" s="30"/>
      <c r="V2591" s="30"/>
      <c r="W2591" s="30"/>
      <c r="X2591" s="30"/>
      <c r="Y2591" s="30"/>
      <c r="Z2591" s="30"/>
      <c r="AA2591" s="30"/>
      <c r="AB2591" s="30"/>
      <c r="AC2591" s="30"/>
      <c r="AD2591" s="30"/>
      <c r="AE2591" s="30"/>
      <c r="AR2591" s="158" t="s">
        <v>220</v>
      </c>
      <c r="AT2591" s="158" t="s">
        <v>159</v>
      </c>
      <c r="AU2591" s="158" t="s">
        <v>87</v>
      </c>
      <c r="AY2591" s="18" t="s">
        <v>157</v>
      </c>
      <c r="BE2591" s="159">
        <f>IF(N2591="základná",J2591,0)</f>
        <v>0</v>
      </c>
      <c r="BF2591" s="159">
        <f>IF(N2591="znížená",J2591,0)</f>
        <v>0</v>
      </c>
      <c r="BG2591" s="159">
        <f>IF(N2591="zákl. prenesená",J2591,0)</f>
        <v>0</v>
      </c>
      <c r="BH2591" s="159">
        <f>IF(N2591="zníž. prenesená",J2591,0)</f>
        <v>0</v>
      </c>
      <c r="BI2591" s="159">
        <f>IF(N2591="nulová",J2591,0)</f>
        <v>0</v>
      </c>
      <c r="BJ2591" s="18" t="s">
        <v>87</v>
      </c>
      <c r="BK2591" s="160">
        <f>ROUND(I2591*H2591,3)</f>
        <v>0</v>
      </c>
      <c r="BL2591" s="18" t="s">
        <v>220</v>
      </c>
      <c r="BM2591" s="158" t="s">
        <v>3335</v>
      </c>
    </row>
    <row r="2592" spans="1:65" s="14" customFormat="1" x14ac:dyDescent="0.2">
      <c r="B2592" s="172"/>
      <c r="D2592" s="166" t="s">
        <v>269</v>
      </c>
      <c r="E2592" s="173" t="s">
        <v>1</v>
      </c>
      <c r="F2592" s="174" t="s">
        <v>3336</v>
      </c>
      <c r="H2592" s="175">
        <v>1</v>
      </c>
      <c r="L2592" s="172"/>
      <c r="M2592" s="176"/>
      <c r="N2592" s="177"/>
      <c r="O2592" s="177"/>
      <c r="P2592" s="177"/>
      <c r="Q2592" s="177"/>
      <c r="R2592" s="177"/>
      <c r="S2592" s="177"/>
      <c r="T2592" s="178"/>
      <c r="AT2592" s="173" t="s">
        <v>269</v>
      </c>
      <c r="AU2592" s="173" t="s">
        <v>87</v>
      </c>
      <c r="AV2592" s="14" t="s">
        <v>87</v>
      </c>
      <c r="AW2592" s="14" t="s">
        <v>26</v>
      </c>
      <c r="AX2592" s="14" t="s">
        <v>71</v>
      </c>
      <c r="AY2592" s="173" t="s">
        <v>157</v>
      </c>
    </row>
    <row r="2593" spans="1:65" s="15" customFormat="1" x14ac:dyDescent="0.2">
      <c r="B2593" s="179"/>
      <c r="D2593" s="166" t="s">
        <v>269</v>
      </c>
      <c r="E2593" s="180" t="s">
        <v>1</v>
      </c>
      <c r="F2593" s="181" t="s">
        <v>272</v>
      </c>
      <c r="H2593" s="182">
        <v>1</v>
      </c>
      <c r="L2593" s="179"/>
      <c r="M2593" s="183"/>
      <c r="N2593" s="184"/>
      <c r="O2593" s="184"/>
      <c r="P2593" s="184"/>
      <c r="Q2593" s="184"/>
      <c r="R2593" s="184"/>
      <c r="S2593" s="184"/>
      <c r="T2593" s="185"/>
      <c r="AT2593" s="180" t="s">
        <v>269</v>
      </c>
      <c r="AU2593" s="180" t="s">
        <v>87</v>
      </c>
      <c r="AV2593" s="15" t="s">
        <v>162</v>
      </c>
      <c r="AW2593" s="15" t="s">
        <v>26</v>
      </c>
      <c r="AX2593" s="15" t="s">
        <v>79</v>
      </c>
      <c r="AY2593" s="180" t="s">
        <v>157</v>
      </c>
    </row>
    <row r="2594" spans="1:65" s="2" customFormat="1" ht="37.9" customHeight="1" x14ac:dyDescent="0.2">
      <c r="A2594" s="30"/>
      <c r="B2594" s="147"/>
      <c r="C2594" s="193" t="s">
        <v>3337</v>
      </c>
      <c r="D2594" s="193" t="s">
        <v>777</v>
      </c>
      <c r="E2594" s="194" t="s">
        <v>3338</v>
      </c>
      <c r="F2594" s="195" t="s">
        <v>8151</v>
      </c>
      <c r="G2594" s="196" t="s">
        <v>205</v>
      </c>
      <c r="H2594" s="197">
        <v>1</v>
      </c>
      <c r="I2594" s="197"/>
      <c r="J2594" s="197">
        <f>ROUND(I2594*H2594,3)</f>
        <v>0</v>
      </c>
      <c r="K2594" s="198"/>
      <c r="L2594" s="199"/>
      <c r="M2594" s="200" t="s">
        <v>1</v>
      </c>
      <c r="N2594" s="201" t="s">
        <v>37</v>
      </c>
      <c r="O2594" s="156">
        <v>0</v>
      </c>
      <c r="P2594" s="156">
        <f>O2594*H2594</f>
        <v>0</v>
      </c>
      <c r="Q2594" s="156">
        <v>3.5000000000000003E-2</v>
      </c>
      <c r="R2594" s="156">
        <f>Q2594*H2594</f>
        <v>3.5000000000000003E-2</v>
      </c>
      <c r="S2594" s="156">
        <v>0</v>
      </c>
      <c r="T2594" s="157">
        <f>S2594*H2594</f>
        <v>0</v>
      </c>
      <c r="U2594" s="30"/>
      <c r="V2594" s="30"/>
      <c r="W2594" s="30"/>
      <c r="X2594" s="30"/>
      <c r="Y2594" s="30"/>
      <c r="Z2594" s="30"/>
      <c r="AA2594" s="30"/>
      <c r="AB2594" s="30"/>
      <c r="AC2594" s="30"/>
      <c r="AD2594" s="30"/>
      <c r="AE2594" s="30"/>
      <c r="AR2594" s="158" t="s">
        <v>511</v>
      </c>
      <c r="AT2594" s="158" t="s">
        <v>777</v>
      </c>
      <c r="AU2594" s="158" t="s">
        <v>87</v>
      </c>
      <c r="AY2594" s="18" t="s">
        <v>157</v>
      </c>
      <c r="BE2594" s="159">
        <f>IF(N2594="základná",J2594,0)</f>
        <v>0</v>
      </c>
      <c r="BF2594" s="159">
        <f>IF(N2594="znížená",J2594,0)</f>
        <v>0</v>
      </c>
      <c r="BG2594" s="159">
        <f>IF(N2594="zákl. prenesená",J2594,0)</f>
        <v>0</v>
      </c>
      <c r="BH2594" s="159">
        <f>IF(N2594="zníž. prenesená",J2594,0)</f>
        <v>0</v>
      </c>
      <c r="BI2594" s="159">
        <f>IF(N2594="nulová",J2594,0)</f>
        <v>0</v>
      </c>
      <c r="BJ2594" s="18" t="s">
        <v>87</v>
      </c>
      <c r="BK2594" s="160">
        <f>ROUND(I2594*H2594,3)</f>
        <v>0</v>
      </c>
      <c r="BL2594" s="18" t="s">
        <v>220</v>
      </c>
      <c r="BM2594" s="158" t="s">
        <v>3339</v>
      </c>
    </row>
    <row r="2595" spans="1:65" s="2" customFormat="1" ht="24.2" customHeight="1" x14ac:dyDescent="0.2">
      <c r="A2595" s="30"/>
      <c r="B2595" s="147"/>
      <c r="C2595" s="148" t="s">
        <v>3340</v>
      </c>
      <c r="D2595" s="148" t="s">
        <v>159</v>
      </c>
      <c r="E2595" s="149" t="s">
        <v>3341</v>
      </c>
      <c r="F2595" s="150" t="s">
        <v>3342</v>
      </c>
      <c r="G2595" s="151" t="s">
        <v>205</v>
      </c>
      <c r="H2595" s="152">
        <v>52</v>
      </c>
      <c r="I2595" s="152"/>
      <c r="J2595" s="152">
        <f>ROUND(I2595*H2595,3)</f>
        <v>0</v>
      </c>
      <c r="K2595" s="153"/>
      <c r="L2595" s="31"/>
      <c r="M2595" s="154" t="s">
        <v>1</v>
      </c>
      <c r="N2595" s="155" t="s">
        <v>37</v>
      </c>
      <c r="O2595" s="156">
        <v>1.2250000000000001</v>
      </c>
      <c r="P2595" s="156">
        <f>O2595*H2595</f>
        <v>63.7</v>
      </c>
      <c r="Q2595" s="156">
        <v>0</v>
      </c>
      <c r="R2595" s="156">
        <f>Q2595*H2595</f>
        <v>0</v>
      </c>
      <c r="S2595" s="156">
        <v>0</v>
      </c>
      <c r="T2595" s="157">
        <f>S2595*H2595</f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58" t="s">
        <v>220</v>
      </c>
      <c r="AT2595" s="158" t="s">
        <v>159</v>
      </c>
      <c r="AU2595" s="158" t="s">
        <v>87</v>
      </c>
      <c r="AY2595" s="18" t="s">
        <v>157</v>
      </c>
      <c r="BE2595" s="159">
        <f>IF(N2595="základná",J2595,0)</f>
        <v>0</v>
      </c>
      <c r="BF2595" s="159">
        <f>IF(N2595="znížená",J2595,0)</f>
        <v>0</v>
      </c>
      <c r="BG2595" s="159">
        <f>IF(N2595="zákl. prenesená",J2595,0)</f>
        <v>0</v>
      </c>
      <c r="BH2595" s="159">
        <f>IF(N2595="zníž. prenesená",J2595,0)</f>
        <v>0</v>
      </c>
      <c r="BI2595" s="159">
        <f>IF(N2595="nulová",J2595,0)</f>
        <v>0</v>
      </c>
      <c r="BJ2595" s="18" t="s">
        <v>87</v>
      </c>
      <c r="BK2595" s="160">
        <f>ROUND(I2595*H2595,3)</f>
        <v>0</v>
      </c>
      <c r="BL2595" s="18" t="s">
        <v>220</v>
      </c>
      <c r="BM2595" s="158" t="s">
        <v>3343</v>
      </c>
    </row>
    <row r="2596" spans="1:65" s="14" customFormat="1" x14ac:dyDescent="0.2">
      <c r="B2596" s="172"/>
      <c r="D2596" s="166" t="s">
        <v>269</v>
      </c>
      <c r="E2596" s="173" t="s">
        <v>1</v>
      </c>
      <c r="F2596" s="174" t="s">
        <v>3344</v>
      </c>
      <c r="H2596" s="175">
        <v>22</v>
      </c>
      <c r="L2596" s="172"/>
      <c r="M2596" s="176"/>
      <c r="N2596" s="177"/>
      <c r="O2596" s="177"/>
      <c r="P2596" s="177"/>
      <c r="Q2596" s="177"/>
      <c r="R2596" s="177"/>
      <c r="S2596" s="177"/>
      <c r="T2596" s="178"/>
      <c r="AT2596" s="173" t="s">
        <v>269</v>
      </c>
      <c r="AU2596" s="173" t="s">
        <v>87</v>
      </c>
      <c r="AV2596" s="14" t="s">
        <v>87</v>
      </c>
      <c r="AW2596" s="14" t="s">
        <v>26</v>
      </c>
      <c r="AX2596" s="14" t="s">
        <v>71</v>
      </c>
      <c r="AY2596" s="173" t="s">
        <v>157</v>
      </c>
    </row>
    <row r="2597" spans="1:65" s="14" customFormat="1" x14ac:dyDescent="0.2">
      <c r="B2597" s="172"/>
      <c r="D2597" s="166" t="s">
        <v>269</v>
      </c>
      <c r="E2597" s="173" t="s">
        <v>1</v>
      </c>
      <c r="F2597" s="174" t="s">
        <v>3345</v>
      </c>
      <c r="H2597" s="175">
        <v>11</v>
      </c>
      <c r="L2597" s="172"/>
      <c r="M2597" s="176"/>
      <c r="N2597" s="177"/>
      <c r="O2597" s="177"/>
      <c r="P2597" s="177"/>
      <c r="Q2597" s="177"/>
      <c r="R2597" s="177"/>
      <c r="S2597" s="177"/>
      <c r="T2597" s="178"/>
      <c r="AT2597" s="173" t="s">
        <v>269</v>
      </c>
      <c r="AU2597" s="173" t="s">
        <v>87</v>
      </c>
      <c r="AV2597" s="14" t="s">
        <v>87</v>
      </c>
      <c r="AW2597" s="14" t="s">
        <v>26</v>
      </c>
      <c r="AX2597" s="14" t="s">
        <v>71</v>
      </c>
      <c r="AY2597" s="173" t="s">
        <v>157</v>
      </c>
    </row>
    <row r="2598" spans="1:65" s="14" customFormat="1" x14ac:dyDescent="0.2">
      <c r="B2598" s="172"/>
      <c r="D2598" s="166" t="s">
        <v>269</v>
      </c>
      <c r="E2598" s="173" t="s">
        <v>1</v>
      </c>
      <c r="F2598" s="174" t="s">
        <v>3346</v>
      </c>
      <c r="H2598" s="175">
        <v>1</v>
      </c>
      <c r="L2598" s="172"/>
      <c r="M2598" s="176"/>
      <c r="N2598" s="177"/>
      <c r="O2598" s="177"/>
      <c r="P2598" s="177"/>
      <c r="Q2598" s="177"/>
      <c r="R2598" s="177"/>
      <c r="S2598" s="177"/>
      <c r="T2598" s="178"/>
      <c r="AT2598" s="173" t="s">
        <v>269</v>
      </c>
      <c r="AU2598" s="173" t="s">
        <v>87</v>
      </c>
      <c r="AV2598" s="14" t="s">
        <v>87</v>
      </c>
      <c r="AW2598" s="14" t="s">
        <v>26</v>
      </c>
      <c r="AX2598" s="14" t="s">
        <v>71</v>
      </c>
      <c r="AY2598" s="173" t="s">
        <v>157</v>
      </c>
    </row>
    <row r="2599" spans="1:65" s="14" customFormat="1" x14ac:dyDescent="0.2">
      <c r="B2599" s="172"/>
      <c r="D2599" s="166" t="s">
        <v>269</v>
      </c>
      <c r="E2599" s="173" t="s">
        <v>1</v>
      </c>
      <c r="F2599" s="174" t="s">
        <v>3347</v>
      </c>
      <c r="H2599" s="175">
        <v>6</v>
      </c>
      <c r="L2599" s="172"/>
      <c r="M2599" s="176"/>
      <c r="N2599" s="177"/>
      <c r="O2599" s="177"/>
      <c r="P2599" s="177"/>
      <c r="Q2599" s="177"/>
      <c r="R2599" s="177"/>
      <c r="S2599" s="177"/>
      <c r="T2599" s="178"/>
      <c r="AT2599" s="173" t="s">
        <v>269</v>
      </c>
      <c r="AU2599" s="173" t="s">
        <v>87</v>
      </c>
      <c r="AV2599" s="14" t="s">
        <v>87</v>
      </c>
      <c r="AW2599" s="14" t="s">
        <v>26</v>
      </c>
      <c r="AX2599" s="14" t="s">
        <v>71</v>
      </c>
      <c r="AY2599" s="173" t="s">
        <v>157</v>
      </c>
    </row>
    <row r="2600" spans="1:65" s="14" customFormat="1" x14ac:dyDescent="0.2">
      <c r="B2600" s="172"/>
      <c r="D2600" s="166" t="s">
        <v>269</v>
      </c>
      <c r="E2600" s="173" t="s">
        <v>1</v>
      </c>
      <c r="F2600" s="174" t="s">
        <v>3348</v>
      </c>
      <c r="H2600" s="175">
        <v>5</v>
      </c>
      <c r="L2600" s="172"/>
      <c r="M2600" s="176"/>
      <c r="N2600" s="177"/>
      <c r="O2600" s="177"/>
      <c r="P2600" s="177"/>
      <c r="Q2600" s="177"/>
      <c r="R2600" s="177"/>
      <c r="S2600" s="177"/>
      <c r="T2600" s="178"/>
      <c r="AT2600" s="173" t="s">
        <v>269</v>
      </c>
      <c r="AU2600" s="173" t="s">
        <v>87</v>
      </c>
      <c r="AV2600" s="14" t="s">
        <v>87</v>
      </c>
      <c r="AW2600" s="14" t="s">
        <v>26</v>
      </c>
      <c r="AX2600" s="14" t="s">
        <v>71</v>
      </c>
      <c r="AY2600" s="173" t="s">
        <v>157</v>
      </c>
    </row>
    <row r="2601" spans="1:65" s="14" customFormat="1" x14ac:dyDescent="0.2">
      <c r="B2601" s="172"/>
      <c r="D2601" s="166" t="s">
        <v>269</v>
      </c>
      <c r="E2601" s="173" t="s">
        <v>1</v>
      </c>
      <c r="F2601" s="174" t="s">
        <v>3349</v>
      </c>
      <c r="H2601" s="175">
        <v>3</v>
      </c>
      <c r="L2601" s="172"/>
      <c r="M2601" s="176"/>
      <c r="N2601" s="177"/>
      <c r="O2601" s="177"/>
      <c r="P2601" s="177"/>
      <c r="Q2601" s="177"/>
      <c r="R2601" s="177"/>
      <c r="S2601" s="177"/>
      <c r="T2601" s="178"/>
      <c r="AT2601" s="173" t="s">
        <v>269</v>
      </c>
      <c r="AU2601" s="173" t="s">
        <v>87</v>
      </c>
      <c r="AV2601" s="14" t="s">
        <v>87</v>
      </c>
      <c r="AW2601" s="14" t="s">
        <v>26</v>
      </c>
      <c r="AX2601" s="14" t="s">
        <v>71</v>
      </c>
      <c r="AY2601" s="173" t="s">
        <v>157</v>
      </c>
    </row>
    <row r="2602" spans="1:65" s="14" customFormat="1" x14ac:dyDescent="0.2">
      <c r="B2602" s="172"/>
      <c r="D2602" s="166" t="s">
        <v>269</v>
      </c>
      <c r="E2602" s="173" t="s">
        <v>1</v>
      </c>
      <c r="F2602" s="174" t="s">
        <v>3350</v>
      </c>
      <c r="H2602" s="175">
        <v>2</v>
      </c>
      <c r="L2602" s="172"/>
      <c r="M2602" s="176"/>
      <c r="N2602" s="177"/>
      <c r="O2602" s="177"/>
      <c r="P2602" s="177"/>
      <c r="Q2602" s="177"/>
      <c r="R2602" s="177"/>
      <c r="S2602" s="177"/>
      <c r="T2602" s="178"/>
      <c r="AT2602" s="173" t="s">
        <v>269</v>
      </c>
      <c r="AU2602" s="173" t="s">
        <v>87</v>
      </c>
      <c r="AV2602" s="14" t="s">
        <v>87</v>
      </c>
      <c r="AW2602" s="14" t="s">
        <v>26</v>
      </c>
      <c r="AX2602" s="14" t="s">
        <v>71</v>
      </c>
      <c r="AY2602" s="173" t="s">
        <v>157</v>
      </c>
    </row>
    <row r="2603" spans="1:65" s="14" customFormat="1" x14ac:dyDescent="0.2">
      <c r="B2603" s="172"/>
      <c r="D2603" s="166" t="s">
        <v>269</v>
      </c>
      <c r="E2603" s="173" t="s">
        <v>1</v>
      </c>
      <c r="F2603" s="174" t="s">
        <v>3351</v>
      </c>
      <c r="H2603" s="175">
        <v>1</v>
      </c>
      <c r="L2603" s="172"/>
      <c r="M2603" s="176"/>
      <c r="N2603" s="177"/>
      <c r="O2603" s="177"/>
      <c r="P2603" s="177"/>
      <c r="Q2603" s="177"/>
      <c r="R2603" s="177"/>
      <c r="S2603" s="177"/>
      <c r="T2603" s="178"/>
      <c r="AT2603" s="173" t="s">
        <v>269</v>
      </c>
      <c r="AU2603" s="173" t="s">
        <v>87</v>
      </c>
      <c r="AV2603" s="14" t="s">
        <v>87</v>
      </c>
      <c r="AW2603" s="14" t="s">
        <v>26</v>
      </c>
      <c r="AX2603" s="14" t="s">
        <v>71</v>
      </c>
      <c r="AY2603" s="173" t="s">
        <v>157</v>
      </c>
    </row>
    <row r="2604" spans="1:65" s="14" customFormat="1" x14ac:dyDescent="0.2">
      <c r="B2604" s="172"/>
      <c r="D2604" s="166" t="s">
        <v>269</v>
      </c>
      <c r="E2604" s="173" t="s">
        <v>1</v>
      </c>
      <c r="F2604" s="174" t="s">
        <v>3352</v>
      </c>
      <c r="H2604" s="175">
        <v>1</v>
      </c>
      <c r="L2604" s="172"/>
      <c r="M2604" s="176"/>
      <c r="N2604" s="177"/>
      <c r="O2604" s="177"/>
      <c r="P2604" s="177"/>
      <c r="Q2604" s="177"/>
      <c r="R2604" s="177"/>
      <c r="S2604" s="177"/>
      <c r="T2604" s="178"/>
      <c r="AT2604" s="173" t="s">
        <v>269</v>
      </c>
      <c r="AU2604" s="173" t="s">
        <v>87</v>
      </c>
      <c r="AV2604" s="14" t="s">
        <v>87</v>
      </c>
      <c r="AW2604" s="14" t="s">
        <v>26</v>
      </c>
      <c r="AX2604" s="14" t="s">
        <v>71</v>
      </c>
      <c r="AY2604" s="173" t="s">
        <v>157</v>
      </c>
    </row>
    <row r="2605" spans="1:65" s="15" customFormat="1" x14ac:dyDescent="0.2">
      <c r="B2605" s="179"/>
      <c r="D2605" s="166" t="s">
        <v>269</v>
      </c>
      <c r="E2605" s="180" t="s">
        <v>1</v>
      </c>
      <c r="F2605" s="181" t="s">
        <v>272</v>
      </c>
      <c r="H2605" s="182">
        <v>52</v>
      </c>
      <c r="L2605" s="179"/>
      <c r="M2605" s="183"/>
      <c r="N2605" s="184"/>
      <c r="O2605" s="184"/>
      <c r="P2605" s="184"/>
      <c r="Q2605" s="184"/>
      <c r="R2605" s="184"/>
      <c r="S2605" s="184"/>
      <c r="T2605" s="185"/>
      <c r="AT2605" s="180" t="s">
        <v>269</v>
      </c>
      <c r="AU2605" s="180" t="s">
        <v>87</v>
      </c>
      <c r="AV2605" s="15" t="s">
        <v>162</v>
      </c>
      <c r="AW2605" s="15" t="s">
        <v>26</v>
      </c>
      <c r="AX2605" s="15" t="s">
        <v>79</v>
      </c>
      <c r="AY2605" s="180" t="s">
        <v>157</v>
      </c>
    </row>
    <row r="2606" spans="1:65" s="2" customFormat="1" ht="24.2" customHeight="1" x14ac:dyDescent="0.2">
      <c r="A2606" s="30"/>
      <c r="B2606" s="147"/>
      <c r="C2606" s="148" t="s">
        <v>3353</v>
      </c>
      <c r="D2606" s="148" t="s">
        <v>159</v>
      </c>
      <c r="E2606" s="149" t="s">
        <v>3354</v>
      </c>
      <c r="F2606" s="150" t="s">
        <v>3355</v>
      </c>
      <c r="G2606" s="151" t="s">
        <v>205</v>
      </c>
      <c r="H2606" s="152">
        <v>4</v>
      </c>
      <c r="I2606" s="152"/>
      <c r="J2606" s="152">
        <f>ROUND(I2606*H2606,3)</f>
        <v>0</v>
      </c>
      <c r="K2606" s="153"/>
      <c r="L2606" s="31"/>
      <c r="M2606" s="154" t="s">
        <v>1</v>
      </c>
      <c r="N2606" s="155" t="s">
        <v>37</v>
      </c>
      <c r="O2606" s="156">
        <v>2.38</v>
      </c>
      <c r="P2606" s="156">
        <f>O2606*H2606</f>
        <v>9.52</v>
      </c>
      <c r="Q2606" s="156">
        <v>0</v>
      </c>
      <c r="R2606" s="156">
        <f>Q2606*H2606</f>
        <v>0</v>
      </c>
      <c r="S2606" s="156">
        <v>0</v>
      </c>
      <c r="T2606" s="157">
        <f>S2606*H2606</f>
        <v>0</v>
      </c>
      <c r="U2606" s="30"/>
      <c r="V2606" s="30"/>
      <c r="W2606" s="30"/>
      <c r="X2606" s="30"/>
      <c r="Y2606" s="30"/>
      <c r="Z2606" s="30"/>
      <c r="AA2606" s="30"/>
      <c r="AB2606" s="30"/>
      <c r="AC2606" s="30"/>
      <c r="AD2606" s="30"/>
      <c r="AE2606" s="30"/>
      <c r="AR2606" s="158" t="s">
        <v>220</v>
      </c>
      <c r="AT2606" s="158" t="s">
        <v>159</v>
      </c>
      <c r="AU2606" s="158" t="s">
        <v>87</v>
      </c>
      <c r="AY2606" s="18" t="s">
        <v>157</v>
      </c>
      <c r="BE2606" s="159">
        <f>IF(N2606="základná",J2606,0)</f>
        <v>0</v>
      </c>
      <c r="BF2606" s="159">
        <f>IF(N2606="znížená",J2606,0)</f>
        <v>0</v>
      </c>
      <c r="BG2606" s="159">
        <f>IF(N2606="zákl. prenesená",J2606,0)</f>
        <v>0</v>
      </c>
      <c r="BH2606" s="159">
        <f>IF(N2606="zníž. prenesená",J2606,0)</f>
        <v>0</v>
      </c>
      <c r="BI2606" s="159">
        <f>IF(N2606="nulová",J2606,0)</f>
        <v>0</v>
      </c>
      <c r="BJ2606" s="18" t="s">
        <v>87</v>
      </c>
      <c r="BK2606" s="160">
        <f>ROUND(I2606*H2606,3)</f>
        <v>0</v>
      </c>
      <c r="BL2606" s="18" t="s">
        <v>220</v>
      </c>
      <c r="BM2606" s="158" t="s">
        <v>3356</v>
      </c>
    </row>
    <row r="2607" spans="1:65" s="14" customFormat="1" x14ac:dyDescent="0.2">
      <c r="B2607" s="172"/>
      <c r="D2607" s="166" t="s">
        <v>269</v>
      </c>
      <c r="E2607" s="173" t="s">
        <v>1</v>
      </c>
      <c r="F2607" s="174" t="s">
        <v>3357</v>
      </c>
      <c r="H2607" s="175">
        <v>3</v>
      </c>
      <c r="L2607" s="172"/>
      <c r="M2607" s="176"/>
      <c r="N2607" s="177"/>
      <c r="O2607" s="177"/>
      <c r="P2607" s="177"/>
      <c r="Q2607" s="177"/>
      <c r="R2607" s="177"/>
      <c r="S2607" s="177"/>
      <c r="T2607" s="178"/>
      <c r="AT2607" s="173" t="s">
        <v>269</v>
      </c>
      <c r="AU2607" s="173" t="s">
        <v>87</v>
      </c>
      <c r="AV2607" s="14" t="s">
        <v>87</v>
      </c>
      <c r="AW2607" s="14" t="s">
        <v>26</v>
      </c>
      <c r="AX2607" s="14" t="s">
        <v>71</v>
      </c>
      <c r="AY2607" s="173" t="s">
        <v>157</v>
      </c>
    </row>
    <row r="2608" spans="1:65" s="14" customFormat="1" x14ac:dyDescent="0.2">
      <c r="B2608" s="172"/>
      <c r="D2608" s="166" t="s">
        <v>269</v>
      </c>
      <c r="E2608" s="173" t="s">
        <v>1</v>
      </c>
      <c r="F2608" s="174" t="s">
        <v>3358</v>
      </c>
      <c r="H2608" s="175">
        <v>1</v>
      </c>
      <c r="L2608" s="172"/>
      <c r="M2608" s="176"/>
      <c r="N2608" s="177"/>
      <c r="O2608" s="177"/>
      <c r="P2608" s="177"/>
      <c r="Q2608" s="177"/>
      <c r="R2608" s="177"/>
      <c r="S2608" s="177"/>
      <c r="T2608" s="178"/>
      <c r="AT2608" s="173" t="s">
        <v>269</v>
      </c>
      <c r="AU2608" s="173" t="s">
        <v>87</v>
      </c>
      <c r="AV2608" s="14" t="s">
        <v>87</v>
      </c>
      <c r="AW2608" s="14" t="s">
        <v>26</v>
      </c>
      <c r="AX2608" s="14" t="s">
        <v>71</v>
      </c>
      <c r="AY2608" s="173" t="s">
        <v>157</v>
      </c>
    </row>
    <row r="2609" spans="1:65" s="15" customFormat="1" x14ac:dyDescent="0.2">
      <c r="B2609" s="179"/>
      <c r="D2609" s="166" t="s">
        <v>269</v>
      </c>
      <c r="E2609" s="180" t="s">
        <v>1</v>
      </c>
      <c r="F2609" s="181" t="s">
        <v>272</v>
      </c>
      <c r="H2609" s="182">
        <v>4</v>
      </c>
      <c r="L2609" s="179"/>
      <c r="M2609" s="183"/>
      <c r="N2609" s="184"/>
      <c r="O2609" s="184"/>
      <c r="P2609" s="184"/>
      <c r="Q2609" s="184"/>
      <c r="R2609" s="184"/>
      <c r="S2609" s="184"/>
      <c r="T2609" s="185"/>
      <c r="AT2609" s="180" t="s">
        <v>269</v>
      </c>
      <c r="AU2609" s="180" t="s">
        <v>87</v>
      </c>
      <c r="AV2609" s="15" t="s">
        <v>162</v>
      </c>
      <c r="AW2609" s="15" t="s">
        <v>26</v>
      </c>
      <c r="AX2609" s="15" t="s">
        <v>79</v>
      </c>
      <c r="AY2609" s="180" t="s">
        <v>157</v>
      </c>
    </row>
    <row r="2610" spans="1:65" s="2" customFormat="1" ht="24.2" customHeight="1" x14ac:dyDescent="0.2">
      <c r="A2610" s="30"/>
      <c r="B2610" s="147"/>
      <c r="C2610" s="193" t="s">
        <v>3359</v>
      </c>
      <c r="D2610" s="193" t="s">
        <v>777</v>
      </c>
      <c r="E2610" s="194" t="s">
        <v>3360</v>
      </c>
      <c r="F2610" s="195" t="s">
        <v>8152</v>
      </c>
      <c r="G2610" s="196" t="s">
        <v>205</v>
      </c>
      <c r="H2610" s="197">
        <v>56</v>
      </c>
      <c r="I2610" s="197"/>
      <c r="J2610" s="197">
        <f t="shared" ref="J2610:J2618" si="10">ROUND(I2610*H2610,3)</f>
        <v>0</v>
      </c>
      <c r="K2610" s="198"/>
      <c r="L2610" s="199"/>
      <c r="M2610" s="200" t="s">
        <v>1</v>
      </c>
      <c r="N2610" s="201" t="s">
        <v>37</v>
      </c>
      <c r="O2610" s="156">
        <v>0</v>
      </c>
      <c r="P2610" s="156">
        <f t="shared" ref="P2610:P2618" si="11">O2610*H2610</f>
        <v>0</v>
      </c>
      <c r="Q2610" s="156">
        <v>1E-3</v>
      </c>
      <c r="R2610" s="156">
        <f t="shared" ref="R2610:R2618" si="12">Q2610*H2610</f>
        <v>5.6000000000000001E-2</v>
      </c>
      <c r="S2610" s="156">
        <v>0</v>
      </c>
      <c r="T2610" s="157">
        <f t="shared" ref="T2610:T2618" si="13">S2610*H2610</f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58" t="s">
        <v>511</v>
      </c>
      <c r="AT2610" s="158" t="s">
        <v>777</v>
      </c>
      <c r="AU2610" s="158" t="s">
        <v>87</v>
      </c>
      <c r="AY2610" s="18" t="s">
        <v>157</v>
      </c>
      <c r="BE2610" s="159">
        <f t="shared" ref="BE2610:BE2618" si="14">IF(N2610="základná",J2610,0)</f>
        <v>0</v>
      </c>
      <c r="BF2610" s="159">
        <f t="shared" ref="BF2610:BF2618" si="15">IF(N2610="znížená",J2610,0)</f>
        <v>0</v>
      </c>
      <c r="BG2610" s="159">
        <f t="shared" ref="BG2610:BG2618" si="16">IF(N2610="zákl. prenesená",J2610,0)</f>
        <v>0</v>
      </c>
      <c r="BH2610" s="159">
        <f t="shared" ref="BH2610:BH2618" si="17">IF(N2610="zníž. prenesená",J2610,0)</f>
        <v>0</v>
      </c>
      <c r="BI2610" s="159">
        <f t="shared" ref="BI2610:BI2618" si="18">IF(N2610="nulová",J2610,0)</f>
        <v>0</v>
      </c>
      <c r="BJ2610" s="18" t="s">
        <v>87</v>
      </c>
      <c r="BK2610" s="160">
        <f t="shared" ref="BK2610:BK2618" si="19">ROUND(I2610*H2610,3)</f>
        <v>0</v>
      </c>
      <c r="BL2610" s="18" t="s">
        <v>220</v>
      </c>
      <c r="BM2610" s="158" t="s">
        <v>3361</v>
      </c>
    </row>
    <row r="2611" spans="1:65" s="2" customFormat="1" ht="37.9" customHeight="1" x14ac:dyDescent="0.2">
      <c r="A2611" s="30"/>
      <c r="B2611" s="147"/>
      <c r="C2611" s="193" t="s">
        <v>3362</v>
      </c>
      <c r="D2611" s="193" t="s">
        <v>777</v>
      </c>
      <c r="E2611" s="194" t="s">
        <v>3363</v>
      </c>
      <c r="F2611" s="195" t="s">
        <v>3364</v>
      </c>
      <c r="G2611" s="196" t="s">
        <v>205</v>
      </c>
      <c r="H2611" s="197">
        <v>38</v>
      </c>
      <c r="I2611" s="197"/>
      <c r="J2611" s="197">
        <f t="shared" si="10"/>
        <v>0</v>
      </c>
      <c r="K2611" s="198"/>
      <c r="L2611" s="199"/>
      <c r="M2611" s="200" t="s">
        <v>1</v>
      </c>
      <c r="N2611" s="201" t="s">
        <v>37</v>
      </c>
      <c r="O2611" s="156">
        <v>0</v>
      </c>
      <c r="P2611" s="156">
        <f t="shared" si="11"/>
        <v>0</v>
      </c>
      <c r="Q2611" s="156">
        <v>2.5000000000000001E-2</v>
      </c>
      <c r="R2611" s="156">
        <f t="shared" si="12"/>
        <v>0.95000000000000007</v>
      </c>
      <c r="S2611" s="156">
        <v>0</v>
      </c>
      <c r="T2611" s="157">
        <f t="shared" si="13"/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58" t="s">
        <v>511</v>
      </c>
      <c r="AT2611" s="158" t="s">
        <v>777</v>
      </c>
      <c r="AU2611" s="158" t="s">
        <v>87</v>
      </c>
      <c r="AY2611" s="18" t="s">
        <v>157</v>
      </c>
      <c r="BE2611" s="159">
        <f t="shared" si="14"/>
        <v>0</v>
      </c>
      <c r="BF2611" s="159">
        <f t="shared" si="15"/>
        <v>0</v>
      </c>
      <c r="BG2611" s="159">
        <f t="shared" si="16"/>
        <v>0</v>
      </c>
      <c r="BH2611" s="159">
        <f t="shared" si="17"/>
        <v>0</v>
      </c>
      <c r="BI2611" s="159">
        <f t="shared" si="18"/>
        <v>0</v>
      </c>
      <c r="BJ2611" s="18" t="s">
        <v>87</v>
      </c>
      <c r="BK2611" s="160">
        <f t="shared" si="19"/>
        <v>0</v>
      </c>
      <c r="BL2611" s="18" t="s">
        <v>220</v>
      </c>
      <c r="BM2611" s="158" t="s">
        <v>3365</v>
      </c>
    </row>
    <row r="2612" spans="1:65" s="2" customFormat="1" ht="37.9" customHeight="1" x14ac:dyDescent="0.2">
      <c r="A2612" s="30"/>
      <c r="B2612" s="147"/>
      <c r="C2612" s="193" t="s">
        <v>3366</v>
      </c>
      <c r="D2612" s="193" t="s">
        <v>777</v>
      </c>
      <c r="E2612" s="194" t="s">
        <v>3367</v>
      </c>
      <c r="F2612" s="195" t="s">
        <v>3368</v>
      </c>
      <c r="G2612" s="196" t="s">
        <v>205</v>
      </c>
      <c r="H2612" s="197">
        <v>1</v>
      </c>
      <c r="I2612" s="197"/>
      <c r="J2612" s="197">
        <f t="shared" si="10"/>
        <v>0</v>
      </c>
      <c r="K2612" s="198"/>
      <c r="L2612" s="199"/>
      <c r="M2612" s="200" t="s">
        <v>1</v>
      </c>
      <c r="N2612" s="201" t="s">
        <v>37</v>
      </c>
      <c r="O2612" s="156">
        <v>0</v>
      </c>
      <c r="P2612" s="156">
        <f t="shared" si="11"/>
        <v>0</v>
      </c>
      <c r="Q2612" s="156">
        <v>2.5000000000000001E-2</v>
      </c>
      <c r="R2612" s="156">
        <f t="shared" si="12"/>
        <v>2.5000000000000001E-2</v>
      </c>
      <c r="S2612" s="156">
        <v>0</v>
      </c>
      <c r="T2612" s="157">
        <f t="shared" si="13"/>
        <v>0</v>
      </c>
      <c r="U2612" s="30"/>
      <c r="V2612" s="30"/>
      <c r="W2612" s="30"/>
      <c r="X2612" s="30"/>
      <c r="Y2612" s="30"/>
      <c r="Z2612" s="30"/>
      <c r="AA2612" s="30"/>
      <c r="AB2612" s="30"/>
      <c r="AC2612" s="30"/>
      <c r="AD2612" s="30"/>
      <c r="AE2612" s="30"/>
      <c r="AR2612" s="158" t="s">
        <v>511</v>
      </c>
      <c r="AT2612" s="158" t="s">
        <v>777</v>
      </c>
      <c r="AU2612" s="158" t="s">
        <v>87</v>
      </c>
      <c r="AY2612" s="18" t="s">
        <v>157</v>
      </c>
      <c r="BE2612" s="159">
        <f t="shared" si="14"/>
        <v>0</v>
      </c>
      <c r="BF2612" s="159">
        <f t="shared" si="15"/>
        <v>0</v>
      </c>
      <c r="BG2612" s="159">
        <f t="shared" si="16"/>
        <v>0</v>
      </c>
      <c r="BH2612" s="159">
        <f t="shared" si="17"/>
        <v>0</v>
      </c>
      <c r="BI2612" s="159">
        <f t="shared" si="18"/>
        <v>0</v>
      </c>
      <c r="BJ2612" s="18" t="s">
        <v>87</v>
      </c>
      <c r="BK2612" s="160">
        <f t="shared" si="19"/>
        <v>0</v>
      </c>
      <c r="BL2612" s="18" t="s">
        <v>220</v>
      </c>
      <c r="BM2612" s="158" t="s">
        <v>3369</v>
      </c>
    </row>
    <row r="2613" spans="1:65" s="2" customFormat="1" ht="37.9" customHeight="1" x14ac:dyDescent="0.2">
      <c r="A2613" s="30"/>
      <c r="B2613" s="147"/>
      <c r="C2613" s="193" t="s">
        <v>3370</v>
      </c>
      <c r="D2613" s="193" t="s">
        <v>777</v>
      </c>
      <c r="E2613" s="194" t="s">
        <v>3371</v>
      </c>
      <c r="F2613" s="195" t="s">
        <v>3372</v>
      </c>
      <c r="G2613" s="196" t="s">
        <v>205</v>
      </c>
      <c r="H2613" s="197">
        <v>3</v>
      </c>
      <c r="I2613" s="197"/>
      <c r="J2613" s="197">
        <f t="shared" si="10"/>
        <v>0</v>
      </c>
      <c r="K2613" s="198"/>
      <c r="L2613" s="199"/>
      <c r="M2613" s="200" t="s">
        <v>1</v>
      </c>
      <c r="N2613" s="201" t="s">
        <v>37</v>
      </c>
      <c r="O2613" s="156">
        <v>0</v>
      </c>
      <c r="P2613" s="156">
        <f t="shared" si="11"/>
        <v>0</v>
      </c>
      <c r="Q2613" s="156">
        <v>2.5000000000000001E-2</v>
      </c>
      <c r="R2613" s="156">
        <f t="shared" si="12"/>
        <v>7.5000000000000011E-2</v>
      </c>
      <c r="S2613" s="156">
        <v>0</v>
      </c>
      <c r="T2613" s="157">
        <f t="shared" si="13"/>
        <v>0</v>
      </c>
      <c r="U2613" s="30"/>
      <c r="V2613" s="30"/>
      <c r="W2613" s="30"/>
      <c r="X2613" s="30"/>
      <c r="Y2613" s="30"/>
      <c r="Z2613" s="30"/>
      <c r="AA2613" s="30"/>
      <c r="AB2613" s="30"/>
      <c r="AC2613" s="30"/>
      <c r="AD2613" s="30"/>
      <c r="AE2613" s="30"/>
      <c r="AR2613" s="158" t="s">
        <v>511</v>
      </c>
      <c r="AT2613" s="158" t="s">
        <v>777</v>
      </c>
      <c r="AU2613" s="158" t="s">
        <v>87</v>
      </c>
      <c r="AY2613" s="18" t="s">
        <v>157</v>
      </c>
      <c r="BE2613" s="159">
        <f t="shared" si="14"/>
        <v>0</v>
      </c>
      <c r="BF2613" s="159">
        <f t="shared" si="15"/>
        <v>0</v>
      </c>
      <c r="BG2613" s="159">
        <f t="shared" si="16"/>
        <v>0</v>
      </c>
      <c r="BH2613" s="159">
        <f t="shared" si="17"/>
        <v>0</v>
      </c>
      <c r="BI2613" s="159">
        <f t="shared" si="18"/>
        <v>0</v>
      </c>
      <c r="BJ2613" s="18" t="s">
        <v>87</v>
      </c>
      <c r="BK2613" s="160">
        <f t="shared" si="19"/>
        <v>0</v>
      </c>
      <c r="BL2613" s="18" t="s">
        <v>220</v>
      </c>
      <c r="BM2613" s="158" t="s">
        <v>3373</v>
      </c>
    </row>
    <row r="2614" spans="1:65" s="2" customFormat="1" ht="37.9" customHeight="1" x14ac:dyDescent="0.2">
      <c r="A2614" s="30"/>
      <c r="B2614" s="147"/>
      <c r="C2614" s="193" t="s">
        <v>3374</v>
      </c>
      <c r="D2614" s="193" t="s">
        <v>777</v>
      </c>
      <c r="E2614" s="194" t="s">
        <v>3375</v>
      </c>
      <c r="F2614" s="195" t="s">
        <v>3376</v>
      </c>
      <c r="G2614" s="196" t="s">
        <v>205</v>
      </c>
      <c r="H2614" s="197">
        <v>11</v>
      </c>
      <c r="I2614" s="197"/>
      <c r="J2614" s="197">
        <f t="shared" si="10"/>
        <v>0</v>
      </c>
      <c r="K2614" s="198"/>
      <c r="L2614" s="199"/>
      <c r="M2614" s="200" t="s">
        <v>1</v>
      </c>
      <c r="N2614" s="201" t="s">
        <v>37</v>
      </c>
      <c r="O2614" s="156">
        <v>0</v>
      </c>
      <c r="P2614" s="156">
        <f t="shared" si="11"/>
        <v>0</v>
      </c>
      <c r="Q2614" s="156">
        <v>3.7999999999999999E-2</v>
      </c>
      <c r="R2614" s="156">
        <f t="shared" si="12"/>
        <v>0.41799999999999998</v>
      </c>
      <c r="S2614" s="156">
        <v>0</v>
      </c>
      <c r="T2614" s="157">
        <f t="shared" si="13"/>
        <v>0</v>
      </c>
      <c r="U2614" s="30"/>
      <c r="V2614" s="30"/>
      <c r="W2614" s="30"/>
      <c r="X2614" s="30"/>
      <c r="Y2614" s="30"/>
      <c r="Z2614" s="30"/>
      <c r="AA2614" s="30"/>
      <c r="AB2614" s="30"/>
      <c r="AC2614" s="30"/>
      <c r="AD2614" s="30"/>
      <c r="AE2614" s="30"/>
      <c r="AR2614" s="158" t="s">
        <v>511</v>
      </c>
      <c r="AT2614" s="158" t="s">
        <v>777</v>
      </c>
      <c r="AU2614" s="158" t="s">
        <v>87</v>
      </c>
      <c r="AY2614" s="18" t="s">
        <v>157</v>
      </c>
      <c r="BE2614" s="159">
        <f t="shared" si="14"/>
        <v>0</v>
      </c>
      <c r="BF2614" s="159">
        <f t="shared" si="15"/>
        <v>0</v>
      </c>
      <c r="BG2614" s="159">
        <f t="shared" si="16"/>
        <v>0</v>
      </c>
      <c r="BH2614" s="159">
        <f t="shared" si="17"/>
        <v>0</v>
      </c>
      <c r="BI2614" s="159">
        <f t="shared" si="18"/>
        <v>0</v>
      </c>
      <c r="BJ2614" s="18" t="s">
        <v>87</v>
      </c>
      <c r="BK2614" s="160">
        <f t="shared" si="19"/>
        <v>0</v>
      </c>
      <c r="BL2614" s="18" t="s">
        <v>220</v>
      </c>
      <c r="BM2614" s="158" t="s">
        <v>3377</v>
      </c>
    </row>
    <row r="2615" spans="1:65" s="2" customFormat="1" ht="45" customHeight="1" x14ac:dyDescent="0.2">
      <c r="A2615" s="30"/>
      <c r="B2615" s="147"/>
      <c r="C2615" s="193" t="s">
        <v>3378</v>
      </c>
      <c r="D2615" s="193" t="s">
        <v>777</v>
      </c>
      <c r="E2615" s="194" t="s">
        <v>3379</v>
      </c>
      <c r="F2615" s="195" t="s">
        <v>3380</v>
      </c>
      <c r="G2615" s="196" t="s">
        <v>205</v>
      </c>
      <c r="H2615" s="197">
        <v>1</v>
      </c>
      <c r="I2615" s="197"/>
      <c r="J2615" s="197">
        <f t="shared" si="10"/>
        <v>0</v>
      </c>
      <c r="K2615" s="198"/>
      <c r="L2615" s="199"/>
      <c r="M2615" s="200" t="s">
        <v>1</v>
      </c>
      <c r="N2615" s="201" t="s">
        <v>37</v>
      </c>
      <c r="O2615" s="156">
        <v>0</v>
      </c>
      <c r="P2615" s="156">
        <f t="shared" si="11"/>
        <v>0</v>
      </c>
      <c r="Q2615" s="156">
        <v>3.7999999999999999E-2</v>
      </c>
      <c r="R2615" s="156">
        <f t="shared" si="12"/>
        <v>3.7999999999999999E-2</v>
      </c>
      <c r="S2615" s="156">
        <v>0</v>
      </c>
      <c r="T2615" s="157">
        <f t="shared" si="13"/>
        <v>0</v>
      </c>
      <c r="U2615" s="30"/>
      <c r="V2615" s="30"/>
      <c r="W2615" s="30"/>
      <c r="X2615" s="30"/>
      <c r="Y2615" s="30"/>
      <c r="Z2615" s="30"/>
      <c r="AA2615" s="30"/>
      <c r="AB2615" s="30"/>
      <c r="AC2615" s="30"/>
      <c r="AD2615" s="30"/>
      <c r="AE2615" s="30"/>
      <c r="AR2615" s="158" t="s">
        <v>511</v>
      </c>
      <c r="AT2615" s="158" t="s">
        <v>777</v>
      </c>
      <c r="AU2615" s="158" t="s">
        <v>87</v>
      </c>
      <c r="AY2615" s="18" t="s">
        <v>157</v>
      </c>
      <c r="BE2615" s="159">
        <f t="shared" si="14"/>
        <v>0</v>
      </c>
      <c r="BF2615" s="159">
        <f t="shared" si="15"/>
        <v>0</v>
      </c>
      <c r="BG2615" s="159">
        <f t="shared" si="16"/>
        <v>0</v>
      </c>
      <c r="BH2615" s="159">
        <f t="shared" si="17"/>
        <v>0</v>
      </c>
      <c r="BI2615" s="159">
        <f t="shared" si="18"/>
        <v>0</v>
      </c>
      <c r="BJ2615" s="18" t="s">
        <v>87</v>
      </c>
      <c r="BK2615" s="160">
        <f t="shared" si="19"/>
        <v>0</v>
      </c>
      <c r="BL2615" s="18" t="s">
        <v>220</v>
      </c>
      <c r="BM2615" s="158" t="s">
        <v>3381</v>
      </c>
    </row>
    <row r="2616" spans="1:65" s="2" customFormat="1" ht="37.9" customHeight="1" x14ac:dyDescent="0.2">
      <c r="A2616" s="30"/>
      <c r="B2616" s="147"/>
      <c r="C2616" s="193" t="s">
        <v>3382</v>
      </c>
      <c r="D2616" s="193" t="s">
        <v>777</v>
      </c>
      <c r="E2616" s="194" t="s">
        <v>3383</v>
      </c>
      <c r="F2616" s="195" t="s">
        <v>3384</v>
      </c>
      <c r="G2616" s="196" t="s">
        <v>205</v>
      </c>
      <c r="H2616" s="197">
        <v>1</v>
      </c>
      <c r="I2616" s="197"/>
      <c r="J2616" s="197">
        <f t="shared" si="10"/>
        <v>0</v>
      </c>
      <c r="K2616" s="198"/>
      <c r="L2616" s="199"/>
      <c r="M2616" s="200" t="s">
        <v>1</v>
      </c>
      <c r="N2616" s="201" t="s">
        <v>37</v>
      </c>
      <c r="O2616" s="156">
        <v>0</v>
      </c>
      <c r="P2616" s="156">
        <f t="shared" si="11"/>
        <v>0</v>
      </c>
      <c r="Q2616" s="156">
        <v>3.7999999999999999E-2</v>
      </c>
      <c r="R2616" s="156">
        <f t="shared" si="12"/>
        <v>3.7999999999999999E-2</v>
      </c>
      <c r="S2616" s="156">
        <v>0</v>
      </c>
      <c r="T2616" s="157">
        <f t="shared" si="13"/>
        <v>0</v>
      </c>
      <c r="U2616" s="30"/>
      <c r="V2616" s="30"/>
      <c r="W2616" s="30"/>
      <c r="X2616" s="30"/>
      <c r="Y2616" s="30"/>
      <c r="Z2616" s="30"/>
      <c r="AA2616" s="30"/>
      <c r="AB2616" s="30"/>
      <c r="AC2616" s="30"/>
      <c r="AD2616" s="30"/>
      <c r="AE2616" s="30"/>
      <c r="AR2616" s="158" t="s">
        <v>511</v>
      </c>
      <c r="AT2616" s="158" t="s">
        <v>777</v>
      </c>
      <c r="AU2616" s="158" t="s">
        <v>87</v>
      </c>
      <c r="AY2616" s="18" t="s">
        <v>157</v>
      </c>
      <c r="BE2616" s="159">
        <f t="shared" si="14"/>
        <v>0</v>
      </c>
      <c r="BF2616" s="159">
        <f t="shared" si="15"/>
        <v>0</v>
      </c>
      <c r="BG2616" s="159">
        <f t="shared" si="16"/>
        <v>0</v>
      </c>
      <c r="BH2616" s="159">
        <f t="shared" si="17"/>
        <v>0</v>
      </c>
      <c r="BI2616" s="159">
        <f t="shared" si="18"/>
        <v>0</v>
      </c>
      <c r="BJ2616" s="18" t="s">
        <v>87</v>
      </c>
      <c r="BK2616" s="160">
        <f t="shared" si="19"/>
        <v>0</v>
      </c>
      <c r="BL2616" s="18" t="s">
        <v>220</v>
      </c>
      <c r="BM2616" s="158" t="s">
        <v>3385</v>
      </c>
    </row>
    <row r="2617" spans="1:65" s="2" customFormat="1" ht="37.9" customHeight="1" x14ac:dyDescent="0.2">
      <c r="A2617" s="30"/>
      <c r="B2617" s="147"/>
      <c r="C2617" s="193" t="s">
        <v>3386</v>
      </c>
      <c r="D2617" s="193" t="s">
        <v>777</v>
      </c>
      <c r="E2617" s="194" t="s">
        <v>3387</v>
      </c>
      <c r="F2617" s="195" t="s">
        <v>3388</v>
      </c>
      <c r="G2617" s="196" t="s">
        <v>205</v>
      </c>
      <c r="H2617" s="197">
        <v>1</v>
      </c>
      <c r="I2617" s="197"/>
      <c r="J2617" s="197">
        <f t="shared" si="10"/>
        <v>0</v>
      </c>
      <c r="K2617" s="198"/>
      <c r="L2617" s="199"/>
      <c r="M2617" s="200" t="s">
        <v>1</v>
      </c>
      <c r="N2617" s="201" t="s">
        <v>37</v>
      </c>
      <c r="O2617" s="156">
        <v>0</v>
      </c>
      <c r="P2617" s="156">
        <f t="shared" si="11"/>
        <v>0</v>
      </c>
      <c r="Q2617" s="156">
        <v>3.7999999999999999E-2</v>
      </c>
      <c r="R2617" s="156">
        <f t="shared" si="12"/>
        <v>3.7999999999999999E-2</v>
      </c>
      <c r="S2617" s="156">
        <v>0</v>
      </c>
      <c r="T2617" s="157">
        <f t="shared" si="13"/>
        <v>0</v>
      </c>
      <c r="U2617" s="30"/>
      <c r="V2617" s="30"/>
      <c r="W2617" s="30"/>
      <c r="X2617" s="30"/>
      <c r="Y2617" s="30"/>
      <c r="Z2617" s="30"/>
      <c r="AA2617" s="30"/>
      <c r="AB2617" s="30"/>
      <c r="AC2617" s="30"/>
      <c r="AD2617" s="30"/>
      <c r="AE2617" s="30"/>
      <c r="AR2617" s="158" t="s">
        <v>511</v>
      </c>
      <c r="AT2617" s="158" t="s">
        <v>777</v>
      </c>
      <c r="AU2617" s="158" t="s">
        <v>87</v>
      </c>
      <c r="AY2617" s="18" t="s">
        <v>157</v>
      </c>
      <c r="BE2617" s="159">
        <f t="shared" si="14"/>
        <v>0</v>
      </c>
      <c r="BF2617" s="159">
        <f t="shared" si="15"/>
        <v>0</v>
      </c>
      <c r="BG2617" s="159">
        <f t="shared" si="16"/>
        <v>0</v>
      </c>
      <c r="BH2617" s="159">
        <f t="shared" si="17"/>
        <v>0</v>
      </c>
      <c r="BI2617" s="159">
        <f t="shared" si="18"/>
        <v>0</v>
      </c>
      <c r="BJ2617" s="18" t="s">
        <v>87</v>
      </c>
      <c r="BK2617" s="160">
        <f t="shared" si="19"/>
        <v>0</v>
      </c>
      <c r="BL2617" s="18" t="s">
        <v>220</v>
      </c>
      <c r="BM2617" s="158" t="s">
        <v>3389</v>
      </c>
    </row>
    <row r="2618" spans="1:65" s="2" customFormat="1" ht="24.2" customHeight="1" x14ac:dyDescent="0.2">
      <c r="A2618" s="30"/>
      <c r="B2618" s="147"/>
      <c r="C2618" s="148" t="s">
        <v>3390</v>
      </c>
      <c r="D2618" s="148" t="s">
        <v>159</v>
      </c>
      <c r="E2618" s="149" t="s">
        <v>3391</v>
      </c>
      <c r="F2618" s="150" t="s">
        <v>3392</v>
      </c>
      <c r="G2618" s="151" t="s">
        <v>205</v>
      </c>
      <c r="H2618" s="152">
        <v>1</v>
      </c>
      <c r="I2618" s="152"/>
      <c r="J2618" s="152">
        <f t="shared" si="10"/>
        <v>0</v>
      </c>
      <c r="K2618" s="153"/>
      <c r="L2618" s="31"/>
      <c r="M2618" s="154" t="s">
        <v>1</v>
      </c>
      <c r="N2618" s="155" t="s">
        <v>37</v>
      </c>
      <c r="O2618" s="156">
        <v>3.2850100000000002</v>
      </c>
      <c r="P2618" s="156">
        <f t="shared" si="11"/>
        <v>3.2850100000000002</v>
      </c>
      <c r="Q2618" s="156">
        <v>0</v>
      </c>
      <c r="R2618" s="156">
        <f t="shared" si="12"/>
        <v>0</v>
      </c>
      <c r="S2618" s="156">
        <v>0</v>
      </c>
      <c r="T2618" s="157">
        <f t="shared" si="13"/>
        <v>0</v>
      </c>
      <c r="U2618" s="30"/>
      <c r="V2618" s="30"/>
      <c r="W2618" s="30"/>
      <c r="X2618" s="30"/>
      <c r="Y2618" s="30"/>
      <c r="Z2618" s="30"/>
      <c r="AA2618" s="30"/>
      <c r="AB2618" s="30"/>
      <c r="AC2618" s="30"/>
      <c r="AD2618" s="30"/>
      <c r="AE2618" s="30"/>
      <c r="AR2618" s="158" t="s">
        <v>220</v>
      </c>
      <c r="AT2618" s="158" t="s">
        <v>159</v>
      </c>
      <c r="AU2618" s="158" t="s">
        <v>87</v>
      </c>
      <c r="AY2618" s="18" t="s">
        <v>157</v>
      </c>
      <c r="BE2618" s="159">
        <f t="shared" si="14"/>
        <v>0</v>
      </c>
      <c r="BF2618" s="159">
        <f t="shared" si="15"/>
        <v>0</v>
      </c>
      <c r="BG2618" s="159">
        <f t="shared" si="16"/>
        <v>0</v>
      </c>
      <c r="BH2618" s="159">
        <f t="shared" si="17"/>
        <v>0</v>
      </c>
      <c r="BI2618" s="159">
        <f t="shared" si="18"/>
        <v>0</v>
      </c>
      <c r="BJ2618" s="18" t="s">
        <v>87</v>
      </c>
      <c r="BK2618" s="160">
        <f t="shared" si="19"/>
        <v>0</v>
      </c>
      <c r="BL2618" s="18" t="s">
        <v>220</v>
      </c>
      <c r="BM2618" s="158" t="s">
        <v>3393</v>
      </c>
    </row>
    <row r="2619" spans="1:65" s="14" customFormat="1" x14ac:dyDescent="0.2">
      <c r="B2619" s="172"/>
      <c r="D2619" s="166" t="s">
        <v>269</v>
      </c>
      <c r="E2619" s="173" t="s">
        <v>1</v>
      </c>
      <c r="F2619" s="174" t="s">
        <v>3394</v>
      </c>
      <c r="H2619" s="175">
        <v>1</v>
      </c>
      <c r="L2619" s="172"/>
      <c r="M2619" s="176"/>
      <c r="N2619" s="177"/>
      <c r="O2619" s="177"/>
      <c r="P2619" s="177"/>
      <c r="Q2619" s="177"/>
      <c r="R2619" s="177"/>
      <c r="S2619" s="177"/>
      <c r="T2619" s="178"/>
      <c r="AT2619" s="173" t="s">
        <v>269</v>
      </c>
      <c r="AU2619" s="173" t="s">
        <v>87</v>
      </c>
      <c r="AV2619" s="14" t="s">
        <v>87</v>
      </c>
      <c r="AW2619" s="14" t="s">
        <v>26</v>
      </c>
      <c r="AX2619" s="14" t="s">
        <v>71</v>
      </c>
      <c r="AY2619" s="173" t="s">
        <v>157</v>
      </c>
    </row>
    <row r="2620" spans="1:65" s="15" customFormat="1" x14ac:dyDescent="0.2">
      <c r="B2620" s="179"/>
      <c r="D2620" s="166" t="s">
        <v>269</v>
      </c>
      <c r="E2620" s="180" t="s">
        <v>1</v>
      </c>
      <c r="F2620" s="181" t="s">
        <v>272</v>
      </c>
      <c r="H2620" s="182">
        <v>1</v>
      </c>
      <c r="L2620" s="179"/>
      <c r="M2620" s="183"/>
      <c r="N2620" s="184"/>
      <c r="O2620" s="184"/>
      <c r="P2620" s="184"/>
      <c r="Q2620" s="184"/>
      <c r="R2620" s="184"/>
      <c r="S2620" s="184"/>
      <c r="T2620" s="185"/>
      <c r="AT2620" s="180" t="s">
        <v>269</v>
      </c>
      <c r="AU2620" s="180" t="s">
        <v>87</v>
      </c>
      <c r="AV2620" s="15" t="s">
        <v>162</v>
      </c>
      <c r="AW2620" s="15" t="s">
        <v>26</v>
      </c>
      <c r="AX2620" s="15" t="s">
        <v>79</v>
      </c>
      <c r="AY2620" s="180" t="s">
        <v>157</v>
      </c>
    </row>
    <row r="2621" spans="1:65" s="2" customFormat="1" ht="24.2" customHeight="1" x14ac:dyDescent="0.2">
      <c r="A2621" s="30"/>
      <c r="B2621" s="147"/>
      <c r="C2621" s="148" t="s">
        <v>3395</v>
      </c>
      <c r="D2621" s="148" t="s">
        <v>159</v>
      </c>
      <c r="E2621" s="149" t="s">
        <v>3396</v>
      </c>
      <c r="F2621" s="150" t="s">
        <v>3397</v>
      </c>
      <c r="G2621" s="151" t="s">
        <v>205</v>
      </c>
      <c r="H2621" s="152">
        <v>1</v>
      </c>
      <c r="I2621" s="152"/>
      <c r="J2621" s="152">
        <f>ROUND(I2621*H2621,3)</f>
        <v>0</v>
      </c>
      <c r="K2621" s="153"/>
      <c r="L2621" s="31"/>
      <c r="M2621" s="154" t="s">
        <v>1</v>
      </c>
      <c r="N2621" s="155" t="s">
        <v>37</v>
      </c>
      <c r="O2621" s="156">
        <v>4.1898299999999997</v>
      </c>
      <c r="P2621" s="156">
        <f>O2621*H2621</f>
        <v>4.1898299999999997</v>
      </c>
      <c r="Q2621" s="156">
        <v>0</v>
      </c>
      <c r="R2621" s="156">
        <f>Q2621*H2621</f>
        <v>0</v>
      </c>
      <c r="S2621" s="156">
        <v>0</v>
      </c>
      <c r="T2621" s="157">
        <f>S2621*H2621</f>
        <v>0</v>
      </c>
      <c r="U2621" s="30"/>
      <c r="V2621" s="30"/>
      <c r="W2621" s="30"/>
      <c r="X2621" s="30"/>
      <c r="Y2621" s="30"/>
      <c r="Z2621" s="30"/>
      <c r="AA2621" s="30"/>
      <c r="AB2621" s="30"/>
      <c r="AC2621" s="30"/>
      <c r="AD2621" s="30"/>
      <c r="AE2621" s="30"/>
      <c r="AR2621" s="158" t="s">
        <v>220</v>
      </c>
      <c r="AT2621" s="158" t="s">
        <v>159</v>
      </c>
      <c r="AU2621" s="158" t="s">
        <v>87</v>
      </c>
      <c r="AY2621" s="18" t="s">
        <v>157</v>
      </c>
      <c r="BE2621" s="159">
        <f>IF(N2621="základná",J2621,0)</f>
        <v>0</v>
      </c>
      <c r="BF2621" s="159">
        <f>IF(N2621="znížená",J2621,0)</f>
        <v>0</v>
      </c>
      <c r="BG2621" s="159">
        <f>IF(N2621="zákl. prenesená",J2621,0)</f>
        <v>0</v>
      </c>
      <c r="BH2621" s="159">
        <f>IF(N2621="zníž. prenesená",J2621,0)</f>
        <v>0</v>
      </c>
      <c r="BI2621" s="159">
        <f>IF(N2621="nulová",J2621,0)</f>
        <v>0</v>
      </c>
      <c r="BJ2621" s="18" t="s">
        <v>87</v>
      </c>
      <c r="BK2621" s="160">
        <f>ROUND(I2621*H2621,3)</f>
        <v>0</v>
      </c>
      <c r="BL2621" s="18" t="s">
        <v>220</v>
      </c>
      <c r="BM2621" s="158" t="s">
        <v>3398</v>
      </c>
    </row>
    <row r="2622" spans="1:65" s="14" customFormat="1" x14ac:dyDescent="0.2">
      <c r="B2622" s="172"/>
      <c r="D2622" s="166" t="s">
        <v>269</v>
      </c>
      <c r="E2622" s="173" t="s">
        <v>1</v>
      </c>
      <c r="F2622" s="174" t="s">
        <v>3399</v>
      </c>
      <c r="H2622" s="175">
        <v>1</v>
      </c>
      <c r="L2622" s="172"/>
      <c r="M2622" s="176"/>
      <c r="N2622" s="177"/>
      <c r="O2622" s="177"/>
      <c r="P2622" s="177"/>
      <c r="Q2622" s="177"/>
      <c r="R2622" s="177"/>
      <c r="S2622" s="177"/>
      <c r="T2622" s="178"/>
      <c r="AT2622" s="173" t="s">
        <v>269</v>
      </c>
      <c r="AU2622" s="173" t="s">
        <v>87</v>
      </c>
      <c r="AV2622" s="14" t="s">
        <v>87</v>
      </c>
      <c r="AW2622" s="14" t="s">
        <v>26</v>
      </c>
      <c r="AX2622" s="14" t="s">
        <v>71</v>
      </c>
      <c r="AY2622" s="173" t="s">
        <v>157</v>
      </c>
    </row>
    <row r="2623" spans="1:65" s="15" customFormat="1" x14ac:dyDescent="0.2">
      <c r="B2623" s="179"/>
      <c r="D2623" s="166" t="s">
        <v>269</v>
      </c>
      <c r="E2623" s="180" t="s">
        <v>1</v>
      </c>
      <c r="F2623" s="181" t="s">
        <v>272</v>
      </c>
      <c r="H2623" s="182">
        <v>1</v>
      </c>
      <c r="L2623" s="179"/>
      <c r="M2623" s="183"/>
      <c r="N2623" s="184"/>
      <c r="O2623" s="184"/>
      <c r="P2623" s="184"/>
      <c r="Q2623" s="184"/>
      <c r="R2623" s="184"/>
      <c r="S2623" s="184"/>
      <c r="T2623" s="185"/>
      <c r="AT2623" s="180" t="s">
        <v>269</v>
      </c>
      <c r="AU2623" s="180" t="s">
        <v>87</v>
      </c>
      <c r="AV2623" s="15" t="s">
        <v>162</v>
      </c>
      <c r="AW2623" s="15" t="s">
        <v>26</v>
      </c>
      <c r="AX2623" s="15" t="s">
        <v>79</v>
      </c>
      <c r="AY2623" s="180" t="s">
        <v>157</v>
      </c>
    </row>
    <row r="2624" spans="1:65" s="2" customFormat="1" ht="62.65" customHeight="1" x14ac:dyDescent="0.2">
      <c r="A2624" s="30"/>
      <c r="B2624" s="147"/>
      <c r="C2624" s="193" t="s">
        <v>3400</v>
      </c>
      <c r="D2624" s="193" t="s">
        <v>777</v>
      </c>
      <c r="E2624" s="194" t="s">
        <v>3401</v>
      </c>
      <c r="F2624" s="195" t="s">
        <v>3402</v>
      </c>
      <c r="G2624" s="196" t="s">
        <v>205</v>
      </c>
      <c r="H2624" s="197">
        <v>1</v>
      </c>
      <c r="I2624" s="197"/>
      <c r="J2624" s="197">
        <f>ROUND(I2624*H2624,3)</f>
        <v>0</v>
      </c>
      <c r="K2624" s="198"/>
      <c r="L2624" s="199"/>
      <c r="M2624" s="200" t="s">
        <v>1</v>
      </c>
      <c r="N2624" s="201" t="s">
        <v>37</v>
      </c>
      <c r="O2624" s="156">
        <v>0</v>
      </c>
      <c r="P2624" s="156">
        <f>O2624*H2624</f>
        <v>0</v>
      </c>
      <c r="Q2624" s="156">
        <v>2.5000000000000001E-2</v>
      </c>
      <c r="R2624" s="156">
        <f>Q2624*H2624</f>
        <v>2.5000000000000001E-2</v>
      </c>
      <c r="S2624" s="156">
        <v>0</v>
      </c>
      <c r="T2624" s="157">
        <f>S2624*H2624</f>
        <v>0</v>
      </c>
      <c r="U2624" s="30"/>
      <c r="V2624" s="30"/>
      <c r="W2624" s="30"/>
      <c r="X2624" s="30"/>
      <c r="Y2624" s="30"/>
      <c r="Z2624" s="30"/>
      <c r="AA2624" s="30"/>
      <c r="AB2624" s="30"/>
      <c r="AC2624" s="30"/>
      <c r="AD2624" s="30"/>
      <c r="AE2624" s="30"/>
      <c r="AR2624" s="158" t="s">
        <v>511</v>
      </c>
      <c r="AT2624" s="158" t="s">
        <v>777</v>
      </c>
      <c r="AU2624" s="158" t="s">
        <v>87</v>
      </c>
      <c r="AY2624" s="18" t="s">
        <v>157</v>
      </c>
      <c r="BE2624" s="159">
        <f>IF(N2624="základná",J2624,0)</f>
        <v>0</v>
      </c>
      <c r="BF2624" s="159">
        <f>IF(N2624="znížená",J2624,0)</f>
        <v>0</v>
      </c>
      <c r="BG2624" s="159">
        <f>IF(N2624="zákl. prenesená",J2624,0)</f>
        <v>0</v>
      </c>
      <c r="BH2624" s="159">
        <f>IF(N2624="zníž. prenesená",J2624,0)</f>
        <v>0</v>
      </c>
      <c r="BI2624" s="159">
        <f>IF(N2624="nulová",J2624,0)</f>
        <v>0</v>
      </c>
      <c r="BJ2624" s="18" t="s">
        <v>87</v>
      </c>
      <c r="BK2624" s="160">
        <f>ROUND(I2624*H2624,3)</f>
        <v>0</v>
      </c>
      <c r="BL2624" s="18" t="s">
        <v>220</v>
      </c>
      <c r="BM2624" s="158" t="s">
        <v>3403</v>
      </c>
    </row>
    <row r="2625" spans="1:65" s="2" customFormat="1" ht="49.15" customHeight="1" x14ac:dyDescent="0.2">
      <c r="A2625" s="30"/>
      <c r="B2625" s="147"/>
      <c r="C2625" s="193" t="s">
        <v>3404</v>
      </c>
      <c r="D2625" s="193" t="s">
        <v>777</v>
      </c>
      <c r="E2625" s="194" t="s">
        <v>3405</v>
      </c>
      <c r="F2625" s="195" t="s">
        <v>3406</v>
      </c>
      <c r="G2625" s="196" t="s">
        <v>205</v>
      </c>
      <c r="H2625" s="197">
        <v>1</v>
      </c>
      <c r="I2625" s="197"/>
      <c r="J2625" s="197">
        <f>ROUND(I2625*H2625,3)</f>
        <v>0</v>
      </c>
      <c r="K2625" s="198"/>
      <c r="L2625" s="199"/>
      <c r="M2625" s="200" t="s">
        <v>1</v>
      </c>
      <c r="N2625" s="201" t="s">
        <v>37</v>
      </c>
      <c r="O2625" s="156">
        <v>0</v>
      </c>
      <c r="P2625" s="156">
        <f>O2625*H2625</f>
        <v>0</v>
      </c>
      <c r="Q2625" s="156">
        <v>2.5000000000000001E-2</v>
      </c>
      <c r="R2625" s="156">
        <f>Q2625*H2625</f>
        <v>2.5000000000000001E-2</v>
      </c>
      <c r="S2625" s="156">
        <v>0</v>
      </c>
      <c r="T2625" s="157">
        <f>S2625*H2625</f>
        <v>0</v>
      </c>
      <c r="U2625" s="30"/>
      <c r="V2625" s="30"/>
      <c r="W2625" s="30"/>
      <c r="X2625" s="30"/>
      <c r="Y2625" s="30"/>
      <c r="Z2625" s="30"/>
      <c r="AA2625" s="30"/>
      <c r="AB2625" s="30"/>
      <c r="AC2625" s="30"/>
      <c r="AD2625" s="30"/>
      <c r="AE2625" s="30"/>
      <c r="AR2625" s="158" t="s">
        <v>511</v>
      </c>
      <c r="AT2625" s="158" t="s">
        <v>777</v>
      </c>
      <c r="AU2625" s="158" t="s">
        <v>87</v>
      </c>
      <c r="AY2625" s="18" t="s">
        <v>157</v>
      </c>
      <c r="BE2625" s="159">
        <f>IF(N2625="základná",J2625,0)</f>
        <v>0</v>
      </c>
      <c r="BF2625" s="159">
        <f>IF(N2625="znížená",J2625,0)</f>
        <v>0</v>
      </c>
      <c r="BG2625" s="159">
        <f>IF(N2625="zákl. prenesená",J2625,0)</f>
        <v>0</v>
      </c>
      <c r="BH2625" s="159">
        <f>IF(N2625="zníž. prenesená",J2625,0)</f>
        <v>0</v>
      </c>
      <c r="BI2625" s="159">
        <f>IF(N2625="nulová",J2625,0)</f>
        <v>0</v>
      </c>
      <c r="BJ2625" s="18" t="s">
        <v>87</v>
      </c>
      <c r="BK2625" s="160">
        <f>ROUND(I2625*H2625,3)</f>
        <v>0</v>
      </c>
      <c r="BL2625" s="18" t="s">
        <v>220</v>
      </c>
      <c r="BM2625" s="158" t="s">
        <v>3407</v>
      </c>
    </row>
    <row r="2626" spans="1:65" s="2" customFormat="1" ht="24.2" customHeight="1" x14ac:dyDescent="0.2">
      <c r="A2626" s="30"/>
      <c r="B2626" s="147"/>
      <c r="C2626" s="148" t="s">
        <v>3408</v>
      </c>
      <c r="D2626" s="148" t="s">
        <v>159</v>
      </c>
      <c r="E2626" s="149" t="s">
        <v>3396</v>
      </c>
      <c r="F2626" s="150" t="s">
        <v>3397</v>
      </c>
      <c r="G2626" s="151" t="s">
        <v>205</v>
      </c>
      <c r="H2626" s="152">
        <v>0</v>
      </c>
      <c r="I2626" s="152"/>
      <c r="J2626" s="152">
        <f>ROUND(I2626*H2626,3)</f>
        <v>0</v>
      </c>
      <c r="K2626" s="153"/>
      <c r="L2626" s="31"/>
      <c r="M2626" s="154" t="s">
        <v>1</v>
      </c>
      <c r="N2626" s="155" t="s">
        <v>37</v>
      </c>
      <c r="O2626" s="156">
        <v>4.1898299999999997</v>
      </c>
      <c r="P2626" s="156">
        <f>O2626*H2626</f>
        <v>0</v>
      </c>
      <c r="Q2626" s="156">
        <v>0</v>
      </c>
      <c r="R2626" s="156">
        <f>Q2626*H2626</f>
        <v>0</v>
      </c>
      <c r="S2626" s="156">
        <v>0</v>
      </c>
      <c r="T2626" s="157">
        <f>S2626*H2626</f>
        <v>0</v>
      </c>
      <c r="U2626" s="30"/>
      <c r="V2626" s="30"/>
      <c r="W2626" s="30"/>
      <c r="X2626" s="30"/>
      <c r="Y2626" s="30"/>
      <c r="Z2626" s="30"/>
      <c r="AA2626" s="30"/>
      <c r="AB2626" s="30"/>
      <c r="AC2626" s="30"/>
      <c r="AD2626" s="30"/>
      <c r="AE2626" s="30"/>
      <c r="AR2626" s="158" t="s">
        <v>220</v>
      </c>
      <c r="AT2626" s="158" t="s">
        <v>159</v>
      </c>
      <c r="AU2626" s="158" t="s">
        <v>87</v>
      </c>
      <c r="AY2626" s="18" t="s">
        <v>157</v>
      </c>
      <c r="BE2626" s="159">
        <f>IF(N2626="základná",J2626,0)</f>
        <v>0</v>
      </c>
      <c r="BF2626" s="159">
        <f>IF(N2626="znížená",J2626,0)</f>
        <v>0</v>
      </c>
      <c r="BG2626" s="159">
        <f>IF(N2626="zákl. prenesená",J2626,0)</f>
        <v>0</v>
      </c>
      <c r="BH2626" s="159">
        <f>IF(N2626="zníž. prenesená",J2626,0)</f>
        <v>0</v>
      </c>
      <c r="BI2626" s="159">
        <f>IF(N2626="nulová",J2626,0)</f>
        <v>0</v>
      </c>
      <c r="BJ2626" s="18" t="s">
        <v>87</v>
      </c>
      <c r="BK2626" s="160">
        <f>ROUND(I2626*H2626,3)</f>
        <v>0</v>
      </c>
      <c r="BL2626" s="18" t="s">
        <v>220</v>
      </c>
      <c r="BM2626" s="158" t="s">
        <v>3409</v>
      </c>
    </row>
    <row r="2627" spans="1:65" s="2" customFormat="1" ht="24.2" customHeight="1" x14ac:dyDescent="0.2">
      <c r="A2627" s="30"/>
      <c r="B2627" s="147"/>
      <c r="C2627" s="148" t="s">
        <v>3410</v>
      </c>
      <c r="D2627" s="148" t="s">
        <v>159</v>
      </c>
      <c r="E2627" s="149" t="s">
        <v>3411</v>
      </c>
      <c r="F2627" s="150" t="s">
        <v>3412</v>
      </c>
      <c r="G2627" s="151" t="s">
        <v>205</v>
      </c>
      <c r="H2627" s="152">
        <v>14</v>
      </c>
      <c r="I2627" s="152"/>
      <c r="J2627" s="152">
        <f>ROUND(I2627*H2627,3)</f>
        <v>0</v>
      </c>
      <c r="K2627" s="153"/>
      <c r="L2627" s="31"/>
      <c r="M2627" s="154" t="s">
        <v>1</v>
      </c>
      <c r="N2627" s="155" t="s">
        <v>37</v>
      </c>
      <c r="O2627" s="156">
        <v>0.53519000000000005</v>
      </c>
      <c r="P2627" s="156">
        <f>O2627*H2627</f>
        <v>7.4926600000000008</v>
      </c>
      <c r="Q2627" s="156">
        <v>0</v>
      </c>
      <c r="R2627" s="156">
        <f>Q2627*H2627</f>
        <v>0</v>
      </c>
      <c r="S2627" s="156">
        <v>0</v>
      </c>
      <c r="T2627" s="157">
        <f>S2627*H2627</f>
        <v>0</v>
      </c>
      <c r="U2627" s="30"/>
      <c r="V2627" s="30"/>
      <c r="W2627" s="30"/>
      <c r="X2627" s="30"/>
      <c r="Y2627" s="30"/>
      <c r="Z2627" s="30"/>
      <c r="AA2627" s="30"/>
      <c r="AB2627" s="30"/>
      <c r="AC2627" s="30"/>
      <c r="AD2627" s="30"/>
      <c r="AE2627" s="30"/>
      <c r="AR2627" s="158" t="s">
        <v>220</v>
      </c>
      <c r="AT2627" s="158" t="s">
        <v>159</v>
      </c>
      <c r="AU2627" s="158" t="s">
        <v>87</v>
      </c>
      <c r="AY2627" s="18" t="s">
        <v>157</v>
      </c>
      <c r="BE2627" s="159">
        <f>IF(N2627="základná",J2627,0)</f>
        <v>0</v>
      </c>
      <c r="BF2627" s="159">
        <f>IF(N2627="znížená",J2627,0)</f>
        <v>0</v>
      </c>
      <c r="BG2627" s="159">
        <f>IF(N2627="zákl. prenesená",J2627,0)</f>
        <v>0</v>
      </c>
      <c r="BH2627" s="159">
        <f>IF(N2627="zníž. prenesená",J2627,0)</f>
        <v>0</v>
      </c>
      <c r="BI2627" s="159">
        <f>IF(N2627="nulová",J2627,0)</f>
        <v>0</v>
      </c>
      <c r="BJ2627" s="18" t="s">
        <v>87</v>
      </c>
      <c r="BK2627" s="160">
        <f>ROUND(I2627*H2627,3)</f>
        <v>0</v>
      </c>
      <c r="BL2627" s="18" t="s">
        <v>220</v>
      </c>
      <c r="BM2627" s="158" t="s">
        <v>3413</v>
      </c>
    </row>
    <row r="2628" spans="1:65" s="14" customFormat="1" x14ac:dyDescent="0.2">
      <c r="B2628" s="172"/>
      <c r="D2628" s="166" t="s">
        <v>269</v>
      </c>
      <c r="E2628" s="173" t="s">
        <v>1</v>
      </c>
      <c r="F2628" s="174" t="s">
        <v>3414</v>
      </c>
      <c r="H2628" s="175">
        <v>14</v>
      </c>
      <c r="L2628" s="172"/>
      <c r="M2628" s="176"/>
      <c r="N2628" s="177"/>
      <c r="O2628" s="177"/>
      <c r="P2628" s="177"/>
      <c r="Q2628" s="177"/>
      <c r="R2628" s="177"/>
      <c r="S2628" s="177"/>
      <c r="T2628" s="178"/>
      <c r="AT2628" s="173" t="s">
        <v>269</v>
      </c>
      <c r="AU2628" s="173" t="s">
        <v>87</v>
      </c>
      <c r="AV2628" s="14" t="s">
        <v>87</v>
      </c>
      <c r="AW2628" s="14" t="s">
        <v>26</v>
      </c>
      <c r="AX2628" s="14" t="s">
        <v>71</v>
      </c>
      <c r="AY2628" s="173" t="s">
        <v>157</v>
      </c>
    </row>
    <row r="2629" spans="1:65" s="15" customFormat="1" x14ac:dyDescent="0.2">
      <c r="B2629" s="179"/>
      <c r="D2629" s="166" t="s">
        <v>269</v>
      </c>
      <c r="E2629" s="180" t="s">
        <v>1</v>
      </c>
      <c r="F2629" s="181" t="s">
        <v>272</v>
      </c>
      <c r="H2629" s="182">
        <v>14</v>
      </c>
      <c r="L2629" s="179"/>
      <c r="M2629" s="183"/>
      <c r="N2629" s="184"/>
      <c r="O2629" s="184"/>
      <c r="P2629" s="184"/>
      <c r="Q2629" s="184"/>
      <c r="R2629" s="184"/>
      <c r="S2629" s="184"/>
      <c r="T2629" s="185"/>
      <c r="AT2629" s="180" t="s">
        <v>269</v>
      </c>
      <c r="AU2629" s="180" t="s">
        <v>87</v>
      </c>
      <c r="AV2629" s="15" t="s">
        <v>162</v>
      </c>
      <c r="AW2629" s="15" t="s">
        <v>26</v>
      </c>
      <c r="AX2629" s="15" t="s">
        <v>79</v>
      </c>
      <c r="AY2629" s="180" t="s">
        <v>157</v>
      </c>
    </row>
    <row r="2630" spans="1:65" s="2" customFormat="1" ht="24.2" customHeight="1" x14ac:dyDescent="0.2">
      <c r="A2630" s="30"/>
      <c r="B2630" s="147"/>
      <c r="C2630" s="193" t="s">
        <v>3415</v>
      </c>
      <c r="D2630" s="193" t="s">
        <v>777</v>
      </c>
      <c r="E2630" s="194" t="s">
        <v>3416</v>
      </c>
      <c r="F2630" s="195" t="s">
        <v>3417</v>
      </c>
      <c r="G2630" s="196" t="s">
        <v>205</v>
      </c>
      <c r="H2630" s="197">
        <v>14</v>
      </c>
      <c r="I2630" s="197"/>
      <c r="J2630" s="197">
        <f>ROUND(I2630*H2630,3)</f>
        <v>0</v>
      </c>
      <c r="K2630" s="198"/>
      <c r="L2630" s="199"/>
      <c r="M2630" s="200" t="s">
        <v>1</v>
      </c>
      <c r="N2630" s="201" t="s">
        <v>37</v>
      </c>
      <c r="O2630" s="156">
        <v>0</v>
      </c>
      <c r="P2630" s="156">
        <f>O2630*H2630</f>
        <v>0</v>
      </c>
      <c r="Q2630" s="156">
        <v>1E-3</v>
      </c>
      <c r="R2630" s="156">
        <f>Q2630*H2630</f>
        <v>1.4E-2</v>
      </c>
      <c r="S2630" s="156">
        <v>0</v>
      </c>
      <c r="T2630" s="157">
        <f>S2630*H2630</f>
        <v>0</v>
      </c>
      <c r="U2630" s="30"/>
      <c r="V2630" s="30"/>
      <c r="W2630" s="30"/>
      <c r="X2630" s="30"/>
      <c r="Y2630" s="30"/>
      <c r="Z2630" s="30"/>
      <c r="AA2630" s="30"/>
      <c r="AB2630" s="30"/>
      <c r="AC2630" s="30"/>
      <c r="AD2630" s="30"/>
      <c r="AE2630" s="30"/>
      <c r="AR2630" s="158" t="s">
        <v>511</v>
      </c>
      <c r="AT2630" s="158" t="s">
        <v>777</v>
      </c>
      <c r="AU2630" s="158" t="s">
        <v>87</v>
      </c>
      <c r="AY2630" s="18" t="s">
        <v>157</v>
      </c>
      <c r="BE2630" s="159">
        <f>IF(N2630="základná",J2630,0)</f>
        <v>0</v>
      </c>
      <c r="BF2630" s="159">
        <f>IF(N2630="znížená",J2630,0)</f>
        <v>0</v>
      </c>
      <c r="BG2630" s="159">
        <f>IF(N2630="zákl. prenesená",J2630,0)</f>
        <v>0</v>
      </c>
      <c r="BH2630" s="159">
        <f>IF(N2630="zníž. prenesená",J2630,0)</f>
        <v>0</v>
      </c>
      <c r="BI2630" s="159">
        <f>IF(N2630="nulová",J2630,0)</f>
        <v>0</v>
      </c>
      <c r="BJ2630" s="18" t="s">
        <v>87</v>
      </c>
      <c r="BK2630" s="160">
        <f>ROUND(I2630*H2630,3)</f>
        <v>0</v>
      </c>
      <c r="BL2630" s="18" t="s">
        <v>220</v>
      </c>
      <c r="BM2630" s="158" t="s">
        <v>3418</v>
      </c>
    </row>
    <row r="2631" spans="1:65" s="14" customFormat="1" x14ac:dyDescent="0.2">
      <c r="B2631" s="172"/>
      <c r="D2631" s="166" t="s">
        <v>269</v>
      </c>
      <c r="E2631" s="173" t="s">
        <v>1</v>
      </c>
      <c r="F2631" s="174" t="s">
        <v>3414</v>
      </c>
      <c r="H2631" s="175">
        <v>14</v>
      </c>
      <c r="L2631" s="172"/>
      <c r="M2631" s="176"/>
      <c r="N2631" s="177"/>
      <c r="O2631" s="177"/>
      <c r="P2631" s="177"/>
      <c r="Q2631" s="177"/>
      <c r="R2631" s="177"/>
      <c r="S2631" s="177"/>
      <c r="T2631" s="178"/>
      <c r="AT2631" s="173" t="s">
        <v>269</v>
      </c>
      <c r="AU2631" s="173" t="s">
        <v>87</v>
      </c>
      <c r="AV2631" s="14" t="s">
        <v>87</v>
      </c>
      <c r="AW2631" s="14" t="s">
        <v>26</v>
      </c>
      <c r="AX2631" s="14" t="s">
        <v>71</v>
      </c>
      <c r="AY2631" s="173" t="s">
        <v>157</v>
      </c>
    </row>
    <row r="2632" spans="1:65" s="15" customFormat="1" x14ac:dyDescent="0.2">
      <c r="B2632" s="179"/>
      <c r="D2632" s="166" t="s">
        <v>269</v>
      </c>
      <c r="E2632" s="180" t="s">
        <v>1</v>
      </c>
      <c r="F2632" s="181" t="s">
        <v>272</v>
      </c>
      <c r="H2632" s="182">
        <v>14</v>
      </c>
      <c r="L2632" s="179"/>
      <c r="M2632" s="183"/>
      <c r="N2632" s="184"/>
      <c r="O2632" s="184"/>
      <c r="P2632" s="184"/>
      <c r="Q2632" s="184"/>
      <c r="R2632" s="184"/>
      <c r="S2632" s="184"/>
      <c r="T2632" s="185"/>
      <c r="AT2632" s="180" t="s">
        <v>269</v>
      </c>
      <c r="AU2632" s="180" t="s">
        <v>87</v>
      </c>
      <c r="AV2632" s="15" t="s">
        <v>162</v>
      </c>
      <c r="AW2632" s="15" t="s">
        <v>26</v>
      </c>
      <c r="AX2632" s="15" t="s">
        <v>79</v>
      </c>
      <c r="AY2632" s="180" t="s">
        <v>157</v>
      </c>
    </row>
    <row r="2633" spans="1:65" s="2" customFormat="1" ht="24.2" customHeight="1" x14ac:dyDescent="0.2">
      <c r="A2633" s="30"/>
      <c r="B2633" s="147"/>
      <c r="C2633" s="148" t="s">
        <v>3419</v>
      </c>
      <c r="D2633" s="148" t="s">
        <v>159</v>
      </c>
      <c r="E2633" s="149" t="s">
        <v>3420</v>
      </c>
      <c r="F2633" s="150" t="s">
        <v>3421</v>
      </c>
      <c r="G2633" s="151" t="s">
        <v>205</v>
      </c>
      <c r="H2633" s="152">
        <v>10</v>
      </c>
      <c r="I2633" s="152"/>
      <c r="J2633" s="152">
        <f>ROUND(I2633*H2633,3)</f>
        <v>0</v>
      </c>
      <c r="K2633" s="153"/>
      <c r="L2633" s="31"/>
      <c r="M2633" s="154" t="s">
        <v>1</v>
      </c>
      <c r="N2633" s="155" t="s">
        <v>37</v>
      </c>
      <c r="O2633" s="156">
        <v>0.6</v>
      </c>
      <c r="P2633" s="156">
        <f>O2633*H2633</f>
        <v>6</v>
      </c>
      <c r="Q2633" s="156">
        <v>0</v>
      </c>
      <c r="R2633" s="156">
        <f>Q2633*H2633</f>
        <v>0</v>
      </c>
      <c r="S2633" s="156">
        <v>0</v>
      </c>
      <c r="T2633" s="157">
        <f>S2633*H2633</f>
        <v>0</v>
      </c>
      <c r="U2633" s="30"/>
      <c r="V2633" s="30"/>
      <c r="W2633" s="30"/>
      <c r="X2633" s="30"/>
      <c r="Y2633" s="30"/>
      <c r="Z2633" s="30"/>
      <c r="AA2633" s="30"/>
      <c r="AB2633" s="30"/>
      <c r="AC2633" s="30"/>
      <c r="AD2633" s="30"/>
      <c r="AE2633" s="30"/>
      <c r="AR2633" s="158" t="s">
        <v>220</v>
      </c>
      <c r="AT2633" s="158" t="s">
        <v>159</v>
      </c>
      <c r="AU2633" s="158" t="s">
        <v>87</v>
      </c>
      <c r="AY2633" s="18" t="s">
        <v>157</v>
      </c>
      <c r="BE2633" s="159">
        <f>IF(N2633="základná",J2633,0)</f>
        <v>0</v>
      </c>
      <c r="BF2633" s="159">
        <f>IF(N2633="znížená",J2633,0)</f>
        <v>0</v>
      </c>
      <c r="BG2633" s="159">
        <f>IF(N2633="zákl. prenesená",J2633,0)</f>
        <v>0</v>
      </c>
      <c r="BH2633" s="159">
        <f>IF(N2633="zníž. prenesená",J2633,0)</f>
        <v>0</v>
      </c>
      <c r="BI2633" s="159">
        <f>IF(N2633="nulová",J2633,0)</f>
        <v>0</v>
      </c>
      <c r="BJ2633" s="18" t="s">
        <v>87</v>
      </c>
      <c r="BK2633" s="160">
        <f>ROUND(I2633*H2633,3)</f>
        <v>0</v>
      </c>
      <c r="BL2633" s="18" t="s">
        <v>220</v>
      </c>
      <c r="BM2633" s="158" t="s">
        <v>3422</v>
      </c>
    </row>
    <row r="2634" spans="1:65" s="14" customFormat="1" x14ac:dyDescent="0.2">
      <c r="B2634" s="172"/>
      <c r="D2634" s="166" t="s">
        <v>269</v>
      </c>
      <c r="E2634" s="173" t="s">
        <v>1</v>
      </c>
      <c r="F2634" s="174" t="s">
        <v>3423</v>
      </c>
      <c r="H2634" s="175">
        <v>10</v>
      </c>
      <c r="L2634" s="172"/>
      <c r="M2634" s="176"/>
      <c r="N2634" s="177"/>
      <c r="O2634" s="177"/>
      <c r="P2634" s="177"/>
      <c r="Q2634" s="177"/>
      <c r="R2634" s="177"/>
      <c r="S2634" s="177"/>
      <c r="T2634" s="178"/>
      <c r="AT2634" s="173" t="s">
        <v>269</v>
      </c>
      <c r="AU2634" s="173" t="s">
        <v>87</v>
      </c>
      <c r="AV2634" s="14" t="s">
        <v>87</v>
      </c>
      <c r="AW2634" s="14" t="s">
        <v>26</v>
      </c>
      <c r="AX2634" s="14" t="s">
        <v>71</v>
      </c>
      <c r="AY2634" s="173" t="s">
        <v>157</v>
      </c>
    </row>
    <row r="2635" spans="1:65" s="13" customFormat="1" ht="22.5" x14ac:dyDescent="0.2">
      <c r="B2635" s="165"/>
      <c r="D2635" s="166" t="s">
        <v>269</v>
      </c>
      <c r="E2635" s="167" t="s">
        <v>1</v>
      </c>
      <c r="F2635" s="168" t="s">
        <v>3424</v>
      </c>
      <c r="H2635" s="167" t="s">
        <v>1</v>
      </c>
      <c r="L2635" s="165"/>
      <c r="M2635" s="169"/>
      <c r="N2635" s="170"/>
      <c r="O2635" s="170"/>
      <c r="P2635" s="170"/>
      <c r="Q2635" s="170"/>
      <c r="R2635" s="170"/>
      <c r="S2635" s="170"/>
      <c r="T2635" s="171"/>
      <c r="AT2635" s="167" t="s">
        <v>269</v>
      </c>
      <c r="AU2635" s="167" t="s">
        <v>87</v>
      </c>
      <c r="AV2635" s="13" t="s">
        <v>79</v>
      </c>
      <c r="AW2635" s="13" t="s">
        <v>26</v>
      </c>
      <c r="AX2635" s="13" t="s">
        <v>71</v>
      </c>
      <c r="AY2635" s="167" t="s">
        <v>157</v>
      </c>
    </row>
    <row r="2636" spans="1:65" s="15" customFormat="1" x14ac:dyDescent="0.2">
      <c r="B2636" s="179"/>
      <c r="D2636" s="166" t="s">
        <v>269</v>
      </c>
      <c r="E2636" s="180" t="s">
        <v>1</v>
      </c>
      <c r="F2636" s="181" t="s">
        <v>272</v>
      </c>
      <c r="H2636" s="182">
        <v>10</v>
      </c>
      <c r="L2636" s="179"/>
      <c r="M2636" s="183"/>
      <c r="N2636" s="184"/>
      <c r="O2636" s="184"/>
      <c r="P2636" s="184"/>
      <c r="Q2636" s="184"/>
      <c r="R2636" s="184"/>
      <c r="S2636" s="184"/>
      <c r="T2636" s="185"/>
      <c r="AT2636" s="180" t="s">
        <v>269</v>
      </c>
      <c r="AU2636" s="180" t="s">
        <v>87</v>
      </c>
      <c r="AV2636" s="15" t="s">
        <v>162</v>
      </c>
      <c r="AW2636" s="15" t="s">
        <v>26</v>
      </c>
      <c r="AX2636" s="15" t="s">
        <v>79</v>
      </c>
      <c r="AY2636" s="180" t="s">
        <v>157</v>
      </c>
    </row>
    <row r="2637" spans="1:65" s="2" customFormat="1" ht="24.2" customHeight="1" x14ac:dyDescent="0.2">
      <c r="A2637" s="30"/>
      <c r="B2637" s="147"/>
      <c r="C2637" s="148" t="s">
        <v>3425</v>
      </c>
      <c r="D2637" s="148" t="s">
        <v>159</v>
      </c>
      <c r="E2637" s="149" t="s">
        <v>3426</v>
      </c>
      <c r="F2637" s="150" t="s">
        <v>3427</v>
      </c>
      <c r="G2637" s="151" t="s">
        <v>205</v>
      </c>
      <c r="H2637" s="152">
        <v>2</v>
      </c>
      <c r="I2637" s="152"/>
      <c r="J2637" s="152">
        <f>ROUND(I2637*H2637,3)</f>
        <v>0</v>
      </c>
      <c r="K2637" s="153"/>
      <c r="L2637" s="31"/>
      <c r="M2637" s="154" t="s">
        <v>1</v>
      </c>
      <c r="N2637" s="155" t="s">
        <v>37</v>
      </c>
      <c r="O2637" s="156">
        <v>0.33900000000000002</v>
      </c>
      <c r="P2637" s="156">
        <f>O2637*H2637</f>
        <v>0.67800000000000005</v>
      </c>
      <c r="Q2637" s="156">
        <v>2.5000000000000001E-4</v>
      </c>
      <c r="R2637" s="156">
        <f>Q2637*H2637</f>
        <v>5.0000000000000001E-4</v>
      </c>
      <c r="S2637" s="156">
        <v>0</v>
      </c>
      <c r="T2637" s="157">
        <f>S2637*H2637</f>
        <v>0</v>
      </c>
      <c r="U2637" s="30"/>
      <c r="V2637" s="30"/>
      <c r="W2637" s="30"/>
      <c r="X2637" s="30"/>
      <c r="Y2637" s="30"/>
      <c r="Z2637" s="30"/>
      <c r="AA2637" s="30"/>
      <c r="AB2637" s="30"/>
      <c r="AC2637" s="30"/>
      <c r="AD2637" s="30"/>
      <c r="AE2637" s="30"/>
      <c r="AR2637" s="158" t="s">
        <v>220</v>
      </c>
      <c r="AT2637" s="158" t="s">
        <v>159</v>
      </c>
      <c r="AU2637" s="158" t="s">
        <v>87</v>
      </c>
      <c r="AY2637" s="18" t="s">
        <v>157</v>
      </c>
      <c r="BE2637" s="159">
        <f>IF(N2637="základná",J2637,0)</f>
        <v>0</v>
      </c>
      <c r="BF2637" s="159">
        <f>IF(N2637="znížená",J2637,0)</f>
        <v>0</v>
      </c>
      <c r="BG2637" s="159">
        <f>IF(N2637="zákl. prenesená",J2637,0)</f>
        <v>0</v>
      </c>
      <c r="BH2637" s="159">
        <f>IF(N2637="zníž. prenesená",J2637,0)</f>
        <v>0</v>
      </c>
      <c r="BI2637" s="159">
        <f>IF(N2637="nulová",J2637,0)</f>
        <v>0</v>
      </c>
      <c r="BJ2637" s="18" t="s">
        <v>87</v>
      </c>
      <c r="BK2637" s="160">
        <f>ROUND(I2637*H2637,3)</f>
        <v>0</v>
      </c>
      <c r="BL2637" s="18" t="s">
        <v>220</v>
      </c>
      <c r="BM2637" s="158" t="s">
        <v>3428</v>
      </c>
    </row>
    <row r="2638" spans="1:65" s="13" customFormat="1" x14ac:dyDescent="0.2">
      <c r="B2638" s="165"/>
      <c r="D2638" s="166" t="s">
        <v>269</v>
      </c>
      <c r="E2638" s="167" t="s">
        <v>1</v>
      </c>
      <c r="F2638" s="168" t="s">
        <v>1070</v>
      </c>
      <c r="H2638" s="167" t="s">
        <v>1</v>
      </c>
      <c r="L2638" s="165"/>
      <c r="M2638" s="169"/>
      <c r="N2638" s="170"/>
      <c r="O2638" s="170"/>
      <c r="P2638" s="170"/>
      <c r="Q2638" s="170"/>
      <c r="R2638" s="170"/>
      <c r="S2638" s="170"/>
      <c r="T2638" s="171"/>
      <c r="AT2638" s="167" t="s">
        <v>269</v>
      </c>
      <c r="AU2638" s="167" t="s">
        <v>87</v>
      </c>
      <c r="AV2638" s="13" t="s">
        <v>79</v>
      </c>
      <c r="AW2638" s="13" t="s">
        <v>26</v>
      </c>
      <c r="AX2638" s="13" t="s">
        <v>71</v>
      </c>
      <c r="AY2638" s="167" t="s">
        <v>157</v>
      </c>
    </row>
    <row r="2639" spans="1:65" s="14" customFormat="1" x14ac:dyDescent="0.2">
      <c r="B2639" s="172"/>
      <c r="D2639" s="166" t="s">
        <v>269</v>
      </c>
      <c r="E2639" s="173" t="s">
        <v>1</v>
      </c>
      <c r="F2639" s="174" t="s">
        <v>3429</v>
      </c>
      <c r="H2639" s="175">
        <v>1</v>
      </c>
      <c r="L2639" s="172"/>
      <c r="M2639" s="176"/>
      <c r="N2639" s="177"/>
      <c r="O2639" s="177"/>
      <c r="P2639" s="177"/>
      <c r="Q2639" s="177"/>
      <c r="R2639" s="177"/>
      <c r="S2639" s="177"/>
      <c r="T2639" s="178"/>
      <c r="AT2639" s="173" t="s">
        <v>269</v>
      </c>
      <c r="AU2639" s="173" t="s">
        <v>87</v>
      </c>
      <c r="AV2639" s="14" t="s">
        <v>87</v>
      </c>
      <c r="AW2639" s="14" t="s">
        <v>26</v>
      </c>
      <c r="AX2639" s="14" t="s">
        <v>71</v>
      </c>
      <c r="AY2639" s="173" t="s">
        <v>157</v>
      </c>
    </row>
    <row r="2640" spans="1:65" s="16" customFormat="1" x14ac:dyDescent="0.2">
      <c r="B2640" s="186"/>
      <c r="D2640" s="166" t="s">
        <v>269</v>
      </c>
      <c r="E2640" s="187" t="s">
        <v>1</v>
      </c>
      <c r="F2640" s="188" t="s">
        <v>319</v>
      </c>
      <c r="H2640" s="189">
        <v>1</v>
      </c>
      <c r="L2640" s="186"/>
      <c r="M2640" s="190"/>
      <c r="N2640" s="191"/>
      <c r="O2640" s="191"/>
      <c r="P2640" s="191"/>
      <c r="Q2640" s="191"/>
      <c r="R2640" s="191"/>
      <c r="S2640" s="191"/>
      <c r="T2640" s="192"/>
      <c r="AT2640" s="187" t="s">
        <v>269</v>
      </c>
      <c r="AU2640" s="187" t="s">
        <v>87</v>
      </c>
      <c r="AV2640" s="16" t="s">
        <v>92</v>
      </c>
      <c r="AW2640" s="16" t="s">
        <v>26</v>
      </c>
      <c r="AX2640" s="16" t="s">
        <v>71</v>
      </c>
      <c r="AY2640" s="187" t="s">
        <v>157</v>
      </c>
    </row>
    <row r="2641" spans="1:65" s="13" customFormat="1" x14ac:dyDescent="0.2">
      <c r="B2641" s="165"/>
      <c r="D2641" s="166" t="s">
        <v>269</v>
      </c>
      <c r="E2641" s="167" t="s">
        <v>1</v>
      </c>
      <c r="F2641" s="168" t="s">
        <v>1401</v>
      </c>
      <c r="H2641" s="167" t="s">
        <v>1</v>
      </c>
      <c r="L2641" s="165"/>
      <c r="M2641" s="169"/>
      <c r="N2641" s="170"/>
      <c r="O2641" s="170"/>
      <c r="P2641" s="170"/>
      <c r="Q2641" s="170"/>
      <c r="R2641" s="170"/>
      <c r="S2641" s="170"/>
      <c r="T2641" s="171"/>
      <c r="AT2641" s="167" t="s">
        <v>269</v>
      </c>
      <c r="AU2641" s="167" t="s">
        <v>87</v>
      </c>
      <c r="AV2641" s="13" t="s">
        <v>79</v>
      </c>
      <c r="AW2641" s="13" t="s">
        <v>26</v>
      </c>
      <c r="AX2641" s="13" t="s">
        <v>71</v>
      </c>
      <c r="AY2641" s="167" t="s">
        <v>157</v>
      </c>
    </row>
    <row r="2642" spans="1:65" s="14" customFormat="1" x14ac:dyDescent="0.2">
      <c r="B2642" s="172"/>
      <c r="D2642" s="166" t="s">
        <v>269</v>
      </c>
      <c r="E2642" s="173" t="s">
        <v>1</v>
      </c>
      <c r="F2642" s="174" t="s">
        <v>3430</v>
      </c>
      <c r="H2642" s="175">
        <v>1</v>
      </c>
      <c r="L2642" s="172"/>
      <c r="M2642" s="176"/>
      <c r="N2642" s="177"/>
      <c r="O2642" s="177"/>
      <c r="P2642" s="177"/>
      <c r="Q2642" s="177"/>
      <c r="R2642" s="177"/>
      <c r="S2642" s="177"/>
      <c r="T2642" s="178"/>
      <c r="AT2642" s="173" t="s">
        <v>269</v>
      </c>
      <c r="AU2642" s="173" t="s">
        <v>87</v>
      </c>
      <c r="AV2642" s="14" t="s">
        <v>87</v>
      </c>
      <c r="AW2642" s="14" t="s">
        <v>26</v>
      </c>
      <c r="AX2642" s="14" t="s">
        <v>71</v>
      </c>
      <c r="AY2642" s="173" t="s">
        <v>157</v>
      </c>
    </row>
    <row r="2643" spans="1:65" s="16" customFormat="1" x14ac:dyDescent="0.2">
      <c r="B2643" s="186"/>
      <c r="D2643" s="166" t="s">
        <v>269</v>
      </c>
      <c r="E2643" s="187" t="s">
        <v>1</v>
      </c>
      <c r="F2643" s="188" t="s">
        <v>319</v>
      </c>
      <c r="H2643" s="189">
        <v>1</v>
      </c>
      <c r="L2643" s="186"/>
      <c r="M2643" s="190"/>
      <c r="N2643" s="191"/>
      <c r="O2643" s="191"/>
      <c r="P2643" s="191"/>
      <c r="Q2643" s="191"/>
      <c r="R2643" s="191"/>
      <c r="S2643" s="191"/>
      <c r="T2643" s="192"/>
      <c r="AT2643" s="187" t="s">
        <v>269</v>
      </c>
      <c r="AU2643" s="187" t="s">
        <v>87</v>
      </c>
      <c r="AV2643" s="16" t="s">
        <v>92</v>
      </c>
      <c r="AW2643" s="16" t="s">
        <v>26</v>
      </c>
      <c r="AX2643" s="16" t="s">
        <v>71</v>
      </c>
      <c r="AY2643" s="187" t="s">
        <v>157</v>
      </c>
    </row>
    <row r="2644" spans="1:65" s="15" customFormat="1" x14ac:dyDescent="0.2">
      <c r="B2644" s="179"/>
      <c r="D2644" s="166" t="s">
        <v>269</v>
      </c>
      <c r="E2644" s="180" t="s">
        <v>1</v>
      </c>
      <c r="F2644" s="181" t="s">
        <v>272</v>
      </c>
      <c r="H2644" s="182">
        <v>2</v>
      </c>
      <c r="L2644" s="179"/>
      <c r="M2644" s="183"/>
      <c r="N2644" s="184"/>
      <c r="O2644" s="184"/>
      <c r="P2644" s="184"/>
      <c r="Q2644" s="184"/>
      <c r="R2644" s="184"/>
      <c r="S2644" s="184"/>
      <c r="T2644" s="185"/>
      <c r="AT2644" s="180" t="s">
        <v>269</v>
      </c>
      <c r="AU2644" s="180" t="s">
        <v>87</v>
      </c>
      <c r="AV2644" s="15" t="s">
        <v>162</v>
      </c>
      <c r="AW2644" s="15" t="s">
        <v>26</v>
      </c>
      <c r="AX2644" s="15" t="s">
        <v>79</v>
      </c>
      <c r="AY2644" s="180" t="s">
        <v>157</v>
      </c>
    </row>
    <row r="2645" spans="1:65" s="2" customFormat="1" ht="24.2" customHeight="1" x14ac:dyDescent="0.2">
      <c r="A2645" s="30"/>
      <c r="B2645" s="147"/>
      <c r="C2645" s="148" t="s">
        <v>3431</v>
      </c>
      <c r="D2645" s="148" t="s">
        <v>159</v>
      </c>
      <c r="E2645" s="149" t="s">
        <v>3432</v>
      </c>
      <c r="F2645" s="150" t="s">
        <v>3433</v>
      </c>
      <c r="G2645" s="151" t="s">
        <v>205</v>
      </c>
      <c r="H2645" s="152">
        <v>4</v>
      </c>
      <c r="I2645" s="152"/>
      <c r="J2645" s="152">
        <f>ROUND(I2645*H2645,3)</f>
        <v>0</v>
      </c>
      <c r="K2645" s="153"/>
      <c r="L2645" s="31"/>
      <c r="M2645" s="154" t="s">
        <v>1</v>
      </c>
      <c r="N2645" s="155" t="s">
        <v>37</v>
      </c>
      <c r="O2645" s="156">
        <v>0.46200000000000002</v>
      </c>
      <c r="P2645" s="156">
        <f>O2645*H2645</f>
        <v>1.8480000000000001</v>
      </c>
      <c r="Q2645" s="156">
        <v>2.5999999999999998E-4</v>
      </c>
      <c r="R2645" s="156">
        <f>Q2645*H2645</f>
        <v>1.0399999999999999E-3</v>
      </c>
      <c r="S2645" s="156">
        <v>0</v>
      </c>
      <c r="T2645" s="157">
        <f>S2645*H2645</f>
        <v>0</v>
      </c>
      <c r="U2645" s="30"/>
      <c r="V2645" s="30"/>
      <c r="W2645" s="30"/>
      <c r="X2645" s="30"/>
      <c r="Y2645" s="30"/>
      <c r="Z2645" s="30"/>
      <c r="AA2645" s="30"/>
      <c r="AB2645" s="30"/>
      <c r="AC2645" s="30"/>
      <c r="AD2645" s="30"/>
      <c r="AE2645" s="30"/>
      <c r="AR2645" s="158" t="s">
        <v>220</v>
      </c>
      <c r="AT2645" s="158" t="s">
        <v>159</v>
      </c>
      <c r="AU2645" s="158" t="s">
        <v>87</v>
      </c>
      <c r="AY2645" s="18" t="s">
        <v>157</v>
      </c>
      <c r="BE2645" s="159">
        <f>IF(N2645="základná",J2645,0)</f>
        <v>0</v>
      </c>
      <c r="BF2645" s="159">
        <f>IF(N2645="znížená",J2645,0)</f>
        <v>0</v>
      </c>
      <c r="BG2645" s="159">
        <f>IF(N2645="zákl. prenesená",J2645,0)</f>
        <v>0</v>
      </c>
      <c r="BH2645" s="159">
        <f>IF(N2645="zníž. prenesená",J2645,0)</f>
        <v>0</v>
      </c>
      <c r="BI2645" s="159">
        <f>IF(N2645="nulová",J2645,0)</f>
        <v>0</v>
      </c>
      <c r="BJ2645" s="18" t="s">
        <v>87</v>
      </c>
      <c r="BK2645" s="160">
        <f>ROUND(I2645*H2645,3)</f>
        <v>0</v>
      </c>
      <c r="BL2645" s="18" t="s">
        <v>220</v>
      </c>
      <c r="BM2645" s="158" t="s">
        <v>3434</v>
      </c>
    </row>
    <row r="2646" spans="1:65" s="13" customFormat="1" x14ac:dyDescent="0.2">
      <c r="B2646" s="165"/>
      <c r="D2646" s="166" t="s">
        <v>269</v>
      </c>
      <c r="E2646" s="167" t="s">
        <v>1</v>
      </c>
      <c r="F2646" s="168" t="s">
        <v>1070</v>
      </c>
      <c r="H2646" s="167" t="s">
        <v>1</v>
      </c>
      <c r="L2646" s="165"/>
      <c r="M2646" s="169"/>
      <c r="N2646" s="170"/>
      <c r="O2646" s="170"/>
      <c r="P2646" s="170"/>
      <c r="Q2646" s="170"/>
      <c r="R2646" s="170"/>
      <c r="S2646" s="170"/>
      <c r="T2646" s="171"/>
      <c r="AT2646" s="167" t="s">
        <v>269</v>
      </c>
      <c r="AU2646" s="167" t="s">
        <v>87</v>
      </c>
      <c r="AV2646" s="13" t="s">
        <v>79</v>
      </c>
      <c r="AW2646" s="13" t="s">
        <v>26</v>
      </c>
      <c r="AX2646" s="13" t="s">
        <v>71</v>
      </c>
      <c r="AY2646" s="167" t="s">
        <v>157</v>
      </c>
    </row>
    <row r="2647" spans="1:65" s="14" customFormat="1" x14ac:dyDescent="0.2">
      <c r="B2647" s="172"/>
      <c r="D2647" s="166" t="s">
        <v>269</v>
      </c>
      <c r="E2647" s="173" t="s">
        <v>1</v>
      </c>
      <c r="F2647" s="174" t="s">
        <v>3435</v>
      </c>
      <c r="H2647" s="175">
        <v>2</v>
      </c>
      <c r="L2647" s="172"/>
      <c r="M2647" s="176"/>
      <c r="N2647" s="177"/>
      <c r="O2647" s="177"/>
      <c r="P2647" s="177"/>
      <c r="Q2647" s="177"/>
      <c r="R2647" s="177"/>
      <c r="S2647" s="177"/>
      <c r="T2647" s="178"/>
      <c r="AT2647" s="173" t="s">
        <v>269</v>
      </c>
      <c r="AU2647" s="173" t="s">
        <v>87</v>
      </c>
      <c r="AV2647" s="14" t="s">
        <v>87</v>
      </c>
      <c r="AW2647" s="14" t="s">
        <v>26</v>
      </c>
      <c r="AX2647" s="14" t="s">
        <v>71</v>
      </c>
      <c r="AY2647" s="173" t="s">
        <v>157</v>
      </c>
    </row>
    <row r="2648" spans="1:65" s="16" customFormat="1" x14ac:dyDescent="0.2">
      <c r="B2648" s="186"/>
      <c r="D2648" s="166" t="s">
        <v>269</v>
      </c>
      <c r="E2648" s="187" t="s">
        <v>1</v>
      </c>
      <c r="F2648" s="188" t="s">
        <v>319</v>
      </c>
      <c r="H2648" s="189">
        <v>2</v>
      </c>
      <c r="L2648" s="186"/>
      <c r="M2648" s="190"/>
      <c r="N2648" s="191"/>
      <c r="O2648" s="191"/>
      <c r="P2648" s="191"/>
      <c r="Q2648" s="191"/>
      <c r="R2648" s="191"/>
      <c r="S2648" s="191"/>
      <c r="T2648" s="192"/>
      <c r="AT2648" s="187" t="s">
        <v>269</v>
      </c>
      <c r="AU2648" s="187" t="s">
        <v>87</v>
      </c>
      <c r="AV2648" s="16" t="s">
        <v>92</v>
      </c>
      <c r="AW2648" s="16" t="s">
        <v>26</v>
      </c>
      <c r="AX2648" s="16" t="s">
        <v>71</v>
      </c>
      <c r="AY2648" s="187" t="s">
        <v>157</v>
      </c>
    </row>
    <row r="2649" spans="1:65" s="13" customFormat="1" x14ac:dyDescent="0.2">
      <c r="B2649" s="165"/>
      <c r="D2649" s="166" t="s">
        <v>269</v>
      </c>
      <c r="E2649" s="167" t="s">
        <v>1</v>
      </c>
      <c r="F2649" s="168" t="s">
        <v>1401</v>
      </c>
      <c r="H2649" s="167" t="s">
        <v>1</v>
      </c>
      <c r="L2649" s="165"/>
      <c r="M2649" s="169"/>
      <c r="N2649" s="170"/>
      <c r="O2649" s="170"/>
      <c r="P2649" s="170"/>
      <c r="Q2649" s="170"/>
      <c r="R2649" s="170"/>
      <c r="S2649" s="170"/>
      <c r="T2649" s="171"/>
      <c r="AT2649" s="167" t="s">
        <v>269</v>
      </c>
      <c r="AU2649" s="167" t="s">
        <v>87</v>
      </c>
      <c r="AV2649" s="13" t="s">
        <v>79</v>
      </c>
      <c r="AW2649" s="13" t="s">
        <v>26</v>
      </c>
      <c r="AX2649" s="13" t="s">
        <v>71</v>
      </c>
      <c r="AY2649" s="167" t="s">
        <v>157</v>
      </c>
    </row>
    <row r="2650" spans="1:65" s="14" customFormat="1" x14ac:dyDescent="0.2">
      <c r="B2650" s="172"/>
      <c r="D2650" s="166" t="s">
        <v>269</v>
      </c>
      <c r="E2650" s="173" t="s">
        <v>1</v>
      </c>
      <c r="F2650" s="174" t="s">
        <v>3436</v>
      </c>
      <c r="H2650" s="175">
        <v>2</v>
      </c>
      <c r="L2650" s="172"/>
      <c r="M2650" s="176"/>
      <c r="N2650" s="177"/>
      <c r="O2650" s="177"/>
      <c r="P2650" s="177"/>
      <c r="Q2650" s="177"/>
      <c r="R2650" s="177"/>
      <c r="S2650" s="177"/>
      <c r="T2650" s="178"/>
      <c r="AT2650" s="173" t="s">
        <v>269</v>
      </c>
      <c r="AU2650" s="173" t="s">
        <v>87</v>
      </c>
      <c r="AV2650" s="14" t="s">
        <v>87</v>
      </c>
      <c r="AW2650" s="14" t="s">
        <v>26</v>
      </c>
      <c r="AX2650" s="14" t="s">
        <v>71</v>
      </c>
      <c r="AY2650" s="173" t="s">
        <v>157</v>
      </c>
    </row>
    <row r="2651" spans="1:65" s="16" customFormat="1" x14ac:dyDescent="0.2">
      <c r="B2651" s="186"/>
      <c r="D2651" s="166" t="s">
        <v>269</v>
      </c>
      <c r="E2651" s="187" t="s">
        <v>1</v>
      </c>
      <c r="F2651" s="188" t="s">
        <v>319</v>
      </c>
      <c r="H2651" s="189">
        <v>2</v>
      </c>
      <c r="L2651" s="186"/>
      <c r="M2651" s="190"/>
      <c r="N2651" s="191"/>
      <c r="O2651" s="191"/>
      <c r="P2651" s="191"/>
      <c r="Q2651" s="191"/>
      <c r="R2651" s="191"/>
      <c r="S2651" s="191"/>
      <c r="T2651" s="192"/>
      <c r="AT2651" s="187" t="s">
        <v>269</v>
      </c>
      <c r="AU2651" s="187" t="s">
        <v>87</v>
      </c>
      <c r="AV2651" s="16" t="s">
        <v>92</v>
      </c>
      <c r="AW2651" s="16" t="s">
        <v>26</v>
      </c>
      <c r="AX2651" s="16" t="s">
        <v>71</v>
      </c>
      <c r="AY2651" s="187" t="s">
        <v>157</v>
      </c>
    </row>
    <row r="2652" spans="1:65" s="15" customFormat="1" x14ac:dyDescent="0.2">
      <c r="B2652" s="179"/>
      <c r="D2652" s="166" t="s">
        <v>269</v>
      </c>
      <c r="E2652" s="180" t="s">
        <v>1</v>
      </c>
      <c r="F2652" s="181" t="s">
        <v>272</v>
      </c>
      <c r="H2652" s="182">
        <v>4</v>
      </c>
      <c r="L2652" s="179"/>
      <c r="M2652" s="183"/>
      <c r="N2652" s="184"/>
      <c r="O2652" s="184"/>
      <c r="P2652" s="184"/>
      <c r="Q2652" s="184"/>
      <c r="R2652" s="184"/>
      <c r="S2652" s="184"/>
      <c r="T2652" s="185"/>
      <c r="AT2652" s="180" t="s">
        <v>269</v>
      </c>
      <c r="AU2652" s="180" t="s">
        <v>87</v>
      </c>
      <c r="AV2652" s="15" t="s">
        <v>162</v>
      </c>
      <c r="AW2652" s="15" t="s">
        <v>26</v>
      </c>
      <c r="AX2652" s="15" t="s">
        <v>79</v>
      </c>
      <c r="AY2652" s="180" t="s">
        <v>157</v>
      </c>
    </row>
    <row r="2653" spans="1:65" s="2" customFormat="1" ht="24.2" customHeight="1" x14ac:dyDescent="0.2">
      <c r="A2653" s="30"/>
      <c r="B2653" s="147"/>
      <c r="C2653" s="148" t="s">
        <v>3437</v>
      </c>
      <c r="D2653" s="148" t="s">
        <v>159</v>
      </c>
      <c r="E2653" s="149" t="s">
        <v>3438</v>
      </c>
      <c r="F2653" s="150" t="s">
        <v>3439</v>
      </c>
      <c r="G2653" s="151" t="s">
        <v>205</v>
      </c>
      <c r="H2653" s="152">
        <v>8</v>
      </c>
      <c r="I2653" s="152"/>
      <c r="J2653" s="152">
        <f>ROUND(I2653*H2653,3)</f>
        <v>0</v>
      </c>
      <c r="K2653" s="153"/>
      <c r="L2653" s="31"/>
      <c r="M2653" s="154" t="s">
        <v>1</v>
      </c>
      <c r="N2653" s="155" t="s">
        <v>37</v>
      </c>
      <c r="O2653" s="156">
        <v>0.628</v>
      </c>
      <c r="P2653" s="156">
        <f>O2653*H2653</f>
        <v>5.024</v>
      </c>
      <c r="Q2653" s="156">
        <v>2.9999999999999997E-4</v>
      </c>
      <c r="R2653" s="156">
        <f>Q2653*H2653</f>
        <v>2.3999999999999998E-3</v>
      </c>
      <c r="S2653" s="156">
        <v>0</v>
      </c>
      <c r="T2653" s="157">
        <f>S2653*H2653</f>
        <v>0</v>
      </c>
      <c r="U2653" s="30"/>
      <c r="V2653" s="30"/>
      <c r="W2653" s="30"/>
      <c r="X2653" s="30"/>
      <c r="Y2653" s="30"/>
      <c r="Z2653" s="30"/>
      <c r="AA2653" s="30"/>
      <c r="AB2653" s="30"/>
      <c r="AC2653" s="30"/>
      <c r="AD2653" s="30"/>
      <c r="AE2653" s="30"/>
      <c r="AR2653" s="158" t="s">
        <v>220</v>
      </c>
      <c r="AT2653" s="158" t="s">
        <v>159</v>
      </c>
      <c r="AU2653" s="158" t="s">
        <v>87</v>
      </c>
      <c r="AY2653" s="18" t="s">
        <v>157</v>
      </c>
      <c r="BE2653" s="159">
        <f>IF(N2653="základná",J2653,0)</f>
        <v>0</v>
      </c>
      <c r="BF2653" s="159">
        <f>IF(N2653="znížená",J2653,0)</f>
        <v>0</v>
      </c>
      <c r="BG2653" s="159">
        <f>IF(N2653="zákl. prenesená",J2653,0)</f>
        <v>0</v>
      </c>
      <c r="BH2653" s="159">
        <f>IF(N2653="zníž. prenesená",J2653,0)</f>
        <v>0</v>
      </c>
      <c r="BI2653" s="159">
        <f>IF(N2653="nulová",J2653,0)</f>
        <v>0</v>
      </c>
      <c r="BJ2653" s="18" t="s">
        <v>87</v>
      </c>
      <c r="BK2653" s="160">
        <f>ROUND(I2653*H2653,3)</f>
        <v>0</v>
      </c>
      <c r="BL2653" s="18" t="s">
        <v>220</v>
      </c>
      <c r="BM2653" s="158" t="s">
        <v>3440</v>
      </c>
    </row>
    <row r="2654" spans="1:65" s="13" customFormat="1" x14ac:dyDescent="0.2">
      <c r="B2654" s="165"/>
      <c r="D2654" s="166" t="s">
        <v>269</v>
      </c>
      <c r="E2654" s="167" t="s">
        <v>1</v>
      </c>
      <c r="F2654" s="168" t="s">
        <v>1070</v>
      </c>
      <c r="H2654" s="167" t="s">
        <v>1</v>
      </c>
      <c r="L2654" s="165"/>
      <c r="M2654" s="169"/>
      <c r="N2654" s="170"/>
      <c r="O2654" s="170"/>
      <c r="P2654" s="170"/>
      <c r="Q2654" s="170"/>
      <c r="R2654" s="170"/>
      <c r="S2654" s="170"/>
      <c r="T2654" s="171"/>
      <c r="AT2654" s="167" t="s">
        <v>269</v>
      </c>
      <c r="AU2654" s="167" t="s">
        <v>87</v>
      </c>
      <c r="AV2654" s="13" t="s">
        <v>79</v>
      </c>
      <c r="AW2654" s="13" t="s">
        <v>26</v>
      </c>
      <c r="AX2654" s="13" t="s">
        <v>71</v>
      </c>
      <c r="AY2654" s="167" t="s">
        <v>157</v>
      </c>
    </row>
    <row r="2655" spans="1:65" s="14" customFormat="1" x14ac:dyDescent="0.2">
      <c r="B2655" s="172"/>
      <c r="D2655" s="166" t="s">
        <v>269</v>
      </c>
      <c r="E2655" s="173" t="s">
        <v>1</v>
      </c>
      <c r="F2655" s="174" t="s">
        <v>3441</v>
      </c>
      <c r="H2655" s="175">
        <v>7</v>
      </c>
      <c r="L2655" s="172"/>
      <c r="M2655" s="176"/>
      <c r="N2655" s="177"/>
      <c r="O2655" s="177"/>
      <c r="P2655" s="177"/>
      <c r="Q2655" s="177"/>
      <c r="R2655" s="177"/>
      <c r="S2655" s="177"/>
      <c r="T2655" s="178"/>
      <c r="AT2655" s="173" t="s">
        <v>269</v>
      </c>
      <c r="AU2655" s="173" t="s">
        <v>87</v>
      </c>
      <c r="AV2655" s="14" t="s">
        <v>87</v>
      </c>
      <c r="AW2655" s="14" t="s">
        <v>26</v>
      </c>
      <c r="AX2655" s="14" t="s">
        <v>71</v>
      </c>
      <c r="AY2655" s="173" t="s">
        <v>157</v>
      </c>
    </row>
    <row r="2656" spans="1:65" s="16" customFormat="1" x14ac:dyDescent="0.2">
      <c r="B2656" s="186"/>
      <c r="D2656" s="166" t="s">
        <v>269</v>
      </c>
      <c r="E2656" s="187" t="s">
        <v>1</v>
      </c>
      <c r="F2656" s="188" t="s">
        <v>319</v>
      </c>
      <c r="H2656" s="189">
        <v>7</v>
      </c>
      <c r="L2656" s="186"/>
      <c r="M2656" s="190"/>
      <c r="N2656" s="191"/>
      <c r="O2656" s="191"/>
      <c r="P2656" s="191"/>
      <c r="Q2656" s="191"/>
      <c r="R2656" s="191"/>
      <c r="S2656" s="191"/>
      <c r="T2656" s="192"/>
      <c r="AT2656" s="187" t="s">
        <v>269</v>
      </c>
      <c r="AU2656" s="187" t="s">
        <v>87</v>
      </c>
      <c r="AV2656" s="16" t="s">
        <v>92</v>
      </c>
      <c r="AW2656" s="16" t="s">
        <v>26</v>
      </c>
      <c r="AX2656" s="16" t="s">
        <v>71</v>
      </c>
      <c r="AY2656" s="187" t="s">
        <v>157</v>
      </c>
    </row>
    <row r="2657" spans="1:65" s="13" customFormat="1" x14ac:dyDescent="0.2">
      <c r="B2657" s="165"/>
      <c r="D2657" s="166" t="s">
        <v>269</v>
      </c>
      <c r="E2657" s="167" t="s">
        <v>1</v>
      </c>
      <c r="F2657" s="168" t="s">
        <v>1401</v>
      </c>
      <c r="H2657" s="167" t="s">
        <v>1</v>
      </c>
      <c r="L2657" s="165"/>
      <c r="M2657" s="169"/>
      <c r="N2657" s="170"/>
      <c r="O2657" s="170"/>
      <c r="P2657" s="170"/>
      <c r="Q2657" s="170"/>
      <c r="R2657" s="170"/>
      <c r="S2657" s="170"/>
      <c r="T2657" s="171"/>
      <c r="AT2657" s="167" t="s">
        <v>269</v>
      </c>
      <c r="AU2657" s="167" t="s">
        <v>87</v>
      </c>
      <c r="AV2657" s="13" t="s">
        <v>79</v>
      </c>
      <c r="AW2657" s="13" t="s">
        <v>26</v>
      </c>
      <c r="AX2657" s="13" t="s">
        <v>71</v>
      </c>
      <c r="AY2657" s="167" t="s">
        <v>157</v>
      </c>
    </row>
    <row r="2658" spans="1:65" s="14" customFormat="1" x14ac:dyDescent="0.2">
      <c r="B2658" s="172"/>
      <c r="D2658" s="166" t="s">
        <v>269</v>
      </c>
      <c r="E2658" s="173" t="s">
        <v>1</v>
      </c>
      <c r="F2658" s="174" t="s">
        <v>3442</v>
      </c>
      <c r="H2658" s="175">
        <v>1</v>
      </c>
      <c r="L2658" s="172"/>
      <c r="M2658" s="176"/>
      <c r="N2658" s="177"/>
      <c r="O2658" s="177"/>
      <c r="P2658" s="177"/>
      <c r="Q2658" s="177"/>
      <c r="R2658" s="177"/>
      <c r="S2658" s="177"/>
      <c r="T2658" s="178"/>
      <c r="AT2658" s="173" t="s">
        <v>269</v>
      </c>
      <c r="AU2658" s="173" t="s">
        <v>87</v>
      </c>
      <c r="AV2658" s="14" t="s">
        <v>87</v>
      </c>
      <c r="AW2658" s="14" t="s">
        <v>26</v>
      </c>
      <c r="AX2658" s="14" t="s">
        <v>71</v>
      </c>
      <c r="AY2658" s="173" t="s">
        <v>157</v>
      </c>
    </row>
    <row r="2659" spans="1:65" s="16" customFormat="1" x14ac:dyDescent="0.2">
      <c r="B2659" s="186"/>
      <c r="D2659" s="166" t="s">
        <v>269</v>
      </c>
      <c r="E2659" s="187" t="s">
        <v>1</v>
      </c>
      <c r="F2659" s="188" t="s">
        <v>319</v>
      </c>
      <c r="H2659" s="189">
        <v>1</v>
      </c>
      <c r="L2659" s="186"/>
      <c r="M2659" s="190"/>
      <c r="N2659" s="191"/>
      <c r="O2659" s="191"/>
      <c r="P2659" s="191"/>
      <c r="Q2659" s="191"/>
      <c r="R2659" s="191"/>
      <c r="S2659" s="191"/>
      <c r="T2659" s="192"/>
      <c r="AT2659" s="187" t="s">
        <v>269</v>
      </c>
      <c r="AU2659" s="187" t="s">
        <v>87</v>
      </c>
      <c r="AV2659" s="16" t="s">
        <v>92</v>
      </c>
      <c r="AW2659" s="16" t="s">
        <v>26</v>
      </c>
      <c r="AX2659" s="16" t="s">
        <v>71</v>
      </c>
      <c r="AY2659" s="187" t="s">
        <v>157</v>
      </c>
    </row>
    <row r="2660" spans="1:65" s="15" customFormat="1" x14ac:dyDescent="0.2">
      <c r="B2660" s="179"/>
      <c r="D2660" s="166" t="s">
        <v>269</v>
      </c>
      <c r="E2660" s="180" t="s">
        <v>1</v>
      </c>
      <c r="F2660" s="181" t="s">
        <v>272</v>
      </c>
      <c r="H2660" s="182">
        <v>8</v>
      </c>
      <c r="L2660" s="179"/>
      <c r="M2660" s="183"/>
      <c r="N2660" s="184"/>
      <c r="O2660" s="184"/>
      <c r="P2660" s="184"/>
      <c r="Q2660" s="184"/>
      <c r="R2660" s="184"/>
      <c r="S2660" s="184"/>
      <c r="T2660" s="185"/>
      <c r="AT2660" s="180" t="s">
        <v>269</v>
      </c>
      <c r="AU2660" s="180" t="s">
        <v>87</v>
      </c>
      <c r="AV2660" s="15" t="s">
        <v>162</v>
      </c>
      <c r="AW2660" s="15" t="s">
        <v>26</v>
      </c>
      <c r="AX2660" s="15" t="s">
        <v>79</v>
      </c>
      <c r="AY2660" s="180" t="s">
        <v>157</v>
      </c>
    </row>
    <row r="2661" spans="1:65" s="2" customFormat="1" ht="24.2" customHeight="1" x14ac:dyDescent="0.2">
      <c r="A2661" s="30"/>
      <c r="B2661" s="147"/>
      <c r="C2661" s="148" t="s">
        <v>3443</v>
      </c>
      <c r="D2661" s="148" t="s">
        <v>159</v>
      </c>
      <c r="E2661" s="149" t="s">
        <v>3444</v>
      </c>
      <c r="F2661" s="150" t="s">
        <v>3445</v>
      </c>
      <c r="G2661" s="151" t="s">
        <v>205</v>
      </c>
      <c r="H2661" s="152">
        <v>5</v>
      </c>
      <c r="I2661" s="152"/>
      <c r="J2661" s="152">
        <f>ROUND(I2661*H2661,3)</f>
        <v>0</v>
      </c>
      <c r="K2661" s="153"/>
      <c r="L2661" s="31"/>
      <c r="M2661" s="154" t="s">
        <v>1</v>
      </c>
      <c r="N2661" s="155" t="s">
        <v>37</v>
      </c>
      <c r="O2661" s="156">
        <v>0.69626999999999994</v>
      </c>
      <c r="P2661" s="156">
        <f>O2661*H2661</f>
        <v>3.4813499999999999</v>
      </c>
      <c r="Q2661" s="156">
        <v>3.2000000000000003E-4</v>
      </c>
      <c r="R2661" s="156">
        <f>Q2661*H2661</f>
        <v>1.6000000000000001E-3</v>
      </c>
      <c r="S2661" s="156">
        <v>0</v>
      </c>
      <c r="T2661" s="157">
        <f>S2661*H2661</f>
        <v>0</v>
      </c>
      <c r="U2661" s="30"/>
      <c r="V2661" s="30"/>
      <c r="W2661" s="30"/>
      <c r="X2661" s="30"/>
      <c r="Y2661" s="30"/>
      <c r="Z2661" s="30"/>
      <c r="AA2661" s="30"/>
      <c r="AB2661" s="30"/>
      <c r="AC2661" s="30"/>
      <c r="AD2661" s="30"/>
      <c r="AE2661" s="30"/>
      <c r="AR2661" s="158" t="s">
        <v>220</v>
      </c>
      <c r="AT2661" s="158" t="s">
        <v>159</v>
      </c>
      <c r="AU2661" s="158" t="s">
        <v>87</v>
      </c>
      <c r="AY2661" s="18" t="s">
        <v>157</v>
      </c>
      <c r="BE2661" s="159">
        <f>IF(N2661="základná",J2661,0)</f>
        <v>0</v>
      </c>
      <c r="BF2661" s="159">
        <f>IF(N2661="znížená",J2661,0)</f>
        <v>0</v>
      </c>
      <c r="BG2661" s="159">
        <f>IF(N2661="zákl. prenesená",J2661,0)</f>
        <v>0</v>
      </c>
      <c r="BH2661" s="159">
        <f>IF(N2661="zníž. prenesená",J2661,0)</f>
        <v>0</v>
      </c>
      <c r="BI2661" s="159">
        <f>IF(N2661="nulová",J2661,0)</f>
        <v>0</v>
      </c>
      <c r="BJ2661" s="18" t="s">
        <v>87</v>
      </c>
      <c r="BK2661" s="160">
        <f>ROUND(I2661*H2661,3)</f>
        <v>0</v>
      </c>
      <c r="BL2661" s="18" t="s">
        <v>220</v>
      </c>
      <c r="BM2661" s="158" t="s">
        <v>3446</v>
      </c>
    </row>
    <row r="2662" spans="1:65" s="13" customFormat="1" x14ac:dyDescent="0.2">
      <c r="B2662" s="165"/>
      <c r="D2662" s="166" t="s">
        <v>269</v>
      </c>
      <c r="E2662" s="167" t="s">
        <v>1</v>
      </c>
      <c r="F2662" s="168" t="s">
        <v>1401</v>
      </c>
      <c r="H2662" s="167" t="s">
        <v>1</v>
      </c>
      <c r="L2662" s="165"/>
      <c r="M2662" s="169"/>
      <c r="N2662" s="170"/>
      <c r="O2662" s="170"/>
      <c r="P2662" s="170"/>
      <c r="Q2662" s="170"/>
      <c r="R2662" s="170"/>
      <c r="S2662" s="170"/>
      <c r="T2662" s="171"/>
      <c r="AT2662" s="167" t="s">
        <v>269</v>
      </c>
      <c r="AU2662" s="167" t="s">
        <v>87</v>
      </c>
      <c r="AV2662" s="13" t="s">
        <v>79</v>
      </c>
      <c r="AW2662" s="13" t="s">
        <v>26</v>
      </c>
      <c r="AX2662" s="13" t="s">
        <v>71</v>
      </c>
      <c r="AY2662" s="167" t="s">
        <v>157</v>
      </c>
    </row>
    <row r="2663" spans="1:65" s="14" customFormat="1" x14ac:dyDescent="0.2">
      <c r="B2663" s="172"/>
      <c r="D2663" s="166" t="s">
        <v>269</v>
      </c>
      <c r="E2663" s="173" t="s">
        <v>1</v>
      </c>
      <c r="F2663" s="174" t="s">
        <v>3447</v>
      </c>
      <c r="H2663" s="175">
        <v>1</v>
      </c>
      <c r="L2663" s="172"/>
      <c r="M2663" s="176"/>
      <c r="N2663" s="177"/>
      <c r="O2663" s="177"/>
      <c r="P2663" s="177"/>
      <c r="Q2663" s="177"/>
      <c r="R2663" s="177"/>
      <c r="S2663" s="177"/>
      <c r="T2663" s="178"/>
      <c r="AT2663" s="173" t="s">
        <v>269</v>
      </c>
      <c r="AU2663" s="173" t="s">
        <v>87</v>
      </c>
      <c r="AV2663" s="14" t="s">
        <v>87</v>
      </c>
      <c r="AW2663" s="14" t="s">
        <v>26</v>
      </c>
      <c r="AX2663" s="14" t="s">
        <v>71</v>
      </c>
      <c r="AY2663" s="173" t="s">
        <v>157</v>
      </c>
    </row>
    <row r="2664" spans="1:65" s="14" customFormat="1" x14ac:dyDescent="0.2">
      <c r="B2664" s="172"/>
      <c r="D2664" s="166" t="s">
        <v>269</v>
      </c>
      <c r="E2664" s="173" t="s">
        <v>1</v>
      </c>
      <c r="F2664" s="174" t="s">
        <v>3448</v>
      </c>
      <c r="H2664" s="175">
        <v>4</v>
      </c>
      <c r="L2664" s="172"/>
      <c r="M2664" s="176"/>
      <c r="N2664" s="177"/>
      <c r="O2664" s="177"/>
      <c r="P2664" s="177"/>
      <c r="Q2664" s="177"/>
      <c r="R2664" s="177"/>
      <c r="S2664" s="177"/>
      <c r="T2664" s="178"/>
      <c r="AT2664" s="173" t="s">
        <v>269</v>
      </c>
      <c r="AU2664" s="173" t="s">
        <v>87</v>
      </c>
      <c r="AV2664" s="14" t="s">
        <v>87</v>
      </c>
      <c r="AW2664" s="14" t="s">
        <v>26</v>
      </c>
      <c r="AX2664" s="14" t="s">
        <v>71</v>
      </c>
      <c r="AY2664" s="173" t="s">
        <v>157</v>
      </c>
    </row>
    <row r="2665" spans="1:65" s="15" customFormat="1" x14ac:dyDescent="0.2">
      <c r="B2665" s="179"/>
      <c r="D2665" s="166" t="s">
        <v>269</v>
      </c>
      <c r="E2665" s="180" t="s">
        <v>1</v>
      </c>
      <c r="F2665" s="181" t="s">
        <v>272</v>
      </c>
      <c r="H2665" s="182">
        <v>5</v>
      </c>
      <c r="L2665" s="179"/>
      <c r="M2665" s="183"/>
      <c r="N2665" s="184"/>
      <c r="O2665" s="184"/>
      <c r="P2665" s="184"/>
      <c r="Q2665" s="184"/>
      <c r="R2665" s="184"/>
      <c r="S2665" s="184"/>
      <c r="T2665" s="185"/>
      <c r="AT2665" s="180" t="s">
        <v>269</v>
      </c>
      <c r="AU2665" s="180" t="s">
        <v>87</v>
      </c>
      <c r="AV2665" s="15" t="s">
        <v>162</v>
      </c>
      <c r="AW2665" s="15" t="s">
        <v>26</v>
      </c>
      <c r="AX2665" s="15" t="s">
        <v>79</v>
      </c>
      <c r="AY2665" s="180" t="s">
        <v>157</v>
      </c>
    </row>
    <row r="2666" spans="1:65" s="2" customFormat="1" ht="37.9" customHeight="1" x14ac:dyDescent="0.2">
      <c r="A2666" s="30"/>
      <c r="B2666" s="147"/>
      <c r="C2666" s="193" t="s">
        <v>3449</v>
      </c>
      <c r="D2666" s="193" t="s">
        <v>777</v>
      </c>
      <c r="E2666" s="194" t="s">
        <v>3450</v>
      </c>
      <c r="F2666" s="195" t="s">
        <v>3451</v>
      </c>
      <c r="G2666" s="196" t="s">
        <v>196</v>
      </c>
      <c r="H2666" s="197">
        <v>46.2</v>
      </c>
      <c r="I2666" s="197"/>
      <c r="J2666" s="197">
        <f>ROUND(I2666*H2666,3)</f>
        <v>0</v>
      </c>
      <c r="K2666" s="198"/>
      <c r="L2666" s="199"/>
      <c r="M2666" s="200" t="s">
        <v>1</v>
      </c>
      <c r="N2666" s="201" t="s">
        <v>37</v>
      </c>
      <c r="O2666" s="156">
        <v>0</v>
      </c>
      <c r="P2666" s="156">
        <f>O2666*H2666</f>
        <v>0</v>
      </c>
      <c r="Q2666" s="156">
        <v>1.14E-3</v>
      </c>
      <c r="R2666" s="156">
        <f>Q2666*H2666</f>
        <v>5.2668E-2</v>
      </c>
      <c r="S2666" s="156">
        <v>0</v>
      </c>
      <c r="T2666" s="157">
        <f>S2666*H2666</f>
        <v>0</v>
      </c>
      <c r="U2666" s="30"/>
      <c r="V2666" s="30"/>
      <c r="W2666" s="30"/>
      <c r="X2666" s="30"/>
      <c r="Y2666" s="30"/>
      <c r="Z2666" s="30"/>
      <c r="AA2666" s="30"/>
      <c r="AB2666" s="30"/>
      <c r="AC2666" s="30"/>
      <c r="AD2666" s="30"/>
      <c r="AE2666" s="30"/>
      <c r="AR2666" s="158" t="s">
        <v>511</v>
      </c>
      <c r="AT2666" s="158" t="s">
        <v>777</v>
      </c>
      <c r="AU2666" s="158" t="s">
        <v>87</v>
      </c>
      <c r="AY2666" s="18" t="s">
        <v>157</v>
      </c>
      <c r="BE2666" s="159">
        <f>IF(N2666="základná",J2666,0)</f>
        <v>0</v>
      </c>
      <c r="BF2666" s="159">
        <f>IF(N2666="znížená",J2666,0)</f>
        <v>0</v>
      </c>
      <c r="BG2666" s="159">
        <f>IF(N2666="zákl. prenesená",J2666,0)</f>
        <v>0</v>
      </c>
      <c r="BH2666" s="159">
        <f>IF(N2666="zníž. prenesená",J2666,0)</f>
        <v>0</v>
      </c>
      <c r="BI2666" s="159">
        <f>IF(N2666="nulová",J2666,0)</f>
        <v>0</v>
      </c>
      <c r="BJ2666" s="18" t="s">
        <v>87</v>
      </c>
      <c r="BK2666" s="160">
        <f>ROUND(I2666*H2666,3)</f>
        <v>0</v>
      </c>
      <c r="BL2666" s="18" t="s">
        <v>220</v>
      </c>
      <c r="BM2666" s="158" t="s">
        <v>3452</v>
      </c>
    </row>
    <row r="2667" spans="1:65" s="14" customFormat="1" x14ac:dyDescent="0.2">
      <c r="B2667" s="172"/>
      <c r="D2667" s="166" t="s">
        <v>269</v>
      </c>
      <c r="E2667" s="173" t="s">
        <v>1</v>
      </c>
      <c r="F2667" s="174" t="s">
        <v>3453</v>
      </c>
      <c r="H2667" s="175">
        <v>16.649999999999999</v>
      </c>
      <c r="L2667" s="172"/>
      <c r="M2667" s="176"/>
      <c r="N2667" s="177"/>
      <c r="O2667" s="177"/>
      <c r="P2667" s="177"/>
      <c r="Q2667" s="177"/>
      <c r="R2667" s="177"/>
      <c r="S2667" s="177"/>
      <c r="T2667" s="178"/>
      <c r="AT2667" s="173" t="s">
        <v>269</v>
      </c>
      <c r="AU2667" s="173" t="s">
        <v>87</v>
      </c>
      <c r="AV2667" s="14" t="s">
        <v>87</v>
      </c>
      <c r="AW2667" s="14" t="s">
        <v>26</v>
      </c>
      <c r="AX2667" s="14" t="s">
        <v>71</v>
      </c>
      <c r="AY2667" s="173" t="s">
        <v>157</v>
      </c>
    </row>
    <row r="2668" spans="1:65" s="14" customFormat="1" x14ac:dyDescent="0.2">
      <c r="B2668" s="172"/>
      <c r="D2668" s="166" t="s">
        <v>269</v>
      </c>
      <c r="E2668" s="173" t="s">
        <v>1</v>
      </c>
      <c r="F2668" s="174" t="s">
        <v>3454</v>
      </c>
      <c r="H2668" s="175">
        <v>27.35</v>
      </c>
      <c r="L2668" s="172"/>
      <c r="M2668" s="176"/>
      <c r="N2668" s="177"/>
      <c r="O2668" s="177"/>
      <c r="P2668" s="177"/>
      <c r="Q2668" s="177"/>
      <c r="R2668" s="177"/>
      <c r="S2668" s="177"/>
      <c r="T2668" s="178"/>
      <c r="AT2668" s="173" t="s">
        <v>269</v>
      </c>
      <c r="AU2668" s="173" t="s">
        <v>87</v>
      </c>
      <c r="AV2668" s="14" t="s">
        <v>87</v>
      </c>
      <c r="AW2668" s="14" t="s">
        <v>26</v>
      </c>
      <c r="AX2668" s="14" t="s">
        <v>71</v>
      </c>
      <c r="AY2668" s="173" t="s">
        <v>157</v>
      </c>
    </row>
    <row r="2669" spans="1:65" s="16" customFormat="1" x14ac:dyDescent="0.2">
      <c r="B2669" s="186"/>
      <c r="D2669" s="166" t="s">
        <v>269</v>
      </c>
      <c r="E2669" s="187" t="s">
        <v>1</v>
      </c>
      <c r="F2669" s="188" t="s">
        <v>319</v>
      </c>
      <c r="H2669" s="189">
        <v>44</v>
      </c>
      <c r="L2669" s="186"/>
      <c r="M2669" s="190"/>
      <c r="N2669" s="191"/>
      <c r="O2669" s="191"/>
      <c r="P2669" s="191"/>
      <c r="Q2669" s="191"/>
      <c r="R2669" s="191"/>
      <c r="S2669" s="191"/>
      <c r="T2669" s="192"/>
      <c r="AT2669" s="187" t="s">
        <v>269</v>
      </c>
      <c r="AU2669" s="187" t="s">
        <v>87</v>
      </c>
      <c r="AV2669" s="16" t="s">
        <v>92</v>
      </c>
      <c r="AW2669" s="16" t="s">
        <v>26</v>
      </c>
      <c r="AX2669" s="16" t="s">
        <v>71</v>
      </c>
      <c r="AY2669" s="187" t="s">
        <v>157</v>
      </c>
    </row>
    <row r="2670" spans="1:65" s="14" customFormat="1" x14ac:dyDescent="0.2">
      <c r="B2670" s="172"/>
      <c r="D2670" s="166" t="s">
        <v>269</v>
      </c>
      <c r="E2670" s="173" t="s">
        <v>1</v>
      </c>
      <c r="F2670" s="174" t="s">
        <v>3455</v>
      </c>
      <c r="H2670" s="175">
        <v>2.2000000000000002</v>
      </c>
      <c r="L2670" s="172"/>
      <c r="M2670" s="176"/>
      <c r="N2670" s="177"/>
      <c r="O2670" s="177"/>
      <c r="P2670" s="177"/>
      <c r="Q2670" s="177"/>
      <c r="R2670" s="177"/>
      <c r="S2670" s="177"/>
      <c r="T2670" s="178"/>
      <c r="AT2670" s="173" t="s">
        <v>269</v>
      </c>
      <c r="AU2670" s="173" t="s">
        <v>87</v>
      </c>
      <c r="AV2670" s="14" t="s">
        <v>87</v>
      </c>
      <c r="AW2670" s="14" t="s">
        <v>26</v>
      </c>
      <c r="AX2670" s="14" t="s">
        <v>71</v>
      </c>
      <c r="AY2670" s="173" t="s">
        <v>157</v>
      </c>
    </row>
    <row r="2671" spans="1:65" s="16" customFormat="1" x14ac:dyDescent="0.2">
      <c r="B2671" s="186"/>
      <c r="D2671" s="166" t="s">
        <v>269</v>
      </c>
      <c r="E2671" s="187" t="s">
        <v>1</v>
      </c>
      <c r="F2671" s="188" t="s">
        <v>319</v>
      </c>
      <c r="H2671" s="189">
        <v>2.2000000000000002</v>
      </c>
      <c r="L2671" s="186"/>
      <c r="M2671" s="190"/>
      <c r="N2671" s="191"/>
      <c r="O2671" s="191"/>
      <c r="P2671" s="191"/>
      <c r="Q2671" s="191"/>
      <c r="R2671" s="191"/>
      <c r="S2671" s="191"/>
      <c r="T2671" s="192"/>
      <c r="AT2671" s="187" t="s">
        <v>269</v>
      </c>
      <c r="AU2671" s="187" t="s">
        <v>87</v>
      </c>
      <c r="AV2671" s="16" t="s">
        <v>92</v>
      </c>
      <c r="AW2671" s="16" t="s">
        <v>26</v>
      </c>
      <c r="AX2671" s="16" t="s">
        <v>71</v>
      </c>
      <c r="AY2671" s="187" t="s">
        <v>157</v>
      </c>
    </row>
    <row r="2672" spans="1:65" s="15" customFormat="1" x14ac:dyDescent="0.2">
      <c r="B2672" s="179"/>
      <c r="D2672" s="166" t="s">
        <v>269</v>
      </c>
      <c r="E2672" s="180" t="s">
        <v>1</v>
      </c>
      <c r="F2672" s="181" t="s">
        <v>272</v>
      </c>
      <c r="H2672" s="182">
        <v>46.2</v>
      </c>
      <c r="L2672" s="179"/>
      <c r="M2672" s="183"/>
      <c r="N2672" s="184"/>
      <c r="O2672" s="184"/>
      <c r="P2672" s="184"/>
      <c r="Q2672" s="184"/>
      <c r="R2672" s="184"/>
      <c r="S2672" s="184"/>
      <c r="T2672" s="185"/>
      <c r="AT2672" s="180" t="s">
        <v>269</v>
      </c>
      <c r="AU2672" s="180" t="s">
        <v>87</v>
      </c>
      <c r="AV2672" s="15" t="s">
        <v>162</v>
      </c>
      <c r="AW2672" s="15" t="s">
        <v>26</v>
      </c>
      <c r="AX2672" s="15" t="s">
        <v>79</v>
      </c>
      <c r="AY2672" s="180" t="s">
        <v>157</v>
      </c>
    </row>
    <row r="2673" spans="1:65" s="2" customFormat="1" ht="37.9" customHeight="1" x14ac:dyDescent="0.2">
      <c r="A2673" s="30"/>
      <c r="B2673" s="147"/>
      <c r="C2673" s="193" t="s">
        <v>3456</v>
      </c>
      <c r="D2673" s="193" t="s">
        <v>777</v>
      </c>
      <c r="E2673" s="194" t="s">
        <v>3457</v>
      </c>
      <c r="F2673" s="195" t="s">
        <v>8153</v>
      </c>
      <c r="G2673" s="196" t="s">
        <v>205</v>
      </c>
      <c r="H2673" s="197">
        <v>38</v>
      </c>
      <c r="I2673" s="197"/>
      <c r="J2673" s="197">
        <f>ROUND(I2673*H2673,3)</f>
        <v>0</v>
      </c>
      <c r="K2673" s="198"/>
      <c r="L2673" s="199"/>
      <c r="M2673" s="200" t="s">
        <v>1</v>
      </c>
      <c r="N2673" s="201" t="s">
        <v>37</v>
      </c>
      <c r="O2673" s="156">
        <v>0</v>
      </c>
      <c r="P2673" s="156">
        <f>O2673*H2673</f>
        <v>0</v>
      </c>
      <c r="Q2673" s="156">
        <v>1E-4</v>
      </c>
      <c r="R2673" s="156">
        <f>Q2673*H2673</f>
        <v>3.8E-3</v>
      </c>
      <c r="S2673" s="156">
        <v>0</v>
      </c>
      <c r="T2673" s="157">
        <f>S2673*H2673</f>
        <v>0</v>
      </c>
      <c r="U2673" s="30"/>
      <c r="V2673" s="30"/>
      <c r="W2673" s="30"/>
      <c r="X2673" s="30"/>
      <c r="Y2673" s="30"/>
      <c r="Z2673" s="30"/>
      <c r="AA2673" s="30"/>
      <c r="AB2673" s="30"/>
      <c r="AC2673" s="30"/>
      <c r="AD2673" s="30"/>
      <c r="AE2673" s="30"/>
      <c r="AR2673" s="158" t="s">
        <v>511</v>
      </c>
      <c r="AT2673" s="158" t="s">
        <v>777</v>
      </c>
      <c r="AU2673" s="158" t="s">
        <v>87</v>
      </c>
      <c r="AY2673" s="18" t="s">
        <v>157</v>
      </c>
      <c r="BE2673" s="159">
        <f>IF(N2673="základná",J2673,0)</f>
        <v>0</v>
      </c>
      <c r="BF2673" s="159">
        <f>IF(N2673="znížená",J2673,0)</f>
        <v>0</v>
      </c>
      <c r="BG2673" s="159">
        <f>IF(N2673="zákl. prenesená",J2673,0)</f>
        <v>0</v>
      </c>
      <c r="BH2673" s="159">
        <f>IF(N2673="zníž. prenesená",J2673,0)</f>
        <v>0</v>
      </c>
      <c r="BI2673" s="159">
        <f>IF(N2673="nulová",J2673,0)</f>
        <v>0</v>
      </c>
      <c r="BJ2673" s="18" t="s">
        <v>87</v>
      </c>
      <c r="BK2673" s="160">
        <f>ROUND(I2673*H2673,3)</f>
        <v>0</v>
      </c>
      <c r="BL2673" s="18" t="s">
        <v>220</v>
      </c>
      <c r="BM2673" s="158" t="s">
        <v>3458</v>
      </c>
    </row>
    <row r="2674" spans="1:65" s="14" customFormat="1" x14ac:dyDescent="0.2">
      <c r="B2674" s="172"/>
      <c r="D2674" s="166" t="s">
        <v>269</v>
      </c>
      <c r="E2674" s="173" t="s">
        <v>1</v>
      </c>
      <c r="F2674" s="174" t="s">
        <v>3459</v>
      </c>
      <c r="H2674" s="175">
        <v>20</v>
      </c>
      <c r="L2674" s="172"/>
      <c r="M2674" s="176"/>
      <c r="N2674" s="177"/>
      <c r="O2674" s="177"/>
      <c r="P2674" s="177"/>
      <c r="Q2674" s="177"/>
      <c r="R2674" s="177"/>
      <c r="S2674" s="177"/>
      <c r="T2674" s="178"/>
      <c r="AT2674" s="173" t="s">
        <v>269</v>
      </c>
      <c r="AU2674" s="173" t="s">
        <v>87</v>
      </c>
      <c r="AV2674" s="14" t="s">
        <v>87</v>
      </c>
      <c r="AW2674" s="14" t="s">
        <v>26</v>
      </c>
      <c r="AX2674" s="14" t="s">
        <v>71</v>
      </c>
      <c r="AY2674" s="173" t="s">
        <v>157</v>
      </c>
    </row>
    <row r="2675" spans="1:65" s="14" customFormat="1" x14ac:dyDescent="0.2">
      <c r="B2675" s="172"/>
      <c r="D2675" s="166" t="s">
        <v>269</v>
      </c>
      <c r="E2675" s="173" t="s">
        <v>1</v>
      </c>
      <c r="F2675" s="174" t="s">
        <v>3460</v>
      </c>
      <c r="H2675" s="175">
        <v>18</v>
      </c>
      <c r="L2675" s="172"/>
      <c r="M2675" s="176"/>
      <c r="N2675" s="177"/>
      <c r="O2675" s="177"/>
      <c r="P2675" s="177"/>
      <c r="Q2675" s="177"/>
      <c r="R2675" s="177"/>
      <c r="S2675" s="177"/>
      <c r="T2675" s="178"/>
      <c r="AT2675" s="173" t="s">
        <v>269</v>
      </c>
      <c r="AU2675" s="173" t="s">
        <v>87</v>
      </c>
      <c r="AV2675" s="14" t="s">
        <v>87</v>
      </c>
      <c r="AW2675" s="14" t="s">
        <v>26</v>
      </c>
      <c r="AX2675" s="14" t="s">
        <v>71</v>
      </c>
      <c r="AY2675" s="173" t="s">
        <v>157</v>
      </c>
    </row>
    <row r="2676" spans="1:65" s="15" customFormat="1" x14ac:dyDescent="0.2">
      <c r="B2676" s="179"/>
      <c r="D2676" s="166" t="s">
        <v>269</v>
      </c>
      <c r="E2676" s="180" t="s">
        <v>1</v>
      </c>
      <c r="F2676" s="181" t="s">
        <v>272</v>
      </c>
      <c r="H2676" s="182">
        <v>38</v>
      </c>
      <c r="L2676" s="179"/>
      <c r="M2676" s="183"/>
      <c r="N2676" s="184"/>
      <c r="O2676" s="184"/>
      <c r="P2676" s="184"/>
      <c r="Q2676" s="184"/>
      <c r="R2676" s="184"/>
      <c r="S2676" s="184"/>
      <c r="T2676" s="185"/>
      <c r="AT2676" s="180" t="s">
        <v>269</v>
      </c>
      <c r="AU2676" s="180" t="s">
        <v>87</v>
      </c>
      <c r="AV2676" s="15" t="s">
        <v>162</v>
      </c>
      <c r="AW2676" s="15" t="s">
        <v>26</v>
      </c>
      <c r="AX2676" s="15" t="s">
        <v>79</v>
      </c>
      <c r="AY2676" s="180" t="s">
        <v>157</v>
      </c>
    </row>
    <row r="2677" spans="1:65" s="2" customFormat="1" ht="24.2" customHeight="1" x14ac:dyDescent="0.2">
      <c r="A2677" s="30"/>
      <c r="B2677" s="147"/>
      <c r="C2677" s="148" t="s">
        <v>3461</v>
      </c>
      <c r="D2677" s="148" t="s">
        <v>159</v>
      </c>
      <c r="E2677" s="149" t="s">
        <v>3462</v>
      </c>
      <c r="F2677" s="150" t="s">
        <v>3463</v>
      </c>
      <c r="G2677" s="151" t="s">
        <v>196</v>
      </c>
      <c r="H2677" s="152">
        <v>23.5</v>
      </c>
      <c r="I2677" s="152"/>
      <c r="J2677" s="152">
        <f>ROUND(I2677*H2677,3)</f>
        <v>0</v>
      </c>
      <c r="K2677" s="153"/>
      <c r="L2677" s="31"/>
      <c r="M2677" s="154" t="s">
        <v>1</v>
      </c>
      <c r="N2677" s="155" t="s">
        <v>37</v>
      </c>
      <c r="O2677" s="156">
        <v>1.04274</v>
      </c>
      <c r="P2677" s="156">
        <f>O2677*H2677</f>
        <v>24.504390000000001</v>
      </c>
      <c r="Q2677" s="156">
        <v>5.0000000000000001E-4</v>
      </c>
      <c r="R2677" s="156">
        <f>Q2677*H2677</f>
        <v>1.175E-2</v>
      </c>
      <c r="S2677" s="156">
        <v>0</v>
      </c>
      <c r="T2677" s="157">
        <f>S2677*H2677</f>
        <v>0</v>
      </c>
      <c r="U2677" s="30"/>
      <c r="V2677" s="30"/>
      <c r="W2677" s="30"/>
      <c r="X2677" s="30"/>
      <c r="Y2677" s="30"/>
      <c r="Z2677" s="30"/>
      <c r="AA2677" s="30"/>
      <c r="AB2677" s="30"/>
      <c r="AC2677" s="30"/>
      <c r="AD2677" s="30"/>
      <c r="AE2677" s="30"/>
      <c r="AR2677" s="158" t="s">
        <v>220</v>
      </c>
      <c r="AT2677" s="158" t="s">
        <v>159</v>
      </c>
      <c r="AU2677" s="158" t="s">
        <v>87</v>
      </c>
      <c r="AY2677" s="18" t="s">
        <v>157</v>
      </c>
      <c r="BE2677" s="159">
        <f>IF(N2677="základná",J2677,0)</f>
        <v>0</v>
      </c>
      <c r="BF2677" s="159">
        <f>IF(N2677="znížená",J2677,0)</f>
        <v>0</v>
      </c>
      <c r="BG2677" s="159">
        <f>IF(N2677="zákl. prenesená",J2677,0)</f>
        <v>0</v>
      </c>
      <c r="BH2677" s="159">
        <f>IF(N2677="zníž. prenesená",J2677,0)</f>
        <v>0</v>
      </c>
      <c r="BI2677" s="159">
        <f>IF(N2677="nulová",J2677,0)</f>
        <v>0</v>
      </c>
      <c r="BJ2677" s="18" t="s">
        <v>87</v>
      </c>
      <c r="BK2677" s="160">
        <f>ROUND(I2677*H2677,3)</f>
        <v>0</v>
      </c>
      <c r="BL2677" s="18" t="s">
        <v>220</v>
      </c>
      <c r="BM2677" s="158" t="s">
        <v>3464</v>
      </c>
    </row>
    <row r="2678" spans="1:65" s="13" customFormat="1" x14ac:dyDescent="0.2">
      <c r="B2678" s="165"/>
      <c r="D2678" s="166" t="s">
        <v>269</v>
      </c>
      <c r="E2678" s="167" t="s">
        <v>1</v>
      </c>
      <c r="F2678" s="168" t="s">
        <v>3465</v>
      </c>
      <c r="H2678" s="167" t="s">
        <v>1</v>
      </c>
      <c r="L2678" s="165"/>
      <c r="M2678" s="169"/>
      <c r="N2678" s="170"/>
      <c r="O2678" s="170"/>
      <c r="P2678" s="170"/>
      <c r="Q2678" s="170"/>
      <c r="R2678" s="170"/>
      <c r="S2678" s="170"/>
      <c r="T2678" s="171"/>
      <c r="AT2678" s="167" t="s">
        <v>269</v>
      </c>
      <c r="AU2678" s="167" t="s">
        <v>87</v>
      </c>
      <c r="AV2678" s="13" t="s">
        <v>79</v>
      </c>
      <c r="AW2678" s="13" t="s">
        <v>26</v>
      </c>
      <c r="AX2678" s="13" t="s">
        <v>71</v>
      </c>
      <c r="AY2678" s="167" t="s">
        <v>157</v>
      </c>
    </row>
    <row r="2679" spans="1:65" s="14" customFormat="1" x14ac:dyDescent="0.2">
      <c r="B2679" s="172"/>
      <c r="D2679" s="166" t="s">
        <v>269</v>
      </c>
      <c r="E2679" s="173" t="s">
        <v>1</v>
      </c>
      <c r="F2679" s="174" t="s">
        <v>3466</v>
      </c>
      <c r="H2679" s="175">
        <v>23.5</v>
      </c>
      <c r="L2679" s="172"/>
      <c r="M2679" s="176"/>
      <c r="N2679" s="177"/>
      <c r="O2679" s="177"/>
      <c r="P2679" s="177"/>
      <c r="Q2679" s="177"/>
      <c r="R2679" s="177"/>
      <c r="S2679" s="177"/>
      <c r="T2679" s="178"/>
      <c r="AT2679" s="173" t="s">
        <v>269</v>
      </c>
      <c r="AU2679" s="173" t="s">
        <v>87</v>
      </c>
      <c r="AV2679" s="14" t="s">
        <v>87</v>
      </c>
      <c r="AW2679" s="14" t="s">
        <v>26</v>
      </c>
      <c r="AX2679" s="14" t="s">
        <v>71</v>
      </c>
      <c r="AY2679" s="173" t="s">
        <v>157</v>
      </c>
    </row>
    <row r="2680" spans="1:65" s="15" customFormat="1" x14ac:dyDescent="0.2">
      <c r="B2680" s="179"/>
      <c r="D2680" s="166" t="s">
        <v>269</v>
      </c>
      <c r="E2680" s="180" t="s">
        <v>1</v>
      </c>
      <c r="F2680" s="181" t="s">
        <v>272</v>
      </c>
      <c r="H2680" s="182">
        <v>23.5</v>
      </c>
      <c r="L2680" s="179"/>
      <c r="M2680" s="183"/>
      <c r="N2680" s="184"/>
      <c r="O2680" s="184"/>
      <c r="P2680" s="184"/>
      <c r="Q2680" s="184"/>
      <c r="R2680" s="184"/>
      <c r="S2680" s="184"/>
      <c r="T2680" s="185"/>
      <c r="AT2680" s="180" t="s">
        <v>269</v>
      </c>
      <c r="AU2680" s="180" t="s">
        <v>87</v>
      </c>
      <c r="AV2680" s="15" t="s">
        <v>162</v>
      </c>
      <c r="AW2680" s="15" t="s">
        <v>26</v>
      </c>
      <c r="AX2680" s="15" t="s">
        <v>79</v>
      </c>
      <c r="AY2680" s="180" t="s">
        <v>157</v>
      </c>
    </row>
    <row r="2681" spans="1:65" s="2" customFormat="1" ht="24.2" customHeight="1" x14ac:dyDescent="0.2">
      <c r="A2681" s="30"/>
      <c r="B2681" s="147"/>
      <c r="C2681" s="193" t="s">
        <v>3467</v>
      </c>
      <c r="D2681" s="193" t="s">
        <v>777</v>
      </c>
      <c r="E2681" s="194" t="s">
        <v>3468</v>
      </c>
      <c r="F2681" s="195" t="s">
        <v>3469</v>
      </c>
      <c r="G2681" s="196" t="s">
        <v>196</v>
      </c>
      <c r="H2681" s="197">
        <v>24.675000000000001</v>
      </c>
      <c r="I2681" s="197"/>
      <c r="J2681" s="197">
        <f>ROUND(I2681*H2681,3)</f>
        <v>0</v>
      </c>
      <c r="K2681" s="198"/>
      <c r="L2681" s="199"/>
      <c r="M2681" s="200" t="s">
        <v>1</v>
      </c>
      <c r="N2681" s="201" t="s">
        <v>37</v>
      </c>
      <c r="O2681" s="156">
        <v>0</v>
      </c>
      <c r="P2681" s="156">
        <f>O2681*H2681</f>
        <v>0</v>
      </c>
      <c r="Q2681" s="156">
        <v>2.8000000000000001E-2</v>
      </c>
      <c r="R2681" s="156">
        <f>Q2681*H2681</f>
        <v>0.69090000000000007</v>
      </c>
      <c r="S2681" s="156">
        <v>0</v>
      </c>
      <c r="T2681" s="157">
        <f>S2681*H2681</f>
        <v>0</v>
      </c>
      <c r="U2681" s="30"/>
      <c r="V2681" s="30"/>
      <c r="W2681" s="30"/>
      <c r="X2681" s="30"/>
      <c r="Y2681" s="30"/>
      <c r="Z2681" s="30"/>
      <c r="AA2681" s="30"/>
      <c r="AB2681" s="30"/>
      <c r="AC2681" s="30"/>
      <c r="AD2681" s="30"/>
      <c r="AE2681" s="30"/>
      <c r="AR2681" s="158" t="s">
        <v>511</v>
      </c>
      <c r="AT2681" s="158" t="s">
        <v>777</v>
      </c>
      <c r="AU2681" s="158" t="s">
        <v>87</v>
      </c>
      <c r="AY2681" s="18" t="s">
        <v>157</v>
      </c>
      <c r="BE2681" s="159">
        <f>IF(N2681="základná",J2681,0)</f>
        <v>0</v>
      </c>
      <c r="BF2681" s="159">
        <f>IF(N2681="znížená",J2681,0)</f>
        <v>0</v>
      </c>
      <c r="BG2681" s="159">
        <f>IF(N2681="zákl. prenesená",J2681,0)</f>
        <v>0</v>
      </c>
      <c r="BH2681" s="159">
        <f>IF(N2681="zníž. prenesená",J2681,0)</f>
        <v>0</v>
      </c>
      <c r="BI2681" s="159">
        <f>IF(N2681="nulová",J2681,0)</f>
        <v>0</v>
      </c>
      <c r="BJ2681" s="18" t="s">
        <v>87</v>
      </c>
      <c r="BK2681" s="160">
        <f>ROUND(I2681*H2681,3)</f>
        <v>0</v>
      </c>
      <c r="BL2681" s="18" t="s">
        <v>220</v>
      </c>
      <c r="BM2681" s="158" t="s">
        <v>3470</v>
      </c>
    </row>
    <row r="2682" spans="1:65" s="14" customFormat="1" x14ac:dyDescent="0.2">
      <c r="B2682" s="172"/>
      <c r="D2682" s="166" t="s">
        <v>269</v>
      </c>
      <c r="E2682" s="173" t="s">
        <v>1</v>
      </c>
      <c r="F2682" s="174" t="s">
        <v>3471</v>
      </c>
      <c r="H2682" s="175">
        <v>24.675000000000001</v>
      </c>
      <c r="L2682" s="172"/>
      <c r="M2682" s="176"/>
      <c r="N2682" s="177"/>
      <c r="O2682" s="177"/>
      <c r="P2682" s="177"/>
      <c r="Q2682" s="177"/>
      <c r="R2682" s="177"/>
      <c r="S2682" s="177"/>
      <c r="T2682" s="178"/>
      <c r="AT2682" s="173" t="s">
        <v>269</v>
      </c>
      <c r="AU2682" s="173" t="s">
        <v>87</v>
      </c>
      <c r="AV2682" s="14" t="s">
        <v>87</v>
      </c>
      <c r="AW2682" s="14" t="s">
        <v>26</v>
      </c>
      <c r="AX2682" s="14" t="s">
        <v>71</v>
      </c>
      <c r="AY2682" s="173" t="s">
        <v>157</v>
      </c>
    </row>
    <row r="2683" spans="1:65" s="15" customFormat="1" x14ac:dyDescent="0.2">
      <c r="B2683" s="179"/>
      <c r="D2683" s="166" t="s">
        <v>269</v>
      </c>
      <c r="E2683" s="180" t="s">
        <v>1</v>
      </c>
      <c r="F2683" s="181" t="s">
        <v>272</v>
      </c>
      <c r="H2683" s="182">
        <v>24.675000000000001</v>
      </c>
      <c r="L2683" s="179"/>
      <c r="M2683" s="183"/>
      <c r="N2683" s="184"/>
      <c r="O2683" s="184"/>
      <c r="P2683" s="184"/>
      <c r="Q2683" s="184"/>
      <c r="R2683" s="184"/>
      <c r="S2683" s="184"/>
      <c r="T2683" s="185"/>
      <c r="AT2683" s="180" t="s">
        <v>269</v>
      </c>
      <c r="AU2683" s="180" t="s">
        <v>87</v>
      </c>
      <c r="AV2683" s="15" t="s">
        <v>162</v>
      </c>
      <c r="AW2683" s="15" t="s">
        <v>26</v>
      </c>
      <c r="AX2683" s="15" t="s">
        <v>79</v>
      </c>
      <c r="AY2683" s="180" t="s">
        <v>157</v>
      </c>
    </row>
    <row r="2684" spans="1:65" s="2" customFormat="1" ht="14.45" customHeight="1" x14ac:dyDescent="0.2">
      <c r="A2684" s="30"/>
      <c r="B2684" s="147"/>
      <c r="C2684" s="148" t="s">
        <v>3472</v>
      </c>
      <c r="D2684" s="148" t="s">
        <v>159</v>
      </c>
      <c r="E2684" s="149" t="s">
        <v>3473</v>
      </c>
      <c r="F2684" s="150" t="s">
        <v>3474</v>
      </c>
      <c r="G2684" s="151" t="s">
        <v>205</v>
      </c>
      <c r="H2684" s="152">
        <v>6</v>
      </c>
      <c r="I2684" s="152"/>
      <c r="J2684" s="152">
        <f>ROUND(I2684*H2684,3)</f>
        <v>0</v>
      </c>
      <c r="K2684" s="153"/>
      <c r="L2684" s="31"/>
      <c r="M2684" s="154" t="s">
        <v>1</v>
      </c>
      <c r="N2684" s="155" t="s">
        <v>37</v>
      </c>
      <c r="O2684" s="156">
        <v>3.044</v>
      </c>
      <c r="P2684" s="156">
        <f>O2684*H2684</f>
        <v>18.263999999999999</v>
      </c>
      <c r="Q2684" s="156">
        <v>4.4999999999999999E-4</v>
      </c>
      <c r="R2684" s="156">
        <f>Q2684*H2684</f>
        <v>2.7000000000000001E-3</v>
      </c>
      <c r="S2684" s="156">
        <v>0</v>
      </c>
      <c r="T2684" s="157">
        <f>S2684*H2684</f>
        <v>0</v>
      </c>
      <c r="U2684" s="30"/>
      <c r="V2684" s="30"/>
      <c r="W2684" s="30"/>
      <c r="X2684" s="30"/>
      <c r="Y2684" s="30"/>
      <c r="Z2684" s="30"/>
      <c r="AA2684" s="30"/>
      <c r="AB2684" s="30"/>
      <c r="AC2684" s="30"/>
      <c r="AD2684" s="30"/>
      <c r="AE2684" s="30"/>
      <c r="AR2684" s="158" t="s">
        <v>220</v>
      </c>
      <c r="AT2684" s="158" t="s">
        <v>159</v>
      </c>
      <c r="AU2684" s="158" t="s">
        <v>87</v>
      </c>
      <c r="AY2684" s="18" t="s">
        <v>157</v>
      </c>
      <c r="BE2684" s="159">
        <f>IF(N2684="základná",J2684,0)</f>
        <v>0</v>
      </c>
      <c r="BF2684" s="159">
        <f>IF(N2684="znížená",J2684,0)</f>
        <v>0</v>
      </c>
      <c r="BG2684" s="159">
        <f>IF(N2684="zákl. prenesená",J2684,0)</f>
        <v>0</v>
      </c>
      <c r="BH2684" s="159">
        <f>IF(N2684="zníž. prenesená",J2684,0)</f>
        <v>0</v>
      </c>
      <c r="BI2684" s="159">
        <f>IF(N2684="nulová",J2684,0)</f>
        <v>0</v>
      </c>
      <c r="BJ2684" s="18" t="s">
        <v>87</v>
      </c>
      <c r="BK2684" s="160">
        <f>ROUND(I2684*H2684,3)</f>
        <v>0</v>
      </c>
      <c r="BL2684" s="18" t="s">
        <v>220</v>
      </c>
      <c r="BM2684" s="158" t="s">
        <v>3475</v>
      </c>
    </row>
    <row r="2685" spans="1:65" s="14" customFormat="1" x14ac:dyDescent="0.2">
      <c r="B2685" s="172"/>
      <c r="D2685" s="166" t="s">
        <v>269</v>
      </c>
      <c r="E2685" s="173" t="s">
        <v>1</v>
      </c>
      <c r="F2685" s="174" t="s">
        <v>3476</v>
      </c>
      <c r="H2685" s="175">
        <v>5</v>
      </c>
      <c r="L2685" s="172"/>
      <c r="M2685" s="176"/>
      <c r="N2685" s="177"/>
      <c r="O2685" s="177"/>
      <c r="P2685" s="177"/>
      <c r="Q2685" s="177"/>
      <c r="R2685" s="177"/>
      <c r="S2685" s="177"/>
      <c r="T2685" s="178"/>
      <c r="AT2685" s="173" t="s">
        <v>269</v>
      </c>
      <c r="AU2685" s="173" t="s">
        <v>87</v>
      </c>
      <c r="AV2685" s="14" t="s">
        <v>87</v>
      </c>
      <c r="AW2685" s="14" t="s">
        <v>26</v>
      </c>
      <c r="AX2685" s="14" t="s">
        <v>71</v>
      </c>
      <c r="AY2685" s="173" t="s">
        <v>157</v>
      </c>
    </row>
    <row r="2686" spans="1:65" s="14" customFormat="1" x14ac:dyDescent="0.2">
      <c r="B2686" s="172"/>
      <c r="D2686" s="166" t="s">
        <v>269</v>
      </c>
      <c r="E2686" s="173" t="s">
        <v>1</v>
      </c>
      <c r="F2686" s="174" t="s">
        <v>3477</v>
      </c>
      <c r="H2686" s="175">
        <v>1</v>
      </c>
      <c r="L2686" s="172"/>
      <c r="M2686" s="176"/>
      <c r="N2686" s="177"/>
      <c r="O2686" s="177"/>
      <c r="P2686" s="177"/>
      <c r="Q2686" s="177"/>
      <c r="R2686" s="177"/>
      <c r="S2686" s="177"/>
      <c r="T2686" s="178"/>
      <c r="AT2686" s="173" t="s">
        <v>269</v>
      </c>
      <c r="AU2686" s="173" t="s">
        <v>87</v>
      </c>
      <c r="AV2686" s="14" t="s">
        <v>87</v>
      </c>
      <c r="AW2686" s="14" t="s">
        <v>26</v>
      </c>
      <c r="AX2686" s="14" t="s">
        <v>71</v>
      </c>
      <c r="AY2686" s="173" t="s">
        <v>157</v>
      </c>
    </row>
    <row r="2687" spans="1:65" s="15" customFormat="1" x14ac:dyDescent="0.2">
      <c r="B2687" s="179"/>
      <c r="D2687" s="166" t="s">
        <v>269</v>
      </c>
      <c r="E2687" s="180" t="s">
        <v>1</v>
      </c>
      <c r="F2687" s="181" t="s">
        <v>272</v>
      </c>
      <c r="H2687" s="182">
        <v>6</v>
      </c>
      <c r="L2687" s="179"/>
      <c r="M2687" s="183"/>
      <c r="N2687" s="184"/>
      <c r="O2687" s="184"/>
      <c r="P2687" s="184"/>
      <c r="Q2687" s="184"/>
      <c r="R2687" s="184"/>
      <c r="S2687" s="184"/>
      <c r="T2687" s="185"/>
      <c r="AT2687" s="180" t="s">
        <v>269</v>
      </c>
      <c r="AU2687" s="180" t="s">
        <v>87</v>
      </c>
      <c r="AV2687" s="15" t="s">
        <v>162</v>
      </c>
      <c r="AW2687" s="15" t="s">
        <v>26</v>
      </c>
      <c r="AX2687" s="15" t="s">
        <v>79</v>
      </c>
      <c r="AY2687" s="180" t="s">
        <v>157</v>
      </c>
    </row>
    <row r="2688" spans="1:65" s="2" customFormat="1" ht="37.9" customHeight="1" x14ac:dyDescent="0.2">
      <c r="A2688" s="30"/>
      <c r="B2688" s="147"/>
      <c r="C2688" s="193" t="s">
        <v>3478</v>
      </c>
      <c r="D2688" s="193" t="s">
        <v>777</v>
      </c>
      <c r="E2688" s="194" t="s">
        <v>3479</v>
      </c>
      <c r="F2688" s="195" t="s">
        <v>3480</v>
      </c>
      <c r="G2688" s="196" t="s">
        <v>205</v>
      </c>
      <c r="H2688" s="197">
        <v>5</v>
      </c>
      <c r="I2688" s="197"/>
      <c r="J2688" s="197">
        <f>ROUND(I2688*H2688,3)</f>
        <v>0</v>
      </c>
      <c r="K2688" s="198"/>
      <c r="L2688" s="199"/>
      <c r="M2688" s="200" t="s">
        <v>1</v>
      </c>
      <c r="N2688" s="201" t="s">
        <v>37</v>
      </c>
      <c r="O2688" s="156">
        <v>0</v>
      </c>
      <c r="P2688" s="156">
        <f>O2688*H2688</f>
        <v>0</v>
      </c>
      <c r="Q2688" s="156">
        <v>1.4999999999999999E-2</v>
      </c>
      <c r="R2688" s="156">
        <f>Q2688*H2688</f>
        <v>7.4999999999999997E-2</v>
      </c>
      <c r="S2688" s="156">
        <v>0</v>
      </c>
      <c r="T2688" s="157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58" t="s">
        <v>511</v>
      </c>
      <c r="AT2688" s="158" t="s">
        <v>777</v>
      </c>
      <c r="AU2688" s="158" t="s">
        <v>87</v>
      </c>
      <c r="AY2688" s="18" t="s">
        <v>157</v>
      </c>
      <c r="BE2688" s="159">
        <f>IF(N2688="základná",J2688,0)</f>
        <v>0</v>
      </c>
      <c r="BF2688" s="159">
        <f>IF(N2688="znížená",J2688,0)</f>
        <v>0</v>
      </c>
      <c r="BG2688" s="159">
        <f>IF(N2688="zákl. prenesená",J2688,0)</f>
        <v>0</v>
      </c>
      <c r="BH2688" s="159">
        <f>IF(N2688="zníž. prenesená",J2688,0)</f>
        <v>0</v>
      </c>
      <c r="BI2688" s="159">
        <f>IF(N2688="nulová",J2688,0)</f>
        <v>0</v>
      </c>
      <c r="BJ2688" s="18" t="s">
        <v>87</v>
      </c>
      <c r="BK2688" s="160">
        <f>ROUND(I2688*H2688,3)</f>
        <v>0</v>
      </c>
      <c r="BL2688" s="18" t="s">
        <v>220</v>
      </c>
      <c r="BM2688" s="158" t="s">
        <v>3481</v>
      </c>
    </row>
    <row r="2689" spans="1:65" s="2" customFormat="1" ht="49.15" customHeight="1" x14ac:dyDescent="0.2">
      <c r="A2689" s="30"/>
      <c r="B2689" s="147"/>
      <c r="C2689" s="193" t="s">
        <v>3482</v>
      </c>
      <c r="D2689" s="193" t="s">
        <v>777</v>
      </c>
      <c r="E2689" s="194" t="s">
        <v>3483</v>
      </c>
      <c r="F2689" s="195" t="s">
        <v>3484</v>
      </c>
      <c r="G2689" s="196" t="s">
        <v>205</v>
      </c>
      <c r="H2689" s="197">
        <v>1</v>
      </c>
      <c r="I2689" s="197"/>
      <c r="J2689" s="197">
        <f>ROUND(I2689*H2689,3)</f>
        <v>0</v>
      </c>
      <c r="K2689" s="198"/>
      <c r="L2689" s="199"/>
      <c r="M2689" s="200" t="s">
        <v>1</v>
      </c>
      <c r="N2689" s="201" t="s">
        <v>37</v>
      </c>
      <c r="O2689" s="156">
        <v>0</v>
      </c>
      <c r="P2689" s="156">
        <f>O2689*H2689</f>
        <v>0</v>
      </c>
      <c r="Q2689" s="156">
        <v>1.4999999999999999E-2</v>
      </c>
      <c r="R2689" s="156">
        <f>Q2689*H2689</f>
        <v>1.4999999999999999E-2</v>
      </c>
      <c r="S2689" s="156">
        <v>0</v>
      </c>
      <c r="T2689" s="157">
        <f>S2689*H2689</f>
        <v>0</v>
      </c>
      <c r="U2689" s="30"/>
      <c r="V2689" s="30"/>
      <c r="W2689" s="30"/>
      <c r="X2689" s="30"/>
      <c r="Y2689" s="30"/>
      <c r="Z2689" s="30"/>
      <c r="AA2689" s="30"/>
      <c r="AB2689" s="30"/>
      <c r="AC2689" s="30"/>
      <c r="AD2689" s="30"/>
      <c r="AE2689" s="30"/>
      <c r="AR2689" s="158" t="s">
        <v>511</v>
      </c>
      <c r="AT2689" s="158" t="s">
        <v>777</v>
      </c>
      <c r="AU2689" s="158" t="s">
        <v>87</v>
      </c>
      <c r="AY2689" s="18" t="s">
        <v>157</v>
      </c>
      <c r="BE2689" s="159">
        <f>IF(N2689="základná",J2689,0)</f>
        <v>0</v>
      </c>
      <c r="BF2689" s="159">
        <f>IF(N2689="znížená",J2689,0)</f>
        <v>0</v>
      </c>
      <c r="BG2689" s="159">
        <f>IF(N2689="zákl. prenesená",J2689,0)</f>
        <v>0</v>
      </c>
      <c r="BH2689" s="159">
        <f>IF(N2689="zníž. prenesená",J2689,0)</f>
        <v>0</v>
      </c>
      <c r="BI2689" s="159">
        <f>IF(N2689="nulová",J2689,0)</f>
        <v>0</v>
      </c>
      <c r="BJ2689" s="18" t="s">
        <v>87</v>
      </c>
      <c r="BK2689" s="160">
        <f>ROUND(I2689*H2689,3)</f>
        <v>0</v>
      </c>
      <c r="BL2689" s="18" t="s">
        <v>220</v>
      </c>
      <c r="BM2689" s="158" t="s">
        <v>3485</v>
      </c>
    </row>
    <row r="2690" spans="1:65" s="2" customFormat="1" ht="14.45" customHeight="1" x14ac:dyDescent="0.2">
      <c r="A2690" s="30"/>
      <c r="B2690" s="147"/>
      <c r="C2690" s="148" t="s">
        <v>3486</v>
      </c>
      <c r="D2690" s="148" t="s">
        <v>159</v>
      </c>
      <c r="E2690" s="149" t="s">
        <v>3487</v>
      </c>
      <c r="F2690" s="150" t="s">
        <v>3488</v>
      </c>
      <c r="G2690" s="151" t="s">
        <v>205</v>
      </c>
      <c r="H2690" s="152">
        <v>1</v>
      </c>
      <c r="I2690" s="152"/>
      <c r="J2690" s="152">
        <f>ROUND(I2690*H2690,3)</f>
        <v>0</v>
      </c>
      <c r="K2690" s="153"/>
      <c r="L2690" s="31"/>
      <c r="M2690" s="154" t="s">
        <v>1</v>
      </c>
      <c r="N2690" s="155" t="s">
        <v>37</v>
      </c>
      <c r="O2690" s="156">
        <v>3.8048199999999999</v>
      </c>
      <c r="P2690" s="156">
        <f>O2690*H2690</f>
        <v>3.8048199999999999</v>
      </c>
      <c r="Q2690" s="156">
        <v>5.0000000000000001E-4</v>
      </c>
      <c r="R2690" s="156">
        <f>Q2690*H2690</f>
        <v>5.0000000000000001E-4</v>
      </c>
      <c r="S2690" s="156">
        <v>0</v>
      </c>
      <c r="T2690" s="157">
        <f>S2690*H2690</f>
        <v>0</v>
      </c>
      <c r="U2690" s="30"/>
      <c r="V2690" s="30"/>
      <c r="W2690" s="30"/>
      <c r="X2690" s="30"/>
      <c r="Y2690" s="30"/>
      <c r="Z2690" s="30"/>
      <c r="AA2690" s="30"/>
      <c r="AB2690" s="30"/>
      <c r="AC2690" s="30"/>
      <c r="AD2690" s="30"/>
      <c r="AE2690" s="30"/>
      <c r="AR2690" s="158" t="s">
        <v>220</v>
      </c>
      <c r="AT2690" s="158" t="s">
        <v>159</v>
      </c>
      <c r="AU2690" s="158" t="s">
        <v>87</v>
      </c>
      <c r="AY2690" s="18" t="s">
        <v>157</v>
      </c>
      <c r="BE2690" s="159">
        <f>IF(N2690="základná",J2690,0)</f>
        <v>0</v>
      </c>
      <c r="BF2690" s="159">
        <f>IF(N2690="znížená",J2690,0)</f>
        <v>0</v>
      </c>
      <c r="BG2690" s="159">
        <f>IF(N2690="zákl. prenesená",J2690,0)</f>
        <v>0</v>
      </c>
      <c r="BH2690" s="159">
        <f>IF(N2690="zníž. prenesená",J2690,0)</f>
        <v>0</v>
      </c>
      <c r="BI2690" s="159">
        <f>IF(N2690="nulová",J2690,0)</f>
        <v>0</v>
      </c>
      <c r="BJ2690" s="18" t="s">
        <v>87</v>
      </c>
      <c r="BK2690" s="160">
        <f>ROUND(I2690*H2690,3)</f>
        <v>0</v>
      </c>
      <c r="BL2690" s="18" t="s">
        <v>220</v>
      </c>
      <c r="BM2690" s="158" t="s">
        <v>3489</v>
      </c>
    </row>
    <row r="2691" spans="1:65" s="14" customFormat="1" x14ac:dyDescent="0.2">
      <c r="B2691" s="172"/>
      <c r="D2691" s="166" t="s">
        <v>269</v>
      </c>
      <c r="E2691" s="173" t="s">
        <v>1</v>
      </c>
      <c r="F2691" s="174" t="s">
        <v>3490</v>
      </c>
      <c r="H2691" s="175">
        <v>1</v>
      </c>
      <c r="L2691" s="172"/>
      <c r="M2691" s="176"/>
      <c r="N2691" s="177"/>
      <c r="O2691" s="177"/>
      <c r="P2691" s="177"/>
      <c r="Q2691" s="177"/>
      <c r="R2691" s="177"/>
      <c r="S2691" s="177"/>
      <c r="T2691" s="178"/>
      <c r="AT2691" s="173" t="s">
        <v>269</v>
      </c>
      <c r="AU2691" s="173" t="s">
        <v>87</v>
      </c>
      <c r="AV2691" s="14" t="s">
        <v>87</v>
      </c>
      <c r="AW2691" s="14" t="s">
        <v>26</v>
      </c>
      <c r="AX2691" s="14" t="s">
        <v>71</v>
      </c>
      <c r="AY2691" s="173" t="s">
        <v>157</v>
      </c>
    </row>
    <row r="2692" spans="1:65" s="15" customFormat="1" x14ac:dyDescent="0.2">
      <c r="B2692" s="179"/>
      <c r="D2692" s="166" t="s">
        <v>269</v>
      </c>
      <c r="E2692" s="180" t="s">
        <v>1</v>
      </c>
      <c r="F2692" s="181" t="s">
        <v>272</v>
      </c>
      <c r="H2692" s="182">
        <v>1</v>
      </c>
      <c r="L2692" s="179"/>
      <c r="M2692" s="183"/>
      <c r="N2692" s="184"/>
      <c r="O2692" s="184"/>
      <c r="P2692" s="184"/>
      <c r="Q2692" s="184"/>
      <c r="R2692" s="184"/>
      <c r="S2692" s="184"/>
      <c r="T2692" s="185"/>
      <c r="AT2692" s="180" t="s">
        <v>269</v>
      </c>
      <c r="AU2692" s="180" t="s">
        <v>87</v>
      </c>
      <c r="AV2692" s="15" t="s">
        <v>162</v>
      </c>
      <c r="AW2692" s="15" t="s">
        <v>26</v>
      </c>
      <c r="AX2692" s="15" t="s">
        <v>79</v>
      </c>
      <c r="AY2692" s="180" t="s">
        <v>157</v>
      </c>
    </row>
    <row r="2693" spans="1:65" s="2" customFormat="1" ht="54" customHeight="1" x14ac:dyDescent="0.2">
      <c r="A2693" s="30"/>
      <c r="B2693" s="147"/>
      <c r="C2693" s="193" t="s">
        <v>3491</v>
      </c>
      <c r="D2693" s="193" t="s">
        <v>777</v>
      </c>
      <c r="E2693" s="194" t="s">
        <v>3492</v>
      </c>
      <c r="F2693" s="195" t="s">
        <v>3493</v>
      </c>
      <c r="G2693" s="196" t="s">
        <v>205</v>
      </c>
      <c r="H2693" s="197">
        <v>1</v>
      </c>
      <c r="I2693" s="197"/>
      <c r="J2693" s="197">
        <f>ROUND(I2693*H2693,3)</f>
        <v>0</v>
      </c>
      <c r="K2693" s="198"/>
      <c r="L2693" s="199"/>
      <c r="M2693" s="200" t="s">
        <v>1</v>
      </c>
      <c r="N2693" s="201" t="s">
        <v>37</v>
      </c>
      <c r="O2693" s="156">
        <v>0</v>
      </c>
      <c r="P2693" s="156">
        <f>O2693*H2693</f>
        <v>0</v>
      </c>
      <c r="Q2693" s="156">
        <v>1.4999999999999999E-2</v>
      </c>
      <c r="R2693" s="156">
        <f>Q2693*H2693</f>
        <v>1.4999999999999999E-2</v>
      </c>
      <c r="S2693" s="156">
        <v>0</v>
      </c>
      <c r="T2693" s="157">
        <f>S2693*H2693</f>
        <v>0</v>
      </c>
      <c r="U2693" s="30"/>
      <c r="V2693" s="30"/>
      <c r="W2693" s="30"/>
      <c r="X2693" s="30"/>
      <c r="Y2693" s="30"/>
      <c r="Z2693" s="30"/>
      <c r="AA2693" s="30"/>
      <c r="AB2693" s="30"/>
      <c r="AC2693" s="30"/>
      <c r="AD2693" s="30"/>
      <c r="AE2693" s="30"/>
      <c r="AR2693" s="158" t="s">
        <v>511</v>
      </c>
      <c r="AT2693" s="158" t="s">
        <v>777</v>
      </c>
      <c r="AU2693" s="158" t="s">
        <v>87</v>
      </c>
      <c r="AY2693" s="18" t="s">
        <v>157</v>
      </c>
      <c r="BE2693" s="159">
        <f>IF(N2693="základná",J2693,0)</f>
        <v>0</v>
      </c>
      <c r="BF2693" s="159">
        <f>IF(N2693="znížená",J2693,0)</f>
        <v>0</v>
      </c>
      <c r="BG2693" s="159">
        <f>IF(N2693="zákl. prenesená",J2693,0)</f>
        <v>0</v>
      </c>
      <c r="BH2693" s="159">
        <f>IF(N2693="zníž. prenesená",J2693,0)</f>
        <v>0</v>
      </c>
      <c r="BI2693" s="159">
        <f>IF(N2693="nulová",J2693,0)</f>
        <v>0</v>
      </c>
      <c r="BJ2693" s="18" t="s">
        <v>87</v>
      </c>
      <c r="BK2693" s="160">
        <f>ROUND(I2693*H2693,3)</f>
        <v>0</v>
      </c>
      <c r="BL2693" s="18" t="s">
        <v>220</v>
      </c>
      <c r="BM2693" s="158" t="s">
        <v>3494</v>
      </c>
    </row>
    <row r="2694" spans="1:65" s="2" customFormat="1" ht="24.2" customHeight="1" x14ac:dyDescent="0.2">
      <c r="A2694" s="30"/>
      <c r="B2694" s="147"/>
      <c r="C2694" s="148" t="s">
        <v>3495</v>
      </c>
      <c r="D2694" s="148" t="s">
        <v>159</v>
      </c>
      <c r="E2694" s="149" t="s">
        <v>740</v>
      </c>
      <c r="F2694" s="150" t="s">
        <v>741</v>
      </c>
      <c r="G2694" s="151" t="s">
        <v>514</v>
      </c>
      <c r="H2694" s="152">
        <v>0.8</v>
      </c>
      <c r="I2694" s="152"/>
      <c r="J2694" s="152">
        <f>ROUND(I2694*H2694,3)</f>
        <v>0</v>
      </c>
      <c r="K2694" s="153"/>
      <c r="L2694" s="31"/>
      <c r="M2694" s="154" t="s">
        <v>1</v>
      </c>
      <c r="N2694" s="155" t="s">
        <v>37</v>
      </c>
      <c r="O2694" s="156">
        <v>0</v>
      </c>
      <c r="P2694" s="156">
        <f>O2694*H2694</f>
        <v>0</v>
      </c>
      <c r="Q2694" s="156">
        <v>0</v>
      </c>
      <c r="R2694" s="156">
        <f>Q2694*H2694</f>
        <v>0</v>
      </c>
      <c r="S2694" s="156">
        <v>0</v>
      </c>
      <c r="T2694" s="157">
        <f>S2694*H2694</f>
        <v>0</v>
      </c>
      <c r="U2694" s="30"/>
      <c r="V2694" s="30"/>
      <c r="W2694" s="30"/>
      <c r="X2694" s="30"/>
      <c r="Y2694" s="30"/>
      <c r="Z2694" s="30"/>
      <c r="AA2694" s="30"/>
      <c r="AB2694" s="30"/>
      <c r="AC2694" s="30"/>
      <c r="AD2694" s="30"/>
      <c r="AE2694" s="30"/>
      <c r="AR2694" s="158" t="s">
        <v>220</v>
      </c>
      <c r="AT2694" s="158" t="s">
        <v>159</v>
      </c>
      <c r="AU2694" s="158" t="s">
        <v>87</v>
      </c>
      <c r="AY2694" s="18" t="s">
        <v>157</v>
      </c>
      <c r="BE2694" s="159">
        <f>IF(N2694="základná",J2694,0)</f>
        <v>0</v>
      </c>
      <c r="BF2694" s="159">
        <f>IF(N2694="znížená",J2694,0)</f>
        <v>0</v>
      </c>
      <c r="BG2694" s="159">
        <f>IF(N2694="zákl. prenesená",J2694,0)</f>
        <v>0</v>
      </c>
      <c r="BH2694" s="159">
        <f>IF(N2694="zníž. prenesená",J2694,0)</f>
        <v>0</v>
      </c>
      <c r="BI2694" s="159">
        <f>IF(N2694="nulová",J2694,0)</f>
        <v>0</v>
      </c>
      <c r="BJ2694" s="18" t="s">
        <v>87</v>
      </c>
      <c r="BK2694" s="160">
        <f>ROUND(I2694*H2694,3)</f>
        <v>0</v>
      </c>
      <c r="BL2694" s="18" t="s">
        <v>220</v>
      </c>
      <c r="BM2694" s="158" t="s">
        <v>3496</v>
      </c>
    </row>
    <row r="2695" spans="1:65" s="12" customFormat="1" ht="22.9" customHeight="1" x14ac:dyDescent="0.2">
      <c r="B2695" s="135"/>
      <c r="D2695" s="136" t="s">
        <v>70</v>
      </c>
      <c r="E2695" s="145" t="s">
        <v>743</v>
      </c>
      <c r="F2695" s="145" t="s">
        <v>3497</v>
      </c>
      <c r="J2695" s="146">
        <f>BK2695</f>
        <v>0</v>
      </c>
      <c r="L2695" s="135"/>
      <c r="M2695" s="139"/>
      <c r="N2695" s="140"/>
      <c r="O2695" s="140"/>
      <c r="P2695" s="141">
        <f>SUM(P2696:P3390)</f>
        <v>1642.4800979999995</v>
      </c>
      <c r="Q2695" s="140"/>
      <c r="R2695" s="141">
        <f>SUM(R2696:R3390)</f>
        <v>26.168186289999998</v>
      </c>
      <c r="S2695" s="140"/>
      <c r="T2695" s="142">
        <f>SUM(T2696:T3390)</f>
        <v>0</v>
      </c>
      <c r="AR2695" s="136" t="s">
        <v>87</v>
      </c>
      <c r="AT2695" s="143" t="s">
        <v>70</v>
      </c>
      <c r="AU2695" s="143" t="s">
        <v>79</v>
      </c>
      <c r="AY2695" s="136" t="s">
        <v>157</v>
      </c>
      <c r="BK2695" s="144">
        <f>SUM(BK2696:BK3390)</f>
        <v>0</v>
      </c>
    </row>
    <row r="2696" spans="1:65" s="2" customFormat="1" ht="24.2" customHeight="1" x14ac:dyDescent="0.2">
      <c r="A2696" s="30"/>
      <c r="B2696" s="147"/>
      <c r="C2696" s="148" t="s">
        <v>3498</v>
      </c>
      <c r="D2696" s="148" t="s">
        <v>159</v>
      </c>
      <c r="E2696" s="149" t="s">
        <v>3499</v>
      </c>
      <c r="F2696" s="150" t="s">
        <v>3500</v>
      </c>
      <c r="G2696" s="151" t="s">
        <v>205</v>
      </c>
      <c r="H2696" s="152">
        <v>1</v>
      </c>
      <c r="I2696" s="152"/>
      <c r="J2696" s="152">
        <f>ROUND(I2696*H2696,3)</f>
        <v>0</v>
      </c>
      <c r="K2696" s="153"/>
      <c r="L2696" s="31"/>
      <c r="M2696" s="154" t="s">
        <v>1</v>
      </c>
      <c r="N2696" s="155" t="s">
        <v>37</v>
      </c>
      <c r="O2696" s="156">
        <v>0.38400000000000001</v>
      </c>
      <c r="P2696" s="156">
        <f>O2696*H2696</f>
        <v>0.38400000000000001</v>
      </c>
      <c r="Q2696" s="156">
        <v>3.0000000000000001E-5</v>
      </c>
      <c r="R2696" s="156">
        <f>Q2696*H2696</f>
        <v>3.0000000000000001E-5</v>
      </c>
      <c r="S2696" s="156">
        <v>0</v>
      </c>
      <c r="T2696" s="157">
        <f>S2696*H2696</f>
        <v>0</v>
      </c>
      <c r="U2696" s="30"/>
      <c r="V2696" s="30"/>
      <c r="W2696" s="30"/>
      <c r="X2696" s="30"/>
      <c r="Y2696" s="30"/>
      <c r="Z2696" s="30"/>
      <c r="AA2696" s="30"/>
      <c r="AB2696" s="30"/>
      <c r="AC2696" s="30"/>
      <c r="AD2696" s="30"/>
      <c r="AE2696" s="30"/>
      <c r="AR2696" s="158" t="s">
        <v>220</v>
      </c>
      <c r="AT2696" s="158" t="s">
        <v>159</v>
      </c>
      <c r="AU2696" s="158" t="s">
        <v>87</v>
      </c>
      <c r="AY2696" s="18" t="s">
        <v>157</v>
      </c>
      <c r="BE2696" s="159">
        <f>IF(N2696="základná",J2696,0)</f>
        <v>0</v>
      </c>
      <c r="BF2696" s="159">
        <f>IF(N2696="znížená",J2696,0)</f>
        <v>0</v>
      </c>
      <c r="BG2696" s="159">
        <f>IF(N2696="zákl. prenesená",J2696,0)</f>
        <v>0</v>
      </c>
      <c r="BH2696" s="159">
        <f>IF(N2696="zníž. prenesená",J2696,0)</f>
        <v>0</v>
      </c>
      <c r="BI2696" s="159">
        <f>IF(N2696="nulová",J2696,0)</f>
        <v>0</v>
      </c>
      <c r="BJ2696" s="18" t="s">
        <v>87</v>
      </c>
      <c r="BK2696" s="160">
        <f>ROUND(I2696*H2696,3)</f>
        <v>0</v>
      </c>
      <c r="BL2696" s="18" t="s">
        <v>220</v>
      </c>
      <c r="BM2696" s="158" t="s">
        <v>3501</v>
      </c>
    </row>
    <row r="2697" spans="1:65" s="14" customFormat="1" x14ac:dyDescent="0.2">
      <c r="B2697" s="172"/>
      <c r="D2697" s="166" t="s">
        <v>269</v>
      </c>
      <c r="E2697" s="173" t="s">
        <v>1</v>
      </c>
      <c r="F2697" s="174" t="s">
        <v>3502</v>
      </c>
      <c r="H2697" s="175">
        <v>1</v>
      </c>
      <c r="L2697" s="172"/>
      <c r="M2697" s="176"/>
      <c r="N2697" s="177"/>
      <c r="O2697" s="177"/>
      <c r="P2697" s="177"/>
      <c r="Q2697" s="177"/>
      <c r="R2697" s="177"/>
      <c r="S2697" s="177"/>
      <c r="T2697" s="178"/>
      <c r="AT2697" s="173" t="s">
        <v>269</v>
      </c>
      <c r="AU2697" s="173" t="s">
        <v>87</v>
      </c>
      <c r="AV2697" s="14" t="s">
        <v>87</v>
      </c>
      <c r="AW2697" s="14" t="s">
        <v>26</v>
      </c>
      <c r="AX2697" s="14" t="s">
        <v>71</v>
      </c>
      <c r="AY2697" s="173" t="s">
        <v>157</v>
      </c>
    </row>
    <row r="2698" spans="1:65" s="13" customFormat="1" x14ac:dyDescent="0.2">
      <c r="B2698" s="165"/>
      <c r="D2698" s="166" t="s">
        <v>269</v>
      </c>
      <c r="E2698" s="167" t="s">
        <v>1</v>
      </c>
      <c r="F2698" s="168" t="s">
        <v>3503</v>
      </c>
      <c r="H2698" s="167" t="s">
        <v>1</v>
      </c>
      <c r="L2698" s="165"/>
      <c r="M2698" s="169"/>
      <c r="N2698" s="170"/>
      <c r="O2698" s="170"/>
      <c r="P2698" s="170"/>
      <c r="Q2698" s="170"/>
      <c r="R2698" s="170"/>
      <c r="S2698" s="170"/>
      <c r="T2698" s="171"/>
      <c r="AT2698" s="167" t="s">
        <v>269</v>
      </c>
      <c r="AU2698" s="167" t="s">
        <v>87</v>
      </c>
      <c r="AV2698" s="13" t="s">
        <v>79</v>
      </c>
      <c r="AW2698" s="13" t="s">
        <v>26</v>
      </c>
      <c r="AX2698" s="13" t="s">
        <v>71</v>
      </c>
      <c r="AY2698" s="167" t="s">
        <v>157</v>
      </c>
    </row>
    <row r="2699" spans="1:65" s="13" customFormat="1" ht="22.5" x14ac:dyDescent="0.2">
      <c r="B2699" s="165"/>
      <c r="D2699" s="166" t="s">
        <v>269</v>
      </c>
      <c r="E2699" s="167" t="s">
        <v>1</v>
      </c>
      <c r="F2699" s="168" t="s">
        <v>3504</v>
      </c>
      <c r="H2699" s="167" t="s">
        <v>1</v>
      </c>
      <c r="L2699" s="165"/>
      <c r="M2699" s="169"/>
      <c r="N2699" s="170"/>
      <c r="O2699" s="170"/>
      <c r="P2699" s="170"/>
      <c r="Q2699" s="170"/>
      <c r="R2699" s="170"/>
      <c r="S2699" s="170"/>
      <c r="T2699" s="171"/>
      <c r="AT2699" s="167" t="s">
        <v>269</v>
      </c>
      <c r="AU2699" s="167" t="s">
        <v>87</v>
      </c>
      <c r="AV2699" s="13" t="s">
        <v>79</v>
      </c>
      <c r="AW2699" s="13" t="s">
        <v>26</v>
      </c>
      <c r="AX2699" s="13" t="s">
        <v>71</v>
      </c>
      <c r="AY2699" s="167" t="s">
        <v>157</v>
      </c>
    </row>
    <row r="2700" spans="1:65" s="13" customFormat="1" ht="22.5" x14ac:dyDescent="0.2">
      <c r="B2700" s="165"/>
      <c r="D2700" s="166" t="s">
        <v>269</v>
      </c>
      <c r="E2700" s="167" t="s">
        <v>1</v>
      </c>
      <c r="F2700" s="168" t="s">
        <v>3505</v>
      </c>
      <c r="H2700" s="167" t="s">
        <v>1</v>
      </c>
      <c r="L2700" s="165"/>
      <c r="M2700" s="169"/>
      <c r="N2700" s="170"/>
      <c r="O2700" s="170"/>
      <c r="P2700" s="170"/>
      <c r="Q2700" s="170"/>
      <c r="R2700" s="170"/>
      <c r="S2700" s="170"/>
      <c r="T2700" s="171"/>
      <c r="AT2700" s="167" t="s">
        <v>269</v>
      </c>
      <c r="AU2700" s="167" t="s">
        <v>87</v>
      </c>
      <c r="AV2700" s="13" t="s">
        <v>79</v>
      </c>
      <c r="AW2700" s="13" t="s">
        <v>26</v>
      </c>
      <c r="AX2700" s="13" t="s">
        <v>71</v>
      </c>
      <c r="AY2700" s="167" t="s">
        <v>157</v>
      </c>
    </row>
    <row r="2701" spans="1:65" s="13" customFormat="1" x14ac:dyDescent="0.2">
      <c r="B2701" s="165"/>
      <c r="D2701" s="166" t="s">
        <v>269</v>
      </c>
      <c r="E2701" s="167" t="s">
        <v>1</v>
      </c>
      <c r="F2701" s="168" t="s">
        <v>3506</v>
      </c>
      <c r="H2701" s="167" t="s">
        <v>1</v>
      </c>
      <c r="L2701" s="165"/>
      <c r="M2701" s="169"/>
      <c r="N2701" s="170"/>
      <c r="O2701" s="170"/>
      <c r="P2701" s="170"/>
      <c r="Q2701" s="170"/>
      <c r="R2701" s="170"/>
      <c r="S2701" s="170"/>
      <c r="T2701" s="171"/>
      <c r="AT2701" s="167" t="s">
        <v>269</v>
      </c>
      <c r="AU2701" s="167" t="s">
        <v>87</v>
      </c>
      <c r="AV2701" s="13" t="s">
        <v>79</v>
      </c>
      <c r="AW2701" s="13" t="s">
        <v>26</v>
      </c>
      <c r="AX2701" s="13" t="s">
        <v>71</v>
      </c>
      <c r="AY2701" s="167" t="s">
        <v>157</v>
      </c>
    </row>
    <row r="2702" spans="1:65" s="13" customFormat="1" x14ac:dyDescent="0.2">
      <c r="B2702" s="165"/>
      <c r="D2702" s="166" t="s">
        <v>269</v>
      </c>
      <c r="E2702" s="167" t="s">
        <v>1</v>
      </c>
      <c r="F2702" s="168" t="s">
        <v>3507</v>
      </c>
      <c r="H2702" s="167" t="s">
        <v>1</v>
      </c>
      <c r="L2702" s="165"/>
      <c r="M2702" s="169"/>
      <c r="N2702" s="170"/>
      <c r="O2702" s="170"/>
      <c r="P2702" s="170"/>
      <c r="Q2702" s="170"/>
      <c r="R2702" s="170"/>
      <c r="S2702" s="170"/>
      <c r="T2702" s="171"/>
      <c r="AT2702" s="167" t="s">
        <v>269</v>
      </c>
      <c r="AU2702" s="167" t="s">
        <v>87</v>
      </c>
      <c r="AV2702" s="13" t="s">
        <v>79</v>
      </c>
      <c r="AW2702" s="13" t="s">
        <v>26</v>
      </c>
      <c r="AX2702" s="13" t="s">
        <v>71</v>
      </c>
      <c r="AY2702" s="167" t="s">
        <v>157</v>
      </c>
    </row>
    <row r="2703" spans="1:65" s="15" customFormat="1" x14ac:dyDescent="0.2">
      <c r="B2703" s="179"/>
      <c r="D2703" s="166" t="s">
        <v>269</v>
      </c>
      <c r="E2703" s="180" t="s">
        <v>1</v>
      </c>
      <c r="F2703" s="181" t="s">
        <v>272</v>
      </c>
      <c r="H2703" s="182">
        <v>1</v>
      </c>
      <c r="L2703" s="179"/>
      <c r="M2703" s="183"/>
      <c r="N2703" s="184"/>
      <c r="O2703" s="184"/>
      <c r="P2703" s="184"/>
      <c r="Q2703" s="184"/>
      <c r="R2703" s="184"/>
      <c r="S2703" s="184"/>
      <c r="T2703" s="185"/>
      <c r="AT2703" s="180" t="s">
        <v>269</v>
      </c>
      <c r="AU2703" s="180" t="s">
        <v>87</v>
      </c>
      <c r="AV2703" s="15" t="s">
        <v>162</v>
      </c>
      <c r="AW2703" s="15" t="s">
        <v>26</v>
      </c>
      <c r="AX2703" s="15" t="s">
        <v>79</v>
      </c>
      <c r="AY2703" s="180" t="s">
        <v>157</v>
      </c>
    </row>
    <row r="2704" spans="1:65" s="2" customFormat="1" ht="33" customHeight="1" x14ac:dyDescent="0.2">
      <c r="A2704" s="30"/>
      <c r="B2704" s="147"/>
      <c r="C2704" s="193" t="s">
        <v>3508</v>
      </c>
      <c r="D2704" s="193" t="s">
        <v>777</v>
      </c>
      <c r="E2704" s="194" t="s">
        <v>3509</v>
      </c>
      <c r="F2704" s="195" t="s">
        <v>3510</v>
      </c>
      <c r="G2704" s="196" t="s">
        <v>205</v>
      </c>
      <c r="H2704" s="197">
        <v>1</v>
      </c>
      <c r="I2704" s="197"/>
      <c r="J2704" s="197">
        <f>ROUND(I2704*H2704,3)</f>
        <v>0</v>
      </c>
      <c r="K2704" s="198"/>
      <c r="L2704" s="199"/>
      <c r="M2704" s="200" t="s">
        <v>1</v>
      </c>
      <c r="N2704" s="201" t="s">
        <v>37</v>
      </c>
      <c r="O2704" s="156">
        <v>0</v>
      </c>
      <c r="P2704" s="156">
        <f>O2704*H2704</f>
        <v>0</v>
      </c>
      <c r="Q2704" s="156">
        <v>8.1200000000000005E-3</v>
      </c>
      <c r="R2704" s="156">
        <f>Q2704*H2704</f>
        <v>8.1200000000000005E-3</v>
      </c>
      <c r="S2704" s="156">
        <v>0</v>
      </c>
      <c r="T2704" s="157">
        <f>S2704*H2704</f>
        <v>0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R2704" s="158" t="s">
        <v>511</v>
      </c>
      <c r="AT2704" s="158" t="s">
        <v>777</v>
      </c>
      <c r="AU2704" s="158" t="s">
        <v>87</v>
      </c>
      <c r="AY2704" s="18" t="s">
        <v>157</v>
      </c>
      <c r="BE2704" s="159">
        <f>IF(N2704="základná",J2704,0)</f>
        <v>0</v>
      </c>
      <c r="BF2704" s="159">
        <f>IF(N2704="znížená",J2704,0)</f>
        <v>0</v>
      </c>
      <c r="BG2704" s="159">
        <f>IF(N2704="zákl. prenesená",J2704,0)</f>
        <v>0</v>
      </c>
      <c r="BH2704" s="159">
        <f>IF(N2704="zníž. prenesená",J2704,0)</f>
        <v>0</v>
      </c>
      <c r="BI2704" s="159">
        <f>IF(N2704="nulová",J2704,0)</f>
        <v>0</v>
      </c>
      <c r="BJ2704" s="18" t="s">
        <v>87</v>
      </c>
      <c r="BK2704" s="160">
        <f>ROUND(I2704*H2704,3)</f>
        <v>0</v>
      </c>
      <c r="BL2704" s="18" t="s">
        <v>220</v>
      </c>
      <c r="BM2704" s="158" t="s">
        <v>3511</v>
      </c>
    </row>
    <row r="2705" spans="1:65" s="14" customFormat="1" x14ac:dyDescent="0.2">
      <c r="B2705" s="172"/>
      <c r="D2705" s="166" t="s">
        <v>269</v>
      </c>
      <c r="E2705" s="173" t="s">
        <v>1</v>
      </c>
      <c r="F2705" s="174" t="s">
        <v>3502</v>
      </c>
      <c r="H2705" s="175">
        <v>1</v>
      </c>
      <c r="L2705" s="172"/>
      <c r="M2705" s="176"/>
      <c r="N2705" s="177"/>
      <c r="O2705" s="177"/>
      <c r="P2705" s="177"/>
      <c r="Q2705" s="177"/>
      <c r="R2705" s="177"/>
      <c r="S2705" s="177"/>
      <c r="T2705" s="178"/>
      <c r="AT2705" s="173" t="s">
        <v>269</v>
      </c>
      <c r="AU2705" s="173" t="s">
        <v>87</v>
      </c>
      <c r="AV2705" s="14" t="s">
        <v>87</v>
      </c>
      <c r="AW2705" s="14" t="s">
        <v>26</v>
      </c>
      <c r="AX2705" s="14" t="s">
        <v>71</v>
      </c>
      <c r="AY2705" s="173" t="s">
        <v>157</v>
      </c>
    </row>
    <row r="2706" spans="1:65" s="13" customFormat="1" x14ac:dyDescent="0.2">
      <c r="B2706" s="165"/>
      <c r="D2706" s="166" t="s">
        <v>269</v>
      </c>
      <c r="E2706" s="167" t="s">
        <v>1</v>
      </c>
      <c r="F2706" s="168" t="s">
        <v>3512</v>
      </c>
      <c r="H2706" s="167" t="s">
        <v>1</v>
      </c>
      <c r="L2706" s="165"/>
      <c r="M2706" s="169"/>
      <c r="N2706" s="170"/>
      <c r="O2706" s="170"/>
      <c r="P2706" s="170"/>
      <c r="Q2706" s="170"/>
      <c r="R2706" s="170"/>
      <c r="S2706" s="170"/>
      <c r="T2706" s="171"/>
      <c r="AT2706" s="167" t="s">
        <v>269</v>
      </c>
      <c r="AU2706" s="167" t="s">
        <v>87</v>
      </c>
      <c r="AV2706" s="13" t="s">
        <v>79</v>
      </c>
      <c r="AW2706" s="13" t="s">
        <v>26</v>
      </c>
      <c r="AX2706" s="13" t="s">
        <v>71</v>
      </c>
      <c r="AY2706" s="167" t="s">
        <v>157</v>
      </c>
    </row>
    <row r="2707" spans="1:65" s="13" customFormat="1" ht="22.5" x14ac:dyDescent="0.2">
      <c r="B2707" s="165"/>
      <c r="D2707" s="166" t="s">
        <v>269</v>
      </c>
      <c r="E2707" s="167" t="s">
        <v>1</v>
      </c>
      <c r="F2707" s="168" t="s">
        <v>3513</v>
      </c>
      <c r="H2707" s="167" t="s">
        <v>1</v>
      </c>
      <c r="L2707" s="165"/>
      <c r="M2707" s="169"/>
      <c r="N2707" s="170"/>
      <c r="O2707" s="170"/>
      <c r="P2707" s="170"/>
      <c r="Q2707" s="170"/>
      <c r="R2707" s="170"/>
      <c r="S2707" s="170"/>
      <c r="T2707" s="171"/>
      <c r="AT2707" s="167" t="s">
        <v>269</v>
      </c>
      <c r="AU2707" s="167" t="s">
        <v>87</v>
      </c>
      <c r="AV2707" s="13" t="s">
        <v>79</v>
      </c>
      <c r="AW2707" s="13" t="s">
        <v>26</v>
      </c>
      <c r="AX2707" s="13" t="s">
        <v>71</v>
      </c>
      <c r="AY2707" s="167" t="s">
        <v>157</v>
      </c>
    </row>
    <row r="2708" spans="1:65" s="13" customFormat="1" ht="22.5" x14ac:dyDescent="0.2">
      <c r="B2708" s="165"/>
      <c r="D2708" s="166" t="s">
        <v>269</v>
      </c>
      <c r="E2708" s="167" t="s">
        <v>1</v>
      </c>
      <c r="F2708" s="168" t="s">
        <v>3514</v>
      </c>
      <c r="H2708" s="167" t="s">
        <v>1</v>
      </c>
      <c r="L2708" s="165"/>
      <c r="M2708" s="169"/>
      <c r="N2708" s="170"/>
      <c r="O2708" s="170"/>
      <c r="P2708" s="170"/>
      <c r="Q2708" s="170"/>
      <c r="R2708" s="170"/>
      <c r="S2708" s="170"/>
      <c r="T2708" s="171"/>
      <c r="AT2708" s="167" t="s">
        <v>269</v>
      </c>
      <c r="AU2708" s="167" t="s">
        <v>87</v>
      </c>
      <c r="AV2708" s="13" t="s">
        <v>79</v>
      </c>
      <c r="AW2708" s="13" t="s">
        <v>26</v>
      </c>
      <c r="AX2708" s="13" t="s">
        <v>71</v>
      </c>
      <c r="AY2708" s="167" t="s">
        <v>157</v>
      </c>
    </row>
    <row r="2709" spans="1:65" s="13" customFormat="1" ht="22.5" x14ac:dyDescent="0.2">
      <c r="B2709" s="165"/>
      <c r="D2709" s="166" t="s">
        <v>269</v>
      </c>
      <c r="E2709" s="167" t="s">
        <v>1</v>
      </c>
      <c r="F2709" s="168" t="s">
        <v>3515</v>
      </c>
      <c r="H2709" s="167" t="s">
        <v>1</v>
      </c>
      <c r="L2709" s="165"/>
      <c r="M2709" s="169"/>
      <c r="N2709" s="170"/>
      <c r="O2709" s="170"/>
      <c r="P2709" s="170"/>
      <c r="Q2709" s="170"/>
      <c r="R2709" s="170"/>
      <c r="S2709" s="170"/>
      <c r="T2709" s="171"/>
      <c r="AT2709" s="167" t="s">
        <v>269</v>
      </c>
      <c r="AU2709" s="167" t="s">
        <v>87</v>
      </c>
      <c r="AV2709" s="13" t="s">
        <v>79</v>
      </c>
      <c r="AW2709" s="13" t="s">
        <v>26</v>
      </c>
      <c r="AX2709" s="13" t="s">
        <v>71</v>
      </c>
      <c r="AY2709" s="167" t="s">
        <v>157</v>
      </c>
    </row>
    <row r="2710" spans="1:65" s="13" customFormat="1" x14ac:dyDescent="0.2">
      <c r="B2710" s="165"/>
      <c r="D2710" s="166" t="s">
        <v>269</v>
      </c>
      <c r="E2710" s="167" t="s">
        <v>1</v>
      </c>
      <c r="F2710" s="168" t="s">
        <v>3516</v>
      </c>
      <c r="H2710" s="167" t="s">
        <v>1</v>
      </c>
      <c r="L2710" s="165"/>
      <c r="M2710" s="169"/>
      <c r="N2710" s="170"/>
      <c r="O2710" s="170"/>
      <c r="P2710" s="170"/>
      <c r="Q2710" s="170"/>
      <c r="R2710" s="170"/>
      <c r="S2710" s="170"/>
      <c r="T2710" s="171"/>
      <c r="AT2710" s="167" t="s">
        <v>269</v>
      </c>
      <c r="AU2710" s="167" t="s">
        <v>87</v>
      </c>
      <c r="AV2710" s="13" t="s">
        <v>79</v>
      </c>
      <c r="AW2710" s="13" t="s">
        <v>26</v>
      </c>
      <c r="AX2710" s="13" t="s">
        <v>71</v>
      </c>
      <c r="AY2710" s="167" t="s">
        <v>157</v>
      </c>
    </row>
    <row r="2711" spans="1:65" s="13" customFormat="1" ht="22.5" x14ac:dyDescent="0.2">
      <c r="B2711" s="165"/>
      <c r="D2711" s="166" t="s">
        <v>269</v>
      </c>
      <c r="E2711" s="167" t="s">
        <v>1</v>
      </c>
      <c r="F2711" s="168" t="s">
        <v>3517</v>
      </c>
      <c r="H2711" s="167" t="s">
        <v>1</v>
      </c>
      <c r="L2711" s="165"/>
      <c r="M2711" s="169"/>
      <c r="N2711" s="170"/>
      <c r="O2711" s="170"/>
      <c r="P2711" s="170"/>
      <c r="Q2711" s="170"/>
      <c r="R2711" s="170"/>
      <c r="S2711" s="170"/>
      <c r="T2711" s="171"/>
      <c r="AT2711" s="167" t="s">
        <v>269</v>
      </c>
      <c r="AU2711" s="167" t="s">
        <v>87</v>
      </c>
      <c r="AV2711" s="13" t="s">
        <v>79</v>
      </c>
      <c r="AW2711" s="13" t="s">
        <v>26</v>
      </c>
      <c r="AX2711" s="13" t="s">
        <v>71</v>
      </c>
      <c r="AY2711" s="167" t="s">
        <v>157</v>
      </c>
    </row>
    <row r="2712" spans="1:65" s="13" customFormat="1" x14ac:dyDescent="0.2">
      <c r="B2712" s="165"/>
      <c r="D2712" s="166" t="s">
        <v>269</v>
      </c>
      <c r="E2712" s="167" t="s">
        <v>1</v>
      </c>
      <c r="F2712" s="168" t="s">
        <v>3518</v>
      </c>
      <c r="H2712" s="167" t="s">
        <v>1</v>
      </c>
      <c r="L2712" s="165"/>
      <c r="M2712" s="169"/>
      <c r="N2712" s="170"/>
      <c r="O2712" s="170"/>
      <c r="P2712" s="170"/>
      <c r="Q2712" s="170"/>
      <c r="R2712" s="170"/>
      <c r="S2712" s="170"/>
      <c r="T2712" s="171"/>
      <c r="AT2712" s="167" t="s">
        <v>269</v>
      </c>
      <c r="AU2712" s="167" t="s">
        <v>87</v>
      </c>
      <c r="AV2712" s="13" t="s">
        <v>79</v>
      </c>
      <c r="AW2712" s="13" t="s">
        <v>26</v>
      </c>
      <c r="AX2712" s="13" t="s">
        <v>71</v>
      </c>
      <c r="AY2712" s="167" t="s">
        <v>157</v>
      </c>
    </row>
    <row r="2713" spans="1:65" s="13" customFormat="1" ht="33.75" x14ac:dyDescent="0.2">
      <c r="B2713" s="165"/>
      <c r="D2713" s="166" t="s">
        <v>269</v>
      </c>
      <c r="E2713" s="167" t="s">
        <v>1</v>
      </c>
      <c r="F2713" s="168" t="s">
        <v>3519</v>
      </c>
      <c r="H2713" s="167" t="s">
        <v>1</v>
      </c>
      <c r="L2713" s="165"/>
      <c r="M2713" s="169"/>
      <c r="N2713" s="170"/>
      <c r="O2713" s="170"/>
      <c r="P2713" s="170"/>
      <c r="Q2713" s="170"/>
      <c r="R2713" s="170"/>
      <c r="S2713" s="170"/>
      <c r="T2713" s="171"/>
      <c r="AT2713" s="167" t="s">
        <v>269</v>
      </c>
      <c r="AU2713" s="167" t="s">
        <v>87</v>
      </c>
      <c r="AV2713" s="13" t="s">
        <v>79</v>
      </c>
      <c r="AW2713" s="13" t="s">
        <v>26</v>
      </c>
      <c r="AX2713" s="13" t="s">
        <v>71</v>
      </c>
      <c r="AY2713" s="167" t="s">
        <v>157</v>
      </c>
    </row>
    <row r="2714" spans="1:65" s="13" customFormat="1" ht="22.5" x14ac:dyDescent="0.2">
      <c r="B2714" s="165"/>
      <c r="D2714" s="166" t="s">
        <v>269</v>
      </c>
      <c r="E2714" s="167" t="s">
        <v>1</v>
      </c>
      <c r="F2714" s="168" t="s">
        <v>3520</v>
      </c>
      <c r="H2714" s="167" t="s">
        <v>1</v>
      </c>
      <c r="L2714" s="165"/>
      <c r="M2714" s="169"/>
      <c r="N2714" s="170"/>
      <c r="O2714" s="170"/>
      <c r="P2714" s="170"/>
      <c r="Q2714" s="170"/>
      <c r="R2714" s="170"/>
      <c r="S2714" s="170"/>
      <c r="T2714" s="171"/>
      <c r="AT2714" s="167" t="s">
        <v>269</v>
      </c>
      <c r="AU2714" s="167" t="s">
        <v>87</v>
      </c>
      <c r="AV2714" s="13" t="s">
        <v>79</v>
      </c>
      <c r="AW2714" s="13" t="s">
        <v>26</v>
      </c>
      <c r="AX2714" s="13" t="s">
        <v>71</v>
      </c>
      <c r="AY2714" s="167" t="s">
        <v>157</v>
      </c>
    </row>
    <row r="2715" spans="1:65" s="15" customFormat="1" x14ac:dyDescent="0.2">
      <c r="B2715" s="179"/>
      <c r="D2715" s="166" t="s">
        <v>269</v>
      </c>
      <c r="E2715" s="180" t="s">
        <v>1</v>
      </c>
      <c r="F2715" s="181" t="s">
        <v>272</v>
      </c>
      <c r="H2715" s="182">
        <v>1</v>
      </c>
      <c r="L2715" s="179"/>
      <c r="M2715" s="183"/>
      <c r="N2715" s="184"/>
      <c r="O2715" s="184"/>
      <c r="P2715" s="184"/>
      <c r="Q2715" s="184"/>
      <c r="R2715" s="184"/>
      <c r="S2715" s="184"/>
      <c r="T2715" s="185"/>
      <c r="AT2715" s="180" t="s">
        <v>269</v>
      </c>
      <c r="AU2715" s="180" t="s">
        <v>87</v>
      </c>
      <c r="AV2715" s="15" t="s">
        <v>162</v>
      </c>
      <c r="AW2715" s="15" t="s">
        <v>26</v>
      </c>
      <c r="AX2715" s="15" t="s">
        <v>79</v>
      </c>
      <c r="AY2715" s="180" t="s">
        <v>157</v>
      </c>
    </row>
    <row r="2716" spans="1:65" s="2" customFormat="1" ht="24.2" customHeight="1" x14ac:dyDescent="0.2">
      <c r="A2716" s="30"/>
      <c r="B2716" s="147"/>
      <c r="C2716" s="148" t="s">
        <v>3521</v>
      </c>
      <c r="D2716" s="148" t="s">
        <v>159</v>
      </c>
      <c r="E2716" s="149" t="s">
        <v>3522</v>
      </c>
      <c r="F2716" s="150" t="s">
        <v>3523</v>
      </c>
      <c r="G2716" s="151" t="s">
        <v>168</v>
      </c>
      <c r="H2716" s="152">
        <v>74.311000000000007</v>
      </c>
      <c r="I2716" s="152"/>
      <c r="J2716" s="152">
        <f>ROUND(I2716*H2716,3)</f>
        <v>0</v>
      </c>
      <c r="K2716" s="153"/>
      <c r="L2716" s="31"/>
      <c r="M2716" s="154" t="s">
        <v>1</v>
      </c>
      <c r="N2716" s="155" t="s">
        <v>37</v>
      </c>
      <c r="O2716" s="156">
        <v>0.64800000000000002</v>
      </c>
      <c r="P2716" s="156">
        <f>O2716*H2716</f>
        <v>48.153528000000009</v>
      </c>
      <c r="Q2716" s="156">
        <v>3.0000000000000001E-5</v>
      </c>
      <c r="R2716" s="156">
        <f>Q2716*H2716</f>
        <v>2.2293300000000003E-3</v>
      </c>
      <c r="S2716" s="156">
        <v>0</v>
      </c>
      <c r="T2716" s="157">
        <f>S2716*H2716</f>
        <v>0</v>
      </c>
      <c r="U2716" s="30"/>
      <c r="V2716" s="30"/>
      <c r="W2716" s="30"/>
      <c r="X2716" s="30"/>
      <c r="Y2716" s="30"/>
      <c r="Z2716" s="30"/>
      <c r="AA2716" s="30"/>
      <c r="AB2716" s="30"/>
      <c r="AC2716" s="30"/>
      <c r="AD2716" s="30"/>
      <c r="AE2716" s="30"/>
      <c r="AR2716" s="158" t="s">
        <v>220</v>
      </c>
      <c r="AT2716" s="158" t="s">
        <v>159</v>
      </c>
      <c r="AU2716" s="158" t="s">
        <v>87</v>
      </c>
      <c r="AY2716" s="18" t="s">
        <v>157</v>
      </c>
      <c r="BE2716" s="159">
        <f>IF(N2716="základná",J2716,0)</f>
        <v>0</v>
      </c>
      <c r="BF2716" s="159">
        <f>IF(N2716="znížená",J2716,0)</f>
        <v>0</v>
      </c>
      <c r="BG2716" s="159">
        <f>IF(N2716="zákl. prenesená",J2716,0)</f>
        <v>0</v>
      </c>
      <c r="BH2716" s="159">
        <f>IF(N2716="zníž. prenesená",J2716,0)</f>
        <v>0</v>
      </c>
      <c r="BI2716" s="159">
        <f>IF(N2716="nulová",J2716,0)</f>
        <v>0</v>
      </c>
      <c r="BJ2716" s="18" t="s">
        <v>87</v>
      </c>
      <c r="BK2716" s="160">
        <f>ROUND(I2716*H2716,3)</f>
        <v>0</v>
      </c>
      <c r="BL2716" s="18" t="s">
        <v>220</v>
      </c>
      <c r="BM2716" s="158" t="s">
        <v>3524</v>
      </c>
    </row>
    <row r="2717" spans="1:65" s="13" customFormat="1" x14ac:dyDescent="0.2">
      <c r="B2717" s="165"/>
      <c r="D2717" s="166" t="s">
        <v>269</v>
      </c>
      <c r="E2717" s="167" t="s">
        <v>1</v>
      </c>
      <c r="F2717" s="168" t="s">
        <v>3525</v>
      </c>
      <c r="H2717" s="167" t="s">
        <v>1</v>
      </c>
      <c r="L2717" s="165"/>
      <c r="M2717" s="169"/>
      <c r="N2717" s="170"/>
      <c r="O2717" s="170"/>
      <c r="P2717" s="170"/>
      <c r="Q2717" s="170"/>
      <c r="R2717" s="170"/>
      <c r="S2717" s="170"/>
      <c r="T2717" s="171"/>
      <c r="AT2717" s="167" t="s">
        <v>269</v>
      </c>
      <c r="AU2717" s="167" t="s">
        <v>87</v>
      </c>
      <c r="AV2717" s="13" t="s">
        <v>79</v>
      </c>
      <c r="AW2717" s="13" t="s">
        <v>26</v>
      </c>
      <c r="AX2717" s="13" t="s">
        <v>71</v>
      </c>
      <c r="AY2717" s="167" t="s">
        <v>157</v>
      </c>
    </row>
    <row r="2718" spans="1:65" s="14" customFormat="1" x14ac:dyDescent="0.2">
      <c r="B2718" s="172"/>
      <c r="D2718" s="166" t="s">
        <v>269</v>
      </c>
      <c r="E2718" s="173" t="s">
        <v>1</v>
      </c>
      <c r="F2718" s="174" t="s">
        <v>3526</v>
      </c>
      <c r="H2718" s="175">
        <v>74.311000000000007</v>
      </c>
      <c r="L2718" s="172"/>
      <c r="M2718" s="176"/>
      <c r="N2718" s="177"/>
      <c r="O2718" s="177"/>
      <c r="P2718" s="177"/>
      <c r="Q2718" s="177"/>
      <c r="R2718" s="177"/>
      <c r="S2718" s="177"/>
      <c r="T2718" s="178"/>
      <c r="AT2718" s="173" t="s">
        <v>269</v>
      </c>
      <c r="AU2718" s="173" t="s">
        <v>87</v>
      </c>
      <c r="AV2718" s="14" t="s">
        <v>87</v>
      </c>
      <c r="AW2718" s="14" t="s">
        <v>26</v>
      </c>
      <c r="AX2718" s="14" t="s">
        <v>71</v>
      </c>
      <c r="AY2718" s="173" t="s">
        <v>157</v>
      </c>
    </row>
    <row r="2719" spans="1:65" s="13" customFormat="1" x14ac:dyDescent="0.2">
      <c r="B2719" s="165"/>
      <c r="D2719" s="166" t="s">
        <v>269</v>
      </c>
      <c r="E2719" s="167" t="s">
        <v>1</v>
      </c>
      <c r="F2719" s="168" t="s">
        <v>3527</v>
      </c>
      <c r="H2719" s="167" t="s">
        <v>1</v>
      </c>
      <c r="L2719" s="165"/>
      <c r="M2719" s="169"/>
      <c r="N2719" s="170"/>
      <c r="O2719" s="170"/>
      <c r="P2719" s="170"/>
      <c r="Q2719" s="170"/>
      <c r="R2719" s="170"/>
      <c r="S2719" s="170"/>
      <c r="T2719" s="171"/>
      <c r="AT2719" s="167" t="s">
        <v>269</v>
      </c>
      <c r="AU2719" s="167" t="s">
        <v>87</v>
      </c>
      <c r="AV2719" s="13" t="s">
        <v>79</v>
      </c>
      <c r="AW2719" s="13" t="s">
        <v>26</v>
      </c>
      <c r="AX2719" s="13" t="s">
        <v>71</v>
      </c>
      <c r="AY2719" s="167" t="s">
        <v>157</v>
      </c>
    </row>
    <row r="2720" spans="1:65" s="13" customFormat="1" x14ac:dyDescent="0.2">
      <c r="B2720" s="165"/>
      <c r="D2720" s="166" t="s">
        <v>269</v>
      </c>
      <c r="E2720" s="167" t="s">
        <v>1</v>
      </c>
      <c r="F2720" s="168" t="s">
        <v>3528</v>
      </c>
      <c r="H2720" s="167" t="s">
        <v>1</v>
      </c>
      <c r="L2720" s="165"/>
      <c r="M2720" s="169"/>
      <c r="N2720" s="170"/>
      <c r="O2720" s="170"/>
      <c r="P2720" s="170"/>
      <c r="Q2720" s="170"/>
      <c r="R2720" s="170"/>
      <c r="S2720" s="170"/>
      <c r="T2720" s="171"/>
      <c r="AT2720" s="167" t="s">
        <v>269</v>
      </c>
      <c r="AU2720" s="167" t="s">
        <v>87</v>
      </c>
      <c r="AV2720" s="13" t="s">
        <v>79</v>
      </c>
      <c r="AW2720" s="13" t="s">
        <v>26</v>
      </c>
      <c r="AX2720" s="13" t="s">
        <v>71</v>
      </c>
      <c r="AY2720" s="167" t="s">
        <v>157</v>
      </c>
    </row>
    <row r="2721" spans="1:65" s="13" customFormat="1" x14ac:dyDescent="0.2">
      <c r="B2721" s="165"/>
      <c r="D2721" s="166" t="s">
        <v>269</v>
      </c>
      <c r="E2721" s="167" t="s">
        <v>1</v>
      </c>
      <c r="F2721" s="168" t="s">
        <v>3506</v>
      </c>
      <c r="H2721" s="167" t="s">
        <v>1</v>
      </c>
      <c r="L2721" s="165"/>
      <c r="M2721" s="169"/>
      <c r="N2721" s="170"/>
      <c r="O2721" s="170"/>
      <c r="P2721" s="170"/>
      <c r="Q2721" s="170"/>
      <c r="R2721" s="170"/>
      <c r="S2721" s="170"/>
      <c r="T2721" s="171"/>
      <c r="AT2721" s="167" t="s">
        <v>269</v>
      </c>
      <c r="AU2721" s="167" t="s">
        <v>87</v>
      </c>
      <c r="AV2721" s="13" t="s">
        <v>79</v>
      </c>
      <c r="AW2721" s="13" t="s">
        <v>26</v>
      </c>
      <c r="AX2721" s="13" t="s">
        <v>71</v>
      </c>
      <c r="AY2721" s="167" t="s">
        <v>157</v>
      </c>
    </row>
    <row r="2722" spans="1:65" s="13" customFormat="1" x14ac:dyDescent="0.2">
      <c r="B2722" s="165"/>
      <c r="D2722" s="166" t="s">
        <v>269</v>
      </c>
      <c r="E2722" s="167" t="s">
        <v>1</v>
      </c>
      <c r="F2722" s="168" t="s">
        <v>3507</v>
      </c>
      <c r="H2722" s="167" t="s">
        <v>1</v>
      </c>
      <c r="L2722" s="165"/>
      <c r="M2722" s="169"/>
      <c r="N2722" s="170"/>
      <c r="O2722" s="170"/>
      <c r="P2722" s="170"/>
      <c r="Q2722" s="170"/>
      <c r="R2722" s="170"/>
      <c r="S2722" s="170"/>
      <c r="T2722" s="171"/>
      <c r="AT2722" s="167" t="s">
        <v>269</v>
      </c>
      <c r="AU2722" s="167" t="s">
        <v>87</v>
      </c>
      <c r="AV2722" s="13" t="s">
        <v>79</v>
      </c>
      <c r="AW2722" s="13" t="s">
        <v>26</v>
      </c>
      <c r="AX2722" s="13" t="s">
        <v>71</v>
      </c>
      <c r="AY2722" s="167" t="s">
        <v>157</v>
      </c>
    </row>
    <row r="2723" spans="1:65" s="15" customFormat="1" x14ac:dyDescent="0.2">
      <c r="B2723" s="179"/>
      <c r="D2723" s="166" t="s">
        <v>269</v>
      </c>
      <c r="E2723" s="180" t="s">
        <v>1</v>
      </c>
      <c r="F2723" s="181" t="s">
        <v>272</v>
      </c>
      <c r="H2723" s="182">
        <v>74.311000000000007</v>
      </c>
      <c r="L2723" s="179"/>
      <c r="M2723" s="183"/>
      <c r="N2723" s="184"/>
      <c r="O2723" s="184"/>
      <c r="P2723" s="184"/>
      <c r="Q2723" s="184"/>
      <c r="R2723" s="184"/>
      <c r="S2723" s="184"/>
      <c r="T2723" s="185"/>
      <c r="AT2723" s="180" t="s">
        <v>269</v>
      </c>
      <c r="AU2723" s="180" t="s">
        <v>87</v>
      </c>
      <c r="AV2723" s="15" t="s">
        <v>162</v>
      </c>
      <c r="AW2723" s="15" t="s">
        <v>26</v>
      </c>
      <c r="AX2723" s="15" t="s">
        <v>79</v>
      </c>
      <c r="AY2723" s="180" t="s">
        <v>157</v>
      </c>
    </row>
    <row r="2724" spans="1:65" s="2" customFormat="1" ht="24.2" customHeight="1" x14ac:dyDescent="0.2">
      <c r="A2724" s="30"/>
      <c r="B2724" s="147"/>
      <c r="C2724" s="193" t="s">
        <v>3529</v>
      </c>
      <c r="D2724" s="193" t="s">
        <v>777</v>
      </c>
      <c r="E2724" s="194" t="s">
        <v>3530</v>
      </c>
      <c r="F2724" s="195" t="s">
        <v>3531</v>
      </c>
      <c r="G2724" s="196" t="s">
        <v>168</v>
      </c>
      <c r="H2724" s="197">
        <v>74.311000000000007</v>
      </c>
      <c r="I2724" s="197"/>
      <c r="J2724" s="197">
        <f>ROUND(I2724*H2724,3)</f>
        <v>0</v>
      </c>
      <c r="K2724" s="198"/>
      <c r="L2724" s="199"/>
      <c r="M2724" s="200" t="s">
        <v>1</v>
      </c>
      <c r="N2724" s="201" t="s">
        <v>37</v>
      </c>
      <c r="O2724" s="156">
        <v>0</v>
      </c>
      <c r="P2724" s="156">
        <f>O2724*H2724</f>
        <v>0</v>
      </c>
      <c r="Q2724" s="156">
        <v>3.2000000000000001E-2</v>
      </c>
      <c r="R2724" s="156">
        <f>Q2724*H2724</f>
        <v>2.3779520000000001</v>
      </c>
      <c r="S2724" s="156">
        <v>0</v>
      </c>
      <c r="T2724" s="157">
        <f>S2724*H2724</f>
        <v>0</v>
      </c>
      <c r="U2724" s="30"/>
      <c r="V2724" s="30"/>
      <c r="W2724" s="30"/>
      <c r="X2724" s="30"/>
      <c r="Y2724" s="30"/>
      <c r="Z2724" s="30"/>
      <c r="AA2724" s="30"/>
      <c r="AB2724" s="30"/>
      <c r="AC2724" s="30"/>
      <c r="AD2724" s="30"/>
      <c r="AE2724" s="30"/>
      <c r="AR2724" s="158" t="s">
        <v>511</v>
      </c>
      <c r="AT2724" s="158" t="s">
        <v>777</v>
      </c>
      <c r="AU2724" s="158" t="s">
        <v>87</v>
      </c>
      <c r="AY2724" s="18" t="s">
        <v>157</v>
      </c>
      <c r="BE2724" s="159">
        <f>IF(N2724="základná",J2724,0)</f>
        <v>0</v>
      </c>
      <c r="BF2724" s="159">
        <f>IF(N2724="znížená",J2724,0)</f>
        <v>0</v>
      </c>
      <c r="BG2724" s="159">
        <f>IF(N2724="zákl. prenesená",J2724,0)</f>
        <v>0</v>
      </c>
      <c r="BH2724" s="159">
        <f>IF(N2724="zníž. prenesená",J2724,0)</f>
        <v>0</v>
      </c>
      <c r="BI2724" s="159">
        <f>IF(N2724="nulová",J2724,0)</f>
        <v>0</v>
      </c>
      <c r="BJ2724" s="18" t="s">
        <v>87</v>
      </c>
      <c r="BK2724" s="160">
        <f>ROUND(I2724*H2724,3)</f>
        <v>0</v>
      </c>
      <c r="BL2724" s="18" t="s">
        <v>220</v>
      </c>
      <c r="BM2724" s="158" t="s">
        <v>3532</v>
      </c>
    </row>
    <row r="2725" spans="1:65" s="14" customFormat="1" x14ac:dyDescent="0.2">
      <c r="B2725" s="172"/>
      <c r="D2725" s="166" t="s">
        <v>269</v>
      </c>
      <c r="E2725" s="173" t="s">
        <v>1</v>
      </c>
      <c r="F2725" s="174" t="s">
        <v>3533</v>
      </c>
      <c r="H2725" s="175">
        <v>74.311000000000007</v>
      </c>
      <c r="L2725" s="172"/>
      <c r="M2725" s="176"/>
      <c r="N2725" s="177"/>
      <c r="O2725" s="177"/>
      <c r="P2725" s="177"/>
      <c r="Q2725" s="177"/>
      <c r="R2725" s="177"/>
      <c r="S2725" s="177"/>
      <c r="T2725" s="178"/>
      <c r="AT2725" s="173" t="s">
        <v>269</v>
      </c>
      <c r="AU2725" s="173" t="s">
        <v>87</v>
      </c>
      <c r="AV2725" s="14" t="s">
        <v>87</v>
      </c>
      <c r="AW2725" s="14" t="s">
        <v>26</v>
      </c>
      <c r="AX2725" s="14" t="s">
        <v>71</v>
      </c>
      <c r="AY2725" s="173" t="s">
        <v>157</v>
      </c>
    </row>
    <row r="2726" spans="1:65" s="13" customFormat="1" x14ac:dyDescent="0.2">
      <c r="B2726" s="165"/>
      <c r="D2726" s="166" t="s">
        <v>269</v>
      </c>
      <c r="E2726" s="167" t="s">
        <v>1</v>
      </c>
      <c r="F2726" s="168" t="s">
        <v>3534</v>
      </c>
      <c r="H2726" s="167" t="s">
        <v>1</v>
      </c>
      <c r="L2726" s="165"/>
      <c r="M2726" s="169"/>
      <c r="N2726" s="170"/>
      <c r="O2726" s="170"/>
      <c r="P2726" s="170"/>
      <c r="Q2726" s="170"/>
      <c r="R2726" s="170"/>
      <c r="S2726" s="170"/>
      <c r="T2726" s="171"/>
      <c r="AT2726" s="167" t="s">
        <v>269</v>
      </c>
      <c r="AU2726" s="167" t="s">
        <v>87</v>
      </c>
      <c r="AV2726" s="13" t="s">
        <v>79</v>
      </c>
      <c r="AW2726" s="13" t="s">
        <v>26</v>
      </c>
      <c r="AX2726" s="13" t="s">
        <v>71</v>
      </c>
      <c r="AY2726" s="167" t="s">
        <v>157</v>
      </c>
    </row>
    <row r="2727" spans="1:65" s="13" customFormat="1" ht="22.5" x14ac:dyDescent="0.2">
      <c r="B2727" s="165"/>
      <c r="D2727" s="166" t="s">
        <v>269</v>
      </c>
      <c r="E2727" s="167" t="s">
        <v>1</v>
      </c>
      <c r="F2727" s="168" t="s">
        <v>3535</v>
      </c>
      <c r="H2727" s="167" t="s">
        <v>1</v>
      </c>
      <c r="L2727" s="165"/>
      <c r="M2727" s="169"/>
      <c r="N2727" s="170"/>
      <c r="O2727" s="170"/>
      <c r="P2727" s="170"/>
      <c r="Q2727" s="170"/>
      <c r="R2727" s="170"/>
      <c r="S2727" s="170"/>
      <c r="T2727" s="171"/>
      <c r="AT2727" s="167" t="s">
        <v>269</v>
      </c>
      <c r="AU2727" s="167" t="s">
        <v>87</v>
      </c>
      <c r="AV2727" s="13" t="s">
        <v>79</v>
      </c>
      <c r="AW2727" s="13" t="s">
        <v>26</v>
      </c>
      <c r="AX2727" s="13" t="s">
        <v>71</v>
      </c>
      <c r="AY2727" s="167" t="s">
        <v>157</v>
      </c>
    </row>
    <row r="2728" spans="1:65" s="13" customFormat="1" ht="22.5" x14ac:dyDescent="0.2">
      <c r="B2728" s="165"/>
      <c r="D2728" s="166" t="s">
        <v>269</v>
      </c>
      <c r="E2728" s="167" t="s">
        <v>1</v>
      </c>
      <c r="F2728" s="168" t="s">
        <v>3536</v>
      </c>
      <c r="H2728" s="167" t="s">
        <v>1</v>
      </c>
      <c r="L2728" s="165"/>
      <c r="M2728" s="169"/>
      <c r="N2728" s="170"/>
      <c r="O2728" s="170"/>
      <c r="P2728" s="170"/>
      <c r="Q2728" s="170"/>
      <c r="R2728" s="170"/>
      <c r="S2728" s="170"/>
      <c r="T2728" s="171"/>
      <c r="AT2728" s="167" t="s">
        <v>269</v>
      </c>
      <c r="AU2728" s="167" t="s">
        <v>87</v>
      </c>
      <c r="AV2728" s="13" t="s">
        <v>79</v>
      </c>
      <c r="AW2728" s="13" t="s">
        <v>26</v>
      </c>
      <c r="AX2728" s="13" t="s">
        <v>71</v>
      </c>
      <c r="AY2728" s="167" t="s">
        <v>157</v>
      </c>
    </row>
    <row r="2729" spans="1:65" s="13" customFormat="1" x14ac:dyDescent="0.2">
      <c r="B2729" s="165"/>
      <c r="D2729" s="166" t="s">
        <v>269</v>
      </c>
      <c r="E2729" s="167" t="s">
        <v>1</v>
      </c>
      <c r="F2729" s="168" t="s">
        <v>3537</v>
      </c>
      <c r="H2729" s="167" t="s">
        <v>1</v>
      </c>
      <c r="L2729" s="165"/>
      <c r="M2729" s="169"/>
      <c r="N2729" s="170"/>
      <c r="O2729" s="170"/>
      <c r="P2729" s="170"/>
      <c r="Q2729" s="170"/>
      <c r="R2729" s="170"/>
      <c r="S2729" s="170"/>
      <c r="T2729" s="171"/>
      <c r="AT2729" s="167" t="s">
        <v>269</v>
      </c>
      <c r="AU2729" s="167" t="s">
        <v>87</v>
      </c>
      <c r="AV2729" s="13" t="s">
        <v>79</v>
      </c>
      <c r="AW2729" s="13" t="s">
        <v>26</v>
      </c>
      <c r="AX2729" s="13" t="s">
        <v>71</v>
      </c>
      <c r="AY2729" s="167" t="s">
        <v>157</v>
      </c>
    </row>
    <row r="2730" spans="1:65" s="13" customFormat="1" x14ac:dyDescent="0.2">
      <c r="B2730" s="165"/>
      <c r="D2730" s="166" t="s">
        <v>269</v>
      </c>
      <c r="E2730" s="167" t="s">
        <v>1</v>
      </c>
      <c r="F2730" s="168" t="s">
        <v>3538</v>
      </c>
      <c r="H2730" s="167" t="s">
        <v>1</v>
      </c>
      <c r="L2730" s="165"/>
      <c r="M2730" s="169"/>
      <c r="N2730" s="170"/>
      <c r="O2730" s="170"/>
      <c r="P2730" s="170"/>
      <c r="Q2730" s="170"/>
      <c r="R2730" s="170"/>
      <c r="S2730" s="170"/>
      <c r="T2730" s="171"/>
      <c r="AT2730" s="167" t="s">
        <v>269</v>
      </c>
      <c r="AU2730" s="167" t="s">
        <v>87</v>
      </c>
      <c r="AV2730" s="13" t="s">
        <v>79</v>
      </c>
      <c r="AW2730" s="13" t="s">
        <v>26</v>
      </c>
      <c r="AX2730" s="13" t="s">
        <v>71</v>
      </c>
      <c r="AY2730" s="167" t="s">
        <v>157</v>
      </c>
    </row>
    <row r="2731" spans="1:65" s="13" customFormat="1" x14ac:dyDescent="0.2">
      <c r="B2731" s="165"/>
      <c r="D2731" s="166" t="s">
        <v>269</v>
      </c>
      <c r="E2731" s="167" t="s">
        <v>1</v>
      </c>
      <c r="F2731" s="168" t="s">
        <v>3539</v>
      </c>
      <c r="H2731" s="167" t="s">
        <v>1</v>
      </c>
      <c r="L2731" s="165"/>
      <c r="M2731" s="169"/>
      <c r="N2731" s="170"/>
      <c r="O2731" s="170"/>
      <c r="P2731" s="170"/>
      <c r="Q2731" s="170"/>
      <c r="R2731" s="170"/>
      <c r="S2731" s="170"/>
      <c r="T2731" s="171"/>
      <c r="AT2731" s="167" t="s">
        <v>269</v>
      </c>
      <c r="AU2731" s="167" t="s">
        <v>87</v>
      </c>
      <c r="AV2731" s="13" t="s">
        <v>79</v>
      </c>
      <c r="AW2731" s="13" t="s">
        <v>26</v>
      </c>
      <c r="AX2731" s="13" t="s">
        <v>71</v>
      </c>
      <c r="AY2731" s="167" t="s">
        <v>157</v>
      </c>
    </row>
    <row r="2732" spans="1:65" s="13" customFormat="1" ht="22.5" x14ac:dyDescent="0.2">
      <c r="B2732" s="165"/>
      <c r="D2732" s="166" t="s">
        <v>269</v>
      </c>
      <c r="E2732" s="167" t="s">
        <v>1</v>
      </c>
      <c r="F2732" s="168" t="s">
        <v>3540</v>
      </c>
      <c r="H2732" s="167" t="s">
        <v>1</v>
      </c>
      <c r="L2732" s="165"/>
      <c r="M2732" s="169"/>
      <c r="N2732" s="170"/>
      <c r="O2732" s="170"/>
      <c r="P2732" s="170"/>
      <c r="Q2732" s="170"/>
      <c r="R2732" s="170"/>
      <c r="S2732" s="170"/>
      <c r="T2732" s="171"/>
      <c r="AT2732" s="167" t="s">
        <v>269</v>
      </c>
      <c r="AU2732" s="167" t="s">
        <v>87</v>
      </c>
      <c r="AV2732" s="13" t="s">
        <v>79</v>
      </c>
      <c r="AW2732" s="13" t="s">
        <v>26</v>
      </c>
      <c r="AX2732" s="13" t="s">
        <v>71</v>
      </c>
      <c r="AY2732" s="167" t="s">
        <v>157</v>
      </c>
    </row>
    <row r="2733" spans="1:65" s="15" customFormat="1" x14ac:dyDescent="0.2">
      <c r="B2733" s="179"/>
      <c r="D2733" s="166" t="s">
        <v>269</v>
      </c>
      <c r="E2733" s="180" t="s">
        <v>1</v>
      </c>
      <c r="F2733" s="181" t="s">
        <v>272</v>
      </c>
      <c r="H2733" s="182">
        <v>74.311000000000007</v>
      </c>
      <c r="L2733" s="179"/>
      <c r="M2733" s="183"/>
      <c r="N2733" s="184"/>
      <c r="O2733" s="184"/>
      <c r="P2733" s="184"/>
      <c r="Q2733" s="184"/>
      <c r="R2733" s="184"/>
      <c r="S2733" s="184"/>
      <c r="T2733" s="185"/>
      <c r="AT2733" s="180" t="s">
        <v>269</v>
      </c>
      <c r="AU2733" s="180" t="s">
        <v>87</v>
      </c>
      <c r="AV2733" s="15" t="s">
        <v>162</v>
      </c>
      <c r="AW2733" s="15" t="s">
        <v>26</v>
      </c>
      <c r="AX2733" s="15" t="s">
        <v>79</v>
      </c>
      <c r="AY2733" s="180" t="s">
        <v>157</v>
      </c>
    </row>
    <row r="2734" spans="1:65" s="2" customFormat="1" ht="24.2" customHeight="1" x14ac:dyDescent="0.2">
      <c r="A2734" s="30"/>
      <c r="B2734" s="147"/>
      <c r="C2734" s="148" t="s">
        <v>3541</v>
      </c>
      <c r="D2734" s="148" t="s">
        <v>159</v>
      </c>
      <c r="E2734" s="149" t="s">
        <v>3542</v>
      </c>
      <c r="F2734" s="150" t="s">
        <v>3543</v>
      </c>
      <c r="G2734" s="151" t="s">
        <v>168</v>
      </c>
      <c r="H2734" s="152">
        <v>476</v>
      </c>
      <c r="I2734" s="152"/>
      <c r="J2734" s="152">
        <f>ROUND(I2734*H2734,3)</f>
        <v>0</v>
      </c>
      <c r="K2734" s="153"/>
      <c r="L2734" s="31"/>
      <c r="M2734" s="154" t="s">
        <v>1</v>
      </c>
      <c r="N2734" s="155" t="s">
        <v>37</v>
      </c>
      <c r="O2734" s="156">
        <v>0.71599999999999997</v>
      </c>
      <c r="P2734" s="156">
        <f>O2734*H2734</f>
        <v>340.81599999999997</v>
      </c>
      <c r="Q2734" s="156">
        <v>8.0000000000000007E-5</v>
      </c>
      <c r="R2734" s="156">
        <f>Q2734*H2734</f>
        <v>3.8080000000000003E-2</v>
      </c>
      <c r="S2734" s="156">
        <v>0</v>
      </c>
      <c r="T2734" s="157">
        <f>S2734*H2734</f>
        <v>0</v>
      </c>
      <c r="U2734" s="30"/>
      <c r="V2734" s="30"/>
      <c r="W2734" s="30"/>
      <c r="X2734" s="30"/>
      <c r="Y2734" s="30"/>
      <c r="Z2734" s="30"/>
      <c r="AA2734" s="30"/>
      <c r="AB2734" s="30"/>
      <c r="AC2734" s="30"/>
      <c r="AD2734" s="30"/>
      <c r="AE2734" s="30"/>
      <c r="AR2734" s="158" t="s">
        <v>220</v>
      </c>
      <c r="AT2734" s="158" t="s">
        <v>159</v>
      </c>
      <c r="AU2734" s="158" t="s">
        <v>87</v>
      </c>
      <c r="AY2734" s="18" t="s">
        <v>157</v>
      </c>
      <c r="BE2734" s="159">
        <f>IF(N2734="základná",J2734,0)</f>
        <v>0</v>
      </c>
      <c r="BF2734" s="159">
        <f>IF(N2734="znížená",J2734,0)</f>
        <v>0</v>
      </c>
      <c r="BG2734" s="159">
        <f>IF(N2734="zákl. prenesená",J2734,0)</f>
        <v>0</v>
      </c>
      <c r="BH2734" s="159">
        <f>IF(N2734="zníž. prenesená",J2734,0)</f>
        <v>0</v>
      </c>
      <c r="BI2734" s="159">
        <f>IF(N2734="nulová",J2734,0)</f>
        <v>0</v>
      </c>
      <c r="BJ2734" s="18" t="s">
        <v>87</v>
      </c>
      <c r="BK2734" s="160">
        <f>ROUND(I2734*H2734,3)</f>
        <v>0</v>
      </c>
      <c r="BL2734" s="18" t="s">
        <v>220</v>
      </c>
      <c r="BM2734" s="158" t="s">
        <v>3544</v>
      </c>
    </row>
    <row r="2735" spans="1:65" s="14" customFormat="1" ht="22.5" x14ac:dyDescent="0.2">
      <c r="B2735" s="172"/>
      <c r="D2735" s="166" t="s">
        <v>269</v>
      </c>
      <c r="E2735" s="173" t="s">
        <v>1</v>
      </c>
      <c r="F2735" s="174" t="s">
        <v>3545</v>
      </c>
      <c r="H2735" s="175">
        <v>476</v>
      </c>
      <c r="L2735" s="172"/>
      <c r="M2735" s="176"/>
      <c r="N2735" s="177"/>
      <c r="O2735" s="177"/>
      <c r="P2735" s="177"/>
      <c r="Q2735" s="177"/>
      <c r="R2735" s="177"/>
      <c r="S2735" s="177"/>
      <c r="T2735" s="178"/>
      <c r="AT2735" s="173" t="s">
        <v>269</v>
      </c>
      <c r="AU2735" s="173" t="s">
        <v>87</v>
      </c>
      <c r="AV2735" s="14" t="s">
        <v>87</v>
      </c>
      <c r="AW2735" s="14" t="s">
        <v>26</v>
      </c>
      <c r="AX2735" s="14" t="s">
        <v>71</v>
      </c>
      <c r="AY2735" s="173" t="s">
        <v>157</v>
      </c>
    </row>
    <row r="2736" spans="1:65" s="13" customFormat="1" x14ac:dyDescent="0.2">
      <c r="B2736" s="165"/>
      <c r="D2736" s="166" t="s">
        <v>269</v>
      </c>
      <c r="E2736" s="167" t="s">
        <v>1</v>
      </c>
      <c r="F2736" s="168" t="s">
        <v>3527</v>
      </c>
      <c r="H2736" s="167" t="s">
        <v>1</v>
      </c>
      <c r="L2736" s="165"/>
      <c r="M2736" s="169"/>
      <c r="N2736" s="170"/>
      <c r="O2736" s="170"/>
      <c r="P2736" s="170"/>
      <c r="Q2736" s="170"/>
      <c r="R2736" s="170"/>
      <c r="S2736" s="170"/>
      <c r="T2736" s="171"/>
      <c r="AT2736" s="167" t="s">
        <v>269</v>
      </c>
      <c r="AU2736" s="167" t="s">
        <v>87</v>
      </c>
      <c r="AV2736" s="13" t="s">
        <v>79</v>
      </c>
      <c r="AW2736" s="13" t="s">
        <v>26</v>
      </c>
      <c r="AX2736" s="13" t="s">
        <v>71</v>
      </c>
      <c r="AY2736" s="167" t="s">
        <v>157</v>
      </c>
    </row>
    <row r="2737" spans="1:65" s="13" customFormat="1" x14ac:dyDescent="0.2">
      <c r="B2737" s="165"/>
      <c r="D2737" s="166" t="s">
        <v>269</v>
      </c>
      <c r="E2737" s="167" t="s">
        <v>1</v>
      </c>
      <c r="F2737" s="168" t="s">
        <v>3506</v>
      </c>
      <c r="H2737" s="167" t="s">
        <v>1</v>
      </c>
      <c r="L2737" s="165"/>
      <c r="M2737" s="169"/>
      <c r="N2737" s="170"/>
      <c r="O2737" s="170"/>
      <c r="P2737" s="170"/>
      <c r="Q2737" s="170"/>
      <c r="R2737" s="170"/>
      <c r="S2737" s="170"/>
      <c r="T2737" s="171"/>
      <c r="AT2737" s="167" t="s">
        <v>269</v>
      </c>
      <c r="AU2737" s="167" t="s">
        <v>87</v>
      </c>
      <c r="AV2737" s="13" t="s">
        <v>79</v>
      </c>
      <c r="AW2737" s="13" t="s">
        <v>26</v>
      </c>
      <c r="AX2737" s="13" t="s">
        <v>71</v>
      </c>
      <c r="AY2737" s="167" t="s">
        <v>157</v>
      </c>
    </row>
    <row r="2738" spans="1:65" s="13" customFormat="1" x14ac:dyDescent="0.2">
      <c r="B2738" s="165"/>
      <c r="D2738" s="166" t="s">
        <v>269</v>
      </c>
      <c r="E2738" s="167" t="s">
        <v>1</v>
      </c>
      <c r="F2738" s="168" t="s">
        <v>3507</v>
      </c>
      <c r="H2738" s="167" t="s">
        <v>1</v>
      </c>
      <c r="L2738" s="165"/>
      <c r="M2738" s="169"/>
      <c r="N2738" s="170"/>
      <c r="O2738" s="170"/>
      <c r="P2738" s="170"/>
      <c r="Q2738" s="170"/>
      <c r="R2738" s="170"/>
      <c r="S2738" s="170"/>
      <c r="T2738" s="171"/>
      <c r="AT2738" s="167" t="s">
        <v>269</v>
      </c>
      <c r="AU2738" s="167" t="s">
        <v>87</v>
      </c>
      <c r="AV2738" s="13" t="s">
        <v>79</v>
      </c>
      <c r="AW2738" s="13" t="s">
        <v>26</v>
      </c>
      <c r="AX2738" s="13" t="s">
        <v>71</v>
      </c>
      <c r="AY2738" s="167" t="s">
        <v>157</v>
      </c>
    </row>
    <row r="2739" spans="1:65" s="15" customFormat="1" x14ac:dyDescent="0.2">
      <c r="B2739" s="179"/>
      <c r="D2739" s="166" t="s">
        <v>269</v>
      </c>
      <c r="E2739" s="180" t="s">
        <v>1</v>
      </c>
      <c r="F2739" s="181" t="s">
        <v>272</v>
      </c>
      <c r="H2739" s="182">
        <v>476</v>
      </c>
      <c r="L2739" s="179"/>
      <c r="M2739" s="183"/>
      <c r="N2739" s="184"/>
      <c r="O2739" s="184"/>
      <c r="P2739" s="184"/>
      <c r="Q2739" s="184"/>
      <c r="R2739" s="184"/>
      <c r="S2739" s="184"/>
      <c r="T2739" s="185"/>
      <c r="AT2739" s="180" t="s">
        <v>269</v>
      </c>
      <c r="AU2739" s="180" t="s">
        <v>87</v>
      </c>
      <c r="AV2739" s="15" t="s">
        <v>162</v>
      </c>
      <c r="AW2739" s="15" t="s">
        <v>26</v>
      </c>
      <c r="AX2739" s="15" t="s">
        <v>79</v>
      </c>
      <c r="AY2739" s="180" t="s">
        <v>157</v>
      </c>
    </row>
    <row r="2740" spans="1:65" s="2" customFormat="1" ht="24.2" customHeight="1" x14ac:dyDescent="0.2">
      <c r="A2740" s="30"/>
      <c r="B2740" s="147"/>
      <c r="C2740" s="193" t="s">
        <v>3546</v>
      </c>
      <c r="D2740" s="193" t="s">
        <v>777</v>
      </c>
      <c r="E2740" s="194" t="s">
        <v>3547</v>
      </c>
      <c r="F2740" s="195" t="s">
        <v>3548</v>
      </c>
      <c r="G2740" s="196" t="s">
        <v>168</v>
      </c>
      <c r="H2740" s="197">
        <v>476</v>
      </c>
      <c r="I2740" s="197"/>
      <c r="J2740" s="197">
        <f>ROUND(I2740*H2740,3)</f>
        <v>0</v>
      </c>
      <c r="K2740" s="198"/>
      <c r="L2740" s="199"/>
      <c r="M2740" s="200" t="s">
        <v>1</v>
      </c>
      <c r="N2740" s="201" t="s">
        <v>37</v>
      </c>
      <c r="O2740" s="156">
        <v>0</v>
      </c>
      <c r="P2740" s="156">
        <f>O2740*H2740</f>
        <v>0</v>
      </c>
      <c r="Q2740" s="156">
        <v>8.1200000000000005E-3</v>
      </c>
      <c r="R2740" s="156">
        <f>Q2740*H2740</f>
        <v>3.8651200000000001</v>
      </c>
      <c r="S2740" s="156">
        <v>0</v>
      </c>
      <c r="T2740" s="157">
        <f>S2740*H2740</f>
        <v>0</v>
      </c>
      <c r="U2740" s="30"/>
      <c r="V2740" s="30"/>
      <c r="W2740" s="30"/>
      <c r="X2740" s="30"/>
      <c r="Y2740" s="30"/>
      <c r="Z2740" s="30"/>
      <c r="AA2740" s="30"/>
      <c r="AB2740" s="30"/>
      <c r="AC2740" s="30"/>
      <c r="AD2740" s="30"/>
      <c r="AE2740" s="30"/>
      <c r="AR2740" s="158" t="s">
        <v>511</v>
      </c>
      <c r="AT2740" s="158" t="s">
        <v>777</v>
      </c>
      <c r="AU2740" s="158" t="s">
        <v>87</v>
      </c>
      <c r="AY2740" s="18" t="s">
        <v>157</v>
      </c>
      <c r="BE2740" s="159">
        <f>IF(N2740="základná",J2740,0)</f>
        <v>0</v>
      </c>
      <c r="BF2740" s="159">
        <f>IF(N2740="znížená",J2740,0)</f>
        <v>0</v>
      </c>
      <c r="BG2740" s="159">
        <f>IF(N2740="zákl. prenesená",J2740,0)</f>
        <v>0</v>
      </c>
      <c r="BH2740" s="159">
        <f>IF(N2740="zníž. prenesená",J2740,0)</f>
        <v>0</v>
      </c>
      <c r="BI2740" s="159">
        <f>IF(N2740="nulová",J2740,0)</f>
        <v>0</v>
      </c>
      <c r="BJ2740" s="18" t="s">
        <v>87</v>
      </c>
      <c r="BK2740" s="160">
        <f>ROUND(I2740*H2740,3)</f>
        <v>0</v>
      </c>
      <c r="BL2740" s="18" t="s">
        <v>220</v>
      </c>
      <c r="BM2740" s="158" t="s">
        <v>3549</v>
      </c>
    </row>
    <row r="2741" spans="1:65" s="14" customFormat="1" x14ac:dyDescent="0.2">
      <c r="B2741" s="172"/>
      <c r="D2741" s="166" t="s">
        <v>269</v>
      </c>
      <c r="E2741" s="173" t="s">
        <v>1</v>
      </c>
      <c r="F2741" s="174" t="s">
        <v>3550</v>
      </c>
      <c r="H2741" s="175">
        <v>476</v>
      </c>
      <c r="L2741" s="172"/>
      <c r="M2741" s="176"/>
      <c r="N2741" s="177"/>
      <c r="O2741" s="177"/>
      <c r="P2741" s="177"/>
      <c r="Q2741" s="177"/>
      <c r="R2741" s="177"/>
      <c r="S2741" s="177"/>
      <c r="T2741" s="178"/>
      <c r="AT2741" s="173" t="s">
        <v>269</v>
      </c>
      <c r="AU2741" s="173" t="s">
        <v>87</v>
      </c>
      <c r="AV2741" s="14" t="s">
        <v>87</v>
      </c>
      <c r="AW2741" s="14" t="s">
        <v>26</v>
      </c>
      <c r="AX2741" s="14" t="s">
        <v>71</v>
      </c>
      <c r="AY2741" s="173" t="s">
        <v>157</v>
      </c>
    </row>
    <row r="2742" spans="1:65" s="13" customFormat="1" ht="22.5" x14ac:dyDescent="0.2">
      <c r="B2742" s="165"/>
      <c r="D2742" s="166" t="s">
        <v>269</v>
      </c>
      <c r="E2742" s="167" t="s">
        <v>1</v>
      </c>
      <c r="F2742" s="168" t="s">
        <v>3551</v>
      </c>
      <c r="H2742" s="167" t="s">
        <v>1</v>
      </c>
      <c r="L2742" s="165"/>
      <c r="M2742" s="169"/>
      <c r="N2742" s="170"/>
      <c r="O2742" s="170"/>
      <c r="P2742" s="170"/>
      <c r="Q2742" s="170"/>
      <c r="R2742" s="170"/>
      <c r="S2742" s="170"/>
      <c r="T2742" s="171"/>
      <c r="AT2742" s="167" t="s">
        <v>269</v>
      </c>
      <c r="AU2742" s="167" t="s">
        <v>87</v>
      </c>
      <c r="AV2742" s="13" t="s">
        <v>79</v>
      </c>
      <c r="AW2742" s="13" t="s">
        <v>26</v>
      </c>
      <c r="AX2742" s="13" t="s">
        <v>71</v>
      </c>
      <c r="AY2742" s="167" t="s">
        <v>157</v>
      </c>
    </row>
    <row r="2743" spans="1:65" s="13" customFormat="1" ht="22.5" x14ac:dyDescent="0.2">
      <c r="B2743" s="165"/>
      <c r="D2743" s="166" t="s">
        <v>269</v>
      </c>
      <c r="E2743" s="167" t="s">
        <v>1</v>
      </c>
      <c r="F2743" s="168" t="s">
        <v>3552</v>
      </c>
      <c r="H2743" s="167" t="s">
        <v>1</v>
      </c>
      <c r="L2743" s="165"/>
      <c r="M2743" s="169"/>
      <c r="N2743" s="170"/>
      <c r="O2743" s="170"/>
      <c r="P2743" s="170"/>
      <c r="Q2743" s="170"/>
      <c r="R2743" s="170"/>
      <c r="S2743" s="170"/>
      <c r="T2743" s="171"/>
      <c r="AT2743" s="167" t="s">
        <v>269</v>
      </c>
      <c r="AU2743" s="167" t="s">
        <v>87</v>
      </c>
      <c r="AV2743" s="13" t="s">
        <v>79</v>
      </c>
      <c r="AW2743" s="13" t="s">
        <v>26</v>
      </c>
      <c r="AX2743" s="13" t="s">
        <v>71</v>
      </c>
      <c r="AY2743" s="167" t="s">
        <v>157</v>
      </c>
    </row>
    <row r="2744" spans="1:65" s="13" customFormat="1" ht="22.5" x14ac:dyDescent="0.2">
      <c r="B2744" s="165"/>
      <c r="D2744" s="166" t="s">
        <v>269</v>
      </c>
      <c r="E2744" s="167" t="s">
        <v>1</v>
      </c>
      <c r="F2744" s="168" t="s">
        <v>3553</v>
      </c>
      <c r="H2744" s="167" t="s">
        <v>1</v>
      </c>
      <c r="L2744" s="165"/>
      <c r="M2744" s="169"/>
      <c r="N2744" s="170"/>
      <c r="O2744" s="170"/>
      <c r="P2744" s="170"/>
      <c r="Q2744" s="170"/>
      <c r="R2744" s="170"/>
      <c r="S2744" s="170"/>
      <c r="T2744" s="171"/>
      <c r="AT2744" s="167" t="s">
        <v>269</v>
      </c>
      <c r="AU2744" s="167" t="s">
        <v>87</v>
      </c>
      <c r="AV2744" s="13" t="s">
        <v>79</v>
      </c>
      <c r="AW2744" s="13" t="s">
        <v>26</v>
      </c>
      <c r="AX2744" s="13" t="s">
        <v>71</v>
      </c>
      <c r="AY2744" s="167" t="s">
        <v>157</v>
      </c>
    </row>
    <row r="2745" spans="1:65" s="13" customFormat="1" ht="22.5" x14ac:dyDescent="0.2">
      <c r="B2745" s="165"/>
      <c r="D2745" s="166" t="s">
        <v>269</v>
      </c>
      <c r="E2745" s="167" t="s">
        <v>1</v>
      </c>
      <c r="F2745" s="168" t="s">
        <v>3554</v>
      </c>
      <c r="H2745" s="167" t="s">
        <v>1</v>
      </c>
      <c r="L2745" s="165"/>
      <c r="M2745" s="169"/>
      <c r="N2745" s="170"/>
      <c r="O2745" s="170"/>
      <c r="P2745" s="170"/>
      <c r="Q2745" s="170"/>
      <c r="R2745" s="170"/>
      <c r="S2745" s="170"/>
      <c r="T2745" s="171"/>
      <c r="AT2745" s="167" t="s">
        <v>269</v>
      </c>
      <c r="AU2745" s="167" t="s">
        <v>87</v>
      </c>
      <c r="AV2745" s="13" t="s">
        <v>79</v>
      </c>
      <c r="AW2745" s="13" t="s">
        <v>26</v>
      </c>
      <c r="AX2745" s="13" t="s">
        <v>71</v>
      </c>
      <c r="AY2745" s="167" t="s">
        <v>157</v>
      </c>
    </row>
    <row r="2746" spans="1:65" s="13" customFormat="1" x14ac:dyDescent="0.2">
      <c r="B2746" s="165"/>
      <c r="D2746" s="166" t="s">
        <v>269</v>
      </c>
      <c r="E2746" s="167" t="s">
        <v>1</v>
      </c>
      <c r="F2746" s="168" t="s">
        <v>3539</v>
      </c>
      <c r="H2746" s="167" t="s">
        <v>1</v>
      </c>
      <c r="L2746" s="165"/>
      <c r="M2746" s="169"/>
      <c r="N2746" s="170"/>
      <c r="O2746" s="170"/>
      <c r="P2746" s="170"/>
      <c r="Q2746" s="170"/>
      <c r="R2746" s="170"/>
      <c r="S2746" s="170"/>
      <c r="T2746" s="171"/>
      <c r="AT2746" s="167" t="s">
        <v>269</v>
      </c>
      <c r="AU2746" s="167" t="s">
        <v>87</v>
      </c>
      <c r="AV2746" s="13" t="s">
        <v>79</v>
      </c>
      <c r="AW2746" s="13" t="s">
        <v>26</v>
      </c>
      <c r="AX2746" s="13" t="s">
        <v>71</v>
      </c>
      <c r="AY2746" s="167" t="s">
        <v>157</v>
      </c>
    </row>
    <row r="2747" spans="1:65" s="13" customFormat="1" x14ac:dyDescent="0.2">
      <c r="B2747" s="165"/>
      <c r="D2747" s="166" t="s">
        <v>269</v>
      </c>
      <c r="E2747" s="167" t="s">
        <v>1</v>
      </c>
      <c r="F2747" s="168" t="s">
        <v>3555</v>
      </c>
      <c r="H2747" s="167" t="s">
        <v>1</v>
      </c>
      <c r="L2747" s="165"/>
      <c r="M2747" s="169"/>
      <c r="N2747" s="170"/>
      <c r="O2747" s="170"/>
      <c r="P2747" s="170"/>
      <c r="Q2747" s="170"/>
      <c r="R2747" s="170"/>
      <c r="S2747" s="170"/>
      <c r="T2747" s="171"/>
      <c r="AT2747" s="167" t="s">
        <v>269</v>
      </c>
      <c r="AU2747" s="167" t="s">
        <v>87</v>
      </c>
      <c r="AV2747" s="13" t="s">
        <v>79</v>
      </c>
      <c r="AW2747" s="13" t="s">
        <v>26</v>
      </c>
      <c r="AX2747" s="13" t="s">
        <v>71</v>
      </c>
      <c r="AY2747" s="167" t="s">
        <v>157</v>
      </c>
    </row>
    <row r="2748" spans="1:65" s="13" customFormat="1" ht="22.5" x14ac:dyDescent="0.2">
      <c r="B2748" s="165"/>
      <c r="D2748" s="166" t="s">
        <v>269</v>
      </c>
      <c r="E2748" s="167" t="s">
        <v>1</v>
      </c>
      <c r="F2748" s="168" t="s">
        <v>3540</v>
      </c>
      <c r="H2748" s="167" t="s">
        <v>1</v>
      </c>
      <c r="L2748" s="165"/>
      <c r="M2748" s="169"/>
      <c r="N2748" s="170"/>
      <c r="O2748" s="170"/>
      <c r="P2748" s="170"/>
      <c r="Q2748" s="170"/>
      <c r="R2748" s="170"/>
      <c r="S2748" s="170"/>
      <c r="T2748" s="171"/>
      <c r="AT2748" s="167" t="s">
        <v>269</v>
      </c>
      <c r="AU2748" s="167" t="s">
        <v>87</v>
      </c>
      <c r="AV2748" s="13" t="s">
        <v>79</v>
      </c>
      <c r="AW2748" s="13" t="s">
        <v>26</v>
      </c>
      <c r="AX2748" s="13" t="s">
        <v>71</v>
      </c>
      <c r="AY2748" s="167" t="s">
        <v>157</v>
      </c>
    </row>
    <row r="2749" spans="1:65" s="13" customFormat="1" x14ac:dyDescent="0.2">
      <c r="B2749" s="165"/>
      <c r="D2749" s="166" t="s">
        <v>269</v>
      </c>
      <c r="E2749" s="167" t="s">
        <v>1</v>
      </c>
      <c r="F2749" s="168" t="s">
        <v>1997</v>
      </c>
      <c r="H2749" s="167" t="s">
        <v>1</v>
      </c>
      <c r="L2749" s="165"/>
      <c r="M2749" s="169"/>
      <c r="N2749" s="170"/>
      <c r="O2749" s="170"/>
      <c r="P2749" s="170"/>
      <c r="Q2749" s="170"/>
      <c r="R2749" s="170"/>
      <c r="S2749" s="170"/>
      <c r="T2749" s="171"/>
      <c r="AT2749" s="167" t="s">
        <v>269</v>
      </c>
      <c r="AU2749" s="167" t="s">
        <v>87</v>
      </c>
      <c r="AV2749" s="13" t="s">
        <v>79</v>
      </c>
      <c r="AW2749" s="13" t="s">
        <v>26</v>
      </c>
      <c r="AX2749" s="13" t="s">
        <v>71</v>
      </c>
      <c r="AY2749" s="167" t="s">
        <v>157</v>
      </c>
    </row>
    <row r="2750" spans="1:65" s="15" customFormat="1" x14ac:dyDescent="0.2">
      <c r="B2750" s="179"/>
      <c r="D2750" s="166" t="s">
        <v>269</v>
      </c>
      <c r="E2750" s="180" t="s">
        <v>1</v>
      </c>
      <c r="F2750" s="181" t="s">
        <v>272</v>
      </c>
      <c r="H2750" s="182">
        <v>476</v>
      </c>
      <c r="L2750" s="179"/>
      <c r="M2750" s="183"/>
      <c r="N2750" s="184"/>
      <c r="O2750" s="184"/>
      <c r="P2750" s="184"/>
      <c r="Q2750" s="184"/>
      <c r="R2750" s="184"/>
      <c r="S2750" s="184"/>
      <c r="T2750" s="185"/>
      <c r="AT2750" s="180" t="s">
        <v>269</v>
      </c>
      <c r="AU2750" s="180" t="s">
        <v>87</v>
      </c>
      <c r="AV2750" s="15" t="s">
        <v>162</v>
      </c>
      <c r="AW2750" s="15" t="s">
        <v>26</v>
      </c>
      <c r="AX2750" s="15" t="s">
        <v>79</v>
      </c>
      <c r="AY2750" s="180" t="s">
        <v>157</v>
      </c>
    </row>
    <row r="2751" spans="1:65" s="2" customFormat="1" ht="24.2" customHeight="1" x14ac:dyDescent="0.2">
      <c r="A2751" s="30"/>
      <c r="B2751" s="147"/>
      <c r="C2751" s="148" t="s">
        <v>3556</v>
      </c>
      <c r="D2751" s="148" t="s">
        <v>159</v>
      </c>
      <c r="E2751" s="149" t="s">
        <v>3557</v>
      </c>
      <c r="F2751" s="150" t="s">
        <v>3558</v>
      </c>
      <c r="G2751" s="151" t="s">
        <v>168</v>
      </c>
      <c r="H2751" s="152">
        <v>106.22</v>
      </c>
      <c r="I2751" s="152"/>
      <c r="J2751" s="152">
        <f>ROUND(I2751*H2751,3)</f>
        <v>0</v>
      </c>
      <c r="K2751" s="153"/>
      <c r="L2751" s="31"/>
      <c r="M2751" s="154" t="s">
        <v>1</v>
      </c>
      <c r="N2751" s="155" t="s">
        <v>37</v>
      </c>
      <c r="O2751" s="156">
        <v>1.085</v>
      </c>
      <c r="P2751" s="156">
        <f>O2751*H2751</f>
        <v>115.2487</v>
      </c>
      <c r="Q2751" s="156">
        <v>5.0000000000000002E-5</v>
      </c>
      <c r="R2751" s="156">
        <f>Q2751*H2751</f>
        <v>5.3110000000000006E-3</v>
      </c>
      <c r="S2751" s="156">
        <v>0</v>
      </c>
      <c r="T2751" s="157">
        <f>S2751*H2751</f>
        <v>0</v>
      </c>
      <c r="U2751" s="30"/>
      <c r="V2751" s="30"/>
      <c r="W2751" s="30"/>
      <c r="X2751" s="30"/>
      <c r="Y2751" s="30"/>
      <c r="Z2751" s="30"/>
      <c r="AA2751" s="30"/>
      <c r="AB2751" s="30"/>
      <c r="AC2751" s="30"/>
      <c r="AD2751" s="30"/>
      <c r="AE2751" s="30"/>
      <c r="AR2751" s="158" t="s">
        <v>220</v>
      </c>
      <c r="AT2751" s="158" t="s">
        <v>159</v>
      </c>
      <c r="AU2751" s="158" t="s">
        <v>87</v>
      </c>
      <c r="AY2751" s="18" t="s">
        <v>157</v>
      </c>
      <c r="BE2751" s="159">
        <f>IF(N2751="základná",J2751,0)</f>
        <v>0</v>
      </c>
      <c r="BF2751" s="159">
        <f>IF(N2751="znížená",J2751,0)</f>
        <v>0</v>
      </c>
      <c r="BG2751" s="159">
        <f>IF(N2751="zákl. prenesená",J2751,0)</f>
        <v>0</v>
      </c>
      <c r="BH2751" s="159">
        <f>IF(N2751="zníž. prenesená",J2751,0)</f>
        <v>0</v>
      </c>
      <c r="BI2751" s="159">
        <f>IF(N2751="nulová",J2751,0)</f>
        <v>0</v>
      </c>
      <c r="BJ2751" s="18" t="s">
        <v>87</v>
      </c>
      <c r="BK2751" s="160">
        <f>ROUND(I2751*H2751,3)</f>
        <v>0</v>
      </c>
      <c r="BL2751" s="18" t="s">
        <v>220</v>
      </c>
      <c r="BM2751" s="158" t="s">
        <v>3559</v>
      </c>
    </row>
    <row r="2752" spans="1:65" s="13" customFormat="1" x14ac:dyDescent="0.2">
      <c r="B2752" s="165"/>
      <c r="D2752" s="166" t="s">
        <v>269</v>
      </c>
      <c r="E2752" s="167" t="s">
        <v>1</v>
      </c>
      <c r="F2752" s="168" t="s">
        <v>3560</v>
      </c>
      <c r="H2752" s="167" t="s">
        <v>1</v>
      </c>
      <c r="L2752" s="165"/>
      <c r="M2752" s="169"/>
      <c r="N2752" s="170"/>
      <c r="O2752" s="170"/>
      <c r="P2752" s="170"/>
      <c r="Q2752" s="170"/>
      <c r="R2752" s="170"/>
      <c r="S2752" s="170"/>
      <c r="T2752" s="171"/>
      <c r="AT2752" s="167" t="s">
        <v>269</v>
      </c>
      <c r="AU2752" s="167" t="s">
        <v>87</v>
      </c>
      <c r="AV2752" s="13" t="s">
        <v>79</v>
      </c>
      <c r="AW2752" s="13" t="s">
        <v>26</v>
      </c>
      <c r="AX2752" s="13" t="s">
        <v>71</v>
      </c>
      <c r="AY2752" s="167" t="s">
        <v>157</v>
      </c>
    </row>
    <row r="2753" spans="1:65" s="14" customFormat="1" x14ac:dyDescent="0.2">
      <c r="B2753" s="172"/>
      <c r="D2753" s="166" t="s">
        <v>269</v>
      </c>
      <c r="E2753" s="173" t="s">
        <v>1</v>
      </c>
      <c r="F2753" s="174" t="s">
        <v>3561</v>
      </c>
      <c r="H2753" s="175">
        <v>11</v>
      </c>
      <c r="L2753" s="172"/>
      <c r="M2753" s="176"/>
      <c r="N2753" s="177"/>
      <c r="O2753" s="177"/>
      <c r="P2753" s="177"/>
      <c r="Q2753" s="177"/>
      <c r="R2753" s="177"/>
      <c r="S2753" s="177"/>
      <c r="T2753" s="178"/>
      <c r="AT2753" s="173" t="s">
        <v>269</v>
      </c>
      <c r="AU2753" s="173" t="s">
        <v>87</v>
      </c>
      <c r="AV2753" s="14" t="s">
        <v>87</v>
      </c>
      <c r="AW2753" s="14" t="s">
        <v>26</v>
      </c>
      <c r="AX2753" s="14" t="s">
        <v>71</v>
      </c>
      <c r="AY2753" s="173" t="s">
        <v>157</v>
      </c>
    </row>
    <row r="2754" spans="1:65" s="14" customFormat="1" x14ac:dyDescent="0.2">
      <c r="B2754" s="172"/>
      <c r="D2754" s="166" t="s">
        <v>269</v>
      </c>
      <c r="E2754" s="173" t="s">
        <v>1</v>
      </c>
      <c r="F2754" s="174" t="s">
        <v>3562</v>
      </c>
      <c r="H2754" s="175">
        <v>11</v>
      </c>
      <c r="L2754" s="172"/>
      <c r="M2754" s="176"/>
      <c r="N2754" s="177"/>
      <c r="O2754" s="177"/>
      <c r="P2754" s="177"/>
      <c r="Q2754" s="177"/>
      <c r="R2754" s="177"/>
      <c r="S2754" s="177"/>
      <c r="T2754" s="178"/>
      <c r="AT2754" s="173" t="s">
        <v>269</v>
      </c>
      <c r="AU2754" s="173" t="s">
        <v>87</v>
      </c>
      <c r="AV2754" s="14" t="s">
        <v>87</v>
      </c>
      <c r="AW2754" s="14" t="s">
        <v>26</v>
      </c>
      <c r="AX2754" s="14" t="s">
        <v>71</v>
      </c>
      <c r="AY2754" s="173" t="s">
        <v>157</v>
      </c>
    </row>
    <row r="2755" spans="1:65" s="14" customFormat="1" x14ac:dyDescent="0.2">
      <c r="B2755" s="172"/>
      <c r="D2755" s="166" t="s">
        <v>269</v>
      </c>
      <c r="E2755" s="173" t="s">
        <v>1</v>
      </c>
      <c r="F2755" s="174" t="s">
        <v>3563</v>
      </c>
      <c r="H2755" s="175">
        <v>6.89</v>
      </c>
      <c r="L2755" s="172"/>
      <c r="M2755" s="176"/>
      <c r="N2755" s="177"/>
      <c r="O2755" s="177"/>
      <c r="P2755" s="177"/>
      <c r="Q2755" s="177"/>
      <c r="R2755" s="177"/>
      <c r="S2755" s="177"/>
      <c r="T2755" s="178"/>
      <c r="AT2755" s="173" t="s">
        <v>269</v>
      </c>
      <c r="AU2755" s="173" t="s">
        <v>87</v>
      </c>
      <c r="AV2755" s="14" t="s">
        <v>87</v>
      </c>
      <c r="AW2755" s="14" t="s">
        <v>26</v>
      </c>
      <c r="AX2755" s="14" t="s">
        <v>71</v>
      </c>
      <c r="AY2755" s="173" t="s">
        <v>157</v>
      </c>
    </row>
    <row r="2756" spans="1:65" s="14" customFormat="1" x14ac:dyDescent="0.2">
      <c r="B2756" s="172"/>
      <c r="D2756" s="166" t="s">
        <v>269</v>
      </c>
      <c r="E2756" s="173" t="s">
        <v>1</v>
      </c>
      <c r="F2756" s="174" t="s">
        <v>3564</v>
      </c>
      <c r="H2756" s="175">
        <v>6.99</v>
      </c>
      <c r="L2756" s="172"/>
      <c r="M2756" s="176"/>
      <c r="N2756" s="177"/>
      <c r="O2756" s="177"/>
      <c r="P2756" s="177"/>
      <c r="Q2756" s="177"/>
      <c r="R2756" s="177"/>
      <c r="S2756" s="177"/>
      <c r="T2756" s="178"/>
      <c r="AT2756" s="173" t="s">
        <v>269</v>
      </c>
      <c r="AU2756" s="173" t="s">
        <v>87</v>
      </c>
      <c r="AV2756" s="14" t="s">
        <v>87</v>
      </c>
      <c r="AW2756" s="14" t="s">
        <v>26</v>
      </c>
      <c r="AX2756" s="14" t="s">
        <v>71</v>
      </c>
      <c r="AY2756" s="173" t="s">
        <v>157</v>
      </c>
    </row>
    <row r="2757" spans="1:65" s="14" customFormat="1" x14ac:dyDescent="0.2">
      <c r="B2757" s="172"/>
      <c r="D2757" s="166" t="s">
        <v>269</v>
      </c>
      <c r="E2757" s="173" t="s">
        <v>1</v>
      </c>
      <c r="F2757" s="174" t="s">
        <v>3565</v>
      </c>
      <c r="H2757" s="175">
        <v>3.14</v>
      </c>
      <c r="L2757" s="172"/>
      <c r="M2757" s="176"/>
      <c r="N2757" s="177"/>
      <c r="O2757" s="177"/>
      <c r="P2757" s="177"/>
      <c r="Q2757" s="177"/>
      <c r="R2757" s="177"/>
      <c r="S2757" s="177"/>
      <c r="T2757" s="178"/>
      <c r="AT2757" s="173" t="s">
        <v>269</v>
      </c>
      <c r="AU2757" s="173" t="s">
        <v>87</v>
      </c>
      <c r="AV2757" s="14" t="s">
        <v>87</v>
      </c>
      <c r="AW2757" s="14" t="s">
        <v>26</v>
      </c>
      <c r="AX2757" s="14" t="s">
        <v>71</v>
      </c>
      <c r="AY2757" s="173" t="s">
        <v>157</v>
      </c>
    </row>
    <row r="2758" spans="1:65" s="14" customFormat="1" x14ac:dyDescent="0.2">
      <c r="B2758" s="172"/>
      <c r="D2758" s="166" t="s">
        <v>269</v>
      </c>
      <c r="E2758" s="173" t="s">
        <v>1</v>
      </c>
      <c r="F2758" s="174" t="s">
        <v>3566</v>
      </c>
      <c r="H2758" s="175">
        <v>6.4</v>
      </c>
      <c r="L2758" s="172"/>
      <c r="M2758" s="176"/>
      <c r="N2758" s="177"/>
      <c r="O2758" s="177"/>
      <c r="P2758" s="177"/>
      <c r="Q2758" s="177"/>
      <c r="R2758" s="177"/>
      <c r="S2758" s="177"/>
      <c r="T2758" s="178"/>
      <c r="AT2758" s="173" t="s">
        <v>269</v>
      </c>
      <c r="AU2758" s="173" t="s">
        <v>87</v>
      </c>
      <c r="AV2758" s="14" t="s">
        <v>87</v>
      </c>
      <c r="AW2758" s="14" t="s">
        <v>26</v>
      </c>
      <c r="AX2758" s="14" t="s">
        <v>71</v>
      </c>
      <c r="AY2758" s="173" t="s">
        <v>157</v>
      </c>
    </row>
    <row r="2759" spans="1:65" s="14" customFormat="1" x14ac:dyDescent="0.2">
      <c r="B2759" s="172"/>
      <c r="D2759" s="166" t="s">
        <v>269</v>
      </c>
      <c r="E2759" s="173" t="s">
        <v>1</v>
      </c>
      <c r="F2759" s="174" t="s">
        <v>3567</v>
      </c>
      <c r="H2759" s="175">
        <v>6.4</v>
      </c>
      <c r="L2759" s="172"/>
      <c r="M2759" s="176"/>
      <c r="N2759" s="177"/>
      <c r="O2759" s="177"/>
      <c r="P2759" s="177"/>
      <c r="Q2759" s="177"/>
      <c r="R2759" s="177"/>
      <c r="S2759" s="177"/>
      <c r="T2759" s="178"/>
      <c r="AT2759" s="173" t="s">
        <v>269</v>
      </c>
      <c r="AU2759" s="173" t="s">
        <v>87</v>
      </c>
      <c r="AV2759" s="14" t="s">
        <v>87</v>
      </c>
      <c r="AW2759" s="14" t="s">
        <v>26</v>
      </c>
      <c r="AX2759" s="14" t="s">
        <v>71</v>
      </c>
      <c r="AY2759" s="173" t="s">
        <v>157</v>
      </c>
    </row>
    <row r="2760" spans="1:65" s="14" customFormat="1" x14ac:dyDescent="0.2">
      <c r="B2760" s="172"/>
      <c r="D2760" s="166" t="s">
        <v>269</v>
      </c>
      <c r="E2760" s="173" t="s">
        <v>1</v>
      </c>
      <c r="F2760" s="174" t="s">
        <v>3568</v>
      </c>
      <c r="H2760" s="175">
        <v>27.6</v>
      </c>
      <c r="L2760" s="172"/>
      <c r="M2760" s="176"/>
      <c r="N2760" s="177"/>
      <c r="O2760" s="177"/>
      <c r="P2760" s="177"/>
      <c r="Q2760" s="177"/>
      <c r="R2760" s="177"/>
      <c r="S2760" s="177"/>
      <c r="T2760" s="178"/>
      <c r="AT2760" s="173" t="s">
        <v>269</v>
      </c>
      <c r="AU2760" s="173" t="s">
        <v>87</v>
      </c>
      <c r="AV2760" s="14" t="s">
        <v>87</v>
      </c>
      <c r="AW2760" s="14" t="s">
        <v>26</v>
      </c>
      <c r="AX2760" s="14" t="s">
        <v>71</v>
      </c>
      <c r="AY2760" s="173" t="s">
        <v>157</v>
      </c>
    </row>
    <row r="2761" spans="1:65" s="14" customFormat="1" x14ac:dyDescent="0.2">
      <c r="B2761" s="172"/>
      <c r="D2761" s="166" t="s">
        <v>269</v>
      </c>
      <c r="E2761" s="173" t="s">
        <v>1</v>
      </c>
      <c r="F2761" s="174" t="s">
        <v>3569</v>
      </c>
      <c r="H2761" s="175">
        <v>26.8</v>
      </c>
      <c r="L2761" s="172"/>
      <c r="M2761" s="176"/>
      <c r="N2761" s="177"/>
      <c r="O2761" s="177"/>
      <c r="P2761" s="177"/>
      <c r="Q2761" s="177"/>
      <c r="R2761" s="177"/>
      <c r="S2761" s="177"/>
      <c r="T2761" s="178"/>
      <c r="AT2761" s="173" t="s">
        <v>269</v>
      </c>
      <c r="AU2761" s="173" t="s">
        <v>87</v>
      </c>
      <c r="AV2761" s="14" t="s">
        <v>87</v>
      </c>
      <c r="AW2761" s="14" t="s">
        <v>26</v>
      </c>
      <c r="AX2761" s="14" t="s">
        <v>71</v>
      </c>
      <c r="AY2761" s="173" t="s">
        <v>157</v>
      </c>
    </row>
    <row r="2762" spans="1:65" s="15" customFormat="1" x14ac:dyDescent="0.2">
      <c r="B2762" s="179"/>
      <c r="D2762" s="166" t="s">
        <v>269</v>
      </c>
      <c r="E2762" s="180" t="s">
        <v>1</v>
      </c>
      <c r="F2762" s="181" t="s">
        <v>272</v>
      </c>
      <c r="H2762" s="182">
        <v>106.22</v>
      </c>
      <c r="L2762" s="179"/>
      <c r="M2762" s="183"/>
      <c r="N2762" s="184"/>
      <c r="O2762" s="184"/>
      <c r="P2762" s="184"/>
      <c r="Q2762" s="184"/>
      <c r="R2762" s="184"/>
      <c r="S2762" s="184"/>
      <c r="T2762" s="185"/>
      <c r="AT2762" s="180" t="s">
        <v>269</v>
      </c>
      <c r="AU2762" s="180" t="s">
        <v>87</v>
      </c>
      <c r="AV2762" s="15" t="s">
        <v>162</v>
      </c>
      <c r="AW2762" s="15" t="s">
        <v>26</v>
      </c>
      <c r="AX2762" s="15" t="s">
        <v>79</v>
      </c>
      <c r="AY2762" s="180" t="s">
        <v>157</v>
      </c>
    </row>
    <row r="2763" spans="1:65" s="2" customFormat="1" ht="24.2" customHeight="1" x14ac:dyDescent="0.2">
      <c r="A2763" s="30"/>
      <c r="B2763" s="147"/>
      <c r="C2763" s="193" t="s">
        <v>3570</v>
      </c>
      <c r="D2763" s="193" t="s">
        <v>777</v>
      </c>
      <c r="E2763" s="194" t="s">
        <v>3571</v>
      </c>
      <c r="F2763" s="195" t="s">
        <v>3572</v>
      </c>
      <c r="G2763" s="196" t="s">
        <v>168</v>
      </c>
      <c r="H2763" s="197">
        <v>106.22</v>
      </c>
      <c r="I2763" s="197"/>
      <c r="J2763" s="197">
        <f>ROUND(I2763*H2763,3)</f>
        <v>0</v>
      </c>
      <c r="K2763" s="198"/>
      <c r="L2763" s="199"/>
      <c r="M2763" s="200" t="s">
        <v>1</v>
      </c>
      <c r="N2763" s="201" t="s">
        <v>37</v>
      </c>
      <c r="O2763" s="156">
        <v>0</v>
      </c>
      <c r="P2763" s="156">
        <f>O2763*H2763</f>
        <v>0</v>
      </c>
      <c r="Q2763" s="156">
        <v>8.5000000000000006E-3</v>
      </c>
      <c r="R2763" s="156">
        <f>Q2763*H2763</f>
        <v>0.90287000000000006</v>
      </c>
      <c r="S2763" s="156">
        <v>0</v>
      </c>
      <c r="T2763" s="157">
        <f>S2763*H2763</f>
        <v>0</v>
      </c>
      <c r="U2763" s="30"/>
      <c r="V2763" s="30"/>
      <c r="W2763" s="30"/>
      <c r="X2763" s="30"/>
      <c r="Y2763" s="30"/>
      <c r="Z2763" s="30"/>
      <c r="AA2763" s="30"/>
      <c r="AB2763" s="30"/>
      <c r="AC2763" s="30"/>
      <c r="AD2763" s="30"/>
      <c r="AE2763" s="30"/>
      <c r="AR2763" s="158" t="s">
        <v>511</v>
      </c>
      <c r="AT2763" s="158" t="s">
        <v>777</v>
      </c>
      <c r="AU2763" s="158" t="s">
        <v>87</v>
      </c>
      <c r="AY2763" s="18" t="s">
        <v>157</v>
      </c>
      <c r="BE2763" s="159">
        <f>IF(N2763="základná",J2763,0)</f>
        <v>0</v>
      </c>
      <c r="BF2763" s="159">
        <f>IF(N2763="znížená",J2763,0)</f>
        <v>0</v>
      </c>
      <c r="BG2763" s="159">
        <f>IF(N2763="zákl. prenesená",J2763,0)</f>
        <v>0</v>
      </c>
      <c r="BH2763" s="159">
        <f>IF(N2763="zníž. prenesená",J2763,0)</f>
        <v>0</v>
      </c>
      <c r="BI2763" s="159">
        <f>IF(N2763="nulová",J2763,0)</f>
        <v>0</v>
      </c>
      <c r="BJ2763" s="18" t="s">
        <v>87</v>
      </c>
      <c r="BK2763" s="160">
        <f>ROUND(I2763*H2763,3)</f>
        <v>0</v>
      </c>
      <c r="BL2763" s="18" t="s">
        <v>220</v>
      </c>
      <c r="BM2763" s="158" t="s">
        <v>3573</v>
      </c>
    </row>
    <row r="2764" spans="1:65" s="14" customFormat="1" ht="22.5" x14ac:dyDescent="0.2">
      <c r="B2764" s="172"/>
      <c r="D2764" s="166" t="s">
        <v>269</v>
      </c>
      <c r="E2764" s="173" t="s">
        <v>1</v>
      </c>
      <c r="F2764" s="174" t="s">
        <v>3574</v>
      </c>
      <c r="H2764" s="175">
        <v>106.22</v>
      </c>
      <c r="L2764" s="172"/>
      <c r="M2764" s="176"/>
      <c r="N2764" s="177"/>
      <c r="O2764" s="177"/>
      <c r="P2764" s="177"/>
      <c r="Q2764" s="177"/>
      <c r="R2764" s="177"/>
      <c r="S2764" s="177"/>
      <c r="T2764" s="178"/>
      <c r="AT2764" s="173" t="s">
        <v>269</v>
      </c>
      <c r="AU2764" s="173" t="s">
        <v>87</v>
      </c>
      <c r="AV2764" s="14" t="s">
        <v>87</v>
      </c>
      <c r="AW2764" s="14" t="s">
        <v>26</v>
      </c>
      <c r="AX2764" s="14" t="s">
        <v>71</v>
      </c>
      <c r="AY2764" s="173" t="s">
        <v>157</v>
      </c>
    </row>
    <row r="2765" spans="1:65" s="13" customFormat="1" ht="33.75" x14ac:dyDescent="0.2">
      <c r="B2765" s="165"/>
      <c r="D2765" s="166" t="s">
        <v>269</v>
      </c>
      <c r="E2765" s="167" t="s">
        <v>1</v>
      </c>
      <c r="F2765" s="168" t="s">
        <v>3575</v>
      </c>
      <c r="H2765" s="167" t="s">
        <v>1</v>
      </c>
      <c r="L2765" s="165"/>
      <c r="M2765" s="169"/>
      <c r="N2765" s="170"/>
      <c r="O2765" s="170"/>
      <c r="P2765" s="170"/>
      <c r="Q2765" s="170"/>
      <c r="R2765" s="170"/>
      <c r="S2765" s="170"/>
      <c r="T2765" s="171"/>
      <c r="AT2765" s="167" t="s">
        <v>269</v>
      </c>
      <c r="AU2765" s="167" t="s">
        <v>87</v>
      </c>
      <c r="AV2765" s="13" t="s">
        <v>79</v>
      </c>
      <c r="AW2765" s="13" t="s">
        <v>26</v>
      </c>
      <c r="AX2765" s="13" t="s">
        <v>71</v>
      </c>
      <c r="AY2765" s="167" t="s">
        <v>157</v>
      </c>
    </row>
    <row r="2766" spans="1:65" s="13" customFormat="1" ht="22.5" x14ac:dyDescent="0.2">
      <c r="B2766" s="165"/>
      <c r="D2766" s="166" t="s">
        <v>269</v>
      </c>
      <c r="E2766" s="167" t="s">
        <v>1</v>
      </c>
      <c r="F2766" s="168" t="s">
        <v>3576</v>
      </c>
      <c r="H2766" s="167" t="s">
        <v>1</v>
      </c>
      <c r="L2766" s="165"/>
      <c r="M2766" s="169"/>
      <c r="N2766" s="170"/>
      <c r="O2766" s="170"/>
      <c r="P2766" s="170"/>
      <c r="Q2766" s="170"/>
      <c r="R2766" s="170"/>
      <c r="S2766" s="170"/>
      <c r="T2766" s="171"/>
      <c r="AT2766" s="167" t="s">
        <v>269</v>
      </c>
      <c r="AU2766" s="167" t="s">
        <v>87</v>
      </c>
      <c r="AV2766" s="13" t="s">
        <v>79</v>
      </c>
      <c r="AW2766" s="13" t="s">
        <v>26</v>
      </c>
      <c r="AX2766" s="13" t="s">
        <v>71</v>
      </c>
      <c r="AY2766" s="167" t="s">
        <v>157</v>
      </c>
    </row>
    <row r="2767" spans="1:65" s="13" customFormat="1" ht="22.5" x14ac:dyDescent="0.2">
      <c r="B2767" s="165"/>
      <c r="D2767" s="166" t="s">
        <v>269</v>
      </c>
      <c r="E2767" s="167" t="s">
        <v>1</v>
      </c>
      <c r="F2767" s="168" t="s">
        <v>3577</v>
      </c>
      <c r="H2767" s="167" t="s">
        <v>1</v>
      </c>
      <c r="L2767" s="165"/>
      <c r="M2767" s="169"/>
      <c r="N2767" s="170"/>
      <c r="O2767" s="170"/>
      <c r="P2767" s="170"/>
      <c r="Q2767" s="170"/>
      <c r="R2767" s="170"/>
      <c r="S2767" s="170"/>
      <c r="T2767" s="171"/>
      <c r="AT2767" s="167" t="s">
        <v>269</v>
      </c>
      <c r="AU2767" s="167" t="s">
        <v>87</v>
      </c>
      <c r="AV2767" s="13" t="s">
        <v>79</v>
      </c>
      <c r="AW2767" s="13" t="s">
        <v>26</v>
      </c>
      <c r="AX2767" s="13" t="s">
        <v>71</v>
      </c>
      <c r="AY2767" s="167" t="s">
        <v>157</v>
      </c>
    </row>
    <row r="2768" spans="1:65" s="15" customFormat="1" x14ac:dyDescent="0.2">
      <c r="B2768" s="179"/>
      <c r="D2768" s="166" t="s">
        <v>269</v>
      </c>
      <c r="E2768" s="180" t="s">
        <v>1</v>
      </c>
      <c r="F2768" s="181" t="s">
        <v>272</v>
      </c>
      <c r="H2768" s="182">
        <v>106.22</v>
      </c>
      <c r="L2768" s="179"/>
      <c r="M2768" s="183"/>
      <c r="N2768" s="184"/>
      <c r="O2768" s="184"/>
      <c r="P2768" s="184"/>
      <c r="Q2768" s="184"/>
      <c r="R2768" s="184"/>
      <c r="S2768" s="184"/>
      <c r="T2768" s="185"/>
      <c r="AT2768" s="180" t="s">
        <v>269</v>
      </c>
      <c r="AU2768" s="180" t="s">
        <v>87</v>
      </c>
      <c r="AV2768" s="15" t="s">
        <v>162</v>
      </c>
      <c r="AW2768" s="15" t="s">
        <v>26</v>
      </c>
      <c r="AX2768" s="15" t="s">
        <v>79</v>
      </c>
      <c r="AY2768" s="180" t="s">
        <v>157</v>
      </c>
    </row>
    <row r="2769" spans="1:65" s="2" customFormat="1" ht="24.2" customHeight="1" x14ac:dyDescent="0.2">
      <c r="A2769" s="30"/>
      <c r="B2769" s="147"/>
      <c r="C2769" s="193" t="s">
        <v>3578</v>
      </c>
      <c r="D2769" s="193" t="s">
        <v>777</v>
      </c>
      <c r="E2769" s="194" t="s">
        <v>3579</v>
      </c>
      <c r="F2769" s="195" t="s">
        <v>3580</v>
      </c>
      <c r="G2769" s="196" t="s">
        <v>168</v>
      </c>
      <c r="H2769" s="197">
        <v>1.94</v>
      </c>
      <c r="I2769" s="197"/>
      <c r="J2769" s="197">
        <f>ROUND(I2769*H2769,3)</f>
        <v>0</v>
      </c>
      <c r="K2769" s="198"/>
      <c r="L2769" s="199"/>
      <c r="M2769" s="200" t="s">
        <v>1</v>
      </c>
      <c r="N2769" s="201" t="s">
        <v>37</v>
      </c>
      <c r="O2769" s="156">
        <v>0</v>
      </c>
      <c r="P2769" s="156">
        <f>O2769*H2769</f>
        <v>0</v>
      </c>
      <c r="Q2769" s="156">
        <v>8.5000000000000006E-3</v>
      </c>
      <c r="R2769" s="156">
        <f>Q2769*H2769</f>
        <v>1.6490000000000001E-2</v>
      </c>
      <c r="S2769" s="156">
        <v>0</v>
      </c>
      <c r="T2769" s="157">
        <f>S2769*H2769</f>
        <v>0</v>
      </c>
      <c r="U2769" s="30"/>
      <c r="V2769" s="30"/>
      <c r="W2769" s="30"/>
      <c r="X2769" s="30"/>
      <c r="Y2769" s="30"/>
      <c r="Z2769" s="30"/>
      <c r="AA2769" s="30"/>
      <c r="AB2769" s="30"/>
      <c r="AC2769" s="30"/>
      <c r="AD2769" s="30"/>
      <c r="AE2769" s="30"/>
      <c r="AR2769" s="158" t="s">
        <v>511</v>
      </c>
      <c r="AT2769" s="158" t="s">
        <v>777</v>
      </c>
      <c r="AU2769" s="158" t="s">
        <v>87</v>
      </c>
      <c r="AY2769" s="18" t="s">
        <v>157</v>
      </c>
      <c r="BE2769" s="159">
        <f>IF(N2769="základná",J2769,0)</f>
        <v>0</v>
      </c>
      <c r="BF2769" s="159">
        <f>IF(N2769="znížená",J2769,0)</f>
        <v>0</v>
      </c>
      <c r="BG2769" s="159">
        <f>IF(N2769="zákl. prenesená",J2769,0)</f>
        <v>0</v>
      </c>
      <c r="BH2769" s="159">
        <f>IF(N2769="zníž. prenesená",J2769,0)</f>
        <v>0</v>
      </c>
      <c r="BI2769" s="159">
        <f>IF(N2769="nulová",J2769,0)</f>
        <v>0</v>
      </c>
      <c r="BJ2769" s="18" t="s">
        <v>87</v>
      </c>
      <c r="BK2769" s="160">
        <f>ROUND(I2769*H2769,3)</f>
        <v>0</v>
      </c>
      <c r="BL2769" s="18" t="s">
        <v>220</v>
      </c>
      <c r="BM2769" s="158" t="s">
        <v>3581</v>
      </c>
    </row>
    <row r="2770" spans="1:65" s="14" customFormat="1" ht="22.5" x14ac:dyDescent="0.2">
      <c r="B2770" s="172"/>
      <c r="D2770" s="166" t="s">
        <v>269</v>
      </c>
      <c r="E2770" s="173" t="s">
        <v>1</v>
      </c>
      <c r="F2770" s="174" t="s">
        <v>3582</v>
      </c>
      <c r="H2770" s="175">
        <v>1.94</v>
      </c>
      <c r="L2770" s="172"/>
      <c r="M2770" s="176"/>
      <c r="N2770" s="177"/>
      <c r="O2770" s="177"/>
      <c r="P2770" s="177"/>
      <c r="Q2770" s="177"/>
      <c r="R2770" s="177"/>
      <c r="S2770" s="177"/>
      <c r="T2770" s="178"/>
      <c r="AT2770" s="173" t="s">
        <v>269</v>
      </c>
      <c r="AU2770" s="173" t="s">
        <v>87</v>
      </c>
      <c r="AV2770" s="14" t="s">
        <v>87</v>
      </c>
      <c r="AW2770" s="14" t="s">
        <v>26</v>
      </c>
      <c r="AX2770" s="14" t="s">
        <v>71</v>
      </c>
      <c r="AY2770" s="173" t="s">
        <v>157</v>
      </c>
    </row>
    <row r="2771" spans="1:65" s="13" customFormat="1" ht="33.75" x14ac:dyDescent="0.2">
      <c r="B2771" s="165"/>
      <c r="D2771" s="166" t="s">
        <v>269</v>
      </c>
      <c r="E2771" s="167" t="s">
        <v>1</v>
      </c>
      <c r="F2771" s="168" t="s">
        <v>3583</v>
      </c>
      <c r="H2771" s="167" t="s">
        <v>1</v>
      </c>
      <c r="L2771" s="165"/>
      <c r="M2771" s="169"/>
      <c r="N2771" s="170"/>
      <c r="O2771" s="170"/>
      <c r="P2771" s="170"/>
      <c r="Q2771" s="170"/>
      <c r="R2771" s="170"/>
      <c r="S2771" s="170"/>
      <c r="T2771" s="171"/>
      <c r="AT2771" s="167" t="s">
        <v>269</v>
      </c>
      <c r="AU2771" s="167" t="s">
        <v>87</v>
      </c>
      <c r="AV2771" s="13" t="s">
        <v>79</v>
      </c>
      <c r="AW2771" s="13" t="s">
        <v>26</v>
      </c>
      <c r="AX2771" s="13" t="s">
        <v>71</v>
      </c>
      <c r="AY2771" s="167" t="s">
        <v>157</v>
      </c>
    </row>
    <row r="2772" spans="1:65" s="13" customFormat="1" x14ac:dyDescent="0.2">
      <c r="B2772" s="165"/>
      <c r="D2772" s="166" t="s">
        <v>269</v>
      </c>
      <c r="E2772" s="167" t="s">
        <v>1</v>
      </c>
      <c r="F2772" s="168" t="s">
        <v>3584</v>
      </c>
      <c r="H2772" s="167" t="s">
        <v>1</v>
      </c>
      <c r="L2772" s="165"/>
      <c r="M2772" s="169"/>
      <c r="N2772" s="170"/>
      <c r="O2772" s="170"/>
      <c r="P2772" s="170"/>
      <c r="Q2772" s="170"/>
      <c r="R2772" s="170"/>
      <c r="S2772" s="170"/>
      <c r="T2772" s="171"/>
      <c r="AT2772" s="167" t="s">
        <v>269</v>
      </c>
      <c r="AU2772" s="167" t="s">
        <v>87</v>
      </c>
      <c r="AV2772" s="13" t="s">
        <v>79</v>
      </c>
      <c r="AW2772" s="13" t="s">
        <v>26</v>
      </c>
      <c r="AX2772" s="13" t="s">
        <v>71</v>
      </c>
      <c r="AY2772" s="167" t="s">
        <v>157</v>
      </c>
    </row>
    <row r="2773" spans="1:65" s="15" customFormat="1" x14ac:dyDescent="0.2">
      <c r="B2773" s="179"/>
      <c r="D2773" s="166" t="s">
        <v>269</v>
      </c>
      <c r="E2773" s="180" t="s">
        <v>1</v>
      </c>
      <c r="F2773" s="181" t="s">
        <v>272</v>
      </c>
      <c r="H2773" s="182">
        <v>1.94</v>
      </c>
      <c r="L2773" s="179"/>
      <c r="M2773" s="183"/>
      <c r="N2773" s="184"/>
      <c r="O2773" s="184"/>
      <c r="P2773" s="184"/>
      <c r="Q2773" s="184"/>
      <c r="R2773" s="184"/>
      <c r="S2773" s="184"/>
      <c r="T2773" s="185"/>
      <c r="AT2773" s="180" t="s">
        <v>269</v>
      </c>
      <c r="AU2773" s="180" t="s">
        <v>87</v>
      </c>
      <c r="AV2773" s="15" t="s">
        <v>162</v>
      </c>
      <c r="AW2773" s="15" t="s">
        <v>26</v>
      </c>
      <c r="AX2773" s="15" t="s">
        <v>79</v>
      </c>
      <c r="AY2773" s="180" t="s">
        <v>157</v>
      </c>
    </row>
    <row r="2774" spans="1:65" s="2" customFormat="1" ht="24.2" customHeight="1" x14ac:dyDescent="0.2">
      <c r="A2774" s="30"/>
      <c r="B2774" s="147"/>
      <c r="C2774" s="148" t="s">
        <v>3585</v>
      </c>
      <c r="D2774" s="148" t="s">
        <v>159</v>
      </c>
      <c r="E2774" s="149" t="s">
        <v>3586</v>
      </c>
      <c r="F2774" s="150" t="s">
        <v>3587</v>
      </c>
      <c r="G2774" s="151" t="s">
        <v>196</v>
      </c>
      <c r="H2774" s="152">
        <v>12</v>
      </c>
      <c r="I2774" s="152"/>
      <c r="J2774" s="152">
        <f>ROUND(I2774*H2774,3)</f>
        <v>0</v>
      </c>
      <c r="K2774" s="153"/>
      <c r="L2774" s="31"/>
      <c r="M2774" s="154" t="s">
        <v>1</v>
      </c>
      <c r="N2774" s="155" t="s">
        <v>37</v>
      </c>
      <c r="O2774" s="156">
        <v>0.248</v>
      </c>
      <c r="P2774" s="156">
        <f>O2774*H2774</f>
        <v>2.976</v>
      </c>
      <c r="Q2774" s="156">
        <v>5.0000000000000002E-5</v>
      </c>
      <c r="R2774" s="156">
        <f>Q2774*H2774</f>
        <v>6.0000000000000006E-4</v>
      </c>
      <c r="S2774" s="156">
        <v>0</v>
      </c>
      <c r="T2774" s="157">
        <f>S2774*H2774</f>
        <v>0</v>
      </c>
      <c r="U2774" s="30"/>
      <c r="V2774" s="30"/>
      <c r="W2774" s="30"/>
      <c r="X2774" s="30"/>
      <c r="Y2774" s="30"/>
      <c r="Z2774" s="30"/>
      <c r="AA2774" s="30"/>
      <c r="AB2774" s="30"/>
      <c r="AC2774" s="30"/>
      <c r="AD2774" s="30"/>
      <c r="AE2774" s="30"/>
      <c r="AR2774" s="158" t="s">
        <v>220</v>
      </c>
      <c r="AT2774" s="158" t="s">
        <v>159</v>
      </c>
      <c r="AU2774" s="158" t="s">
        <v>87</v>
      </c>
      <c r="AY2774" s="18" t="s">
        <v>157</v>
      </c>
      <c r="BE2774" s="159">
        <f>IF(N2774="základná",J2774,0)</f>
        <v>0</v>
      </c>
      <c r="BF2774" s="159">
        <f>IF(N2774="znížená",J2774,0)</f>
        <v>0</v>
      </c>
      <c r="BG2774" s="159">
        <f>IF(N2774="zákl. prenesená",J2774,0)</f>
        <v>0</v>
      </c>
      <c r="BH2774" s="159">
        <f>IF(N2774="zníž. prenesená",J2774,0)</f>
        <v>0</v>
      </c>
      <c r="BI2774" s="159">
        <f>IF(N2774="nulová",J2774,0)</f>
        <v>0</v>
      </c>
      <c r="BJ2774" s="18" t="s">
        <v>87</v>
      </c>
      <c r="BK2774" s="160">
        <f>ROUND(I2774*H2774,3)</f>
        <v>0</v>
      </c>
      <c r="BL2774" s="18" t="s">
        <v>220</v>
      </c>
      <c r="BM2774" s="158" t="s">
        <v>3588</v>
      </c>
    </row>
    <row r="2775" spans="1:65" s="13" customFormat="1" x14ac:dyDescent="0.2">
      <c r="B2775" s="165"/>
      <c r="D2775" s="166" t="s">
        <v>269</v>
      </c>
      <c r="E2775" s="167" t="s">
        <v>1</v>
      </c>
      <c r="F2775" s="168" t="s">
        <v>3589</v>
      </c>
      <c r="H2775" s="167" t="s">
        <v>1</v>
      </c>
      <c r="L2775" s="165"/>
      <c r="M2775" s="169"/>
      <c r="N2775" s="170"/>
      <c r="O2775" s="170"/>
      <c r="P2775" s="170"/>
      <c r="Q2775" s="170"/>
      <c r="R2775" s="170"/>
      <c r="S2775" s="170"/>
      <c r="T2775" s="171"/>
      <c r="AT2775" s="167" t="s">
        <v>269</v>
      </c>
      <c r="AU2775" s="167" t="s">
        <v>87</v>
      </c>
      <c r="AV2775" s="13" t="s">
        <v>79</v>
      </c>
      <c r="AW2775" s="13" t="s">
        <v>26</v>
      </c>
      <c r="AX2775" s="13" t="s">
        <v>71</v>
      </c>
      <c r="AY2775" s="167" t="s">
        <v>157</v>
      </c>
    </row>
    <row r="2776" spans="1:65" s="14" customFormat="1" x14ac:dyDescent="0.2">
      <c r="B2776" s="172"/>
      <c r="D2776" s="166" t="s">
        <v>269</v>
      </c>
      <c r="E2776" s="173" t="s">
        <v>1</v>
      </c>
      <c r="F2776" s="174" t="s">
        <v>3590</v>
      </c>
      <c r="H2776" s="175">
        <v>12</v>
      </c>
      <c r="L2776" s="172"/>
      <c r="M2776" s="176"/>
      <c r="N2776" s="177"/>
      <c r="O2776" s="177"/>
      <c r="P2776" s="177"/>
      <c r="Q2776" s="177"/>
      <c r="R2776" s="177"/>
      <c r="S2776" s="177"/>
      <c r="T2776" s="178"/>
      <c r="AT2776" s="173" t="s">
        <v>269</v>
      </c>
      <c r="AU2776" s="173" t="s">
        <v>87</v>
      </c>
      <c r="AV2776" s="14" t="s">
        <v>87</v>
      </c>
      <c r="AW2776" s="14" t="s">
        <v>26</v>
      </c>
      <c r="AX2776" s="14" t="s">
        <v>71</v>
      </c>
      <c r="AY2776" s="173" t="s">
        <v>157</v>
      </c>
    </row>
    <row r="2777" spans="1:65" s="13" customFormat="1" x14ac:dyDescent="0.2">
      <c r="B2777" s="165"/>
      <c r="D2777" s="166" t="s">
        <v>269</v>
      </c>
      <c r="E2777" s="167" t="s">
        <v>1</v>
      </c>
      <c r="F2777" s="168" t="s">
        <v>3527</v>
      </c>
      <c r="H2777" s="167" t="s">
        <v>1</v>
      </c>
      <c r="L2777" s="165"/>
      <c r="M2777" s="169"/>
      <c r="N2777" s="170"/>
      <c r="O2777" s="170"/>
      <c r="P2777" s="170"/>
      <c r="Q2777" s="170"/>
      <c r="R2777" s="170"/>
      <c r="S2777" s="170"/>
      <c r="T2777" s="171"/>
      <c r="AT2777" s="167" t="s">
        <v>269</v>
      </c>
      <c r="AU2777" s="167" t="s">
        <v>87</v>
      </c>
      <c r="AV2777" s="13" t="s">
        <v>79</v>
      </c>
      <c r="AW2777" s="13" t="s">
        <v>26</v>
      </c>
      <c r="AX2777" s="13" t="s">
        <v>71</v>
      </c>
      <c r="AY2777" s="167" t="s">
        <v>157</v>
      </c>
    </row>
    <row r="2778" spans="1:65" s="13" customFormat="1" x14ac:dyDescent="0.2">
      <c r="B2778" s="165"/>
      <c r="D2778" s="166" t="s">
        <v>269</v>
      </c>
      <c r="E2778" s="167" t="s">
        <v>1</v>
      </c>
      <c r="F2778" s="168" t="s">
        <v>3528</v>
      </c>
      <c r="H2778" s="167" t="s">
        <v>1</v>
      </c>
      <c r="L2778" s="165"/>
      <c r="M2778" s="169"/>
      <c r="N2778" s="170"/>
      <c r="O2778" s="170"/>
      <c r="P2778" s="170"/>
      <c r="Q2778" s="170"/>
      <c r="R2778" s="170"/>
      <c r="S2778" s="170"/>
      <c r="T2778" s="171"/>
      <c r="AT2778" s="167" t="s">
        <v>269</v>
      </c>
      <c r="AU2778" s="167" t="s">
        <v>87</v>
      </c>
      <c r="AV2778" s="13" t="s">
        <v>79</v>
      </c>
      <c r="AW2778" s="13" t="s">
        <v>26</v>
      </c>
      <c r="AX2778" s="13" t="s">
        <v>71</v>
      </c>
      <c r="AY2778" s="167" t="s">
        <v>157</v>
      </c>
    </row>
    <row r="2779" spans="1:65" s="13" customFormat="1" x14ac:dyDescent="0.2">
      <c r="B2779" s="165"/>
      <c r="D2779" s="166" t="s">
        <v>269</v>
      </c>
      <c r="E2779" s="167" t="s">
        <v>1</v>
      </c>
      <c r="F2779" s="168" t="s">
        <v>3506</v>
      </c>
      <c r="H2779" s="167" t="s">
        <v>1</v>
      </c>
      <c r="L2779" s="165"/>
      <c r="M2779" s="169"/>
      <c r="N2779" s="170"/>
      <c r="O2779" s="170"/>
      <c r="P2779" s="170"/>
      <c r="Q2779" s="170"/>
      <c r="R2779" s="170"/>
      <c r="S2779" s="170"/>
      <c r="T2779" s="171"/>
      <c r="AT2779" s="167" t="s">
        <v>269</v>
      </c>
      <c r="AU2779" s="167" t="s">
        <v>87</v>
      </c>
      <c r="AV2779" s="13" t="s">
        <v>79</v>
      </c>
      <c r="AW2779" s="13" t="s">
        <v>26</v>
      </c>
      <c r="AX2779" s="13" t="s">
        <v>71</v>
      </c>
      <c r="AY2779" s="167" t="s">
        <v>157</v>
      </c>
    </row>
    <row r="2780" spans="1:65" s="13" customFormat="1" x14ac:dyDescent="0.2">
      <c r="B2780" s="165"/>
      <c r="D2780" s="166" t="s">
        <v>269</v>
      </c>
      <c r="E2780" s="167" t="s">
        <v>1</v>
      </c>
      <c r="F2780" s="168" t="s">
        <v>3507</v>
      </c>
      <c r="H2780" s="167" t="s">
        <v>1</v>
      </c>
      <c r="L2780" s="165"/>
      <c r="M2780" s="169"/>
      <c r="N2780" s="170"/>
      <c r="O2780" s="170"/>
      <c r="P2780" s="170"/>
      <c r="Q2780" s="170"/>
      <c r="R2780" s="170"/>
      <c r="S2780" s="170"/>
      <c r="T2780" s="171"/>
      <c r="AT2780" s="167" t="s">
        <v>269</v>
      </c>
      <c r="AU2780" s="167" t="s">
        <v>87</v>
      </c>
      <c r="AV2780" s="13" t="s">
        <v>79</v>
      </c>
      <c r="AW2780" s="13" t="s">
        <v>26</v>
      </c>
      <c r="AX2780" s="13" t="s">
        <v>71</v>
      </c>
      <c r="AY2780" s="167" t="s">
        <v>157</v>
      </c>
    </row>
    <row r="2781" spans="1:65" s="15" customFormat="1" x14ac:dyDescent="0.2">
      <c r="B2781" s="179"/>
      <c r="D2781" s="166" t="s">
        <v>269</v>
      </c>
      <c r="E2781" s="180" t="s">
        <v>1</v>
      </c>
      <c r="F2781" s="181" t="s">
        <v>272</v>
      </c>
      <c r="H2781" s="182">
        <v>12</v>
      </c>
      <c r="L2781" s="179"/>
      <c r="M2781" s="183"/>
      <c r="N2781" s="184"/>
      <c r="O2781" s="184"/>
      <c r="P2781" s="184"/>
      <c r="Q2781" s="184"/>
      <c r="R2781" s="184"/>
      <c r="S2781" s="184"/>
      <c r="T2781" s="185"/>
      <c r="AT2781" s="180" t="s">
        <v>269</v>
      </c>
      <c r="AU2781" s="180" t="s">
        <v>87</v>
      </c>
      <c r="AV2781" s="15" t="s">
        <v>162</v>
      </c>
      <c r="AW2781" s="15" t="s">
        <v>26</v>
      </c>
      <c r="AX2781" s="15" t="s">
        <v>79</v>
      </c>
      <c r="AY2781" s="180" t="s">
        <v>157</v>
      </c>
    </row>
    <row r="2782" spans="1:65" s="2" customFormat="1" ht="49.15" customHeight="1" x14ac:dyDescent="0.2">
      <c r="A2782" s="30"/>
      <c r="B2782" s="147"/>
      <c r="C2782" s="193" t="s">
        <v>3591</v>
      </c>
      <c r="D2782" s="193" t="s">
        <v>777</v>
      </c>
      <c r="E2782" s="194" t="s">
        <v>3592</v>
      </c>
      <c r="F2782" s="195" t="s">
        <v>3593</v>
      </c>
      <c r="G2782" s="196" t="s">
        <v>196</v>
      </c>
      <c r="H2782" s="197">
        <v>12</v>
      </c>
      <c r="I2782" s="197"/>
      <c r="J2782" s="197">
        <f>ROUND(I2782*H2782,3)</f>
        <v>0</v>
      </c>
      <c r="K2782" s="198"/>
      <c r="L2782" s="199"/>
      <c r="M2782" s="200" t="s">
        <v>1</v>
      </c>
      <c r="N2782" s="201" t="s">
        <v>37</v>
      </c>
      <c r="O2782" s="156">
        <v>0</v>
      </c>
      <c r="P2782" s="156">
        <f>O2782*H2782</f>
        <v>0</v>
      </c>
      <c r="Q2782" s="156">
        <v>1.2E-2</v>
      </c>
      <c r="R2782" s="156">
        <f>Q2782*H2782</f>
        <v>0.14400000000000002</v>
      </c>
      <c r="S2782" s="156">
        <v>0</v>
      </c>
      <c r="T2782" s="157">
        <f>S2782*H2782</f>
        <v>0</v>
      </c>
      <c r="U2782" s="30"/>
      <c r="V2782" s="30"/>
      <c r="W2782" s="30"/>
      <c r="X2782" s="30"/>
      <c r="Y2782" s="30"/>
      <c r="Z2782" s="30"/>
      <c r="AA2782" s="30"/>
      <c r="AB2782" s="30"/>
      <c r="AC2782" s="30"/>
      <c r="AD2782" s="30"/>
      <c r="AE2782" s="30"/>
      <c r="AR2782" s="158" t="s">
        <v>511</v>
      </c>
      <c r="AT2782" s="158" t="s">
        <v>777</v>
      </c>
      <c r="AU2782" s="158" t="s">
        <v>87</v>
      </c>
      <c r="AY2782" s="18" t="s">
        <v>157</v>
      </c>
      <c r="BE2782" s="159">
        <f>IF(N2782="základná",J2782,0)</f>
        <v>0</v>
      </c>
      <c r="BF2782" s="159">
        <f>IF(N2782="znížená",J2782,0)</f>
        <v>0</v>
      </c>
      <c r="BG2782" s="159">
        <f>IF(N2782="zákl. prenesená",J2782,0)</f>
        <v>0</v>
      </c>
      <c r="BH2782" s="159">
        <f>IF(N2782="zníž. prenesená",J2782,0)</f>
        <v>0</v>
      </c>
      <c r="BI2782" s="159">
        <f>IF(N2782="nulová",J2782,0)</f>
        <v>0</v>
      </c>
      <c r="BJ2782" s="18" t="s">
        <v>87</v>
      </c>
      <c r="BK2782" s="160">
        <f>ROUND(I2782*H2782,3)</f>
        <v>0</v>
      </c>
      <c r="BL2782" s="18" t="s">
        <v>220</v>
      </c>
      <c r="BM2782" s="158" t="s">
        <v>3594</v>
      </c>
    </row>
    <row r="2783" spans="1:65" s="14" customFormat="1" x14ac:dyDescent="0.2">
      <c r="B2783" s="172"/>
      <c r="D2783" s="166" t="s">
        <v>269</v>
      </c>
      <c r="E2783" s="173" t="s">
        <v>1</v>
      </c>
      <c r="F2783" s="174" t="s">
        <v>3595</v>
      </c>
      <c r="H2783" s="175">
        <v>12</v>
      </c>
      <c r="L2783" s="172"/>
      <c r="M2783" s="176"/>
      <c r="N2783" s="177"/>
      <c r="O2783" s="177"/>
      <c r="P2783" s="177"/>
      <c r="Q2783" s="177"/>
      <c r="R2783" s="177"/>
      <c r="S2783" s="177"/>
      <c r="T2783" s="178"/>
      <c r="AT2783" s="173" t="s">
        <v>269</v>
      </c>
      <c r="AU2783" s="173" t="s">
        <v>87</v>
      </c>
      <c r="AV2783" s="14" t="s">
        <v>87</v>
      </c>
      <c r="AW2783" s="14" t="s">
        <v>26</v>
      </c>
      <c r="AX2783" s="14" t="s">
        <v>71</v>
      </c>
      <c r="AY2783" s="173" t="s">
        <v>157</v>
      </c>
    </row>
    <row r="2784" spans="1:65" s="13" customFormat="1" x14ac:dyDescent="0.2">
      <c r="B2784" s="165"/>
      <c r="D2784" s="166" t="s">
        <v>269</v>
      </c>
      <c r="E2784" s="167" t="s">
        <v>1</v>
      </c>
      <c r="F2784" s="168" t="s">
        <v>3596</v>
      </c>
      <c r="H2784" s="167" t="s">
        <v>1</v>
      </c>
      <c r="L2784" s="165"/>
      <c r="M2784" s="169"/>
      <c r="N2784" s="170"/>
      <c r="O2784" s="170"/>
      <c r="P2784" s="170"/>
      <c r="Q2784" s="170"/>
      <c r="R2784" s="170"/>
      <c r="S2784" s="170"/>
      <c r="T2784" s="171"/>
      <c r="AT2784" s="167" t="s">
        <v>269</v>
      </c>
      <c r="AU2784" s="167" t="s">
        <v>87</v>
      </c>
      <c r="AV2784" s="13" t="s">
        <v>79</v>
      </c>
      <c r="AW2784" s="13" t="s">
        <v>26</v>
      </c>
      <c r="AX2784" s="13" t="s">
        <v>71</v>
      </c>
      <c r="AY2784" s="167" t="s">
        <v>157</v>
      </c>
    </row>
    <row r="2785" spans="1:65" s="13" customFormat="1" ht="22.5" x14ac:dyDescent="0.2">
      <c r="B2785" s="165"/>
      <c r="D2785" s="166" t="s">
        <v>269</v>
      </c>
      <c r="E2785" s="167" t="s">
        <v>1</v>
      </c>
      <c r="F2785" s="168" t="s">
        <v>3540</v>
      </c>
      <c r="H2785" s="167" t="s">
        <v>1</v>
      </c>
      <c r="L2785" s="165"/>
      <c r="M2785" s="169"/>
      <c r="N2785" s="170"/>
      <c r="O2785" s="170"/>
      <c r="P2785" s="170"/>
      <c r="Q2785" s="170"/>
      <c r="R2785" s="170"/>
      <c r="S2785" s="170"/>
      <c r="T2785" s="171"/>
      <c r="AT2785" s="167" t="s">
        <v>269</v>
      </c>
      <c r="AU2785" s="167" t="s">
        <v>87</v>
      </c>
      <c r="AV2785" s="13" t="s">
        <v>79</v>
      </c>
      <c r="AW2785" s="13" t="s">
        <v>26</v>
      </c>
      <c r="AX2785" s="13" t="s">
        <v>71</v>
      </c>
      <c r="AY2785" s="167" t="s">
        <v>157</v>
      </c>
    </row>
    <row r="2786" spans="1:65" s="13" customFormat="1" x14ac:dyDescent="0.2">
      <c r="B2786" s="165"/>
      <c r="D2786" s="166" t="s">
        <v>269</v>
      </c>
      <c r="E2786" s="167" t="s">
        <v>1</v>
      </c>
      <c r="F2786" s="168" t="s">
        <v>3538</v>
      </c>
      <c r="H2786" s="167" t="s">
        <v>1</v>
      </c>
      <c r="L2786" s="165"/>
      <c r="M2786" s="169"/>
      <c r="N2786" s="170"/>
      <c r="O2786" s="170"/>
      <c r="P2786" s="170"/>
      <c r="Q2786" s="170"/>
      <c r="R2786" s="170"/>
      <c r="S2786" s="170"/>
      <c r="T2786" s="171"/>
      <c r="AT2786" s="167" t="s">
        <v>269</v>
      </c>
      <c r="AU2786" s="167" t="s">
        <v>87</v>
      </c>
      <c r="AV2786" s="13" t="s">
        <v>79</v>
      </c>
      <c r="AW2786" s="13" t="s">
        <v>26</v>
      </c>
      <c r="AX2786" s="13" t="s">
        <v>71</v>
      </c>
      <c r="AY2786" s="167" t="s">
        <v>157</v>
      </c>
    </row>
    <row r="2787" spans="1:65" s="13" customFormat="1" ht="22.5" x14ac:dyDescent="0.2">
      <c r="B2787" s="165"/>
      <c r="D2787" s="166" t="s">
        <v>269</v>
      </c>
      <c r="E2787" s="167" t="s">
        <v>1</v>
      </c>
      <c r="F2787" s="168" t="s">
        <v>3597</v>
      </c>
      <c r="H2787" s="167" t="s">
        <v>1</v>
      </c>
      <c r="L2787" s="165"/>
      <c r="M2787" s="169"/>
      <c r="N2787" s="170"/>
      <c r="O2787" s="170"/>
      <c r="P2787" s="170"/>
      <c r="Q2787" s="170"/>
      <c r="R2787" s="170"/>
      <c r="S2787" s="170"/>
      <c r="T2787" s="171"/>
      <c r="AT2787" s="167" t="s">
        <v>269</v>
      </c>
      <c r="AU2787" s="167" t="s">
        <v>87</v>
      </c>
      <c r="AV2787" s="13" t="s">
        <v>79</v>
      </c>
      <c r="AW2787" s="13" t="s">
        <v>26</v>
      </c>
      <c r="AX2787" s="13" t="s">
        <v>71</v>
      </c>
      <c r="AY2787" s="167" t="s">
        <v>157</v>
      </c>
    </row>
    <row r="2788" spans="1:65" s="13" customFormat="1" ht="22.5" x14ac:dyDescent="0.2">
      <c r="B2788" s="165"/>
      <c r="D2788" s="166" t="s">
        <v>269</v>
      </c>
      <c r="E2788" s="167" t="s">
        <v>1</v>
      </c>
      <c r="F2788" s="168" t="s">
        <v>3598</v>
      </c>
      <c r="H2788" s="167" t="s">
        <v>1</v>
      </c>
      <c r="L2788" s="165"/>
      <c r="M2788" s="169"/>
      <c r="N2788" s="170"/>
      <c r="O2788" s="170"/>
      <c r="P2788" s="170"/>
      <c r="Q2788" s="170"/>
      <c r="R2788" s="170"/>
      <c r="S2788" s="170"/>
      <c r="T2788" s="171"/>
      <c r="AT2788" s="167" t="s">
        <v>269</v>
      </c>
      <c r="AU2788" s="167" t="s">
        <v>87</v>
      </c>
      <c r="AV2788" s="13" t="s">
        <v>79</v>
      </c>
      <c r="AW2788" s="13" t="s">
        <v>26</v>
      </c>
      <c r="AX2788" s="13" t="s">
        <v>71</v>
      </c>
      <c r="AY2788" s="167" t="s">
        <v>157</v>
      </c>
    </row>
    <row r="2789" spans="1:65" s="13" customFormat="1" x14ac:dyDescent="0.2">
      <c r="B2789" s="165"/>
      <c r="D2789" s="166" t="s">
        <v>269</v>
      </c>
      <c r="E2789" s="167" t="s">
        <v>1</v>
      </c>
      <c r="F2789" s="168" t="s">
        <v>1997</v>
      </c>
      <c r="H2789" s="167" t="s">
        <v>1</v>
      </c>
      <c r="L2789" s="165"/>
      <c r="M2789" s="169"/>
      <c r="N2789" s="170"/>
      <c r="O2789" s="170"/>
      <c r="P2789" s="170"/>
      <c r="Q2789" s="170"/>
      <c r="R2789" s="170"/>
      <c r="S2789" s="170"/>
      <c r="T2789" s="171"/>
      <c r="AT2789" s="167" t="s">
        <v>269</v>
      </c>
      <c r="AU2789" s="167" t="s">
        <v>87</v>
      </c>
      <c r="AV2789" s="13" t="s">
        <v>79</v>
      </c>
      <c r="AW2789" s="13" t="s">
        <v>26</v>
      </c>
      <c r="AX2789" s="13" t="s">
        <v>71</v>
      </c>
      <c r="AY2789" s="167" t="s">
        <v>157</v>
      </c>
    </row>
    <row r="2790" spans="1:65" s="15" customFormat="1" x14ac:dyDescent="0.2">
      <c r="B2790" s="179"/>
      <c r="D2790" s="166" t="s">
        <v>269</v>
      </c>
      <c r="E2790" s="180" t="s">
        <v>1</v>
      </c>
      <c r="F2790" s="181" t="s">
        <v>272</v>
      </c>
      <c r="H2790" s="182">
        <v>12</v>
      </c>
      <c r="L2790" s="179"/>
      <c r="M2790" s="183"/>
      <c r="N2790" s="184"/>
      <c r="O2790" s="184"/>
      <c r="P2790" s="184"/>
      <c r="Q2790" s="184"/>
      <c r="R2790" s="184"/>
      <c r="S2790" s="184"/>
      <c r="T2790" s="185"/>
      <c r="AT2790" s="180" t="s">
        <v>269</v>
      </c>
      <c r="AU2790" s="180" t="s">
        <v>87</v>
      </c>
      <c r="AV2790" s="15" t="s">
        <v>162</v>
      </c>
      <c r="AW2790" s="15" t="s">
        <v>26</v>
      </c>
      <c r="AX2790" s="15" t="s">
        <v>79</v>
      </c>
      <c r="AY2790" s="180" t="s">
        <v>157</v>
      </c>
    </row>
    <row r="2791" spans="1:65" s="2" customFormat="1" ht="24.2" customHeight="1" x14ac:dyDescent="0.2">
      <c r="A2791" s="30"/>
      <c r="B2791" s="147"/>
      <c r="C2791" s="148" t="s">
        <v>3599</v>
      </c>
      <c r="D2791" s="148" t="s">
        <v>159</v>
      </c>
      <c r="E2791" s="149" t="s">
        <v>3600</v>
      </c>
      <c r="F2791" s="150" t="s">
        <v>3601</v>
      </c>
      <c r="G2791" s="151" t="s">
        <v>196</v>
      </c>
      <c r="H2791" s="152">
        <v>16.43</v>
      </c>
      <c r="I2791" s="152"/>
      <c r="J2791" s="152">
        <f>ROUND(I2791*H2791,3)</f>
        <v>0</v>
      </c>
      <c r="K2791" s="153"/>
      <c r="L2791" s="31"/>
      <c r="M2791" s="154" t="s">
        <v>1</v>
      </c>
      <c r="N2791" s="155" t="s">
        <v>37</v>
      </c>
      <c r="O2791" s="156">
        <v>2.1629999999999998</v>
      </c>
      <c r="P2791" s="156">
        <f>O2791*H2791</f>
        <v>35.538089999999997</v>
      </c>
      <c r="Q2791" s="156">
        <v>1.72E-3</v>
      </c>
      <c r="R2791" s="156">
        <f>Q2791*H2791</f>
        <v>2.8259599999999999E-2</v>
      </c>
      <c r="S2791" s="156">
        <v>0</v>
      </c>
      <c r="T2791" s="157">
        <f>S2791*H2791</f>
        <v>0</v>
      </c>
      <c r="U2791" s="30"/>
      <c r="V2791" s="30"/>
      <c r="W2791" s="30"/>
      <c r="X2791" s="30"/>
      <c r="Y2791" s="30"/>
      <c r="Z2791" s="30"/>
      <c r="AA2791" s="30"/>
      <c r="AB2791" s="30"/>
      <c r="AC2791" s="30"/>
      <c r="AD2791" s="30"/>
      <c r="AE2791" s="30"/>
      <c r="AR2791" s="158" t="s">
        <v>220</v>
      </c>
      <c r="AT2791" s="158" t="s">
        <v>159</v>
      </c>
      <c r="AU2791" s="158" t="s">
        <v>87</v>
      </c>
      <c r="AY2791" s="18" t="s">
        <v>157</v>
      </c>
      <c r="BE2791" s="159">
        <f>IF(N2791="základná",J2791,0)</f>
        <v>0</v>
      </c>
      <c r="BF2791" s="159">
        <f>IF(N2791="znížená",J2791,0)</f>
        <v>0</v>
      </c>
      <c r="BG2791" s="159">
        <f>IF(N2791="zákl. prenesená",J2791,0)</f>
        <v>0</v>
      </c>
      <c r="BH2791" s="159">
        <f>IF(N2791="zníž. prenesená",J2791,0)</f>
        <v>0</v>
      </c>
      <c r="BI2791" s="159">
        <f>IF(N2791="nulová",J2791,0)</f>
        <v>0</v>
      </c>
      <c r="BJ2791" s="18" t="s">
        <v>87</v>
      </c>
      <c r="BK2791" s="160">
        <f>ROUND(I2791*H2791,3)</f>
        <v>0</v>
      </c>
      <c r="BL2791" s="18" t="s">
        <v>220</v>
      </c>
      <c r="BM2791" s="158" t="s">
        <v>3602</v>
      </c>
    </row>
    <row r="2792" spans="1:65" s="13" customFormat="1" x14ac:dyDescent="0.2">
      <c r="B2792" s="165"/>
      <c r="D2792" s="166" t="s">
        <v>269</v>
      </c>
      <c r="E2792" s="167" t="s">
        <v>1</v>
      </c>
      <c r="F2792" s="168" t="s">
        <v>3603</v>
      </c>
      <c r="H2792" s="167" t="s">
        <v>1</v>
      </c>
      <c r="L2792" s="165"/>
      <c r="M2792" s="169"/>
      <c r="N2792" s="170"/>
      <c r="O2792" s="170"/>
      <c r="P2792" s="170"/>
      <c r="Q2792" s="170"/>
      <c r="R2792" s="170"/>
      <c r="S2792" s="170"/>
      <c r="T2792" s="171"/>
      <c r="AT2792" s="167" t="s">
        <v>269</v>
      </c>
      <c r="AU2792" s="167" t="s">
        <v>87</v>
      </c>
      <c r="AV2792" s="13" t="s">
        <v>79</v>
      </c>
      <c r="AW2792" s="13" t="s">
        <v>26</v>
      </c>
      <c r="AX2792" s="13" t="s">
        <v>71</v>
      </c>
      <c r="AY2792" s="167" t="s">
        <v>157</v>
      </c>
    </row>
    <row r="2793" spans="1:65" s="14" customFormat="1" x14ac:dyDescent="0.2">
      <c r="B2793" s="172"/>
      <c r="D2793" s="166" t="s">
        <v>269</v>
      </c>
      <c r="E2793" s="173" t="s">
        <v>1</v>
      </c>
      <c r="F2793" s="174" t="s">
        <v>3604</v>
      </c>
      <c r="H2793" s="175">
        <v>16.43</v>
      </c>
      <c r="L2793" s="172"/>
      <c r="M2793" s="176"/>
      <c r="N2793" s="177"/>
      <c r="O2793" s="177"/>
      <c r="P2793" s="177"/>
      <c r="Q2793" s="177"/>
      <c r="R2793" s="177"/>
      <c r="S2793" s="177"/>
      <c r="T2793" s="178"/>
      <c r="AT2793" s="173" t="s">
        <v>269</v>
      </c>
      <c r="AU2793" s="173" t="s">
        <v>87</v>
      </c>
      <c r="AV2793" s="14" t="s">
        <v>87</v>
      </c>
      <c r="AW2793" s="14" t="s">
        <v>26</v>
      </c>
      <c r="AX2793" s="14" t="s">
        <v>71</v>
      </c>
      <c r="AY2793" s="173" t="s">
        <v>157</v>
      </c>
    </row>
    <row r="2794" spans="1:65" s="13" customFormat="1" x14ac:dyDescent="0.2">
      <c r="B2794" s="165"/>
      <c r="D2794" s="166" t="s">
        <v>269</v>
      </c>
      <c r="E2794" s="167" t="s">
        <v>1</v>
      </c>
      <c r="F2794" s="168" t="s">
        <v>3527</v>
      </c>
      <c r="H2794" s="167" t="s">
        <v>1</v>
      </c>
      <c r="L2794" s="165"/>
      <c r="M2794" s="169"/>
      <c r="N2794" s="170"/>
      <c r="O2794" s="170"/>
      <c r="P2794" s="170"/>
      <c r="Q2794" s="170"/>
      <c r="R2794" s="170"/>
      <c r="S2794" s="170"/>
      <c r="T2794" s="171"/>
      <c r="AT2794" s="167" t="s">
        <v>269</v>
      </c>
      <c r="AU2794" s="167" t="s">
        <v>87</v>
      </c>
      <c r="AV2794" s="13" t="s">
        <v>79</v>
      </c>
      <c r="AW2794" s="13" t="s">
        <v>26</v>
      </c>
      <c r="AX2794" s="13" t="s">
        <v>71</v>
      </c>
      <c r="AY2794" s="167" t="s">
        <v>157</v>
      </c>
    </row>
    <row r="2795" spans="1:65" s="13" customFormat="1" x14ac:dyDescent="0.2">
      <c r="B2795" s="165"/>
      <c r="D2795" s="166" t="s">
        <v>269</v>
      </c>
      <c r="E2795" s="167" t="s">
        <v>1</v>
      </c>
      <c r="F2795" s="168" t="s">
        <v>3528</v>
      </c>
      <c r="H2795" s="167" t="s">
        <v>1</v>
      </c>
      <c r="L2795" s="165"/>
      <c r="M2795" s="169"/>
      <c r="N2795" s="170"/>
      <c r="O2795" s="170"/>
      <c r="P2795" s="170"/>
      <c r="Q2795" s="170"/>
      <c r="R2795" s="170"/>
      <c r="S2795" s="170"/>
      <c r="T2795" s="171"/>
      <c r="AT2795" s="167" t="s">
        <v>269</v>
      </c>
      <c r="AU2795" s="167" t="s">
        <v>87</v>
      </c>
      <c r="AV2795" s="13" t="s">
        <v>79</v>
      </c>
      <c r="AW2795" s="13" t="s">
        <v>26</v>
      </c>
      <c r="AX2795" s="13" t="s">
        <v>71</v>
      </c>
      <c r="AY2795" s="167" t="s">
        <v>157</v>
      </c>
    </row>
    <row r="2796" spans="1:65" s="13" customFormat="1" x14ac:dyDescent="0.2">
      <c r="B2796" s="165"/>
      <c r="D2796" s="166" t="s">
        <v>269</v>
      </c>
      <c r="E2796" s="167" t="s">
        <v>1</v>
      </c>
      <c r="F2796" s="168" t="s">
        <v>3506</v>
      </c>
      <c r="H2796" s="167" t="s">
        <v>1</v>
      </c>
      <c r="L2796" s="165"/>
      <c r="M2796" s="169"/>
      <c r="N2796" s="170"/>
      <c r="O2796" s="170"/>
      <c r="P2796" s="170"/>
      <c r="Q2796" s="170"/>
      <c r="R2796" s="170"/>
      <c r="S2796" s="170"/>
      <c r="T2796" s="171"/>
      <c r="AT2796" s="167" t="s">
        <v>269</v>
      </c>
      <c r="AU2796" s="167" t="s">
        <v>87</v>
      </c>
      <c r="AV2796" s="13" t="s">
        <v>79</v>
      </c>
      <c r="AW2796" s="13" t="s">
        <v>26</v>
      </c>
      <c r="AX2796" s="13" t="s">
        <v>71</v>
      </c>
      <c r="AY2796" s="167" t="s">
        <v>157</v>
      </c>
    </row>
    <row r="2797" spans="1:65" s="13" customFormat="1" x14ac:dyDescent="0.2">
      <c r="B2797" s="165"/>
      <c r="D2797" s="166" t="s">
        <v>269</v>
      </c>
      <c r="E2797" s="167" t="s">
        <v>1</v>
      </c>
      <c r="F2797" s="168" t="s">
        <v>3507</v>
      </c>
      <c r="H2797" s="167" t="s">
        <v>1</v>
      </c>
      <c r="L2797" s="165"/>
      <c r="M2797" s="169"/>
      <c r="N2797" s="170"/>
      <c r="O2797" s="170"/>
      <c r="P2797" s="170"/>
      <c r="Q2797" s="170"/>
      <c r="R2797" s="170"/>
      <c r="S2797" s="170"/>
      <c r="T2797" s="171"/>
      <c r="AT2797" s="167" t="s">
        <v>269</v>
      </c>
      <c r="AU2797" s="167" t="s">
        <v>87</v>
      </c>
      <c r="AV2797" s="13" t="s">
        <v>79</v>
      </c>
      <c r="AW2797" s="13" t="s">
        <v>26</v>
      </c>
      <c r="AX2797" s="13" t="s">
        <v>71</v>
      </c>
      <c r="AY2797" s="167" t="s">
        <v>157</v>
      </c>
    </row>
    <row r="2798" spans="1:65" s="15" customFormat="1" x14ac:dyDescent="0.2">
      <c r="B2798" s="179"/>
      <c r="D2798" s="166" t="s">
        <v>269</v>
      </c>
      <c r="E2798" s="180" t="s">
        <v>1</v>
      </c>
      <c r="F2798" s="181" t="s">
        <v>272</v>
      </c>
      <c r="H2798" s="182">
        <v>16.43</v>
      </c>
      <c r="L2798" s="179"/>
      <c r="M2798" s="183"/>
      <c r="N2798" s="184"/>
      <c r="O2798" s="184"/>
      <c r="P2798" s="184"/>
      <c r="Q2798" s="184"/>
      <c r="R2798" s="184"/>
      <c r="S2798" s="184"/>
      <c r="T2798" s="185"/>
      <c r="AT2798" s="180" t="s">
        <v>269</v>
      </c>
      <c r="AU2798" s="180" t="s">
        <v>87</v>
      </c>
      <c r="AV2798" s="15" t="s">
        <v>162</v>
      </c>
      <c r="AW2798" s="15" t="s">
        <v>26</v>
      </c>
      <c r="AX2798" s="15" t="s">
        <v>79</v>
      </c>
      <c r="AY2798" s="180" t="s">
        <v>157</v>
      </c>
    </row>
    <row r="2799" spans="1:65" s="2" customFormat="1" ht="49.15" customHeight="1" x14ac:dyDescent="0.2">
      <c r="A2799" s="30"/>
      <c r="B2799" s="147"/>
      <c r="C2799" s="193" t="s">
        <v>3605</v>
      </c>
      <c r="D2799" s="193" t="s">
        <v>777</v>
      </c>
      <c r="E2799" s="194" t="s">
        <v>3606</v>
      </c>
      <c r="F2799" s="195" t="s">
        <v>8154</v>
      </c>
      <c r="G2799" s="196" t="s">
        <v>196</v>
      </c>
      <c r="H2799" s="197">
        <v>16.43</v>
      </c>
      <c r="I2799" s="197"/>
      <c r="J2799" s="197">
        <f>ROUND(I2799*H2799,3)</f>
        <v>0</v>
      </c>
      <c r="K2799" s="198"/>
      <c r="L2799" s="199"/>
      <c r="M2799" s="200" t="s">
        <v>1</v>
      </c>
      <c r="N2799" s="201" t="s">
        <v>37</v>
      </c>
      <c r="O2799" s="156">
        <v>0</v>
      </c>
      <c r="P2799" s="156">
        <f>O2799*H2799</f>
        <v>0</v>
      </c>
      <c r="Q2799" s="156">
        <v>1.7000000000000001E-2</v>
      </c>
      <c r="R2799" s="156">
        <f>Q2799*H2799</f>
        <v>0.27931</v>
      </c>
      <c r="S2799" s="156">
        <v>0</v>
      </c>
      <c r="T2799" s="157">
        <f>S2799*H2799</f>
        <v>0</v>
      </c>
      <c r="U2799" s="30"/>
      <c r="V2799" s="30"/>
      <c r="W2799" s="30"/>
      <c r="X2799" s="30"/>
      <c r="Y2799" s="30"/>
      <c r="Z2799" s="30"/>
      <c r="AA2799" s="30"/>
      <c r="AB2799" s="30"/>
      <c r="AC2799" s="30"/>
      <c r="AD2799" s="30"/>
      <c r="AE2799" s="30"/>
      <c r="AR2799" s="158" t="s">
        <v>511</v>
      </c>
      <c r="AT2799" s="158" t="s">
        <v>777</v>
      </c>
      <c r="AU2799" s="158" t="s">
        <v>87</v>
      </c>
      <c r="AY2799" s="18" t="s">
        <v>157</v>
      </c>
      <c r="BE2799" s="159">
        <f>IF(N2799="základná",J2799,0)</f>
        <v>0</v>
      </c>
      <c r="BF2799" s="159">
        <f>IF(N2799="znížená",J2799,0)</f>
        <v>0</v>
      </c>
      <c r="BG2799" s="159">
        <f>IF(N2799="zákl. prenesená",J2799,0)</f>
        <v>0</v>
      </c>
      <c r="BH2799" s="159">
        <f>IF(N2799="zníž. prenesená",J2799,0)</f>
        <v>0</v>
      </c>
      <c r="BI2799" s="159">
        <f>IF(N2799="nulová",J2799,0)</f>
        <v>0</v>
      </c>
      <c r="BJ2799" s="18" t="s">
        <v>87</v>
      </c>
      <c r="BK2799" s="160">
        <f>ROUND(I2799*H2799,3)</f>
        <v>0</v>
      </c>
      <c r="BL2799" s="18" t="s">
        <v>220</v>
      </c>
      <c r="BM2799" s="158" t="s">
        <v>3607</v>
      </c>
    </row>
    <row r="2800" spans="1:65" s="14" customFormat="1" x14ac:dyDescent="0.2">
      <c r="B2800" s="172"/>
      <c r="D2800" s="166" t="s">
        <v>269</v>
      </c>
      <c r="E2800" s="173" t="s">
        <v>1</v>
      </c>
      <c r="F2800" s="174" t="s">
        <v>3608</v>
      </c>
      <c r="H2800" s="175">
        <v>16.43</v>
      </c>
      <c r="L2800" s="172"/>
      <c r="M2800" s="176"/>
      <c r="N2800" s="177"/>
      <c r="O2800" s="177"/>
      <c r="P2800" s="177"/>
      <c r="Q2800" s="177"/>
      <c r="R2800" s="177"/>
      <c r="S2800" s="177"/>
      <c r="T2800" s="178"/>
      <c r="AT2800" s="173" t="s">
        <v>269</v>
      </c>
      <c r="AU2800" s="173" t="s">
        <v>87</v>
      </c>
      <c r="AV2800" s="14" t="s">
        <v>87</v>
      </c>
      <c r="AW2800" s="14" t="s">
        <v>26</v>
      </c>
      <c r="AX2800" s="14" t="s">
        <v>71</v>
      </c>
      <c r="AY2800" s="173" t="s">
        <v>157</v>
      </c>
    </row>
    <row r="2801" spans="1:65" s="13" customFormat="1" ht="22.5" x14ac:dyDescent="0.2">
      <c r="B2801" s="165"/>
      <c r="D2801" s="166" t="s">
        <v>269</v>
      </c>
      <c r="E2801" s="167" t="s">
        <v>1</v>
      </c>
      <c r="F2801" s="168" t="s">
        <v>3609</v>
      </c>
      <c r="H2801" s="167" t="s">
        <v>1</v>
      </c>
      <c r="L2801" s="165"/>
      <c r="M2801" s="169"/>
      <c r="N2801" s="170"/>
      <c r="O2801" s="170"/>
      <c r="P2801" s="170"/>
      <c r="Q2801" s="170"/>
      <c r="R2801" s="170"/>
      <c r="S2801" s="170"/>
      <c r="T2801" s="171"/>
      <c r="AT2801" s="167" t="s">
        <v>269</v>
      </c>
      <c r="AU2801" s="167" t="s">
        <v>87</v>
      </c>
      <c r="AV2801" s="13" t="s">
        <v>79</v>
      </c>
      <c r="AW2801" s="13" t="s">
        <v>26</v>
      </c>
      <c r="AX2801" s="13" t="s">
        <v>71</v>
      </c>
      <c r="AY2801" s="167" t="s">
        <v>157</v>
      </c>
    </row>
    <row r="2802" spans="1:65" s="13" customFormat="1" ht="22.5" x14ac:dyDescent="0.2">
      <c r="B2802" s="165"/>
      <c r="D2802" s="166" t="s">
        <v>269</v>
      </c>
      <c r="E2802" s="167" t="s">
        <v>1</v>
      </c>
      <c r="F2802" s="168" t="s">
        <v>3610</v>
      </c>
      <c r="H2802" s="167" t="s">
        <v>1</v>
      </c>
      <c r="L2802" s="165"/>
      <c r="M2802" s="169"/>
      <c r="N2802" s="170"/>
      <c r="O2802" s="170"/>
      <c r="P2802" s="170"/>
      <c r="Q2802" s="170"/>
      <c r="R2802" s="170"/>
      <c r="S2802" s="170"/>
      <c r="T2802" s="171"/>
      <c r="AT2802" s="167" t="s">
        <v>269</v>
      </c>
      <c r="AU2802" s="167" t="s">
        <v>87</v>
      </c>
      <c r="AV2802" s="13" t="s">
        <v>79</v>
      </c>
      <c r="AW2802" s="13" t="s">
        <v>26</v>
      </c>
      <c r="AX2802" s="13" t="s">
        <v>71</v>
      </c>
      <c r="AY2802" s="167" t="s">
        <v>157</v>
      </c>
    </row>
    <row r="2803" spans="1:65" s="13" customFormat="1" ht="22.5" x14ac:dyDescent="0.2">
      <c r="B2803" s="165"/>
      <c r="D2803" s="166" t="s">
        <v>269</v>
      </c>
      <c r="E2803" s="167" t="s">
        <v>1</v>
      </c>
      <c r="F2803" s="168" t="s">
        <v>3611</v>
      </c>
      <c r="H2803" s="167" t="s">
        <v>1</v>
      </c>
      <c r="L2803" s="165"/>
      <c r="M2803" s="169"/>
      <c r="N2803" s="170"/>
      <c r="O2803" s="170"/>
      <c r="P2803" s="170"/>
      <c r="Q2803" s="170"/>
      <c r="R2803" s="170"/>
      <c r="S2803" s="170"/>
      <c r="T2803" s="171"/>
      <c r="AT2803" s="167" t="s">
        <v>269</v>
      </c>
      <c r="AU2803" s="167" t="s">
        <v>87</v>
      </c>
      <c r="AV2803" s="13" t="s">
        <v>79</v>
      </c>
      <c r="AW2803" s="13" t="s">
        <v>26</v>
      </c>
      <c r="AX2803" s="13" t="s">
        <v>71</v>
      </c>
      <c r="AY2803" s="167" t="s">
        <v>157</v>
      </c>
    </row>
    <row r="2804" spans="1:65" s="13" customFormat="1" ht="22.5" x14ac:dyDescent="0.2">
      <c r="B2804" s="165"/>
      <c r="D2804" s="166" t="s">
        <v>269</v>
      </c>
      <c r="E2804" s="167" t="s">
        <v>1</v>
      </c>
      <c r="F2804" s="168" t="s">
        <v>3612</v>
      </c>
      <c r="H2804" s="167" t="s">
        <v>1</v>
      </c>
      <c r="L2804" s="165"/>
      <c r="M2804" s="169"/>
      <c r="N2804" s="170"/>
      <c r="O2804" s="170"/>
      <c r="P2804" s="170"/>
      <c r="Q2804" s="170"/>
      <c r="R2804" s="170"/>
      <c r="S2804" s="170"/>
      <c r="T2804" s="171"/>
      <c r="AT2804" s="167" t="s">
        <v>269</v>
      </c>
      <c r="AU2804" s="167" t="s">
        <v>87</v>
      </c>
      <c r="AV2804" s="13" t="s">
        <v>79</v>
      </c>
      <c r="AW2804" s="13" t="s">
        <v>26</v>
      </c>
      <c r="AX2804" s="13" t="s">
        <v>71</v>
      </c>
      <c r="AY2804" s="167" t="s">
        <v>157</v>
      </c>
    </row>
    <row r="2805" spans="1:65" s="13" customFormat="1" x14ac:dyDescent="0.2">
      <c r="B2805" s="165"/>
      <c r="D2805" s="166" t="s">
        <v>269</v>
      </c>
      <c r="E2805" s="167" t="s">
        <v>1</v>
      </c>
      <c r="F2805" s="168" t="s">
        <v>3613</v>
      </c>
      <c r="H2805" s="167" t="s">
        <v>1</v>
      </c>
      <c r="L2805" s="165"/>
      <c r="M2805" s="169"/>
      <c r="N2805" s="170"/>
      <c r="O2805" s="170"/>
      <c r="P2805" s="170"/>
      <c r="Q2805" s="170"/>
      <c r="R2805" s="170"/>
      <c r="S2805" s="170"/>
      <c r="T2805" s="171"/>
      <c r="AT2805" s="167" t="s">
        <v>269</v>
      </c>
      <c r="AU2805" s="167" t="s">
        <v>87</v>
      </c>
      <c r="AV2805" s="13" t="s">
        <v>79</v>
      </c>
      <c r="AW2805" s="13" t="s">
        <v>26</v>
      </c>
      <c r="AX2805" s="13" t="s">
        <v>71</v>
      </c>
      <c r="AY2805" s="167" t="s">
        <v>157</v>
      </c>
    </row>
    <row r="2806" spans="1:65" s="13" customFormat="1" x14ac:dyDescent="0.2">
      <c r="B2806" s="165"/>
      <c r="D2806" s="166" t="s">
        <v>269</v>
      </c>
      <c r="E2806" s="167" t="s">
        <v>1</v>
      </c>
      <c r="F2806" s="168" t="s">
        <v>3538</v>
      </c>
      <c r="H2806" s="167" t="s">
        <v>1</v>
      </c>
      <c r="L2806" s="165"/>
      <c r="M2806" s="169"/>
      <c r="N2806" s="170"/>
      <c r="O2806" s="170"/>
      <c r="P2806" s="170"/>
      <c r="Q2806" s="170"/>
      <c r="R2806" s="170"/>
      <c r="S2806" s="170"/>
      <c r="T2806" s="171"/>
      <c r="AT2806" s="167" t="s">
        <v>269</v>
      </c>
      <c r="AU2806" s="167" t="s">
        <v>87</v>
      </c>
      <c r="AV2806" s="13" t="s">
        <v>79</v>
      </c>
      <c r="AW2806" s="13" t="s">
        <v>26</v>
      </c>
      <c r="AX2806" s="13" t="s">
        <v>71</v>
      </c>
      <c r="AY2806" s="167" t="s">
        <v>157</v>
      </c>
    </row>
    <row r="2807" spans="1:65" s="13" customFormat="1" x14ac:dyDescent="0.2">
      <c r="B2807" s="165"/>
      <c r="D2807" s="166" t="s">
        <v>269</v>
      </c>
      <c r="E2807" s="167" t="s">
        <v>1</v>
      </c>
      <c r="F2807" s="168" t="s">
        <v>3614</v>
      </c>
      <c r="H2807" s="167" t="s">
        <v>1</v>
      </c>
      <c r="L2807" s="165"/>
      <c r="M2807" s="169"/>
      <c r="N2807" s="170"/>
      <c r="O2807" s="170"/>
      <c r="P2807" s="170"/>
      <c r="Q2807" s="170"/>
      <c r="R2807" s="170"/>
      <c r="S2807" s="170"/>
      <c r="T2807" s="171"/>
      <c r="AT2807" s="167" t="s">
        <v>269</v>
      </c>
      <c r="AU2807" s="167" t="s">
        <v>87</v>
      </c>
      <c r="AV2807" s="13" t="s">
        <v>79</v>
      </c>
      <c r="AW2807" s="13" t="s">
        <v>26</v>
      </c>
      <c r="AX2807" s="13" t="s">
        <v>71</v>
      </c>
      <c r="AY2807" s="167" t="s">
        <v>157</v>
      </c>
    </row>
    <row r="2808" spans="1:65" s="13" customFormat="1" ht="22.5" x14ac:dyDescent="0.2">
      <c r="B2808" s="165"/>
      <c r="D2808" s="166" t="s">
        <v>269</v>
      </c>
      <c r="E2808" s="167" t="s">
        <v>1</v>
      </c>
      <c r="F2808" s="168" t="s">
        <v>2074</v>
      </c>
      <c r="H2808" s="167" t="s">
        <v>1</v>
      </c>
      <c r="L2808" s="165"/>
      <c r="M2808" s="169"/>
      <c r="N2808" s="170"/>
      <c r="O2808" s="170"/>
      <c r="P2808" s="170"/>
      <c r="Q2808" s="170"/>
      <c r="R2808" s="170"/>
      <c r="S2808" s="170"/>
      <c r="T2808" s="171"/>
      <c r="AT2808" s="167" t="s">
        <v>269</v>
      </c>
      <c r="AU2808" s="167" t="s">
        <v>87</v>
      </c>
      <c r="AV2808" s="13" t="s">
        <v>79</v>
      </c>
      <c r="AW2808" s="13" t="s">
        <v>26</v>
      </c>
      <c r="AX2808" s="13" t="s">
        <v>71</v>
      </c>
      <c r="AY2808" s="167" t="s">
        <v>157</v>
      </c>
    </row>
    <row r="2809" spans="1:65" s="13" customFormat="1" x14ac:dyDescent="0.2">
      <c r="B2809" s="165"/>
      <c r="D2809" s="166" t="s">
        <v>269</v>
      </c>
      <c r="E2809" s="167" t="s">
        <v>1</v>
      </c>
      <c r="F2809" s="168" t="s">
        <v>1997</v>
      </c>
      <c r="H2809" s="167" t="s">
        <v>1</v>
      </c>
      <c r="L2809" s="165"/>
      <c r="M2809" s="169"/>
      <c r="N2809" s="170"/>
      <c r="O2809" s="170"/>
      <c r="P2809" s="170"/>
      <c r="Q2809" s="170"/>
      <c r="R2809" s="170"/>
      <c r="S2809" s="170"/>
      <c r="T2809" s="171"/>
      <c r="AT2809" s="167" t="s">
        <v>269</v>
      </c>
      <c r="AU2809" s="167" t="s">
        <v>87</v>
      </c>
      <c r="AV2809" s="13" t="s">
        <v>79</v>
      </c>
      <c r="AW2809" s="13" t="s">
        <v>26</v>
      </c>
      <c r="AX2809" s="13" t="s">
        <v>71</v>
      </c>
      <c r="AY2809" s="167" t="s">
        <v>157</v>
      </c>
    </row>
    <row r="2810" spans="1:65" s="15" customFormat="1" x14ac:dyDescent="0.2">
      <c r="B2810" s="179"/>
      <c r="D2810" s="166" t="s">
        <v>269</v>
      </c>
      <c r="E2810" s="180" t="s">
        <v>1</v>
      </c>
      <c r="F2810" s="181" t="s">
        <v>272</v>
      </c>
      <c r="H2810" s="182">
        <v>16.43</v>
      </c>
      <c r="L2810" s="179"/>
      <c r="M2810" s="183"/>
      <c r="N2810" s="184"/>
      <c r="O2810" s="184"/>
      <c r="P2810" s="184"/>
      <c r="Q2810" s="184"/>
      <c r="R2810" s="184"/>
      <c r="S2810" s="184"/>
      <c r="T2810" s="185"/>
      <c r="AT2810" s="180" t="s">
        <v>269</v>
      </c>
      <c r="AU2810" s="180" t="s">
        <v>87</v>
      </c>
      <c r="AV2810" s="15" t="s">
        <v>162</v>
      </c>
      <c r="AW2810" s="15" t="s">
        <v>26</v>
      </c>
      <c r="AX2810" s="15" t="s">
        <v>79</v>
      </c>
      <c r="AY2810" s="180" t="s">
        <v>157</v>
      </c>
    </row>
    <row r="2811" spans="1:65" s="2" customFormat="1" ht="24.2" customHeight="1" x14ac:dyDescent="0.2">
      <c r="A2811" s="30"/>
      <c r="B2811" s="147"/>
      <c r="C2811" s="148" t="s">
        <v>3615</v>
      </c>
      <c r="D2811" s="148" t="s">
        <v>159</v>
      </c>
      <c r="E2811" s="149" t="s">
        <v>3616</v>
      </c>
      <c r="F2811" s="150" t="s">
        <v>3617</v>
      </c>
      <c r="G2811" s="151" t="s">
        <v>196</v>
      </c>
      <c r="H2811" s="152">
        <v>62.16</v>
      </c>
      <c r="I2811" s="152"/>
      <c r="J2811" s="152">
        <f>ROUND(I2811*H2811,3)</f>
        <v>0</v>
      </c>
      <c r="K2811" s="153"/>
      <c r="L2811" s="31"/>
      <c r="M2811" s="154" t="s">
        <v>1</v>
      </c>
      <c r="N2811" s="155" t="s">
        <v>37</v>
      </c>
      <c r="O2811" s="156">
        <v>2.0470000000000002</v>
      </c>
      <c r="P2811" s="156">
        <f>O2811*H2811</f>
        <v>127.24152000000001</v>
      </c>
      <c r="Q2811" s="156">
        <v>1.72E-3</v>
      </c>
      <c r="R2811" s="156">
        <f>Q2811*H2811</f>
        <v>0.10691519999999999</v>
      </c>
      <c r="S2811" s="156">
        <v>0</v>
      </c>
      <c r="T2811" s="157">
        <f>S2811*H2811</f>
        <v>0</v>
      </c>
      <c r="U2811" s="30"/>
      <c r="V2811" s="30"/>
      <c r="W2811" s="30"/>
      <c r="X2811" s="30"/>
      <c r="Y2811" s="30"/>
      <c r="Z2811" s="30"/>
      <c r="AA2811" s="30"/>
      <c r="AB2811" s="30"/>
      <c r="AC2811" s="30"/>
      <c r="AD2811" s="30"/>
      <c r="AE2811" s="30"/>
      <c r="AR2811" s="158" t="s">
        <v>220</v>
      </c>
      <c r="AT2811" s="158" t="s">
        <v>159</v>
      </c>
      <c r="AU2811" s="158" t="s">
        <v>87</v>
      </c>
      <c r="AY2811" s="18" t="s">
        <v>157</v>
      </c>
      <c r="BE2811" s="159">
        <f>IF(N2811="základná",J2811,0)</f>
        <v>0</v>
      </c>
      <c r="BF2811" s="159">
        <f>IF(N2811="znížená",J2811,0)</f>
        <v>0</v>
      </c>
      <c r="BG2811" s="159">
        <f>IF(N2811="zákl. prenesená",J2811,0)</f>
        <v>0</v>
      </c>
      <c r="BH2811" s="159">
        <f>IF(N2811="zníž. prenesená",J2811,0)</f>
        <v>0</v>
      </c>
      <c r="BI2811" s="159">
        <f>IF(N2811="nulová",J2811,0)</f>
        <v>0</v>
      </c>
      <c r="BJ2811" s="18" t="s">
        <v>87</v>
      </c>
      <c r="BK2811" s="160">
        <f>ROUND(I2811*H2811,3)</f>
        <v>0</v>
      </c>
      <c r="BL2811" s="18" t="s">
        <v>220</v>
      </c>
      <c r="BM2811" s="158" t="s">
        <v>3618</v>
      </c>
    </row>
    <row r="2812" spans="1:65" s="13" customFormat="1" x14ac:dyDescent="0.2">
      <c r="B2812" s="165"/>
      <c r="D2812" s="166" t="s">
        <v>269</v>
      </c>
      <c r="E2812" s="167" t="s">
        <v>1</v>
      </c>
      <c r="F2812" s="168" t="s">
        <v>3619</v>
      </c>
      <c r="H2812" s="167" t="s">
        <v>1</v>
      </c>
      <c r="L2812" s="165"/>
      <c r="M2812" s="169"/>
      <c r="N2812" s="170"/>
      <c r="O2812" s="170"/>
      <c r="P2812" s="170"/>
      <c r="Q2812" s="170"/>
      <c r="R2812" s="170"/>
      <c r="S2812" s="170"/>
      <c r="T2812" s="171"/>
      <c r="AT2812" s="167" t="s">
        <v>269</v>
      </c>
      <c r="AU2812" s="167" t="s">
        <v>87</v>
      </c>
      <c r="AV2812" s="13" t="s">
        <v>79</v>
      </c>
      <c r="AW2812" s="13" t="s">
        <v>26</v>
      </c>
      <c r="AX2812" s="13" t="s">
        <v>71</v>
      </c>
      <c r="AY2812" s="167" t="s">
        <v>157</v>
      </c>
    </row>
    <row r="2813" spans="1:65" s="14" customFormat="1" x14ac:dyDescent="0.2">
      <c r="B2813" s="172"/>
      <c r="D2813" s="166" t="s">
        <v>269</v>
      </c>
      <c r="E2813" s="173" t="s">
        <v>1</v>
      </c>
      <c r="F2813" s="174" t="s">
        <v>3620</v>
      </c>
      <c r="H2813" s="175">
        <v>20.16</v>
      </c>
      <c r="L2813" s="172"/>
      <c r="M2813" s="176"/>
      <c r="N2813" s="177"/>
      <c r="O2813" s="177"/>
      <c r="P2813" s="177"/>
      <c r="Q2813" s="177"/>
      <c r="R2813" s="177"/>
      <c r="S2813" s="177"/>
      <c r="T2813" s="178"/>
      <c r="AT2813" s="173" t="s">
        <v>269</v>
      </c>
      <c r="AU2813" s="173" t="s">
        <v>87</v>
      </c>
      <c r="AV2813" s="14" t="s">
        <v>87</v>
      </c>
      <c r="AW2813" s="14" t="s">
        <v>26</v>
      </c>
      <c r="AX2813" s="14" t="s">
        <v>71</v>
      </c>
      <c r="AY2813" s="173" t="s">
        <v>157</v>
      </c>
    </row>
    <row r="2814" spans="1:65" s="14" customFormat="1" x14ac:dyDescent="0.2">
      <c r="B2814" s="172"/>
      <c r="D2814" s="166" t="s">
        <v>269</v>
      </c>
      <c r="E2814" s="173" t="s">
        <v>1</v>
      </c>
      <c r="F2814" s="174" t="s">
        <v>3621</v>
      </c>
      <c r="H2814" s="175">
        <v>42</v>
      </c>
      <c r="L2814" s="172"/>
      <c r="M2814" s="176"/>
      <c r="N2814" s="177"/>
      <c r="O2814" s="177"/>
      <c r="P2814" s="177"/>
      <c r="Q2814" s="177"/>
      <c r="R2814" s="177"/>
      <c r="S2814" s="177"/>
      <c r="T2814" s="178"/>
      <c r="AT2814" s="173" t="s">
        <v>269</v>
      </c>
      <c r="AU2814" s="173" t="s">
        <v>87</v>
      </c>
      <c r="AV2814" s="14" t="s">
        <v>87</v>
      </c>
      <c r="AW2814" s="14" t="s">
        <v>26</v>
      </c>
      <c r="AX2814" s="14" t="s">
        <v>71</v>
      </c>
      <c r="AY2814" s="173" t="s">
        <v>157</v>
      </c>
    </row>
    <row r="2815" spans="1:65" s="13" customFormat="1" x14ac:dyDescent="0.2">
      <c r="B2815" s="165"/>
      <c r="D2815" s="166" t="s">
        <v>269</v>
      </c>
      <c r="E2815" s="167" t="s">
        <v>1</v>
      </c>
      <c r="F2815" s="168" t="s">
        <v>3527</v>
      </c>
      <c r="H2815" s="167" t="s">
        <v>1</v>
      </c>
      <c r="L2815" s="165"/>
      <c r="M2815" s="169"/>
      <c r="N2815" s="170"/>
      <c r="O2815" s="170"/>
      <c r="P2815" s="170"/>
      <c r="Q2815" s="170"/>
      <c r="R2815" s="170"/>
      <c r="S2815" s="170"/>
      <c r="T2815" s="171"/>
      <c r="AT2815" s="167" t="s">
        <v>269</v>
      </c>
      <c r="AU2815" s="167" t="s">
        <v>87</v>
      </c>
      <c r="AV2815" s="13" t="s">
        <v>79</v>
      </c>
      <c r="AW2815" s="13" t="s">
        <v>26</v>
      </c>
      <c r="AX2815" s="13" t="s">
        <v>71</v>
      </c>
      <c r="AY2815" s="167" t="s">
        <v>157</v>
      </c>
    </row>
    <row r="2816" spans="1:65" s="13" customFormat="1" x14ac:dyDescent="0.2">
      <c r="B2816" s="165"/>
      <c r="D2816" s="166" t="s">
        <v>269</v>
      </c>
      <c r="E2816" s="167" t="s">
        <v>1</v>
      </c>
      <c r="F2816" s="168" t="s">
        <v>3506</v>
      </c>
      <c r="H2816" s="167" t="s">
        <v>1</v>
      </c>
      <c r="L2816" s="165"/>
      <c r="M2816" s="169"/>
      <c r="N2816" s="170"/>
      <c r="O2816" s="170"/>
      <c r="P2816" s="170"/>
      <c r="Q2816" s="170"/>
      <c r="R2816" s="170"/>
      <c r="S2816" s="170"/>
      <c r="T2816" s="171"/>
      <c r="AT2816" s="167" t="s">
        <v>269</v>
      </c>
      <c r="AU2816" s="167" t="s">
        <v>87</v>
      </c>
      <c r="AV2816" s="13" t="s">
        <v>79</v>
      </c>
      <c r="AW2816" s="13" t="s">
        <v>26</v>
      </c>
      <c r="AX2816" s="13" t="s">
        <v>71</v>
      </c>
      <c r="AY2816" s="167" t="s">
        <v>157</v>
      </c>
    </row>
    <row r="2817" spans="1:65" s="13" customFormat="1" x14ac:dyDescent="0.2">
      <c r="B2817" s="165"/>
      <c r="D2817" s="166" t="s">
        <v>269</v>
      </c>
      <c r="E2817" s="167" t="s">
        <v>1</v>
      </c>
      <c r="F2817" s="168" t="s">
        <v>3507</v>
      </c>
      <c r="H2817" s="167" t="s">
        <v>1</v>
      </c>
      <c r="L2817" s="165"/>
      <c r="M2817" s="169"/>
      <c r="N2817" s="170"/>
      <c r="O2817" s="170"/>
      <c r="P2817" s="170"/>
      <c r="Q2817" s="170"/>
      <c r="R2817" s="170"/>
      <c r="S2817" s="170"/>
      <c r="T2817" s="171"/>
      <c r="AT2817" s="167" t="s">
        <v>269</v>
      </c>
      <c r="AU2817" s="167" t="s">
        <v>87</v>
      </c>
      <c r="AV2817" s="13" t="s">
        <v>79</v>
      </c>
      <c r="AW2817" s="13" t="s">
        <v>26</v>
      </c>
      <c r="AX2817" s="13" t="s">
        <v>71</v>
      </c>
      <c r="AY2817" s="167" t="s">
        <v>157</v>
      </c>
    </row>
    <row r="2818" spans="1:65" s="15" customFormat="1" x14ac:dyDescent="0.2">
      <c r="B2818" s="179"/>
      <c r="D2818" s="166" t="s">
        <v>269</v>
      </c>
      <c r="E2818" s="180" t="s">
        <v>1</v>
      </c>
      <c r="F2818" s="181" t="s">
        <v>272</v>
      </c>
      <c r="H2818" s="182">
        <v>62.16</v>
      </c>
      <c r="L2818" s="179"/>
      <c r="M2818" s="183"/>
      <c r="N2818" s="184"/>
      <c r="O2818" s="184"/>
      <c r="P2818" s="184"/>
      <c r="Q2818" s="184"/>
      <c r="R2818" s="184"/>
      <c r="S2818" s="184"/>
      <c r="T2818" s="185"/>
      <c r="AT2818" s="180" t="s">
        <v>269</v>
      </c>
      <c r="AU2818" s="180" t="s">
        <v>87</v>
      </c>
      <c r="AV2818" s="15" t="s">
        <v>162</v>
      </c>
      <c r="AW2818" s="15" t="s">
        <v>26</v>
      </c>
      <c r="AX2818" s="15" t="s">
        <v>79</v>
      </c>
      <c r="AY2818" s="180" t="s">
        <v>157</v>
      </c>
    </row>
    <row r="2819" spans="1:65" s="2" customFormat="1" ht="49.15" customHeight="1" x14ac:dyDescent="0.2">
      <c r="A2819" s="30"/>
      <c r="B2819" s="147"/>
      <c r="C2819" s="193" t="s">
        <v>3622</v>
      </c>
      <c r="D2819" s="193" t="s">
        <v>777</v>
      </c>
      <c r="E2819" s="194" t="s">
        <v>3623</v>
      </c>
      <c r="F2819" s="195" t="s">
        <v>8155</v>
      </c>
      <c r="G2819" s="196" t="s">
        <v>196</v>
      </c>
      <c r="H2819" s="197">
        <v>20.16</v>
      </c>
      <c r="I2819" s="197"/>
      <c r="J2819" s="197">
        <f>ROUND(I2819*H2819,3)</f>
        <v>0</v>
      </c>
      <c r="K2819" s="198"/>
      <c r="L2819" s="199"/>
      <c r="M2819" s="200" t="s">
        <v>1</v>
      </c>
      <c r="N2819" s="201" t="s">
        <v>37</v>
      </c>
      <c r="O2819" s="156">
        <v>0</v>
      </c>
      <c r="P2819" s="156">
        <f>O2819*H2819</f>
        <v>0</v>
      </c>
      <c r="Q2819" s="156">
        <v>1.7000000000000001E-2</v>
      </c>
      <c r="R2819" s="156">
        <f>Q2819*H2819</f>
        <v>0.34272000000000002</v>
      </c>
      <c r="S2819" s="156">
        <v>0</v>
      </c>
      <c r="T2819" s="157">
        <f>S2819*H2819</f>
        <v>0</v>
      </c>
      <c r="U2819" s="30"/>
      <c r="V2819" s="30"/>
      <c r="W2819" s="30"/>
      <c r="X2819" s="30"/>
      <c r="Y2819" s="30"/>
      <c r="Z2819" s="30"/>
      <c r="AA2819" s="30"/>
      <c r="AB2819" s="30"/>
      <c r="AC2819" s="30"/>
      <c r="AD2819" s="30"/>
      <c r="AE2819" s="30"/>
      <c r="AR2819" s="158" t="s">
        <v>511</v>
      </c>
      <c r="AT2819" s="158" t="s">
        <v>777</v>
      </c>
      <c r="AU2819" s="158" t="s">
        <v>87</v>
      </c>
      <c r="AY2819" s="18" t="s">
        <v>157</v>
      </c>
      <c r="BE2819" s="159">
        <f>IF(N2819="základná",J2819,0)</f>
        <v>0</v>
      </c>
      <c r="BF2819" s="159">
        <f>IF(N2819="znížená",J2819,0)</f>
        <v>0</v>
      </c>
      <c r="BG2819" s="159">
        <f>IF(N2819="zákl. prenesená",J2819,0)</f>
        <v>0</v>
      </c>
      <c r="BH2819" s="159">
        <f>IF(N2819="zníž. prenesená",J2819,0)</f>
        <v>0</v>
      </c>
      <c r="BI2819" s="159">
        <f>IF(N2819="nulová",J2819,0)</f>
        <v>0</v>
      </c>
      <c r="BJ2819" s="18" t="s">
        <v>87</v>
      </c>
      <c r="BK2819" s="160">
        <f>ROUND(I2819*H2819,3)</f>
        <v>0</v>
      </c>
      <c r="BL2819" s="18" t="s">
        <v>220</v>
      </c>
      <c r="BM2819" s="158" t="s">
        <v>3624</v>
      </c>
    </row>
    <row r="2820" spans="1:65" s="14" customFormat="1" x14ac:dyDescent="0.2">
      <c r="B2820" s="172"/>
      <c r="D2820" s="166" t="s">
        <v>269</v>
      </c>
      <c r="E2820" s="173" t="s">
        <v>1</v>
      </c>
      <c r="F2820" s="174" t="s">
        <v>3625</v>
      </c>
      <c r="H2820" s="175">
        <v>20.16</v>
      </c>
      <c r="L2820" s="172"/>
      <c r="M2820" s="176"/>
      <c r="N2820" s="177"/>
      <c r="O2820" s="177"/>
      <c r="P2820" s="177"/>
      <c r="Q2820" s="177"/>
      <c r="R2820" s="177"/>
      <c r="S2820" s="177"/>
      <c r="T2820" s="178"/>
      <c r="AT2820" s="173" t="s">
        <v>269</v>
      </c>
      <c r="AU2820" s="173" t="s">
        <v>87</v>
      </c>
      <c r="AV2820" s="14" t="s">
        <v>87</v>
      </c>
      <c r="AW2820" s="14" t="s">
        <v>26</v>
      </c>
      <c r="AX2820" s="14" t="s">
        <v>71</v>
      </c>
      <c r="AY2820" s="173" t="s">
        <v>157</v>
      </c>
    </row>
    <row r="2821" spans="1:65" s="13" customFormat="1" ht="22.5" x14ac:dyDescent="0.2">
      <c r="B2821" s="165"/>
      <c r="D2821" s="166" t="s">
        <v>269</v>
      </c>
      <c r="E2821" s="167" t="s">
        <v>1</v>
      </c>
      <c r="F2821" s="168" t="s">
        <v>3626</v>
      </c>
      <c r="H2821" s="167" t="s">
        <v>1</v>
      </c>
      <c r="L2821" s="165"/>
      <c r="M2821" s="169"/>
      <c r="N2821" s="170"/>
      <c r="O2821" s="170"/>
      <c r="P2821" s="170"/>
      <c r="Q2821" s="170"/>
      <c r="R2821" s="170"/>
      <c r="S2821" s="170"/>
      <c r="T2821" s="171"/>
      <c r="AT2821" s="167" t="s">
        <v>269</v>
      </c>
      <c r="AU2821" s="167" t="s">
        <v>87</v>
      </c>
      <c r="AV2821" s="13" t="s">
        <v>79</v>
      </c>
      <c r="AW2821" s="13" t="s">
        <v>26</v>
      </c>
      <c r="AX2821" s="13" t="s">
        <v>71</v>
      </c>
      <c r="AY2821" s="167" t="s">
        <v>157</v>
      </c>
    </row>
    <row r="2822" spans="1:65" s="13" customFormat="1" ht="22.5" x14ac:dyDescent="0.2">
      <c r="B2822" s="165"/>
      <c r="D2822" s="166" t="s">
        <v>269</v>
      </c>
      <c r="E2822" s="167" t="s">
        <v>1</v>
      </c>
      <c r="F2822" s="168" t="s">
        <v>3610</v>
      </c>
      <c r="H2822" s="167" t="s">
        <v>1</v>
      </c>
      <c r="L2822" s="165"/>
      <c r="M2822" s="169"/>
      <c r="N2822" s="170"/>
      <c r="O2822" s="170"/>
      <c r="P2822" s="170"/>
      <c r="Q2822" s="170"/>
      <c r="R2822" s="170"/>
      <c r="S2822" s="170"/>
      <c r="T2822" s="171"/>
      <c r="AT2822" s="167" t="s">
        <v>269</v>
      </c>
      <c r="AU2822" s="167" t="s">
        <v>87</v>
      </c>
      <c r="AV2822" s="13" t="s">
        <v>79</v>
      </c>
      <c r="AW2822" s="13" t="s">
        <v>26</v>
      </c>
      <c r="AX2822" s="13" t="s">
        <v>71</v>
      </c>
      <c r="AY2822" s="167" t="s">
        <v>157</v>
      </c>
    </row>
    <row r="2823" spans="1:65" s="13" customFormat="1" ht="22.5" x14ac:dyDescent="0.2">
      <c r="B2823" s="165"/>
      <c r="D2823" s="166" t="s">
        <v>269</v>
      </c>
      <c r="E2823" s="167" t="s">
        <v>1</v>
      </c>
      <c r="F2823" s="168" t="s">
        <v>3627</v>
      </c>
      <c r="H2823" s="167" t="s">
        <v>1</v>
      </c>
      <c r="L2823" s="165"/>
      <c r="M2823" s="169"/>
      <c r="N2823" s="170"/>
      <c r="O2823" s="170"/>
      <c r="P2823" s="170"/>
      <c r="Q2823" s="170"/>
      <c r="R2823" s="170"/>
      <c r="S2823" s="170"/>
      <c r="T2823" s="171"/>
      <c r="AT2823" s="167" t="s">
        <v>269</v>
      </c>
      <c r="AU2823" s="167" t="s">
        <v>87</v>
      </c>
      <c r="AV2823" s="13" t="s">
        <v>79</v>
      </c>
      <c r="AW2823" s="13" t="s">
        <v>26</v>
      </c>
      <c r="AX2823" s="13" t="s">
        <v>71</v>
      </c>
      <c r="AY2823" s="167" t="s">
        <v>157</v>
      </c>
    </row>
    <row r="2824" spans="1:65" s="13" customFormat="1" ht="22.5" x14ac:dyDescent="0.2">
      <c r="B2824" s="165"/>
      <c r="D2824" s="166" t="s">
        <v>269</v>
      </c>
      <c r="E2824" s="167" t="s">
        <v>1</v>
      </c>
      <c r="F2824" s="168" t="s">
        <v>3612</v>
      </c>
      <c r="H2824" s="167" t="s">
        <v>1</v>
      </c>
      <c r="L2824" s="165"/>
      <c r="M2824" s="169"/>
      <c r="N2824" s="170"/>
      <c r="O2824" s="170"/>
      <c r="P2824" s="170"/>
      <c r="Q2824" s="170"/>
      <c r="R2824" s="170"/>
      <c r="S2824" s="170"/>
      <c r="T2824" s="171"/>
      <c r="AT2824" s="167" t="s">
        <v>269</v>
      </c>
      <c r="AU2824" s="167" t="s">
        <v>87</v>
      </c>
      <c r="AV2824" s="13" t="s">
        <v>79</v>
      </c>
      <c r="AW2824" s="13" t="s">
        <v>26</v>
      </c>
      <c r="AX2824" s="13" t="s">
        <v>71</v>
      </c>
      <c r="AY2824" s="167" t="s">
        <v>157</v>
      </c>
    </row>
    <row r="2825" spans="1:65" s="13" customFormat="1" x14ac:dyDescent="0.2">
      <c r="B2825" s="165"/>
      <c r="D2825" s="166" t="s">
        <v>269</v>
      </c>
      <c r="E2825" s="167" t="s">
        <v>1</v>
      </c>
      <c r="F2825" s="168" t="s">
        <v>3613</v>
      </c>
      <c r="H2825" s="167" t="s">
        <v>1</v>
      </c>
      <c r="L2825" s="165"/>
      <c r="M2825" s="169"/>
      <c r="N2825" s="170"/>
      <c r="O2825" s="170"/>
      <c r="P2825" s="170"/>
      <c r="Q2825" s="170"/>
      <c r="R2825" s="170"/>
      <c r="S2825" s="170"/>
      <c r="T2825" s="171"/>
      <c r="AT2825" s="167" t="s">
        <v>269</v>
      </c>
      <c r="AU2825" s="167" t="s">
        <v>87</v>
      </c>
      <c r="AV2825" s="13" t="s">
        <v>79</v>
      </c>
      <c r="AW2825" s="13" t="s">
        <v>26</v>
      </c>
      <c r="AX2825" s="13" t="s">
        <v>71</v>
      </c>
      <c r="AY2825" s="167" t="s">
        <v>157</v>
      </c>
    </row>
    <row r="2826" spans="1:65" s="13" customFormat="1" ht="22.5" x14ac:dyDescent="0.2">
      <c r="B2826" s="165"/>
      <c r="D2826" s="166" t="s">
        <v>269</v>
      </c>
      <c r="E2826" s="167" t="s">
        <v>1</v>
      </c>
      <c r="F2826" s="168" t="s">
        <v>3540</v>
      </c>
      <c r="H2826" s="167" t="s">
        <v>1</v>
      </c>
      <c r="L2826" s="165"/>
      <c r="M2826" s="169"/>
      <c r="N2826" s="170"/>
      <c r="O2826" s="170"/>
      <c r="P2826" s="170"/>
      <c r="Q2826" s="170"/>
      <c r="R2826" s="170"/>
      <c r="S2826" s="170"/>
      <c r="T2826" s="171"/>
      <c r="AT2826" s="167" t="s">
        <v>269</v>
      </c>
      <c r="AU2826" s="167" t="s">
        <v>87</v>
      </c>
      <c r="AV2826" s="13" t="s">
        <v>79</v>
      </c>
      <c r="AW2826" s="13" t="s">
        <v>26</v>
      </c>
      <c r="AX2826" s="13" t="s">
        <v>71</v>
      </c>
      <c r="AY2826" s="167" t="s">
        <v>157</v>
      </c>
    </row>
    <row r="2827" spans="1:65" s="13" customFormat="1" x14ac:dyDescent="0.2">
      <c r="B2827" s="165"/>
      <c r="D2827" s="166" t="s">
        <v>269</v>
      </c>
      <c r="E2827" s="167" t="s">
        <v>1</v>
      </c>
      <c r="F2827" s="168" t="s">
        <v>3628</v>
      </c>
      <c r="H2827" s="167" t="s">
        <v>1</v>
      </c>
      <c r="L2827" s="165"/>
      <c r="M2827" s="169"/>
      <c r="N2827" s="170"/>
      <c r="O2827" s="170"/>
      <c r="P2827" s="170"/>
      <c r="Q2827" s="170"/>
      <c r="R2827" s="170"/>
      <c r="S2827" s="170"/>
      <c r="T2827" s="171"/>
      <c r="AT2827" s="167" t="s">
        <v>269</v>
      </c>
      <c r="AU2827" s="167" t="s">
        <v>87</v>
      </c>
      <c r="AV2827" s="13" t="s">
        <v>79</v>
      </c>
      <c r="AW2827" s="13" t="s">
        <v>26</v>
      </c>
      <c r="AX2827" s="13" t="s">
        <v>71</v>
      </c>
      <c r="AY2827" s="167" t="s">
        <v>157</v>
      </c>
    </row>
    <row r="2828" spans="1:65" s="13" customFormat="1" x14ac:dyDescent="0.2">
      <c r="B2828" s="165"/>
      <c r="D2828" s="166" t="s">
        <v>269</v>
      </c>
      <c r="E2828" s="167" t="s">
        <v>1</v>
      </c>
      <c r="F2828" s="168" t="s">
        <v>3538</v>
      </c>
      <c r="H2828" s="167" t="s">
        <v>1</v>
      </c>
      <c r="L2828" s="165"/>
      <c r="M2828" s="169"/>
      <c r="N2828" s="170"/>
      <c r="O2828" s="170"/>
      <c r="P2828" s="170"/>
      <c r="Q2828" s="170"/>
      <c r="R2828" s="170"/>
      <c r="S2828" s="170"/>
      <c r="T2828" s="171"/>
      <c r="AT2828" s="167" t="s">
        <v>269</v>
      </c>
      <c r="AU2828" s="167" t="s">
        <v>87</v>
      </c>
      <c r="AV2828" s="13" t="s">
        <v>79</v>
      </c>
      <c r="AW2828" s="13" t="s">
        <v>26</v>
      </c>
      <c r="AX2828" s="13" t="s">
        <v>71</v>
      </c>
      <c r="AY2828" s="167" t="s">
        <v>157</v>
      </c>
    </row>
    <row r="2829" spans="1:65" s="13" customFormat="1" ht="22.5" x14ac:dyDescent="0.2">
      <c r="B2829" s="165"/>
      <c r="D2829" s="166" t="s">
        <v>269</v>
      </c>
      <c r="E2829" s="167" t="s">
        <v>1</v>
      </c>
      <c r="F2829" s="168" t="s">
        <v>3629</v>
      </c>
      <c r="H2829" s="167" t="s">
        <v>1</v>
      </c>
      <c r="L2829" s="165"/>
      <c r="M2829" s="169"/>
      <c r="N2829" s="170"/>
      <c r="O2829" s="170"/>
      <c r="P2829" s="170"/>
      <c r="Q2829" s="170"/>
      <c r="R2829" s="170"/>
      <c r="S2829" s="170"/>
      <c r="T2829" s="171"/>
      <c r="AT2829" s="167" t="s">
        <v>269</v>
      </c>
      <c r="AU2829" s="167" t="s">
        <v>87</v>
      </c>
      <c r="AV2829" s="13" t="s">
        <v>79</v>
      </c>
      <c r="AW2829" s="13" t="s">
        <v>26</v>
      </c>
      <c r="AX2829" s="13" t="s">
        <v>71</v>
      </c>
      <c r="AY2829" s="167" t="s">
        <v>157</v>
      </c>
    </row>
    <row r="2830" spans="1:65" s="13" customFormat="1" x14ac:dyDescent="0.2">
      <c r="B2830" s="165"/>
      <c r="D2830" s="166" t="s">
        <v>269</v>
      </c>
      <c r="E2830" s="167" t="s">
        <v>1</v>
      </c>
      <c r="F2830" s="168" t="s">
        <v>1997</v>
      </c>
      <c r="H2830" s="167" t="s">
        <v>1</v>
      </c>
      <c r="L2830" s="165"/>
      <c r="M2830" s="169"/>
      <c r="N2830" s="170"/>
      <c r="O2830" s="170"/>
      <c r="P2830" s="170"/>
      <c r="Q2830" s="170"/>
      <c r="R2830" s="170"/>
      <c r="S2830" s="170"/>
      <c r="T2830" s="171"/>
      <c r="AT2830" s="167" t="s">
        <v>269</v>
      </c>
      <c r="AU2830" s="167" t="s">
        <v>87</v>
      </c>
      <c r="AV2830" s="13" t="s">
        <v>79</v>
      </c>
      <c r="AW2830" s="13" t="s">
        <v>26</v>
      </c>
      <c r="AX2830" s="13" t="s">
        <v>71</v>
      </c>
      <c r="AY2830" s="167" t="s">
        <v>157</v>
      </c>
    </row>
    <row r="2831" spans="1:65" s="15" customFormat="1" x14ac:dyDescent="0.2">
      <c r="B2831" s="179"/>
      <c r="D2831" s="166" t="s">
        <v>269</v>
      </c>
      <c r="E2831" s="180" t="s">
        <v>1</v>
      </c>
      <c r="F2831" s="181" t="s">
        <v>272</v>
      </c>
      <c r="H2831" s="182">
        <v>20.16</v>
      </c>
      <c r="L2831" s="179"/>
      <c r="M2831" s="183"/>
      <c r="N2831" s="184"/>
      <c r="O2831" s="184"/>
      <c r="P2831" s="184"/>
      <c r="Q2831" s="184"/>
      <c r="R2831" s="184"/>
      <c r="S2831" s="184"/>
      <c r="T2831" s="185"/>
      <c r="AT2831" s="180" t="s">
        <v>269</v>
      </c>
      <c r="AU2831" s="180" t="s">
        <v>87</v>
      </c>
      <c r="AV2831" s="15" t="s">
        <v>162</v>
      </c>
      <c r="AW2831" s="15" t="s">
        <v>26</v>
      </c>
      <c r="AX2831" s="15" t="s">
        <v>79</v>
      </c>
      <c r="AY2831" s="180" t="s">
        <v>157</v>
      </c>
    </row>
    <row r="2832" spans="1:65" s="2" customFormat="1" ht="49.15" customHeight="1" x14ac:dyDescent="0.2">
      <c r="A2832" s="30"/>
      <c r="B2832" s="147"/>
      <c r="C2832" s="193" t="s">
        <v>3630</v>
      </c>
      <c r="D2832" s="193" t="s">
        <v>777</v>
      </c>
      <c r="E2832" s="194" t="s">
        <v>3631</v>
      </c>
      <c r="F2832" s="195" t="s">
        <v>8156</v>
      </c>
      <c r="G2832" s="196" t="s">
        <v>196</v>
      </c>
      <c r="H2832" s="197">
        <v>42</v>
      </c>
      <c r="I2832" s="197"/>
      <c r="J2832" s="197">
        <f>ROUND(I2832*H2832,3)</f>
        <v>0</v>
      </c>
      <c r="K2832" s="198"/>
      <c r="L2832" s="199"/>
      <c r="M2832" s="200" t="s">
        <v>1</v>
      </c>
      <c r="N2832" s="201" t="s">
        <v>37</v>
      </c>
      <c r="O2832" s="156">
        <v>0</v>
      </c>
      <c r="P2832" s="156">
        <f>O2832*H2832</f>
        <v>0</v>
      </c>
      <c r="Q2832" s="156">
        <v>1.7000000000000001E-2</v>
      </c>
      <c r="R2832" s="156">
        <f>Q2832*H2832</f>
        <v>0.71400000000000008</v>
      </c>
      <c r="S2832" s="156">
        <v>0</v>
      </c>
      <c r="T2832" s="157">
        <f>S2832*H2832</f>
        <v>0</v>
      </c>
      <c r="U2832" s="30"/>
      <c r="V2832" s="30"/>
      <c r="W2832" s="30"/>
      <c r="X2832" s="30"/>
      <c r="Y2832" s="30"/>
      <c r="Z2832" s="30"/>
      <c r="AA2832" s="30"/>
      <c r="AB2832" s="30"/>
      <c r="AC2832" s="30"/>
      <c r="AD2832" s="30"/>
      <c r="AE2832" s="30"/>
      <c r="AR2832" s="158" t="s">
        <v>511</v>
      </c>
      <c r="AT2832" s="158" t="s">
        <v>777</v>
      </c>
      <c r="AU2832" s="158" t="s">
        <v>87</v>
      </c>
      <c r="AY2832" s="18" t="s">
        <v>157</v>
      </c>
      <c r="BE2832" s="159">
        <f>IF(N2832="základná",J2832,0)</f>
        <v>0</v>
      </c>
      <c r="BF2832" s="159">
        <f>IF(N2832="znížená",J2832,0)</f>
        <v>0</v>
      </c>
      <c r="BG2832" s="159">
        <f>IF(N2832="zákl. prenesená",J2832,0)</f>
        <v>0</v>
      </c>
      <c r="BH2832" s="159">
        <f>IF(N2832="zníž. prenesená",J2832,0)</f>
        <v>0</v>
      </c>
      <c r="BI2832" s="159">
        <f>IF(N2832="nulová",J2832,0)</f>
        <v>0</v>
      </c>
      <c r="BJ2832" s="18" t="s">
        <v>87</v>
      </c>
      <c r="BK2832" s="160">
        <f>ROUND(I2832*H2832,3)</f>
        <v>0</v>
      </c>
      <c r="BL2832" s="18" t="s">
        <v>220</v>
      </c>
      <c r="BM2832" s="158" t="s">
        <v>3632</v>
      </c>
    </row>
    <row r="2833" spans="1:65" s="14" customFormat="1" x14ac:dyDescent="0.2">
      <c r="B2833" s="172"/>
      <c r="D2833" s="166" t="s">
        <v>269</v>
      </c>
      <c r="E2833" s="173" t="s">
        <v>1</v>
      </c>
      <c r="F2833" s="174" t="s">
        <v>3633</v>
      </c>
      <c r="H2833" s="175">
        <v>42</v>
      </c>
      <c r="L2833" s="172"/>
      <c r="M2833" s="176"/>
      <c r="N2833" s="177"/>
      <c r="O2833" s="177"/>
      <c r="P2833" s="177"/>
      <c r="Q2833" s="177"/>
      <c r="R2833" s="177"/>
      <c r="S2833" s="177"/>
      <c r="T2833" s="178"/>
      <c r="AT2833" s="173" t="s">
        <v>269</v>
      </c>
      <c r="AU2833" s="173" t="s">
        <v>87</v>
      </c>
      <c r="AV2833" s="14" t="s">
        <v>87</v>
      </c>
      <c r="AW2833" s="14" t="s">
        <v>26</v>
      </c>
      <c r="AX2833" s="14" t="s">
        <v>71</v>
      </c>
      <c r="AY2833" s="173" t="s">
        <v>157</v>
      </c>
    </row>
    <row r="2834" spans="1:65" s="13" customFormat="1" ht="22.5" x14ac:dyDescent="0.2">
      <c r="B2834" s="165"/>
      <c r="D2834" s="166" t="s">
        <v>269</v>
      </c>
      <c r="E2834" s="167" t="s">
        <v>1</v>
      </c>
      <c r="F2834" s="168" t="s">
        <v>3634</v>
      </c>
      <c r="H2834" s="167" t="s">
        <v>1</v>
      </c>
      <c r="L2834" s="165"/>
      <c r="M2834" s="169"/>
      <c r="N2834" s="170"/>
      <c r="O2834" s="170"/>
      <c r="P2834" s="170"/>
      <c r="Q2834" s="170"/>
      <c r="R2834" s="170"/>
      <c r="S2834" s="170"/>
      <c r="T2834" s="171"/>
      <c r="AT2834" s="167" t="s">
        <v>269</v>
      </c>
      <c r="AU2834" s="167" t="s">
        <v>87</v>
      </c>
      <c r="AV2834" s="13" t="s">
        <v>79</v>
      </c>
      <c r="AW2834" s="13" t="s">
        <v>26</v>
      </c>
      <c r="AX2834" s="13" t="s">
        <v>71</v>
      </c>
      <c r="AY2834" s="167" t="s">
        <v>157</v>
      </c>
    </row>
    <row r="2835" spans="1:65" s="13" customFormat="1" ht="22.5" x14ac:dyDescent="0.2">
      <c r="B2835" s="165"/>
      <c r="D2835" s="166" t="s">
        <v>269</v>
      </c>
      <c r="E2835" s="167" t="s">
        <v>1</v>
      </c>
      <c r="F2835" s="168" t="s">
        <v>3610</v>
      </c>
      <c r="H2835" s="167" t="s">
        <v>1</v>
      </c>
      <c r="L2835" s="165"/>
      <c r="M2835" s="169"/>
      <c r="N2835" s="170"/>
      <c r="O2835" s="170"/>
      <c r="P2835" s="170"/>
      <c r="Q2835" s="170"/>
      <c r="R2835" s="170"/>
      <c r="S2835" s="170"/>
      <c r="T2835" s="171"/>
      <c r="AT2835" s="167" t="s">
        <v>269</v>
      </c>
      <c r="AU2835" s="167" t="s">
        <v>87</v>
      </c>
      <c r="AV2835" s="13" t="s">
        <v>79</v>
      </c>
      <c r="AW2835" s="13" t="s">
        <v>26</v>
      </c>
      <c r="AX2835" s="13" t="s">
        <v>71</v>
      </c>
      <c r="AY2835" s="167" t="s">
        <v>157</v>
      </c>
    </row>
    <row r="2836" spans="1:65" s="13" customFormat="1" ht="22.5" x14ac:dyDescent="0.2">
      <c r="B2836" s="165"/>
      <c r="D2836" s="166" t="s">
        <v>269</v>
      </c>
      <c r="E2836" s="167" t="s">
        <v>1</v>
      </c>
      <c r="F2836" s="168" t="s">
        <v>3627</v>
      </c>
      <c r="H2836" s="167" t="s">
        <v>1</v>
      </c>
      <c r="L2836" s="165"/>
      <c r="M2836" s="169"/>
      <c r="N2836" s="170"/>
      <c r="O2836" s="170"/>
      <c r="P2836" s="170"/>
      <c r="Q2836" s="170"/>
      <c r="R2836" s="170"/>
      <c r="S2836" s="170"/>
      <c r="T2836" s="171"/>
      <c r="AT2836" s="167" t="s">
        <v>269</v>
      </c>
      <c r="AU2836" s="167" t="s">
        <v>87</v>
      </c>
      <c r="AV2836" s="13" t="s">
        <v>79</v>
      </c>
      <c r="AW2836" s="13" t="s">
        <v>26</v>
      </c>
      <c r="AX2836" s="13" t="s">
        <v>71</v>
      </c>
      <c r="AY2836" s="167" t="s">
        <v>157</v>
      </c>
    </row>
    <row r="2837" spans="1:65" s="13" customFormat="1" ht="22.5" x14ac:dyDescent="0.2">
      <c r="B2837" s="165"/>
      <c r="D2837" s="166" t="s">
        <v>269</v>
      </c>
      <c r="E2837" s="167" t="s">
        <v>1</v>
      </c>
      <c r="F2837" s="168" t="s">
        <v>3612</v>
      </c>
      <c r="H2837" s="167" t="s">
        <v>1</v>
      </c>
      <c r="L2837" s="165"/>
      <c r="M2837" s="169"/>
      <c r="N2837" s="170"/>
      <c r="O2837" s="170"/>
      <c r="P2837" s="170"/>
      <c r="Q2837" s="170"/>
      <c r="R2837" s="170"/>
      <c r="S2837" s="170"/>
      <c r="T2837" s="171"/>
      <c r="AT2837" s="167" t="s">
        <v>269</v>
      </c>
      <c r="AU2837" s="167" t="s">
        <v>87</v>
      </c>
      <c r="AV2837" s="13" t="s">
        <v>79</v>
      </c>
      <c r="AW2837" s="13" t="s">
        <v>26</v>
      </c>
      <c r="AX2837" s="13" t="s">
        <v>71</v>
      </c>
      <c r="AY2837" s="167" t="s">
        <v>157</v>
      </c>
    </row>
    <row r="2838" spans="1:65" s="13" customFormat="1" ht="22.5" x14ac:dyDescent="0.2">
      <c r="B2838" s="165"/>
      <c r="D2838" s="166" t="s">
        <v>269</v>
      </c>
      <c r="E2838" s="167" t="s">
        <v>1</v>
      </c>
      <c r="F2838" s="168" t="s">
        <v>3540</v>
      </c>
      <c r="H2838" s="167" t="s">
        <v>1</v>
      </c>
      <c r="L2838" s="165"/>
      <c r="M2838" s="169"/>
      <c r="N2838" s="170"/>
      <c r="O2838" s="170"/>
      <c r="P2838" s="170"/>
      <c r="Q2838" s="170"/>
      <c r="R2838" s="170"/>
      <c r="S2838" s="170"/>
      <c r="T2838" s="171"/>
      <c r="AT2838" s="167" t="s">
        <v>269</v>
      </c>
      <c r="AU2838" s="167" t="s">
        <v>87</v>
      </c>
      <c r="AV2838" s="13" t="s">
        <v>79</v>
      </c>
      <c r="AW2838" s="13" t="s">
        <v>26</v>
      </c>
      <c r="AX2838" s="13" t="s">
        <v>71</v>
      </c>
      <c r="AY2838" s="167" t="s">
        <v>157</v>
      </c>
    </row>
    <row r="2839" spans="1:65" s="13" customFormat="1" x14ac:dyDescent="0.2">
      <c r="B2839" s="165"/>
      <c r="D2839" s="166" t="s">
        <v>269</v>
      </c>
      <c r="E2839" s="167" t="s">
        <v>1</v>
      </c>
      <c r="F2839" s="168" t="s">
        <v>3628</v>
      </c>
      <c r="H2839" s="167" t="s">
        <v>1</v>
      </c>
      <c r="L2839" s="165"/>
      <c r="M2839" s="169"/>
      <c r="N2839" s="170"/>
      <c r="O2839" s="170"/>
      <c r="P2839" s="170"/>
      <c r="Q2839" s="170"/>
      <c r="R2839" s="170"/>
      <c r="S2839" s="170"/>
      <c r="T2839" s="171"/>
      <c r="AT2839" s="167" t="s">
        <v>269</v>
      </c>
      <c r="AU2839" s="167" t="s">
        <v>87</v>
      </c>
      <c r="AV2839" s="13" t="s">
        <v>79</v>
      </c>
      <c r="AW2839" s="13" t="s">
        <v>26</v>
      </c>
      <c r="AX2839" s="13" t="s">
        <v>71</v>
      </c>
      <c r="AY2839" s="167" t="s">
        <v>157</v>
      </c>
    </row>
    <row r="2840" spans="1:65" s="13" customFormat="1" x14ac:dyDescent="0.2">
      <c r="B2840" s="165"/>
      <c r="D2840" s="166" t="s">
        <v>269</v>
      </c>
      <c r="E2840" s="167" t="s">
        <v>1</v>
      </c>
      <c r="F2840" s="168" t="s">
        <v>3538</v>
      </c>
      <c r="H2840" s="167" t="s">
        <v>1</v>
      </c>
      <c r="L2840" s="165"/>
      <c r="M2840" s="169"/>
      <c r="N2840" s="170"/>
      <c r="O2840" s="170"/>
      <c r="P2840" s="170"/>
      <c r="Q2840" s="170"/>
      <c r="R2840" s="170"/>
      <c r="S2840" s="170"/>
      <c r="T2840" s="171"/>
      <c r="AT2840" s="167" t="s">
        <v>269</v>
      </c>
      <c r="AU2840" s="167" t="s">
        <v>87</v>
      </c>
      <c r="AV2840" s="13" t="s">
        <v>79</v>
      </c>
      <c r="AW2840" s="13" t="s">
        <v>26</v>
      </c>
      <c r="AX2840" s="13" t="s">
        <v>71</v>
      </c>
      <c r="AY2840" s="167" t="s">
        <v>157</v>
      </c>
    </row>
    <row r="2841" spans="1:65" s="13" customFormat="1" ht="22.5" x14ac:dyDescent="0.2">
      <c r="B2841" s="165"/>
      <c r="D2841" s="166" t="s">
        <v>269</v>
      </c>
      <c r="E2841" s="167" t="s">
        <v>1</v>
      </c>
      <c r="F2841" s="168" t="s">
        <v>3629</v>
      </c>
      <c r="H2841" s="167" t="s">
        <v>1</v>
      </c>
      <c r="L2841" s="165"/>
      <c r="M2841" s="169"/>
      <c r="N2841" s="170"/>
      <c r="O2841" s="170"/>
      <c r="P2841" s="170"/>
      <c r="Q2841" s="170"/>
      <c r="R2841" s="170"/>
      <c r="S2841" s="170"/>
      <c r="T2841" s="171"/>
      <c r="AT2841" s="167" t="s">
        <v>269</v>
      </c>
      <c r="AU2841" s="167" t="s">
        <v>87</v>
      </c>
      <c r="AV2841" s="13" t="s">
        <v>79</v>
      </c>
      <c r="AW2841" s="13" t="s">
        <v>26</v>
      </c>
      <c r="AX2841" s="13" t="s">
        <v>71</v>
      </c>
      <c r="AY2841" s="167" t="s">
        <v>157</v>
      </c>
    </row>
    <row r="2842" spans="1:65" s="13" customFormat="1" x14ac:dyDescent="0.2">
      <c r="B2842" s="165"/>
      <c r="D2842" s="166" t="s">
        <v>269</v>
      </c>
      <c r="E2842" s="167" t="s">
        <v>1</v>
      </c>
      <c r="F2842" s="168" t="s">
        <v>1997</v>
      </c>
      <c r="H2842" s="167" t="s">
        <v>1</v>
      </c>
      <c r="L2842" s="165"/>
      <c r="M2842" s="169"/>
      <c r="N2842" s="170"/>
      <c r="O2842" s="170"/>
      <c r="P2842" s="170"/>
      <c r="Q2842" s="170"/>
      <c r="R2842" s="170"/>
      <c r="S2842" s="170"/>
      <c r="T2842" s="171"/>
      <c r="AT2842" s="167" t="s">
        <v>269</v>
      </c>
      <c r="AU2842" s="167" t="s">
        <v>87</v>
      </c>
      <c r="AV2842" s="13" t="s">
        <v>79</v>
      </c>
      <c r="AW2842" s="13" t="s">
        <v>26</v>
      </c>
      <c r="AX2842" s="13" t="s">
        <v>71</v>
      </c>
      <c r="AY2842" s="167" t="s">
        <v>157</v>
      </c>
    </row>
    <row r="2843" spans="1:65" s="15" customFormat="1" x14ac:dyDescent="0.2">
      <c r="B2843" s="179"/>
      <c r="D2843" s="166" t="s">
        <v>269</v>
      </c>
      <c r="E2843" s="180" t="s">
        <v>1</v>
      </c>
      <c r="F2843" s="181" t="s">
        <v>272</v>
      </c>
      <c r="H2843" s="182">
        <v>42</v>
      </c>
      <c r="L2843" s="179"/>
      <c r="M2843" s="183"/>
      <c r="N2843" s="184"/>
      <c r="O2843" s="184"/>
      <c r="P2843" s="184"/>
      <c r="Q2843" s="184"/>
      <c r="R2843" s="184"/>
      <c r="S2843" s="184"/>
      <c r="T2843" s="185"/>
      <c r="AT2843" s="180" t="s">
        <v>269</v>
      </c>
      <c r="AU2843" s="180" t="s">
        <v>87</v>
      </c>
      <c r="AV2843" s="15" t="s">
        <v>162</v>
      </c>
      <c r="AW2843" s="15" t="s">
        <v>26</v>
      </c>
      <c r="AX2843" s="15" t="s">
        <v>79</v>
      </c>
      <c r="AY2843" s="180" t="s">
        <v>157</v>
      </c>
    </row>
    <row r="2844" spans="1:65" s="2" customFormat="1" ht="24.2" customHeight="1" x14ac:dyDescent="0.2">
      <c r="A2844" s="30"/>
      <c r="B2844" s="147"/>
      <c r="C2844" s="148" t="s">
        <v>3635</v>
      </c>
      <c r="D2844" s="148" t="s">
        <v>159</v>
      </c>
      <c r="E2844" s="149" t="s">
        <v>3636</v>
      </c>
      <c r="F2844" s="150" t="s">
        <v>3637</v>
      </c>
      <c r="G2844" s="151" t="s">
        <v>196</v>
      </c>
      <c r="H2844" s="152">
        <v>17.05</v>
      </c>
      <c r="I2844" s="152"/>
      <c r="J2844" s="152">
        <f>ROUND(I2844*H2844,3)</f>
        <v>0</v>
      </c>
      <c r="K2844" s="153"/>
      <c r="L2844" s="31"/>
      <c r="M2844" s="154" t="s">
        <v>1</v>
      </c>
      <c r="N2844" s="155" t="s">
        <v>37</v>
      </c>
      <c r="O2844" s="156">
        <v>0.219</v>
      </c>
      <c r="P2844" s="156">
        <f>O2844*H2844</f>
        <v>3.7339500000000001</v>
      </c>
      <c r="Q2844" s="156">
        <v>0</v>
      </c>
      <c r="R2844" s="156">
        <f>Q2844*H2844</f>
        <v>0</v>
      </c>
      <c r="S2844" s="156">
        <v>0</v>
      </c>
      <c r="T2844" s="157">
        <f>S2844*H2844</f>
        <v>0</v>
      </c>
      <c r="U2844" s="30"/>
      <c r="V2844" s="30"/>
      <c r="W2844" s="30"/>
      <c r="X2844" s="30"/>
      <c r="Y2844" s="30"/>
      <c r="Z2844" s="30"/>
      <c r="AA2844" s="30"/>
      <c r="AB2844" s="30"/>
      <c r="AC2844" s="30"/>
      <c r="AD2844" s="30"/>
      <c r="AE2844" s="30"/>
      <c r="AR2844" s="158" t="s">
        <v>220</v>
      </c>
      <c r="AT2844" s="158" t="s">
        <v>159</v>
      </c>
      <c r="AU2844" s="158" t="s">
        <v>87</v>
      </c>
      <c r="AY2844" s="18" t="s">
        <v>157</v>
      </c>
      <c r="BE2844" s="159">
        <f>IF(N2844="základná",J2844,0)</f>
        <v>0</v>
      </c>
      <c r="BF2844" s="159">
        <f>IF(N2844="znížená",J2844,0)</f>
        <v>0</v>
      </c>
      <c r="BG2844" s="159">
        <f>IF(N2844="zákl. prenesená",J2844,0)</f>
        <v>0</v>
      </c>
      <c r="BH2844" s="159">
        <f>IF(N2844="zníž. prenesená",J2844,0)</f>
        <v>0</v>
      </c>
      <c r="BI2844" s="159">
        <f>IF(N2844="nulová",J2844,0)</f>
        <v>0</v>
      </c>
      <c r="BJ2844" s="18" t="s">
        <v>87</v>
      </c>
      <c r="BK2844" s="160">
        <f>ROUND(I2844*H2844,3)</f>
        <v>0</v>
      </c>
      <c r="BL2844" s="18" t="s">
        <v>220</v>
      </c>
      <c r="BM2844" s="158" t="s">
        <v>3638</v>
      </c>
    </row>
    <row r="2845" spans="1:65" s="13" customFormat="1" x14ac:dyDescent="0.2">
      <c r="B2845" s="165"/>
      <c r="D2845" s="166" t="s">
        <v>269</v>
      </c>
      <c r="E2845" s="167" t="s">
        <v>1</v>
      </c>
      <c r="F2845" s="168" t="s">
        <v>3619</v>
      </c>
      <c r="H2845" s="167" t="s">
        <v>1</v>
      </c>
      <c r="L2845" s="165"/>
      <c r="M2845" s="169"/>
      <c r="N2845" s="170"/>
      <c r="O2845" s="170"/>
      <c r="P2845" s="170"/>
      <c r="Q2845" s="170"/>
      <c r="R2845" s="170"/>
      <c r="S2845" s="170"/>
      <c r="T2845" s="171"/>
      <c r="AT2845" s="167" t="s">
        <v>269</v>
      </c>
      <c r="AU2845" s="167" t="s">
        <v>87</v>
      </c>
      <c r="AV2845" s="13" t="s">
        <v>79</v>
      </c>
      <c r="AW2845" s="13" t="s">
        <v>26</v>
      </c>
      <c r="AX2845" s="13" t="s">
        <v>71</v>
      </c>
      <c r="AY2845" s="167" t="s">
        <v>157</v>
      </c>
    </row>
    <row r="2846" spans="1:65" s="14" customFormat="1" x14ac:dyDescent="0.2">
      <c r="B2846" s="172"/>
      <c r="D2846" s="166" t="s">
        <v>269</v>
      </c>
      <c r="E2846" s="173" t="s">
        <v>1</v>
      </c>
      <c r="F2846" s="174" t="s">
        <v>3639</v>
      </c>
      <c r="H2846" s="175">
        <v>4.05</v>
      </c>
      <c r="L2846" s="172"/>
      <c r="M2846" s="176"/>
      <c r="N2846" s="177"/>
      <c r="O2846" s="177"/>
      <c r="P2846" s="177"/>
      <c r="Q2846" s="177"/>
      <c r="R2846" s="177"/>
      <c r="S2846" s="177"/>
      <c r="T2846" s="178"/>
      <c r="AT2846" s="173" t="s">
        <v>269</v>
      </c>
      <c r="AU2846" s="173" t="s">
        <v>87</v>
      </c>
      <c r="AV2846" s="14" t="s">
        <v>87</v>
      </c>
      <c r="AW2846" s="14" t="s">
        <v>26</v>
      </c>
      <c r="AX2846" s="14" t="s">
        <v>71</v>
      </c>
      <c r="AY2846" s="173" t="s">
        <v>157</v>
      </c>
    </row>
    <row r="2847" spans="1:65" s="14" customFormat="1" x14ac:dyDescent="0.2">
      <c r="B2847" s="172"/>
      <c r="D2847" s="166" t="s">
        <v>269</v>
      </c>
      <c r="E2847" s="173" t="s">
        <v>1</v>
      </c>
      <c r="F2847" s="174" t="s">
        <v>3640</v>
      </c>
      <c r="H2847" s="175">
        <v>12</v>
      </c>
      <c r="L2847" s="172"/>
      <c r="M2847" s="176"/>
      <c r="N2847" s="177"/>
      <c r="O2847" s="177"/>
      <c r="P2847" s="177"/>
      <c r="Q2847" s="177"/>
      <c r="R2847" s="177"/>
      <c r="S2847" s="177"/>
      <c r="T2847" s="178"/>
      <c r="AT2847" s="173" t="s">
        <v>269</v>
      </c>
      <c r="AU2847" s="173" t="s">
        <v>87</v>
      </c>
      <c r="AV2847" s="14" t="s">
        <v>87</v>
      </c>
      <c r="AW2847" s="14" t="s">
        <v>26</v>
      </c>
      <c r="AX2847" s="14" t="s">
        <v>71</v>
      </c>
      <c r="AY2847" s="173" t="s">
        <v>157</v>
      </c>
    </row>
    <row r="2848" spans="1:65" s="16" customFormat="1" x14ac:dyDescent="0.2">
      <c r="B2848" s="186"/>
      <c r="D2848" s="166" t="s">
        <v>269</v>
      </c>
      <c r="E2848" s="187" t="s">
        <v>1</v>
      </c>
      <c r="F2848" s="188" t="s">
        <v>319</v>
      </c>
      <c r="H2848" s="189">
        <v>16.05</v>
      </c>
      <c r="L2848" s="186"/>
      <c r="M2848" s="190"/>
      <c r="N2848" s="191"/>
      <c r="O2848" s="191"/>
      <c r="P2848" s="191"/>
      <c r="Q2848" s="191"/>
      <c r="R2848" s="191"/>
      <c r="S2848" s="191"/>
      <c r="T2848" s="192"/>
      <c r="AT2848" s="187" t="s">
        <v>269</v>
      </c>
      <c r="AU2848" s="187" t="s">
        <v>87</v>
      </c>
      <c r="AV2848" s="16" t="s">
        <v>92</v>
      </c>
      <c r="AW2848" s="16" t="s">
        <v>26</v>
      </c>
      <c r="AX2848" s="16" t="s">
        <v>71</v>
      </c>
      <c r="AY2848" s="187" t="s">
        <v>157</v>
      </c>
    </row>
    <row r="2849" spans="1:65" s="13" customFormat="1" x14ac:dyDescent="0.2">
      <c r="B2849" s="165"/>
      <c r="D2849" s="166" t="s">
        <v>269</v>
      </c>
      <c r="E2849" s="167" t="s">
        <v>1</v>
      </c>
      <c r="F2849" s="168" t="s">
        <v>3641</v>
      </c>
      <c r="H2849" s="167" t="s">
        <v>1</v>
      </c>
      <c r="L2849" s="165"/>
      <c r="M2849" s="169"/>
      <c r="N2849" s="170"/>
      <c r="O2849" s="170"/>
      <c r="P2849" s="170"/>
      <c r="Q2849" s="170"/>
      <c r="R2849" s="170"/>
      <c r="S2849" s="170"/>
      <c r="T2849" s="171"/>
      <c r="AT2849" s="167" t="s">
        <v>269</v>
      </c>
      <c r="AU2849" s="167" t="s">
        <v>87</v>
      </c>
      <c r="AV2849" s="13" t="s">
        <v>79</v>
      </c>
      <c r="AW2849" s="13" t="s">
        <v>26</v>
      </c>
      <c r="AX2849" s="13" t="s">
        <v>71</v>
      </c>
      <c r="AY2849" s="167" t="s">
        <v>157</v>
      </c>
    </row>
    <row r="2850" spans="1:65" s="14" customFormat="1" x14ac:dyDescent="0.2">
      <c r="B2850" s="172"/>
      <c r="D2850" s="166" t="s">
        <v>269</v>
      </c>
      <c r="E2850" s="173" t="s">
        <v>1</v>
      </c>
      <c r="F2850" s="174" t="s">
        <v>3642</v>
      </c>
      <c r="H2850" s="175">
        <v>1</v>
      </c>
      <c r="L2850" s="172"/>
      <c r="M2850" s="176"/>
      <c r="N2850" s="177"/>
      <c r="O2850" s="177"/>
      <c r="P2850" s="177"/>
      <c r="Q2850" s="177"/>
      <c r="R2850" s="177"/>
      <c r="S2850" s="177"/>
      <c r="T2850" s="178"/>
      <c r="AT2850" s="173" t="s">
        <v>269</v>
      </c>
      <c r="AU2850" s="173" t="s">
        <v>87</v>
      </c>
      <c r="AV2850" s="14" t="s">
        <v>87</v>
      </c>
      <c r="AW2850" s="14" t="s">
        <v>26</v>
      </c>
      <c r="AX2850" s="14" t="s">
        <v>71</v>
      </c>
      <c r="AY2850" s="173" t="s">
        <v>157</v>
      </c>
    </row>
    <row r="2851" spans="1:65" s="16" customFormat="1" x14ac:dyDescent="0.2">
      <c r="B2851" s="186"/>
      <c r="D2851" s="166" t="s">
        <v>269</v>
      </c>
      <c r="E2851" s="187" t="s">
        <v>1</v>
      </c>
      <c r="F2851" s="188" t="s">
        <v>319</v>
      </c>
      <c r="H2851" s="189">
        <v>1</v>
      </c>
      <c r="L2851" s="186"/>
      <c r="M2851" s="190"/>
      <c r="N2851" s="191"/>
      <c r="O2851" s="191"/>
      <c r="P2851" s="191"/>
      <c r="Q2851" s="191"/>
      <c r="R2851" s="191"/>
      <c r="S2851" s="191"/>
      <c r="T2851" s="192"/>
      <c r="AT2851" s="187" t="s">
        <v>269</v>
      </c>
      <c r="AU2851" s="187" t="s">
        <v>87</v>
      </c>
      <c r="AV2851" s="16" t="s">
        <v>92</v>
      </c>
      <c r="AW2851" s="16" t="s">
        <v>26</v>
      </c>
      <c r="AX2851" s="16" t="s">
        <v>71</v>
      </c>
      <c r="AY2851" s="187" t="s">
        <v>157</v>
      </c>
    </row>
    <row r="2852" spans="1:65" s="13" customFormat="1" x14ac:dyDescent="0.2">
      <c r="B2852" s="165"/>
      <c r="D2852" s="166" t="s">
        <v>269</v>
      </c>
      <c r="E2852" s="167" t="s">
        <v>1</v>
      </c>
      <c r="F2852" s="168" t="s">
        <v>3527</v>
      </c>
      <c r="H2852" s="167" t="s">
        <v>1</v>
      </c>
      <c r="L2852" s="165"/>
      <c r="M2852" s="169"/>
      <c r="N2852" s="170"/>
      <c r="O2852" s="170"/>
      <c r="P2852" s="170"/>
      <c r="Q2852" s="170"/>
      <c r="R2852" s="170"/>
      <c r="S2852" s="170"/>
      <c r="T2852" s="171"/>
      <c r="AT2852" s="167" t="s">
        <v>269</v>
      </c>
      <c r="AU2852" s="167" t="s">
        <v>87</v>
      </c>
      <c r="AV2852" s="13" t="s">
        <v>79</v>
      </c>
      <c r="AW2852" s="13" t="s">
        <v>26</v>
      </c>
      <c r="AX2852" s="13" t="s">
        <v>71</v>
      </c>
      <c r="AY2852" s="167" t="s">
        <v>157</v>
      </c>
    </row>
    <row r="2853" spans="1:65" s="13" customFormat="1" x14ac:dyDescent="0.2">
      <c r="B2853" s="165"/>
      <c r="D2853" s="166" t="s">
        <v>269</v>
      </c>
      <c r="E2853" s="167" t="s">
        <v>1</v>
      </c>
      <c r="F2853" s="168" t="s">
        <v>3506</v>
      </c>
      <c r="H2853" s="167" t="s">
        <v>1</v>
      </c>
      <c r="L2853" s="165"/>
      <c r="M2853" s="169"/>
      <c r="N2853" s="170"/>
      <c r="O2853" s="170"/>
      <c r="P2853" s="170"/>
      <c r="Q2853" s="170"/>
      <c r="R2853" s="170"/>
      <c r="S2853" s="170"/>
      <c r="T2853" s="171"/>
      <c r="AT2853" s="167" t="s">
        <v>269</v>
      </c>
      <c r="AU2853" s="167" t="s">
        <v>87</v>
      </c>
      <c r="AV2853" s="13" t="s">
        <v>79</v>
      </c>
      <c r="AW2853" s="13" t="s">
        <v>26</v>
      </c>
      <c r="AX2853" s="13" t="s">
        <v>71</v>
      </c>
      <c r="AY2853" s="167" t="s">
        <v>157</v>
      </c>
    </row>
    <row r="2854" spans="1:65" s="13" customFormat="1" x14ac:dyDescent="0.2">
      <c r="B2854" s="165"/>
      <c r="D2854" s="166" t="s">
        <v>269</v>
      </c>
      <c r="E2854" s="167" t="s">
        <v>1</v>
      </c>
      <c r="F2854" s="168" t="s">
        <v>3507</v>
      </c>
      <c r="H2854" s="167" t="s">
        <v>1</v>
      </c>
      <c r="L2854" s="165"/>
      <c r="M2854" s="169"/>
      <c r="N2854" s="170"/>
      <c r="O2854" s="170"/>
      <c r="P2854" s="170"/>
      <c r="Q2854" s="170"/>
      <c r="R2854" s="170"/>
      <c r="S2854" s="170"/>
      <c r="T2854" s="171"/>
      <c r="AT2854" s="167" t="s">
        <v>269</v>
      </c>
      <c r="AU2854" s="167" t="s">
        <v>87</v>
      </c>
      <c r="AV2854" s="13" t="s">
        <v>79</v>
      </c>
      <c r="AW2854" s="13" t="s">
        <v>26</v>
      </c>
      <c r="AX2854" s="13" t="s">
        <v>71</v>
      </c>
      <c r="AY2854" s="167" t="s">
        <v>157</v>
      </c>
    </row>
    <row r="2855" spans="1:65" s="15" customFormat="1" x14ac:dyDescent="0.2">
      <c r="B2855" s="179"/>
      <c r="D2855" s="166" t="s">
        <v>269</v>
      </c>
      <c r="E2855" s="180" t="s">
        <v>1</v>
      </c>
      <c r="F2855" s="181" t="s">
        <v>272</v>
      </c>
      <c r="H2855" s="182">
        <v>17.05</v>
      </c>
      <c r="L2855" s="179"/>
      <c r="M2855" s="183"/>
      <c r="N2855" s="184"/>
      <c r="O2855" s="184"/>
      <c r="P2855" s="184"/>
      <c r="Q2855" s="184"/>
      <c r="R2855" s="184"/>
      <c r="S2855" s="184"/>
      <c r="T2855" s="185"/>
      <c r="AT2855" s="180" t="s">
        <v>269</v>
      </c>
      <c r="AU2855" s="180" t="s">
        <v>87</v>
      </c>
      <c r="AV2855" s="15" t="s">
        <v>162</v>
      </c>
      <c r="AW2855" s="15" t="s">
        <v>26</v>
      </c>
      <c r="AX2855" s="15" t="s">
        <v>79</v>
      </c>
      <c r="AY2855" s="180" t="s">
        <v>157</v>
      </c>
    </row>
    <row r="2856" spans="1:65" s="2" customFormat="1" ht="37.9" customHeight="1" x14ac:dyDescent="0.2">
      <c r="A2856" s="30"/>
      <c r="B2856" s="147"/>
      <c r="C2856" s="193" t="s">
        <v>3643</v>
      </c>
      <c r="D2856" s="193" t="s">
        <v>777</v>
      </c>
      <c r="E2856" s="194" t="s">
        <v>3644</v>
      </c>
      <c r="F2856" s="195" t="s">
        <v>3645</v>
      </c>
      <c r="G2856" s="196" t="s">
        <v>196</v>
      </c>
      <c r="H2856" s="197">
        <v>4.05</v>
      </c>
      <c r="I2856" s="197"/>
      <c r="J2856" s="197">
        <f>ROUND(I2856*H2856,3)</f>
        <v>0</v>
      </c>
      <c r="K2856" s="198"/>
      <c r="L2856" s="199"/>
      <c r="M2856" s="200" t="s">
        <v>1</v>
      </c>
      <c r="N2856" s="201" t="s">
        <v>37</v>
      </c>
      <c r="O2856" s="156">
        <v>0</v>
      </c>
      <c r="P2856" s="156">
        <f>O2856*H2856</f>
        <v>0</v>
      </c>
      <c r="Q2856" s="156">
        <v>1.2E-2</v>
      </c>
      <c r="R2856" s="156">
        <f>Q2856*H2856</f>
        <v>4.8599999999999997E-2</v>
      </c>
      <c r="S2856" s="156">
        <v>0</v>
      </c>
      <c r="T2856" s="157">
        <f>S2856*H2856</f>
        <v>0</v>
      </c>
      <c r="U2856" s="30"/>
      <c r="V2856" s="30"/>
      <c r="W2856" s="30"/>
      <c r="X2856" s="30"/>
      <c r="Y2856" s="30"/>
      <c r="Z2856" s="30"/>
      <c r="AA2856" s="30"/>
      <c r="AB2856" s="30"/>
      <c r="AC2856" s="30"/>
      <c r="AD2856" s="30"/>
      <c r="AE2856" s="30"/>
      <c r="AR2856" s="158" t="s">
        <v>511</v>
      </c>
      <c r="AT2856" s="158" t="s">
        <v>777</v>
      </c>
      <c r="AU2856" s="158" t="s">
        <v>87</v>
      </c>
      <c r="AY2856" s="18" t="s">
        <v>157</v>
      </c>
      <c r="BE2856" s="159">
        <f>IF(N2856="základná",J2856,0)</f>
        <v>0</v>
      </c>
      <c r="BF2856" s="159">
        <f>IF(N2856="znížená",J2856,0)</f>
        <v>0</v>
      </c>
      <c r="BG2856" s="159">
        <f>IF(N2856="zákl. prenesená",J2856,0)</f>
        <v>0</v>
      </c>
      <c r="BH2856" s="159">
        <f>IF(N2856="zníž. prenesená",J2856,0)</f>
        <v>0</v>
      </c>
      <c r="BI2856" s="159">
        <f>IF(N2856="nulová",J2856,0)</f>
        <v>0</v>
      </c>
      <c r="BJ2856" s="18" t="s">
        <v>87</v>
      </c>
      <c r="BK2856" s="160">
        <f>ROUND(I2856*H2856,3)</f>
        <v>0</v>
      </c>
      <c r="BL2856" s="18" t="s">
        <v>220</v>
      </c>
      <c r="BM2856" s="158" t="s">
        <v>3646</v>
      </c>
    </row>
    <row r="2857" spans="1:65" s="14" customFormat="1" x14ac:dyDescent="0.2">
      <c r="B2857" s="172"/>
      <c r="D2857" s="166" t="s">
        <v>269</v>
      </c>
      <c r="E2857" s="173" t="s">
        <v>1</v>
      </c>
      <c r="F2857" s="174" t="s">
        <v>3647</v>
      </c>
      <c r="H2857" s="175">
        <v>4.05</v>
      </c>
      <c r="L2857" s="172"/>
      <c r="M2857" s="176"/>
      <c r="N2857" s="177"/>
      <c r="O2857" s="177"/>
      <c r="P2857" s="177"/>
      <c r="Q2857" s="177"/>
      <c r="R2857" s="177"/>
      <c r="S2857" s="177"/>
      <c r="T2857" s="178"/>
      <c r="AT2857" s="173" t="s">
        <v>269</v>
      </c>
      <c r="AU2857" s="173" t="s">
        <v>87</v>
      </c>
      <c r="AV2857" s="14" t="s">
        <v>87</v>
      </c>
      <c r="AW2857" s="14" t="s">
        <v>26</v>
      </c>
      <c r="AX2857" s="14" t="s">
        <v>71</v>
      </c>
      <c r="AY2857" s="173" t="s">
        <v>157</v>
      </c>
    </row>
    <row r="2858" spans="1:65" s="13" customFormat="1" x14ac:dyDescent="0.2">
      <c r="B2858" s="165"/>
      <c r="D2858" s="166" t="s">
        <v>269</v>
      </c>
      <c r="E2858" s="167" t="s">
        <v>1</v>
      </c>
      <c r="F2858" s="168" t="s">
        <v>3538</v>
      </c>
      <c r="H2858" s="167" t="s">
        <v>1</v>
      </c>
      <c r="L2858" s="165"/>
      <c r="M2858" s="169"/>
      <c r="N2858" s="170"/>
      <c r="O2858" s="170"/>
      <c r="P2858" s="170"/>
      <c r="Q2858" s="170"/>
      <c r="R2858" s="170"/>
      <c r="S2858" s="170"/>
      <c r="T2858" s="171"/>
      <c r="AT2858" s="167" t="s">
        <v>269</v>
      </c>
      <c r="AU2858" s="167" t="s">
        <v>87</v>
      </c>
      <c r="AV2858" s="13" t="s">
        <v>79</v>
      </c>
      <c r="AW2858" s="13" t="s">
        <v>26</v>
      </c>
      <c r="AX2858" s="13" t="s">
        <v>71</v>
      </c>
      <c r="AY2858" s="167" t="s">
        <v>157</v>
      </c>
    </row>
    <row r="2859" spans="1:65" s="13" customFormat="1" ht="22.5" x14ac:dyDescent="0.2">
      <c r="B2859" s="165"/>
      <c r="D2859" s="166" t="s">
        <v>269</v>
      </c>
      <c r="E2859" s="167" t="s">
        <v>1</v>
      </c>
      <c r="F2859" s="168" t="s">
        <v>3540</v>
      </c>
      <c r="H2859" s="167" t="s">
        <v>1</v>
      </c>
      <c r="L2859" s="165"/>
      <c r="M2859" s="169"/>
      <c r="N2859" s="170"/>
      <c r="O2859" s="170"/>
      <c r="P2859" s="170"/>
      <c r="Q2859" s="170"/>
      <c r="R2859" s="170"/>
      <c r="S2859" s="170"/>
      <c r="T2859" s="171"/>
      <c r="AT2859" s="167" t="s">
        <v>269</v>
      </c>
      <c r="AU2859" s="167" t="s">
        <v>87</v>
      </c>
      <c r="AV2859" s="13" t="s">
        <v>79</v>
      </c>
      <c r="AW2859" s="13" t="s">
        <v>26</v>
      </c>
      <c r="AX2859" s="13" t="s">
        <v>71</v>
      </c>
      <c r="AY2859" s="167" t="s">
        <v>157</v>
      </c>
    </row>
    <row r="2860" spans="1:65" s="13" customFormat="1" ht="22.5" x14ac:dyDescent="0.2">
      <c r="B2860" s="165"/>
      <c r="D2860" s="166" t="s">
        <v>269</v>
      </c>
      <c r="E2860" s="167" t="s">
        <v>1</v>
      </c>
      <c r="F2860" s="168" t="s">
        <v>3648</v>
      </c>
      <c r="H2860" s="167" t="s">
        <v>1</v>
      </c>
      <c r="L2860" s="165"/>
      <c r="M2860" s="169"/>
      <c r="N2860" s="170"/>
      <c r="O2860" s="170"/>
      <c r="P2860" s="170"/>
      <c r="Q2860" s="170"/>
      <c r="R2860" s="170"/>
      <c r="S2860" s="170"/>
      <c r="T2860" s="171"/>
      <c r="AT2860" s="167" t="s">
        <v>269</v>
      </c>
      <c r="AU2860" s="167" t="s">
        <v>87</v>
      </c>
      <c r="AV2860" s="13" t="s">
        <v>79</v>
      </c>
      <c r="AW2860" s="13" t="s">
        <v>26</v>
      </c>
      <c r="AX2860" s="13" t="s">
        <v>71</v>
      </c>
      <c r="AY2860" s="167" t="s">
        <v>157</v>
      </c>
    </row>
    <row r="2861" spans="1:65" s="13" customFormat="1" ht="22.5" x14ac:dyDescent="0.2">
      <c r="B2861" s="165"/>
      <c r="D2861" s="166" t="s">
        <v>269</v>
      </c>
      <c r="E2861" s="167" t="s">
        <v>1</v>
      </c>
      <c r="F2861" s="168" t="s">
        <v>3629</v>
      </c>
      <c r="H2861" s="167" t="s">
        <v>1</v>
      </c>
      <c r="L2861" s="165"/>
      <c r="M2861" s="169"/>
      <c r="N2861" s="170"/>
      <c r="O2861" s="170"/>
      <c r="P2861" s="170"/>
      <c r="Q2861" s="170"/>
      <c r="R2861" s="170"/>
      <c r="S2861" s="170"/>
      <c r="T2861" s="171"/>
      <c r="AT2861" s="167" t="s">
        <v>269</v>
      </c>
      <c r="AU2861" s="167" t="s">
        <v>87</v>
      </c>
      <c r="AV2861" s="13" t="s">
        <v>79</v>
      </c>
      <c r="AW2861" s="13" t="s">
        <v>26</v>
      </c>
      <c r="AX2861" s="13" t="s">
        <v>71</v>
      </c>
      <c r="AY2861" s="167" t="s">
        <v>157</v>
      </c>
    </row>
    <row r="2862" spans="1:65" s="13" customFormat="1" x14ac:dyDescent="0.2">
      <c r="B2862" s="165"/>
      <c r="D2862" s="166" t="s">
        <v>269</v>
      </c>
      <c r="E2862" s="167" t="s">
        <v>1</v>
      </c>
      <c r="F2862" s="168" t="s">
        <v>1997</v>
      </c>
      <c r="H2862" s="167" t="s">
        <v>1</v>
      </c>
      <c r="L2862" s="165"/>
      <c r="M2862" s="169"/>
      <c r="N2862" s="170"/>
      <c r="O2862" s="170"/>
      <c r="P2862" s="170"/>
      <c r="Q2862" s="170"/>
      <c r="R2862" s="170"/>
      <c r="S2862" s="170"/>
      <c r="T2862" s="171"/>
      <c r="AT2862" s="167" t="s">
        <v>269</v>
      </c>
      <c r="AU2862" s="167" t="s">
        <v>87</v>
      </c>
      <c r="AV2862" s="13" t="s">
        <v>79</v>
      </c>
      <c r="AW2862" s="13" t="s">
        <v>26</v>
      </c>
      <c r="AX2862" s="13" t="s">
        <v>71</v>
      </c>
      <c r="AY2862" s="167" t="s">
        <v>157</v>
      </c>
    </row>
    <row r="2863" spans="1:65" s="15" customFormat="1" x14ac:dyDescent="0.2">
      <c r="B2863" s="179"/>
      <c r="D2863" s="166" t="s">
        <v>269</v>
      </c>
      <c r="E2863" s="180" t="s">
        <v>1</v>
      </c>
      <c r="F2863" s="181" t="s">
        <v>272</v>
      </c>
      <c r="H2863" s="182">
        <v>4.05</v>
      </c>
      <c r="L2863" s="179"/>
      <c r="M2863" s="183"/>
      <c r="N2863" s="184"/>
      <c r="O2863" s="184"/>
      <c r="P2863" s="184"/>
      <c r="Q2863" s="184"/>
      <c r="R2863" s="184"/>
      <c r="S2863" s="184"/>
      <c r="T2863" s="185"/>
      <c r="AT2863" s="180" t="s">
        <v>269</v>
      </c>
      <c r="AU2863" s="180" t="s">
        <v>87</v>
      </c>
      <c r="AV2863" s="15" t="s">
        <v>162</v>
      </c>
      <c r="AW2863" s="15" t="s">
        <v>26</v>
      </c>
      <c r="AX2863" s="15" t="s">
        <v>79</v>
      </c>
      <c r="AY2863" s="180" t="s">
        <v>157</v>
      </c>
    </row>
    <row r="2864" spans="1:65" s="2" customFormat="1" ht="37.9" customHeight="1" x14ac:dyDescent="0.2">
      <c r="A2864" s="30"/>
      <c r="B2864" s="147"/>
      <c r="C2864" s="193" t="s">
        <v>3649</v>
      </c>
      <c r="D2864" s="193" t="s">
        <v>777</v>
      </c>
      <c r="E2864" s="194" t="s">
        <v>3650</v>
      </c>
      <c r="F2864" s="195" t="s">
        <v>3651</v>
      </c>
      <c r="G2864" s="196" t="s">
        <v>196</v>
      </c>
      <c r="H2864" s="197">
        <v>1</v>
      </c>
      <c r="I2864" s="197"/>
      <c r="J2864" s="197">
        <f>ROUND(I2864*H2864,3)</f>
        <v>0</v>
      </c>
      <c r="K2864" s="198"/>
      <c r="L2864" s="199"/>
      <c r="M2864" s="200" t="s">
        <v>1</v>
      </c>
      <c r="N2864" s="201" t="s">
        <v>37</v>
      </c>
      <c r="O2864" s="156">
        <v>0</v>
      </c>
      <c r="P2864" s="156">
        <f>O2864*H2864</f>
        <v>0</v>
      </c>
      <c r="Q2864" s="156">
        <v>1.2E-2</v>
      </c>
      <c r="R2864" s="156">
        <f>Q2864*H2864</f>
        <v>1.2E-2</v>
      </c>
      <c r="S2864" s="156">
        <v>0</v>
      </c>
      <c r="T2864" s="157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58" t="s">
        <v>511</v>
      </c>
      <c r="AT2864" s="158" t="s">
        <v>777</v>
      </c>
      <c r="AU2864" s="158" t="s">
        <v>87</v>
      </c>
      <c r="AY2864" s="18" t="s">
        <v>157</v>
      </c>
      <c r="BE2864" s="159">
        <f>IF(N2864="základná",J2864,0)</f>
        <v>0</v>
      </c>
      <c r="BF2864" s="159">
        <f>IF(N2864="znížená",J2864,0)</f>
        <v>0</v>
      </c>
      <c r="BG2864" s="159">
        <f>IF(N2864="zákl. prenesená",J2864,0)</f>
        <v>0</v>
      </c>
      <c r="BH2864" s="159">
        <f>IF(N2864="zníž. prenesená",J2864,0)</f>
        <v>0</v>
      </c>
      <c r="BI2864" s="159">
        <f>IF(N2864="nulová",J2864,0)</f>
        <v>0</v>
      </c>
      <c r="BJ2864" s="18" t="s">
        <v>87</v>
      </c>
      <c r="BK2864" s="160">
        <f>ROUND(I2864*H2864,3)</f>
        <v>0</v>
      </c>
      <c r="BL2864" s="18" t="s">
        <v>220</v>
      </c>
      <c r="BM2864" s="158" t="s">
        <v>3652</v>
      </c>
    </row>
    <row r="2865" spans="1:65" s="14" customFormat="1" x14ac:dyDescent="0.2">
      <c r="B2865" s="172"/>
      <c r="D2865" s="166" t="s">
        <v>269</v>
      </c>
      <c r="E2865" s="173" t="s">
        <v>1</v>
      </c>
      <c r="F2865" s="174" t="s">
        <v>3653</v>
      </c>
      <c r="H2865" s="175">
        <v>1</v>
      </c>
      <c r="L2865" s="172"/>
      <c r="M2865" s="176"/>
      <c r="N2865" s="177"/>
      <c r="O2865" s="177"/>
      <c r="P2865" s="177"/>
      <c r="Q2865" s="177"/>
      <c r="R2865" s="177"/>
      <c r="S2865" s="177"/>
      <c r="T2865" s="178"/>
      <c r="AT2865" s="173" t="s">
        <v>269</v>
      </c>
      <c r="AU2865" s="173" t="s">
        <v>87</v>
      </c>
      <c r="AV2865" s="14" t="s">
        <v>87</v>
      </c>
      <c r="AW2865" s="14" t="s">
        <v>26</v>
      </c>
      <c r="AX2865" s="14" t="s">
        <v>71</v>
      </c>
      <c r="AY2865" s="173" t="s">
        <v>157</v>
      </c>
    </row>
    <row r="2866" spans="1:65" s="13" customFormat="1" x14ac:dyDescent="0.2">
      <c r="B2866" s="165"/>
      <c r="D2866" s="166" t="s">
        <v>269</v>
      </c>
      <c r="E2866" s="167" t="s">
        <v>1</v>
      </c>
      <c r="F2866" s="168" t="s">
        <v>3538</v>
      </c>
      <c r="H2866" s="167" t="s">
        <v>1</v>
      </c>
      <c r="L2866" s="165"/>
      <c r="M2866" s="169"/>
      <c r="N2866" s="170"/>
      <c r="O2866" s="170"/>
      <c r="P2866" s="170"/>
      <c r="Q2866" s="170"/>
      <c r="R2866" s="170"/>
      <c r="S2866" s="170"/>
      <c r="T2866" s="171"/>
      <c r="AT2866" s="167" t="s">
        <v>269</v>
      </c>
      <c r="AU2866" s="167" t="s">
        <v>87</v>
      </c>
      <c r="AV2866" s="13" t="s">
        <v>79</v>
      </c>
      <c r="AW2866" s="13" t="s">
        <v>26</v>
      </c>
      <c r="AX2866" s="13" t="s">
        <v>71</v>
      </c>
      <c r="AY2866" s="167" t="s">
        <v>157</v>
      </c>
    </row>
    <row r="2867" spans="1:65" s="13" customFormat="1" ht="22.5" x14ac:dyDescent="0.2">
      <c r="B2867" s="165"/>
      <c r="D2867" s="166" t="s">
        <v>269</v>
      </c>
      <c r="E2867" s="167" t="s">
        <v>1</v>
      </c>
      <c r="F2867" s="168" t="s">
        <v>3540</v>
      </c>
      <c r="H2867" s="167" t="s">
        <v>1</v>
      </c>
      <c r="L2867" s="165"/>
      <c r="M2867" s="169"/>
      <c r="N2867" s="170"/>
      <c r="O2867" s="170"/>
      <c r="P2867" s="170"/>
      <c r="Q2867" s="170"/>
      <c r="R2867" s="170"/>
      <c r="S2867" s="170"/>
      <c r="T2867" s="171"/>
      <c r="AT2867" s="167" t="s">
        <v>269</v>
      </c>
      <c r="AU2867" s="167" t="s">
        <v>87</v>
      </c>
      <c r="AV2867" s="13" t="s">
        <v>79</v>
      </c>
      <c r="AW2867" s="13" t="s">
        <v>26</v>
      </c>
      <c r="AX2867" s="13" t="s">
        <v>71</v>
      </c>
      <c r="AY2867" s="167" t="s">
        <v>157</v>
      </c>
    </row>
    <row r="2868" spans="1:65" s="13" customFormat="1" ht="22.5" x14ac:dyDescent="0.2">
      <c r="B2868" s="165"/>
      <c r="D2868" s="166" t="s">
        <v>269</v>
      </c>
      <c r="E2868" s="167" t="s">
        <v>1</v>
      </c>
      <c r="F2868" s="168" t="s">
        <v>3648</v>
      </c>
      <c r="H2868" s="167" t="s">
        <v>1</v>
      </c>
      <c r="L2868" s="165"/>
      <c r="M2868" s="169"/>
      <c r="N2868" s="170"/>
      <c r="O2868" s="170"/>
      <c r="P2868" s="170"/>
      <c r="Q2868" s="170"/>
      <c r="R2868" s="170"/>
      <c r="S2868" s="170"/>
      <c r="T2868" s="171"/>
      <c r="AT2868" s="167" t="s">
        <v>269</v>
      </c>
      <c r="AU2868" s="167" t="s">
        <v>87</v>
      </c>
      <c r="AV2868" s="13" t="s">
        <v>79</v>
      </c>
      <c r="AW2868" s="13" t="s">
        <v>26</v>
      </c>
      <c r="AX2868" s="13" t="s">
        <v>71</v>
      </c>
      <c r="AY2868" s="167" t="s">
        <v>157</v>
      </c>
    </row>
    <row r="2869" spans="1:65" s="13" customFormat="1" ht="22.5" x14ac:dyDescent="0.2">
      <c r="B2869" s="165"/>
      <c r="D2869" s="166" t="s">
        <v>269</v>
      </c>
      <c r="E2869" s="167" t="s">
        <v>1</v>
      </c>
      <c r="F2869" s="168" t="s">
        <v>3629</v>
      </c>
      <c r="H2869" s="167" t="s">
        <v>1</v>
      </c>
      <c r="L2869" s="165"/>
      <c r="M2869" s="169"/>
      <c r="N2869" s="170"/>
      <c r="O2869" s="170"/>
      <c r="P2869" s="170"/>
      <c r="Q2869" s="170"/>
      <c r="R2869" s="170"/>
      <c r="S2869" s="170"/>
      <c r="T2869" s="171"/>
      <c r="AT2869" s="167" t="s">
        <v>269</v>
      </c>
      <c r="AU2869" s="167" t="s">
        <v>87</v>
      </c>
      <c r="AV2869" s="13" t="s">
        <v>79</v>
      </c>
      <c r="AW2869" s="13" t="s">
        <v>26</v>
      </c>
      <c r="AX2869" s="13" t="s">
        <v>71</v>
      </c>
      <c r="AY2869" s="167" t="s">
        <v>157</v>
      </c>
    </row>
    <row r="2870" spans="1:65" s="13" customFormat="1" x14ac:dyDescent="0.2">
      <c r="B2870" s="165"/>
      <c r="D2870" s="166" t="s">
        <v>269</v>
      </c>
      <c r="E2870" s="167" t="s">
        <v>1</v>
      </c>
      <c r="F2870" s="168" t="s">
        <v>1997</v>
      </c>
      <c r="H2870" s="167" t="s">
        <v>1</v>
      </c>
      <c r="L2870" s="165"/>
      <c r="M2870" s="169"/>
      <c r="N2870" s="170"/>
      <c r="O2870" s="170"/>
      <c r="P2870" s="170"/>
      <c r="Q2870" s="170"/>
      <c r="R2870" s="170"/>
      <c r="S2870" s="170"/>
      <c r="T2870" s="171"/>
      <c r="AT2870" s="167" t="s">
        <v>269</v>
      </c>
      <c r="AU2870" s="167" t="s">
        <v>87</v>
      </c>
      <c r="AV2870" s="13" t="s">
        <v>79</v>
      </c>
      <c r="AW2870" s="13" t="s">
        <v>26</v>
      </c>
      <c r="AX2870" s="13" t="s">
        <v>71</v>
      </c>
      <c r="AY2870" s="167" t="s">
        <v>157</v>
      </c>
    </row>
    <row r="2871" spans="1:65" s="15" customFormat="1" x14ac:dyDescent="0.2">
      <c r="B2871" s="179"/>
      <c r="D2871" s="166" t="s">
        <v>269</v>
      </c>
      <c r="E2871" s="180" t="s">
        <v>1</v>
      </c>
      <c r="F2871" s="181" t="s">
        <v>272</v>
      </c>
      <c r="H2871" s="182">
        <v>1</v>
      </c>
      <c r="L2871" s="179"/>
      <c r="M2871" s="183"/>
      <c r="N2871" s="184"/>
      <c r="O2871" s="184"/>
      <c r="P2871" s="184"/>
      <c r="Q2871" s="184"/>
      <c r="R2871" s="184"/>
      <c r="S2871" s="184"/>
      <c r="T2871" s="185"/>
      <c r="AT2871" s="180" t="s">
        <v>269</v>
      </c>
      <c r="AU2871" s="180" t="s">
        <v>87</v>
      </c>
      <c r="AV2871" s="15" t="s">
        <v>162</v>
      </c>
      <c r="AW2871" s="15" t="s">
        <v>26</v>
      </c>
      <c r="AX2871" s="15" t="s">
        <v>79</v>
      </c>
      <c r="AY2871" s="180" t="s">
        <v>157</v>
      </c>
    </row>
    <row r="2872" spans="1:65" s="2" customFormat="1" ht="37.9" customHeight="1" x14ac:dyDescent="0.2">
      <c r="A2872" s="30"/>
      <c r="B2872" s="147"/>
      <c r="C2872" s="193" t="s">
        <v>3654</v>
      </c>
      <c r="D2872" s="193" t="s">
        <v>777</v>
      </c>
      <c r="E2872" s="194" t="s">
        <v>3655</v>
      </c>
      <c r="F2872" s="195" t="s">
        <v>3656</v>
      </c>
      <c r="G2872" s="196" t="s">
        <v>205</v>
      </c>
      <c r="H2872" s="197">
        <v>32</v>
      </c>
      <c r="I2872" s="197"/>
      <c r="J2872" s="197">
        <f>ROUND(I2872*H2872,3)</f>
        <v>0</v>
      </c>
      <c r="K2872" s="198"/>
      <c r="L2872" s="199"/>
      <c r="M2872" s="200" t="s">
        <v>1</v>
      </c>
      <c r="N2872" s="201" t="s">
        <v>37</v>
      </c>
      <c r="O2872" s="156">
        <v>0</v>
      </c>
      <c r="P2872" s="156">
        <f>O2872*H2872</f>
        <v>0</v>
      </c>
      <c r="Q2872" s="156">
        <v>1.2E-2</v>
      </c>
      <c r="R2872" s="156">
        <f>Q2872*H2872</f>
        <v>0.38400000000000001</v>
      </c>
      <c r="S2872" s="156">
        <v>0</v>
      </c>
      <c r="T2872" s="157">
        <f>S2872*H2872</f>
        <v>0</v>
      </c>
      <c r="U2872" s="30"/>
      <c r="V2872" s="30"/>
      <c r="W2872" s="30"/>
      <c r="X2872" s="30"/>
      <c r="Y2872" s="30"/>
      <c r="Z2872" s="30"/>
      <c r="AA2872" s="30"/>
      <c r="AB2872" s="30"/>
      <c r="AC2872" s="30"/>
      <c r="AD2872" s="30"/>
      <c r="AE2872" s="30"/>
      <c r="AR2872" s="158" t="s">
        <v>511</v>
      </c>
      <c r="AT2872" s="158" t="s">
        <v>777</v>
      </c>
      <c r="AU2872" s="158" t="s">
        <v>87</v>
      </c>
      <c r="AY2872" s="18" t="s">
        <v>157</v>
      </c>
      <c r="BE2872" s="159">
        <f>IF(N2872="základná",J2872,0)</f>
        <v>0</v>
      </c>
      <c r="BF2872" s="159">
        <f>IF(N2872="znížená",J2872,0)</f>
        <v>0</v>
      </c>
      <c r="BG2872" s="159">
        <f>IF(N2872="zákl. prenesená",J2872,0)</f>
        <v>0</v>
      </c>
      <c r="BH2872" s="159">
        <f>IF(N2872="zníž. prenesená",J2872,0)</f>
        <v>0</v>
      </c>
      <c r="BI2872" s="159">
        <f>IF(N2872="nulová",J2872,0)</f>
        <v>0</v>
      </c>
      <c r="BJ2872" s="18" t="s">
        <v>87</v>
      </c>
      <c r="BK2872" s="160">
        <f>ROUND(I2872*H2872,3)</f>
        <v>0</v>
      </c>
      <c r="BL2872" s="18" t="s">
        <v>220</v>
      </c>
      <c r="BM2872" s="158" t="s">
        <v>3657</v>
      </c>
    </row>
    <row r="2873" spans="1:65" s="14" customFormat="1" x14ac:dyDescent="0.2">
      <c r="B2873" s="172"/>
      <c r="D2873" s="166" t="s">
        <v>269</v>
      </c>
      <c r="E2873" s="173" t="s">
        <v>1</v>
      </c>
      <c r="F2873" s="174" t="s">
        <v>3658</v>
      </c>
      <c r="H2873" s="175">
        <v>32</v>
      </c>
      <c r="L2873" s="172"/>
      <c r="M2873" s="176"/>
      <c r="N2873" s="177"/>
      <c r="O2873" s="177"/>
      <c r="P2873" s="177"/>
      <c r="Q2873" s="177"/>
      <c r="R2873" s="177"/>
      <c r="S2873" s="177"/>
      <c r="T2873" s="178"/>
      <c r="AT2873" s="173" t="s">
        <v>269</v>
      </c>
      <c r="AU2873" s="173" t="s">
        <v>87</v>
      </c>
      <c r="AV2873" s="14" t="s">
        <v>87</v>
      </c>
      <c r="AW2873" s="14" t="s">
        <v>26</v>
      </c>
      <c r="AX2873" s="14" t="s">
        <v>71</v>
      </c>
      <c r="AY2873" s="173" t="s">
        <v>157</v>
      </c>
    </row>
    <row r="2874" spans="1:65" s="13" customFormat="1" x14ac:dyDescent="0.2">
      <c r="B2874" s="165"/>
      <c r="D2874" s="166" t="s">
        <v>269</v>
      </c>
      <c r="E2874" s="167" t="s">
        <v>1</v>
      </c>
      <c r="F2874" s="168" t="s">
        <v>3538</v>
      </c>
      <c r="H2874" s="167" t="s">
        <v>1</v>
      </c>
      <c r="L2874" s="165"/>
      <c r="M2874" s="169"/>
      <c r="N2874" s="170"/>
      <c r="O2874" s="170"/>
      <c r="P2874" s="170"/>
      <c r="Q2874" s="170"/>
      <c r="R2874" s="170"/>
      <c r="S2874" s="170"/>
      <c r="T2874" s="171"/>
      <c r="AT2874" s="167" t="s">
        <v>269</v>
      </c>
      <c r="AU2874" s="167" t="s">
        <v>87</v>
      </c>
      <c r="AV2874" s="13" t="s">
        <v>79</v>
      </c>
      <c r="AW2874" s="13" t="s">
        <v>26</v>
      </c>
      <c r="AX2874" s="13" t="s">
        <v>71</v>
      </c>
      <c r="AY2874" s="167" t="s">
        <v>157</v>
      </c>
    </row>
    <row r="2875" spans="1:65" s="13" customFormat="1" ht="22.5" x14ac:dyDescent="0.2">
      <c r="B2875" s="165"/>
      <c r="D2875" s="166" t="s">
        <v>269</v>
      </c>
      <c r="E2875" s="167" t="s">
        <v>1</v>
      </c>
      <c r="F2875" s="168" t="s">
        <v>3540</v>
      </c>
      <c r="H2875" s="167" t="s">
        <v>1</v>
      </c>
      <c r="L2875" s="165"/>
      <c r="M2875" s="169"/>
      <c r="N2875" s="170"/>
      <c r="O2875" s="170"/>
      <c r="P2875" s="170"/>
      <c r="Q2875" s="170"/>
      <c r="R2875" s="170"/>
      <c r="S2875" s="170"/>
      <c r="T2875" s="171"/>
      <c r="AT2875" s="167" t="s">
        <v>269</v>
      </c>
      <c r="AU2875" s="167" t="s">
        <v>87</v>
      </c>
      <c r="AV2875" s="13" t="s">
        <v>79</v>
      </c>
      <c r="AW2875" s="13" t="s">
        <v>26</v>
      </c>
      <c r="AX2875" s="13" t="s">
        <v>71</v>
      </c>
      <c r="AY2875" s="167" t="s">
        <v>157</v>
      </c>
    </row>
    <row r="2876" spans="1:65" s="13" customFormat="1" ht="22.5" x14ac:dyDescent="0.2">
      <c r="B2876" s="165"/>
      <c r="D2876" s="166" t="s">
        <v>269</v>
      </c>
      <c r="E2876" s="167" t="s">
        <v>1</v>
      </c>
      <c r="F2876" s="168" t="s">
        <v>3648</v>
      </c>
      <c r="H2876" s="167" t="s">
        <v>1</v>
      </c>
      <c r="L2876" s="165"/>
      <c r="M2876" s="169"/>
      <c r="N2876" s="170"/>
      <c r="O2876" s="170"/>
      <c r="P2876" s="170"/>
      <c r="Q2876" s="170"/>
      <c r="R2876" s="170"/>
      <c r="S2876" s="170"/>
      <c r="T2876" s="171"/>
      <c r="AT2876" s="167" t="s">
        <v>269</v>
      </c>
      <c r="AU2876" s="167" t="s">
        <v>87</v>
      </c>
      <c r="AV2876" s="13" t="s">
        <v>79</v>
      </c>
      <c r="AW2876" s="13" t="s">
        <v>26</v>
      </c>
      <c r="AX2876" s="13" t="s">
        <v>71</v>
      </c>
      <c r="AY2876" s="167" t="s">
        <v>157</v>
      </c>
    </row>
    <row r="2877" spans="1:65" s="13" customFormat="1" ht="22.5" x14ac:dyDescent="0.2">
      <c r="B2877" s="165"/>
      <c r="D2877" s="166" t="s">
        <v>269</v>
      </c>
      <c r="E2877" s="167" t="s">
        <v>1</v>
      </c>
      <c r="F2877" s="168" t="s">
        <v>3629</v>
      </c>
      <c r="H2877" s="167" t="s">
        <v>1</v>
      </c>
      <c r="L2877" s="165"/>
      <c r="M2877" s="169"/>
      <c r="N2877" s="170"/>
      <c r="O2877" s="170"/>
      <c r="P2877" s="170"/>
      <c r="Q2877" s="170"/>
      <c r="R2877" s="170"/>
      <c r="S2877" s="170"/>
      <c r="T2877" s="171"/>
      <c r="AT2877" s="167" t="s">
        <v>269</v>
      </c>
      <c r="AU2877" s="167" t="s">
        <v>87</v>
      </c>
      <c r="AV2877" s="13" t="s">
        <v>79</v>
      </c>
      <c r="AW2877" s="13" t="s">
        <v>26</v>
      </c>
      <c r="AX2877" s="13" t="s">
        <v>71</v>
      </c>
      <c r="AY2877" s="167" t="s">
        <v>157</v>
      </c>
    </row>
    <row r="2878" spans="1:65" s="13" customFormat="1" x14ac:dyDescent="0.2">
      <c r="B2878" s="165"/>
      <c r="D2878" s="166" t="s">
        <v>269</v>
      </c>
      <c r="E2878" s="167" t="s">
        <v>1</v>
      </c>
      <c r="F2878" s="168" t="s">
        <v>1997</v>
      </c>
      <c r="H2878" s="167" t="s">
        <v>1</v>
      </c>
      <c r="L2878" s="165"/>
      <c r="M2878" s="169"/>
      <c r="N2878" s="170"/>
      <c r="O2878" s="170"/>
      <c r="P2878" s="170"/>
      <c r="Q2878" s="170"/>
      <c r="R2878" s="170"/>
      <c r="S2878" s="170"/>
      <c r="T2878" s="171"/>
      <c r="AT2878" s="167" t="s">
        <v>269</v>
      </c>
      <c r="AU2878" s="167" t="s">
        <v>87</v>
      </c>
      <c r="AV2878" s="13" t="s">
        <v>79</v>
      </c>
      <c r="AW2878" s="13" t="s">
        <v>26</v>
      </c>
      <c r="AX2878" s="13" t="s">
        <v>71</v>
      </c>
      <c r="AY2878" s="167" t="s">
        <v>157</v>
      </c>
    </row>
    <row r="2879" spans="1:65" s="15" customFormat="1" x14ac:dyDescent="0.2">
      <c r="B2879" s="179"/>
      <c r="D2879" s="166" t="s">
        <v>269</v>
      </c>
      <c r="E2879" s="180" t="s">
        <v>1</v>
      </c>
      <c r="F2879" s="181" t="s">
        <v>272</v>
      </c>
      <c r="H2879" s="182">
        <v>32</v>
      </c>
      <c r="L2879" s="179"/>
      <c r="M2879" s="183"/>
      <c r="N2879" s="184"/>
      <c r="O2879" s="184"/>
      <c r="P2879" s="184"/>
      <c r="Q2879" s="184"/>
      <c r="R2879" s="184"/>
      <c r="S2879" s="184"/>
      <c r="T2879" s="185"/>
      <c r="AT2879" s="180" t="s">
        <v>269</v>
      </c>
      <c r="AU2879" s="180" t="s">
        <v>87</v>
      </c>
      <c r="AV2879" s="15" t="s">
        <v>162</v>
      </c>
      <c r="AW2879" s="15" t="s">
        <v>26</v>
      </c>
      <c r="AX2879" s="15" t="s">
        <v>79</v>
      </c>
      <c r="AY2879" s="180" t="s">
        <v>157</v>
      </c>
    </row>
    <row r="2880" spans="1:65" s="2" customFormat="1" ht="24.2" customHeight="1" x14ac:dyDescent="0.2">
      <c r="A2880" s="30"/>
      <c r="B2880" s="147"/>
      <c r="C2880" s="148" t="s">
        <v>3659</v>
      </c>
      <c r="D2880" s="148" t="s">
        <v>159</v>
      </c>
      <c r="E2880" s="149" t="s">
        <v>3660</v>
      </c>
      <c r="F2880" s="150" t="s">
        <v>3661</v>
      </c>
      <c r="G2880" s="151" t="s">
        <v>196</v>
      </c>
      <c r="H2880" s="152">
        <v>58.351999999999997</v>
      </c>
      <c r="I2880" s="152"/>
      <c r="J2880" s="152">
        <f>ROUND(I2880*H2880,3)</f>
        <v>0</v>
      </c>
      <c r="K2880" s="153"/>
      <c r="L2880" s="31"/>
      <c r="M2880" s="154" t="s">
        <v>1</v>
      </c>
      <c r="N2880" s="155" t="s">
        <v>37</v>
      </c>
      <c r="O2880" s="156">
        <v>0.27200000000000002</v>
      </c>
      <c r="P2880" s="156">
        <f>O2880*H2880</f>
        <v>15.871744</v>
      </c>
      <c r="Q2880" s="156">
        <v>0</v>
      </c>
      <c r="R2880" s="156">
        <f>Q2880*H2880</f>
        <v>0</v>
      </c>
      <c r="S2880" s="156">
        <v>0</v>
      </c>
      <c r="T2880" s="157">
        <f>S2880*H2880</f>
        <v>0</v>
      </c>
      <c r="U2880" s="30"/>
      <c r="V2880" s="30"/>
      <c r="W2880" s="30"/>
      <c r="X2880" s="30"/>
      <c r="Y2880" s="30"/>
      <c r="Z2880" s="30"/>
      <c r="AA2880" s="30"/>
      <c r="AB2880" s="30"/>
      <c r="AC2880" s="30"/>
      <c r="AD2880" s="30"/>
      <c r="AE2880" s="30"/>
      <c r="AR2880" s="158" t="s">
        <v>220</v>
      </c>
      <c r="AT2880" s="158" t="s">
        <v>159</v>
      </c>
      <c r="AU2880" s="158" t="s">
        <v>87</v>
      </c>
      <c r="AY2880" s="18" t="s">
        <v>157</v>
      </c>
      <c r="BE2880" s="159">
        <f>IF(N2880="základná",J2880,0)</f>
        <v>0</v>
      </c>
      <c r="BF2880" s="159">
        <f>IF(N2880="znížená",J2880,0)</f>
        <v>0</v>
      </c>
      <c r="BG2880" s="159">
        <f>IF(N2880="zákl. prenesená",J2880,0)</f>
        <v>0</v>
      </c>
      <c r="BH2880" s="159">
        <f>IF(N2880="zníž. prenesená",J2880,0)</f>
        <v>0</v>
      </c>
      <c r="BI2880" s="159">
        <f>IF(N2880="nulová",J2880,0)</f>
        <v>0</v>
      </c>
      <c r="BJ2880" s="18" t="s">
        <v>87</v>
      </c>
      <c r="BK2880" s="160">
        <f>ROUND(I2880*H2880,3)</f>
        <v>0</v>
      </c>
      <c r="BL2880" s="18" t="s">
        <v>220</v>
      </c>
      <c r="BM2880" s="158" t="s">
        <v>3662</v>
      </c>
    </row>
    <row r="2881" spans="1:65" s="13" customFormat="1" x14ac:dyDescent="0.2">
      <c r="B2881" s="165"/>
      <c r="D2881" s="166" t="s">
        <v>269</v>
      </c>
      <c r="E2881" s="167" t="s">
        <v>1</v>
      </c>
      <c r="F2881" s="168" t="s">
        <v>3663</v>
      </c>
      <c r="H2881" s="167" t="s">
        <v>1</v>
      </c>
      <c r="L2881" s="165"/>
      <c r="M2881" s="169"/>
      <c r="N2881" s="170"/>
      <c r="O2881" s="170"/>
      <c r="P2881" s="170"/>
      <c r="Q2881" s="170"/>
      <c r="R2881" s="170"/>
      <c r="S2881" s="170"/>
      <c r="T2881" s="171"/>
      <c r="AT2881" s="167" t="s">
        <v>269</v>
      </c>
      <c r="AU2881" s="167" t="s">
        <v>87</v>
      </c>
      <c r="AV2881" s="13" t="s">
        <v>79</v>
      </c>
      <c r="AW2881" s="13" t="s">
        <v>26</v>
      </c>
      <c r="AX2881" s="13" t="s">
        <v>71</v>
      </c>
      <c r="AY2881" s="167" t="s">
        <v>157</v>
      </c>
    </row>
    <row r="2882" spans="1:65" s="14" customFormat="1" x14ac:dyDescent="0.2">
      <c r="B2882" s="172"/>
      <c r="D2882" s="166" t="s">
        <v>269</v>
      </c>
      <c r="E2882" s="173" t="s">
        <v>1</v>
      </c>
      <c r="F2882" s="174" t="s">
        <v>3664</v>
      </c>
      <c r="H2882" s="175">
        <v>5.2279999999999998</v>
      </c>
      <c r="L2882" s="172"/>
      <c r="M2882" s="176"/>
      <c r="N2882" s="177"/>
      <c r="O2882" s="177"/>
      <c r="P2882" s="177"/>
      <c r="Q2882" s="177"/>
      <c r="R2882" s="177"/>
      <c r="S2882" s="177"/>
      <c r="T2882" s="178"/>
      <c r="AT2882" s="173" t="s">
        <v>269</v>
      </c>
      <c r="AU2882" s="173" t="s">
        <v>87</v>
      </c>
      <c r="AV2882" s="14" t="s">
        <v>87</v>
      </c>
      <c r="AW2882" s="14" t="s">
        <v>26</v>
      </c>
      <c r="AX2882" s="14" t="s">
        <v>71</v>
      </c>
      <c r="AY2882" s="173" t="s">
        <v>157</v>
      </c>
    </row>
    <row r="2883" spans="1:65" s="14" customFormat="1" x14ac:dyDescent="0.2">
      <c r="B2883" s="172"/>
      <c r="D2883" s="166" t="s">
        <v>269</v>
      </c>
      <c r="E2883" s="173" t="s">
        <v>1</v>
      </c>
      <c r="F2883" s="174" t="s">
        <v>3665</v>
      </c>
      <c r="H2883" s="175">
        <v>9.66</v>
      </c>
      <c r="L2883" s="172"/>
      <c r="M2883" s="176"/>
      <c r="N2883" s="177"/>
      <c r="O2883" s="177"/>
      <c r="P2883" s="177"/>
      <c r="Q2883" s="177"/>
      <c r="R2883" s="177"/>
      <c r="S2883" s="177"/>
      <c r="T2883" s="178"/>
      <c r="AT2883" s="173" t="s">
        <v>269</v>
      </c>
      <c r="AU2883" s="173" t="s">
        <v>87</v>
      </c>
      <c r="AV2883" s="14" t="s">
        <v>87</v>
      </c>
      <c r="AW2883" s="14" t="s">
        <v>26</v>
      </c>
      <c r="AX2883" s="14" t="s">
        <v>71</v>
      </c>
      <c r="AY2883" s="173" t="s">
        <v>157</v>
      </c>
    </row>
    <row r="2884" spans="1:65" s="14" customFormat="1" x14ac:dyDescent="0.2">
      <c r="B2884" s="172"/>
      <c r="D2884" s="166" t="s">
        <v>269</v>
      </c>
      <c r="E2884" s="173" t="s">
        <v>1</v>
      </c>
      <c r="F2884" s="174" t="s">
        <v>3666</v>
      </c>
      <c r="H2884" s="175">
        <v>2.984</v>
      </c>
      <c r="L2884" s="172"/>
      <c r="M2884" s="176"/>
      <c r="N2884" s="177"/>
      <c r="O2884" s="177"/>
      <c r="P2884" s="177"/>
      <c r="Q2884" s="177"/>
      <c r="R2884" s="177"/>
      <c r="S2884" s="177"/>
      <c r="T2884" s="178"/>
      <c r="AT2884" s="173" t="s">
        <v>269</v>
      </c>
      <c r="AU2884" s="173" t="s">
        <v>87</v>
      </c>
      <c r="AV2884" s="14" t="s">
        <v>87</v>
      </c>
      <c r="AW2884" s="14" t="s">
        <v>26</v>
      </c>
      <c r="AX2884" s="14" t="s">
        <v>71</v>
      </c>
      <c r="AY2884" s="173" t="s">
        <v>157</v>
      </c>
    </row>
    <row r="2885" spans="1:65" s="14" customFormat="1" x14ac:dyDescent="0.2">
      <c r="B2885" s="172"/>
      <c r="D2885" s="166" t="s">
        <v>269</v>
      </c>
      <c r="E2885" s="173" t="s">
        <v>1</v>
      </c>
      <c r="F2885" s="174" t="s">
        <v>3667</v>
      </c>
      <c r="H2885" s="175">
        <v>10.48</v>
      </c>
      <c r="L2885" s="172"/>
      <c r="M2885" s="176"/>
      <c r="N2885" s="177"/>
      <c r="O2885" s="177"/>
      <c r="P2885" s="177"/>
      <c r="Q2885" s="177"/>
      <c r="R2885" s="177"/>
      <c r="S2885" s="177"/>
      <c r="T2885" s="178"/>
      <c r="AT2885" s="173" t="s">
        <v>269</v>
      </c>
      <c r="AU2885" s="173" t="s">
        <v>87</v>
      </c>
      <c r="AV2885" s="14" t="s">
        <v>87</v>
      </c>
      <c r="AW2885" s="14" t="s">
        <v>26</v>
      </c>
      <c r="AX2885" s="14" t="s">
        <v>71</v>
      </c>
      <c r="AY2885" s="173" t="s">
        <v>157</v>
      </c>
    </row>
    <row r="2886" spans="1:65" s="14" customFormat="1" x14ac:dyDescent="0.2">
      <c r="B2886" s="172"/>
      <c r="D2886" s="166" t="s">
        <v>269</v>
      </c>
      <c r="E2886" s="173" t="s">
        <v>1</v>
      </c>
      <c r="F2886" s="174" t="s">
        <v>3668</v>
      </c>
      <c r="H2886" s="175">
        <v>30</v>
      </c>
      <c r="L2886" s="172"/>
      <c r="M2886" s="176"/>
      <c r="N2886" s="177"/>
      <c r="O2886" s="177"/>
      <c r="P2886" s="177"/>
      <c r="Q2886" s="177"/>
      <c r="R2886" s="177"/>
      <c r="S2886" s="177"/>
      <c r="T2886" s="178"/>
      <c r="AT2886" s="173" t="s">
        <v>269</v>
      </c>
      <c r="AU2886" s="173" t="s">
        <v>87</v>
      </c>
      <c r="AV2886" s="14" t="s">
        <v>87</v>
      </c>
      <c r="AW2886" s="14" t="s">
        <v>26</v>
      </c>
      <c r="AX2886" s="14" t="s">
        <v>71</v>
      </c>
      <c r="AY2886" s="173" t="s">
        <v>157</v>
      </c>
    </row>
    <row r="2887" spans="1:65" s="13" customFormat="1" ht="22.5" x14ac:dyDescent="0.2">
      <c r="B2887" s="165"/>
      <c r="D2887" s="166" t="s">
        <v>269</v>
      </c>
      <c r="E2887" s="167" t="s">
        <v>1</v>
      </c>
      <c r="F2887" s="168" t="s">
        <v>3669</v>
      </c>
      <c r="H2887" s="167" t="s">
        <v>1</v>
      </c>
      <c r="L2887" s="165"/>
      <c r="M2887" s="169"/>
      <c r="N2887" s="170"/>
      <c r="O2887" s="170"/>
      <c r="P2887" s="170"/>
      <c r="Q2887" s="170"/>
      <c r="R2887" s="170"/>
      <c r="S2887" s="170"/>
      <c r="T2887" s="171"/>
      <c r="AT2887" s="167" t="s">
        <v>269</v>
      </c>
      <c r="AU2887" s="167" t="s">
        <v>87</v>
      </c>
      <c r="AV2887" s="13" t="s">
        <v>79</v>
      </c>
      <c r="AW2887" s="13" t="s">
        <v>26</v>
      </c>
      <c r="AX2887" s="13" t="s">
        <v>71</v>
      </c>
      <c r="AY2887" s="167" t="s">
        <v>157</v>
      </c>
    </row>
    <row r="2888" spans="1:65" s="13" customFormat="1" ht="22.5" x14ac:dyDescent="0.2">
      <c r="B2888" s="165"/>
      <c r="D2888" s="166" t="s">
        <v>269</v>
      </c>
      <c r="E2888" s="167" t="s">
        <v>1</v>
      </c>
      <c r="F2888" s="168" t="s">
        <v>3670</v>
      </c>
      <c r="H2888" s="167" t="s">
        <v>1</v>
      </c>
      <c r="L2888" s="165"/>
      <c r="M2888" s="169"/>
      <c r="N2888" s="170"/>
      <c r="O2888" s="170"/>
      <c r="P2888" s="170"/>
      <c r="Q2888" s="170"/>
      <c r="R2888" s="170"/>
      <c r="S2888" s="170"/>
      <c r="T2888" s="171"/>
      <c r="AT2888" s="167" t="s">
        <v>269</v>
      </c>
      <c r="AU2888" s="167" t="s">
        <v>87</v>
      </c>
      <c r="AV2888" s="13" t="s">
        <v>79</v>
      </c>
      <c r="AW2888" s="13" t="s">
        <v>26</v>
      </c>
      <c r="AX2888" s="13" t="s">
        <v>71</v>
      </c>
      <c r="AY2888" s="167" t="s">
        <v>157</v>
      </c>
    </row>
    <row r="2889" spans="1:65" s="13" customFormat="1" x14ac:dyDescent="0.2">
      <c r="B2889" s="165"/>
      <c r="D2889" s="166" t="s">
        <v>269</v>
      </c>
      <c r="E2889" s="167" t="s">
        <v>1</v>
      </c>
      <c r="F2889" s="168" t="s">
        <v>3527</v>
      </c>
      <c r="H2889" s="167" t="s">
        <v>1</v>
      </c>
      <c r="L2889" s="165"/>
      <c r="M2889" s="169"/>
      <c r="N2889" s="170"/>
      <c r="O2889" s="170"/>
      <c r="P2889" s="170"/>
      <c r="Q2889" s="170"/>
      <c r="R2889" s="170"/>
      <c r="S2889" s="170"/>
      <c r="T2889" s="171"/>
      <c r="AT2889" s="167" t="s">
        <v>269</v>
      </c>
      <c r="AU2889" s="167" t="s">
        <v>87</v>
      </c>
      <c r="AV2889" s="13" t="s">
        <v>79</v>
      </c>
      <c r="AW2889" s="13" t="s">
        <v>26</v>
      </c>
      <c r="AX2889" s="13" t="s">
        <v>71</v>
      </c>
      <c r="AY2889" s="167" t="s">
        <v>157</v>
      </c>
    </row>
    <row r="2890" spans="1:65" s="13" customFormat="1" x14ac:dyDescent="0.2">
      <c r="B2890" s="165"/>
      <c r="D2890" s="166" t="s">
        <v>269</v>
      </c>
      <c r="E2890" s="167" t="s">
        <v>1</v>
      </c>
      <c r="F2890" s="168" t="s">
        <v>3506</v>
      </c>
      <c r="H2890" s="167" t="s">
        <v>1</v>
      </c>
      <c r="L2890" s="165"/>
      <c r="M2890" s="169"/>
      <c r="N2890" s="170"/>
      <c r="O2890" s="170"/>
      <c r="P2890" s="170"/>
      <c r="Q2890" s="170"/>
      <c r="R2890" s="170"/>
      <c r="S2890" s="170"/>
      <c r="T2890" s="171"/>
      <c r="AT2890" s="167" t="s">
        <v>269</v>
      </c>
      <c r="AU2890" s="167" t="s">
        <v>87</v>
      </c>
      <c r="AV2890" s="13" t="s">
        <v>79</v>
      </c>
      <c r="AW2890" s="13" t="s">
        <v>26</v>
      </c>
      <c r="AX2890" s="13" t="s">
        <v>71</v>
      </c>
      <c r="AY2890" s="167" t="s">
        <v>157</v>
      </c>
    </row>
    <row r="2891" spans="1:65" s="13" customFormat="1" x14ac:dyDescent="0.2">
      <c r="B2891" s="165"/>
      <c r="D2891" s="166" t="s">
        <v>269</v>
      </c>
      <c r="E2891" s="167" t="s">
        <v>1</v>
      </c>
      <c r="F2891" s="168" t="s">
        <v>3507</v>
      </c>
      <c r="H2891" s="167" t="s">
        <v>1</v>
      </c>
      <c r="L2891" s="165"/>
      <c r="M2891" s="169"/>
      <c r="N2891" s="170"/>
      <c r="O2891" s="170"/>
      <c r="P2891" s="170"/>
      <c r="Q2891" s="170"/>
      <c r="R2891" s="170"/>
      <c r="S2891" s="170"/>
      <c r="T2891" s="171"/>
      <c r="AT2891" s="167" t="s">
        <v>269</v>
      </c>
      <c r="AU2891" s="167" t="s">
        <v>87</v>
      </c>
      <c r="AV2891" s="13" t="s">
        <v>79</v>
      </c>
      <c r="AW2891" s="13" t="s">
        <v>26</v>
      </c>
      <c r="AX2891" s="13" t="s">
        <v>71</v>
      </c>
      <c r="AY2891" s="167" t="s">
        <v>157</v>
      </c>
    </row>
    <row r="2892" spans="1:65" s="15" customFormat="1" x14ac:dyDescent="0.2">
      <c r="B2892" s="179"/>
      <c r="D2892" s="166" t="s">
        <v>269</v>
      </c>
      <c r="E2892" s="180" t="s">
        <v>1</v>
      </c>
      <c r="F2892" s="181" t="s">
        <v>272</v>
      </c>
      <c r="H2892" s="182">
        <v>58.351999999999997</v>
      </c>
      <c r="L2892" s="179"/>
      <c r="M2892" s="183"/>
      <c r="N2892" s="184"/>
      <c r="O2892" s="184"/>
      <c r="P2892" s="184"/>
      <c r="Q2892" s="184"/>
      <c r="R2892" s="184"/>
      <c r="S2892" s="184"/>
      <c r="T2892" s="185"/>
      <c r="AT2892" s="180" t="s">
        <v>269</v>
      </c>
      <c r="AU2892" s="180" t="s">
        <v>87</v>
      </c>
      <c r="AV2892" s="15" t="s">
        <v>162</v>
      </c>
      <c r="AW2892" s="15" t="s">
        <v>26</v>
      </c>
      <c r="AX2892" s="15" t="s">
        <v>79</v>
      </c>
      <c r="AY2892" s="180" t="s">
        <v>157</v>
      </c>
    </row>
    <row r="2893" spans="1:65" s="2" customFormat="1" ht="37.9" customHeight="1" x14ac:dyDescent="0.2">
      <c r="A2893" s="30"/>
      <c r="B2893" s="147"/>
      <c r="C2893" s="193" t="s">
        <v>3671</v>
      </c>
      <c r="D2893" s="193" t="s">
        <v>777</v>
      </c>
      <c r="E2893" s="194" t="s">
        <v>3672</v>
      </c>
      <c r="F2893" s="195" t="s">
        <v>3673</v>
      </c>
      <c r="G2893" s="196" t="s">
        <v>196</v>
      </c>
      <c r="H2893" s="197">
        <v>17.872</v>
      </c>
      <c r="I2893" s="197"/>
      <c r="J2893" s="197">
        <f>ROUND(I2893*H2893,3)</f>
        <v>0</v>
      </c>
      <c r="K2893" s="198"/>
      <c r="L2893" s="199"/>
      <c r="M2893" s="200" t="s">
        <v>1</v>
      </c>
      <c r="N2893" s="201" t="s">
        <v>37</v>
      </c>
      <c r="O2893" s="156">
        <v>0</v>
      </c>
      <c r="P2893" s="156">
        <f>O2893*H2893</f>
        <v>0</v>
      </c>
      <c r="Q2893" s="156">
        <v>1.2E-2</v>
      </c>
      <c r="R2893" s="156">
        <f>Q2893*H2893</f>
        <v>0.21446400000000002</v>
      </c>
      <c r="S2893" s="156">
        <v>0</v>
      </c>
      <c r="T2893" s="157">
        <f>S2893*H2893</f>
        <v>0</v>
      </c>
      <c r="U2893" s="30"/>
      <c r="V2893" s="30"/>
      <c r="W2893" s="30"/>
      <c r="X2893" s="30"/>
      <c r="Y2893" s="30"/>
      <c r="Z2893" s="30"/>
      <c r="AA2893" s="30"/>
      <c r="AB2893" s="30"/>
      <c r="AC2893" s="30"/>
      <c r="AD2893" s="30"/>
      <c r="AE2893" s="30"/>
      <c r="AR2893" s="158" t="s">
        <v>511</v>
      </c>
      <c r="AT2893" s="158" t="s">
        <v>777</v>
      </c>
      <c r="AU2893" s="158" t="s">
        <v>87</v>
      </c>
      <c r="AY2893" s="18" t="s">
        <v>157</v>
      </c>
      <c r="BE2893" s="159">
        <f>IF(N2893="základná",J2893,0)</f>
        <v>0</v>
      </c>
      <c r="BF2893" s="159">
        <f>IF(N2893="znížená",J2893,0)</f>
        <v>0</v>
      </c>
      <c r="BG2893" s="159">
        <f>IF(N2893="zákl. prenesená",J2893,0)</f>
        <v>0</v>
      </c>
      <c r="BH2893" s="159">
        <f>IF(N2893="zníž. prenesená",J2893,0)</f>
        <v>0</v>
      </c>
      <c r="BI2893" s="159">
        <f>IF(N2893="nulová",J2893,0)</f>
        <v>0</v>
      </c>
      <c r="BJ2893" s="18" t="s">
        <v>87</v>
      </c>
      <c r="BK2893" s="160">
        <f>ROUND(I2893*H2893,3)</f>
        <v>0</v>
      </c>
      <c r="BL2893" s="18" t="s">
        <v>220</v>
      </c>
      <c r="BM2893" s="158" t="s">
        <v>3674</v>
      </c>
    </row>
    <row r="2894" spans="1:65" s="14" customFormat="1" x14ac:dyDescent="0.2">
      <c r="B2894" s="172"/>
      <c r="D2894" s="166" t="s">
        <v>269</v>
      </c>
      <c r="E2894" s="173" t="s">
        <v>1</v>
      </c>
      <c r="F2894" s="174" t="s">
        <v>3675</v>
      </c>
      <c r="H2894" s="175">
        <v>17.872</v>
      </c>
      <c r="L2894" s="172"/>
      <c r="M2894" s="176"/>
      <c r="N2894" s="177"/>
      <c r="O2894" s="177"/>
      <c r="P2894" s="177"/>
      <c r="Q2894" s="177"/>
      <c r="R2894" s="177"/>
      <c r="S2894" s="177"/>
      <c r="T2894" s="178"/>
      <c r="AT2894" s="173" t="s">
        <v>269</v>
      </c>
      <c r="AU2894" s="173" t="s">
        <v>87</v>
      </c>
      <c r="AV2894" s="14" t="s">
        <v>87</v>
      </c>
      <c r="AW2894" s="14" t="s">
        <v>26</v>
      </c>
      <c r="AX2894" s="14" t="s">
        <v>71</v>
      </c>
      <c r="AY2894" s="173" t="s">
        <v>157</v>
      </c>
    </row>
    <row r="2895" spans="1:65" s="13" customFormat="1" x14ac:dyDescent="0.2">
      <c r="B2895" s="165"/>
      <c r="D2895" s="166" t="s">
        <v>269</v>
      </c>
      <c r="E2895" s="167" t="s">
        <v>1</v>
      </c>
      <c r="F2895" s="168" t="s">
        <v>3596</v>
      </c>
      <c r="H2895" s="167" t="s">
        <v>1</v>
      </c>
      <c r="L2895" s="165"/>
      <c r="M2895" s="169"/>
      <c r="N2895" s="170"/>
      <c r="O2895" s="170"/>
      <c r="P2895" s="170"/>
      <c r="Q2895" s="170"/>
      <c r="R2895" s="170"/>
      <c r="S2895" s="170"/>
      <c r="T2895" s="171"/>
      <c r="AT2895" s="167" t="s">
        <v>269</v>
      </c>
      <c r="AU2895" s="167" t="s">
        <v>87</v>
      </c>
      <c r="AV2895" s="13" t="s">
        <v>79</v>
      </c>
      <c r="AW2895" s="13" t="s">
        <v>26</v>
      </c>
      <c r="AX2895" s="13" t="s">
        <v>71</v>
      </c>
      <c r="AY2895" s="167" t="s">
        <v>157</v>
      </c>
    </row>
    <row r="2896" spans="1:65" s="13" customFormat="1" ht="22.5" x14ac:dyDescent="0.2">
      <c r="B2896" s="165"/>
      <c r="D2896" s="166" t="s">
        <v>269</v>
      </c>
      <c r="E2896" s="167" t="s">
        <v>1</v>
      </c>
      <c r="F2896" s="168" t="s">
        <v>3676</v>
      </c>
      <c r="H2896" s="167" t="s">
        <v>1</v>
      </c>
      <c r="L2896" s="165"/>
      <c r="M2896" s="169"/>
      <c r="N2896" s="170"/>
      <c r="O2896" s="170"/>
      <c r="P2896" s="170"/>
      <c r="Q2896" s="170"/>
      <c r="R2896" s="170"/>
      <c r="S2896" s="170"/>
      <c r="T2896" s="171"/>
      <c r="AT2896" s="167" t="s">
        <v>269</v>
      </c>
      <c r="AU2896" s="167" t="s">
        <v>87</v>
      </c>
      <c r="AV2896" s="13" t="s">
        <v>79</v>
      </c>
      <c r="AW2896" s="13" t="s">
        <v>26</v>
      </c>
      <c r="AX2896" s="13" t="s">
        <v>71</v>
      </c>
      <c r="AY2896" s="167" t="s">
        <v>157</v>
      </c>
    </row>
    <row r="2897" spans="1:65" s="13" customFormat="1" ht="22.5" x14ac:dyDescent="0.2">
      <c r="B2897" s="165"/>
      <c r="D2897" s="166" t="s">
        <v>269</v>
      </c>
      <c r="E2897" s="167" t="s">
        <v>1</v>
      </c>
      <c r="F2897" s="168" t="s">
        <v>3540</v>
      </c>
      <c r="H2897" s="167" t="s">
        <v>1</v>
      </c>
      <c r="L2897" s="165"/>
      <c r="M2897" s="169"/>
      <c r="N2897" s="170"/>
      <c r="O2897" s="170"/>
      <c r="P2897" s="170"/>
      <c r="Q2897" s="170"/>
      <c r="R2897" s="170"/>
      <c r="S2897" s="170"/>
      <c r="T2897" s="171"/>
      <c r="AT2897" s="167" t="s">
        <v>269</v>
      </c>
      <c r="AU2897" s="167" t="s">
        <v>87</v>
      </c>
      <c r="AV2897" s="13" t="s">
        <v>79</v>
      </c>
      <c r="AW2897" s="13" t="s">
        <v>26</v>
      </c>
      <c r="AX2897" s="13" t="s">
        <v>71</v>
      </c>
      <c r="AY2897" s="167" t="s">
        <v>157</v>
      </c>
    </row>
    <row r="2898" spans="1:65" s="13" customFormat="1" x14ac:dyDescent="0.2">
      <c r="B2898" s="165"/>
      <c r="D2898" s="166" t="s">
        <v>269</v>
      </c>
      <c r="E2898" s="167" t="s">
        <v>1</v>
      </c>
      <c r="F2898" s="168" t="s">
        <v>3538</v>
      </c>
      <c r="H2898" s="167" t="s">
        <v>1</v>
      </c>
      <c r="L2898" s="165"/>
      <c r="M2898" s="169"/>
      <c r="N2898" s="170"/>
      <c r="O2898" s="170"/>
      <c r="P2898" s="170"/>
      <c r="Q2898" s="170"/>
      <c r="R2898" s="170"/>
      <c r="S2898" s="170"/>
      <c r="T2898" s="171"/>
      <c r="AT2898" s="167" t="s">
        <v>269</v>
      </c>
      <c r="AU2898" s="167" t="s">
        <v>87</v>
      </c>
      <c r="AV2898" s="13" t="s">
        <v>79</v>
      </c>
      <c r="AW2898" s="13" t="s">
        <v>26</v>
      </c>
      <c r="AX2898" s="13" t="s">
        <v>71</v>
      </c>
      <c r="AY2898" s="167" t="s">
        <v>157</v>
      </c>
    </row>
    <row r="2899" spans="1:65" s="13" customFormat="1" ht="22.5" x14ac:dyDescent="0.2">
      <c r="B2899" s="165"/>
      <c r="D2899" s="166" t="s">
        <v>269</v>
      </c>
      <c r="E2899" s="167" t="s">
        <v>1</v>
      </c>
      <c r="F2899" s="168" t="s">
        <v>3597</v>
      </c>
      <c r="H2899" s="167" t="s">
        <v>1</v>
      </c>
      <c r="L2899" s="165"/>
      <c r="M2899" s="169"/>
      <c r="N2899" s="170"/>
      <c r="O2899" s="170"/>
      <c r="P2899" s="170"/>
      <c r="Q2899" s="170"/>
      <c r="R2899" s="170"/>
      <c r="S2899" s="170"/>
      <c r="T2899" s="171"/>
      <c r="AT2899" s="167" t="s">
        <v>269</v>
      </c>
      <c r="AU2899" s="167" t="s">
        <v>87</v>
      </c>
      <c r="AV2899" s="13" t="s">
        <v>79</v>
      </c>
      <c r="AW2899" s="13" t="s">
        <v>26</v>
      </c>
      <c r="AX2899" s="13" t="s">
        <v>71</v>
      </c>
      <c r="AY2899" s="167" t="s">
        <v>157</v>
      </c>
    </row>
    <row r="2900" spans="1:65" s="13" customFormat="1" ht="22.5" x14ac:dyDescent="0.2">
      <c r="B2900" s="165"/>
      <c r="D2900" s="166" t="s">
        <v>269</v>
      </c>
      <c r="E2900" s="167" t="s">
        <v>1</v>
      </c>
      <c r="F2900" s="168" t="s">
        <v>3598</v>
      </c>
      <c r="H2900" s="167" t="s">
        <v>1</v>
      </c>
      <c r="L2900" s="165"/>
      <c r="M2900" s="169"/>
      <c r="N2900" s="170"/>
      <c r="O2900" s="170"/>
      <c r="P2900" s="170"/>
      <c r="Q2900" s="170"/>
      <c r="R2900" s="170"/>
      <c r="S2900" s="170"/>
      <c r="T2900" s="171"/>
      <c r="AT2900" s="167" t="s">
        <v>269</v>
      </c>
      <c r="AU2900" s="167" t="s">
        <v>87</v>
      </c>
      <c r="AV2900" s="13" t="s">
        <v>79</v>
      </c>
      <c r="AW2900" s="13" t="s">
        <v>26</v>
      </c>
      <c r="AX2900" s="13" t="s">
        <v>71</v>
      </c>
      <c r="AY2900" s="167" t="s">
        <v>157</v>
      </c>
    </row>
    <row r="2901" spans="1:65" s="13" customFormat="1" x14ac:dyDescent="0.2">
      <c r="B2901" s="165"/>
      <c r="D2901" s="166" t="s">
        <v>269</v>
      </c>
      <c r="E2901" s="167" t="s">
        <v>1</v>
      </c>
      <c r="F2901" s="168" t="s">
        <v>1997</v>
      </c>
      <c r="H2901" s="167" t="s">
        <v>1</v>
      </c>
      <c r="L2901" s="165"/>
      <c r="M2901" s="169"/>
      <c r="N2901" s="170"/>
      <c r="O2901" s="170"/>
      <c r="P2901" s="170"/>
      <c r="Q2901" s="170"/>
      <c r="R2901" s="170"/>
      <c r="S2901" s="170"/>
      <c r="T2901" s="171"/>
      <c r="AT2901" s="167" t="s">
        <v>269</v>
      </c>
      <c r="AU2901" s="167" t="s">
        <v>87</v>
      </c>
      <c r="AV2901" s="13" t="s">
        <v>79</v>
      </c>
      <c r="AW2901" s="13" t="s">
        <v>26</v>
      </c>
      <c r="AX2901" s="13" t="s">
        <v>71</v>
      </c>
      <c r="AY2901" s="167" t="s">
        <v>157</v>
      </c>
    </row>
    <row r="2902" spans="1:65" s="15" customFormat="1" x14ac:dyDescent="0.2">
      <c r="B2902" s="179"/>
      <c r="D2902" s="166" t="s">
        <v>269</v>
      </c>
      <c r="E2902" s="180" t="s">
        <v>1</v>
      </c>
      <c r="F2902" s="181" t="s">
        <v>272</v>
      </c>
      <c r="H2902" s="182">
        <v>17.872</v>
      </c>
      <c r="L2902" s="179"/>
      <c r="M2902" s="183"/>
      <c r="N2902" s="184"/>
      <c r="O2902" s="184"/>
      <c r="P2902" s="184"/>
      <c r="Q2902" s="184"/>
      <c r="R2902" s="184"/>
      <c r="S2902" s="184"/>
      <c r="T2902" s="185"/>
      <c r="AT2902" s="180" t="s">
        <v>269</v>
      </c>
      <c r="AU2902" s="180" t="s">
        <v>87</v>
      </c>
      <c r="AV2902" s="15" t="s">
        <v>162</v>
      </c>
      <c r="AW2902" s="15" t="s">
        <v>26</v>
      </c>
      <c r="AX2902" s="15" t="s">
        <v>79</v>
      </c>
      <c r="AY2902" s="180" t="s">
        <v>157</v>
      </c>
    </row>
    <row r="2903" spans="1:65" s="2" customFormat="1" ht="37.9" customHeight="1" x14ac:dyDescent="0.2">
      <c r="A2903" s="30"/>
      <c r="B2903" s="147"/>
      <c r="C2903" s="193" t="s">
        <v>3677</v>
      </c>
      <c r="D2903" s="193" t="s">
        <v>777</v>
      </c>
      <c r="E2903" s="194" t="s">
        <v>3678</v>
      </c>
      <c r="F2903" s="195" t="s">
        <v>3679</v>
      </c>
      <c r="G2903" s="196" t="s">
        <v>196</v>
      </c>
      <c r="H2903" s="197">
        <v>10.48</v>
      </c>
      <c r="I2903" s="197"/>
      <c r="J2903" s="197">
        <f>ROUND(I2903*H2903,3)</f>
        <v>0</v>
      </c>
      <c r="K2903" s="198"/>
      <c r="L2903" s="199"/>
      <c r="M2903" s="200" t="s">
        <v>1</v>
      </c>
      <c r="N2903" s="201" t="s">
        <v>37</v>
      </c>
      <c r="O2903" s="156">
        <v>0</v>
      </c>
      <c r="P2903" s="156">
        <f>O2903*H2903</f>
        <v>0</v>
      </c>
      <c r="Q2903" s="156">
        <v>1.2E-2</v>
      </c>
      <c r="R2903" s="156">
        <f>Q2903*H2903</f>
        <v>0.12576000000000001</v>
      </c>
      <c r="S2903" s="156">
        <v>0</v>
      </c>
      <c r="T2903" s="157">
        <f>S2903*H2903</f>
        <v>0</v>
      </c>
      <c r="U2903" s="30"/>
      <c r="V2903" s="30"/>
      <c r="W2903" s="30"/>
      <c r="X2903" s="30"/>
      <c r="Y2903" s="30"/>
      <c r="Z2903" s="30"/>
      <c r="AA2903" s="30"/>
      <c r="AB2903" s="30"/>
      <c r="AC2903" s="30"/>
      <c r="AD2903" s="30"/>
      <c r="AE2903" s="30"/>
      <c r="AR2903" s="158" t="s">
        <v>511</v>
      </c>
      <c r="AT2903" s="158" t="s">
        <v>777</v>
      </c>
      <c r="AU2903" s="158" t="s">
        <v>87</v>
      </c>
      <c r="AY2903" s="18" t="s">
        <v>157</v>
      </c>
      <c r="BE2903" s="159">
        <f>IF(N2903="základná",J2903,0)</f>
        <v>0</v>
      </c>
      <c r="BF2903" s="159">
        <f>IF(N2903="znížená",J2903,0)</f>
        <v>0</v>
      </c>
      <c r="BG2903" s="159">
        <f>IF(N2903="zákl. prenesená",J2903,0)</f>
        <v>0</v>
      </c>
      <c r="BH2903" s="159">
        <f>IF(N2903="zníž. prenesená",J2903,0)</f>
        <v>0</v>
      </c>
      <c r="BI2903" s="159">
        <f>IF(N2903="nulová",J2903,0)</f>
        <v>0</v>
      </c>
      <c r="BJ2903" s="18" t="s">
        <v>87</v>
      </c>
      <c r="BK2903" s="160">
        <f>ROUND(I2903*H2903,3)</f>
        <v>0</v>
      </c>
      <c r="BL2903" s="18" t="s">
        <v>220</v>
      </c>
      <c r="BM2903" s="158" t="s">
        <v>3680</v>
      </c>
    </row>
    <row r="2904" spans="1:65" s="14" customFormat="1" x14ac:dyDescent="0.2">
      <c r="B2904" s="172"/>
      <c r="D2904" s="166" t="s">
        <v>269</v>
      </c>
      <c r="E2904" s="173" t="s">
        <v>1</v>
      </c>
      <c r="F2904" s="174" t="s">
        <v>3681</v>
      </c>
      <c r="H2904" s="175">
        <v>10.48</v>
      </c>
      <c r="L2904" s="172"/>
      <c r="M2904" s="176"/>
      <c r="N2904" s="177"/>
      <c r="O2904" s="177"/>
      <c r="P2904" s="177"/>
      <c r="Q2904" s="177"/>
      <c r="R2904" s="177"/>
      <c r="S2904" s="177"/>
      <c r="T2904" s="178"/>
      <c r="AT2904" s="173" t="s">
        <v>269</v>
      </c>
      <c r="AU2904" s="173" t="s">
        <v>87</v>
      </c>
      <c r="AV2904" s="14" t="s">
        <v>87</v>
      </c>
      <c r="AW2904" s="14" t="s">
        <v>26</v>
      </c>
      <c r="AX2904" s="14" t="s">
        <v>71</v>
      </c>
      <c r="AY2904" s="173" t="s">
        <v>157</v>
      </c>
    </row>
    <row r="2905" spans="1:65" s="13" customFormat="1" x14ac:dyDescent="0.2">
      <c r="B2905" s="165"/>
      <c r="D2905" s="166" t="s">
        <v>269</v>
      </c>
      <c r="E2905" s="167" t="s">
        <v>1</v>
      </c>
      <c r="F2905" s="168" t="s">
        <v>3538</v>
      </c>
      <c r="H2905" s="167" t="s">
        <v>1</v>
      </c>
      <c r="L2905" s="165"/>
      <c r="M2905" s="169"/>
      <c r="N2905" s="170"/>
      <c r="O2905" s="170"/>
      <c r="P2905" s="170"/>
      <c r="Q2905" s="170"/>
      <c r="R2905" s="170"/>
      <c r="S2905" s="170"/>
      <c r="T2905" s="171"/>
      <c r="AT2905" s="167" t="s">
        <v>269</v>
      </c>
      <c r="AU2905" s="167" t="s">
        <v>87</v>
      </c>
      <c r="AV2905" s="13" t="s">
        <v>79</v>
      </c>
      <c r="AW2905" s="13" t="s">
        <v>26</v>
      </c>
      <c r="AX2905" s="13" t="s">
        <v>71</v>
      </c>
      <c r="AY2905" s="167" t="s">
        <v>157</v>
      </c>
    </row>
    <row r="2906" spans="1:65" s="13" customFormat="1" ht="22.5" x14ac:dyDescent="0.2">
      <c r="B2906" s="165"/>
      <c r="D2906" s="166" t="s">
        <v>269</v>
      </c>
      <c r="E2906" s="167" t="s">
        <v>1</v>
      </c>
      <c r="F2906" s="168" t="s">
        <v>3540</v>
      </c>
      <c r="H2906" s="167" t="s">
        <v>1</v>
      </c>
      <c r="L2906" s="165"/>
      <c r="M2906" s="169"/>
      <c r="N2906" s="170"/>
      <c r="O2906" s="170"/>
      <c r="P2906" s="170"/>
      <c r="Q2906" s="170"/>
      <c r="R2906" s="170"/>
      <c r="S2906" s="170"/>
      <c r="T2906" s="171"/>
      <c r="AT2906" s="167" t="s">
        <v>269</v>
      </c>
      <c r="AU2906" s="167" t="s">
        <v>87</v>
      </c>
      <c r="AV2906" s="13" t="s">
        <v>79</v>
      </c>
      <c r="AW2906" s="13" t="s">
        <v>26</v>
      </c>
      <c r="AX2906" s="13" t="s">
        <v>71</v>
      </c>
      <c r="AY2906" s="167" t="s">
        <v>157</v>
      </c>
    </row>
    <row r="2907" spans="1:65" s="13" customFormat="1" ht="22.5" x14ac:dyDescent="0.2">
      <c r="B2907" s="165"/>
      <c r="D2907" s="166" t="s">
        <v>269</v>
      </c>
      <c r="E2907" s="167" t="s">
        <v>1</v>
      </c>
      <c r="F2907" s="168" t="s">
        <v>3597</v>
      </c>
      <c r="H2907" s="167" t="s">
        <v>1</v>
      </c>
      <c r="L2907" s="165"/>
      <c r="M2907" s="169"/>
      <c r="N2907" s="170"/>
      <c r="O2907" s="170"/>
      <c r="P2907" s="170"/>
      <c r="Q2907" s="170"/>
      <c r="R2907" s="170"/>
      <c r="S2907" s="170"/>
      <c r="T2907" s="171"/>
      <c r="AT2907" s="167" t="s">
        <v>269</v>
      </c>
      <c r="AU2907" s="167" t="s">
        <v>87</v>
      </c>
      <c r="AV2907" s="13" t="s">
        <v>79</v>
      </c>
      <c r="AW2907" s="13" t="s">
        <v>26</v>
      </c>
      <c r="AX2907" s="13" t="s">
        <v>71</v>
      </c>
      <c r="AY2907" s="167" t="s">
        <v>157</v>
      </c>
    </row>
    <row r="2908" spans="1:65" s="13" customFormat="1" ht="22.5" x14ac:dyDescent="0.2">
      <c r="B2908" s="165"/>
      <c r="D2908" s="166" t="s">
        <v>269</v>
      </c>
      <c r="E2908" s="167" t="s">
        <v>1</v>
      </c>
      <c r="F2908" s="168" t="s">
        <v>3598</v>
      </c>
      <c r="H2908" s="167" t="s">
        <v>1</v>
      </c>
      <c r="L2908" s="165"/>
      <c r="M2908" s="169"/>
      <c r="N2908" s="170"/>
      <c r="O2908" s="170"/>
      <c r="P2908" s="170"/>
      <c r="Q2908" s="170"/>
      <c r="R2908" s="170"/>
      <c r="S2908" s="170"/>
      <c r="T2908" s="171"/>
      <c r="AT2908" s="167" t="s">
        <v>269</v>
      </c>
      <c r="AU2908" s="167" t="s">
        <v>87</v>
      </c>
      <c r="AV2908" s="13" t="s">
        <v>79</v>
      </c>
      <c r="AW2908" s="13" t="s">
        <v>26</v>
      </c>
      <c r="AX2908" s="13" t="s">
        <v>71</v>
      </c>
      <c r="AY2908" s="167" t="s">
        <v>157</v>
      </c>
    </row>
    <row r="2909" spans="1:65" s="13" customFormat="1" x14ac:dyDescent="0.2">
      <c r="B2909" s="165"/>
      <c r="D2909" s="166" t="s">
        <v>269</v>
      </c>
      <c r="E2909" s="167" t="s">
        <v>1</v>
      </c>
      <c r="F2909" s="168" t="s">
        <v>1997</v>
      </c>
      <c r="H2909" s="167" t="s">
        <v>1</v>
      </c>
      <c r="L2909" s="165"/>
      <c r="M2909" s="169"/>
      <c r="N2909" s="170"/>
      <c r="O2909" s="170"/>
      <c r="P2909" s="170"/>
      <c r="Q2909" s="170"/>
      <c r="R2909" s="170"/>
      <c r="S2909" s="170"/>
      <c r="T2909" s="171"/>
      <c r="AT2909" s="167" t="s">
        <v>269</v>
      </c>
      <c r="AU2909" s="167" t="s">
        <v>87</v>
      </c>
      <c r="AV2909" s="13" t="s">
        <v>79</v>
      </c>
      <c r="AW2909" s="13" t="s">
        <v>26</v>
      </c>
      <c r="AX2909" s="13" t="s">
        <v>71</v>
      </c>
      <c r="AY2909" s="167" t="s">
        <v>157</v>
      </c>
    </row>
    <row r="2910" spans="1:65" s="15" customFormat="1" x14ac:dyDescent="0.2">
      <c r="B2910" s="179"/>
      <c r="D2910" s="166" t="s">
        <v>269</v>
      </c>
      <c r="E2910" s="180" t="s">
        <v>1</v>
      </c>
      <c r="F2910" s="181" t="s">
        <v>272</v>
      </c>
      <c r="H2910" s="182">
        <v>10.48</v>
      </c>
      <c r="L2910" s="179"/>
      <c r="M2910" s="183"/>
      <c r="N2910" s="184"/>
      <c r="O2910" s="184"/>
      <c r="P2910" s="184"/>
      <c r="Q2910" s="184"/>
      <c r="R2910" s="184"/>
      <c r="S2910" s="184"/>
      <c r="T2910" s="185"/>
      <c r="AT2910" s="180" t="s">
        <v>269</v>
      </c>
      <c r="AU2910" s="180" t="s">
        <v>87</v>
      </c>
      <c r="AV2910" s="15" t="s">
        <v>162</v>
      </c>
      <c r="AW2910" s="15" t="s">
        <v>26</v>
      </c>
      <c r="AX2910" s="15" t="s">
        <v>79</v>
      </c>
      <c r="AY2910" s="180" t="s">
        <v>157</v>
      </c>
    </row>
    <row r="2911" spans="1:65" s="2" customFormat="1" ht="37.9" customHeight="1" x14ac:dyDescent="0.2">
      <c r="A2911" s="30"/>
      <c r="B2911" s="147"/>
      <c r="C2911" s="193" t="s">
        <v>3682</v>
      </c>
      <c r="D2911" s="193" t="s">
        <v>777</v>
      </c>
      <c r="E2911" s="194" t="s">
        <v>3683</v>
      </c>
      <c r="F2911" s="195" t="s">
        <v>3684</v>
      </c>
      <c r="G2911" s="196" t="s">
        <v>196</v>
      </c>
      <c r="H2911" s="197">
        <v>30</v>
      </c>
      <c r="I2911" s="197"/>
      <c r="J2911" s="197">
        <f>ROUND(I2911*H2911,3)</f>
        <v>0</v>
      </c>
      <c r="K2911" s="198"/>
      <c r="L2911" s="199"/>
      <c r="M2911" s="200" t="s">
        <v>1</v>
      </c>
      <c r="N2911" s="201" t="s">
        <v>37</v>
      </c>
      <c r="O2911" s="156">
        <v>0</v>
      </c>
      <c r="P2911" s="156">
        <f>O2911*H2911</f>
        <v>0</v>
      </c>
      <c r="Q2911" s="156">
        <v>1.2E-2</v>
      </c>
      <c r="R2911" s="156">
        <f>Q2911*H2911</f>
        <v>0.36</v>
      </c>
      <c r="S2911" s="156">
        <v>0</v>
      </c>
      <c r="T2911" s="157">
        <f>S2911*H2911</f>
        <v>0</v>
      </c>
      <c r="U2911" s="30"/>
      <c r="V2911" s="30"/>
      <c r="W2911" s="30"/>
      <c r="X2911" s="30"/>
      <c r="Y2911" s="30"/>
      <c r="Z2911" s="30"/>
      <c r="AA2911" s="30"/>
      <c r="AB2911" s="30"/>
      <c r="AC2911" s="30"/>
      <c r="AD2911" s="30"/>
      <c r="AE2911" s="30"/>
      <c r="AR2911" s="158" t="s">
        <v>511</v>
      </c>
      <c r="AT2911" s="158" t="s">
        <v>777</v>
      </c>
      <c r="AU2911" s="158" t="s">
        <v>87</v>
      </c>
      <c r="AY2911" s="18" t="s">
        <v>157</v>
      </c>
      <c r="BE2911" s="159">
        <f>IF(N2911="základná",J2911,0)</f>
        <v>0</v>
      </c>
      <c r="BF2911" s="159">
        <f>IF(N2911="znížená",J2911,0)</f>
        <v>0</v>
      </c>
      <c r="BG2911" s="159">
        <f>IF(N2911="zákl. prenesená",J2911,0)</f>
        <v>0</v>
      </c>
      <c r="BH2911" s="159">
        <f>IF(N2911="zníž. prenesená",J2911,0)</f>
        <v>0</v>
      </c>
      <c r="BI2911" s="159">
        <f>IF(N2911="nulová",J2911,0)</f>
        <v>0</v>
      </c>
      <c r="BJ2911" s="18" t="s">
        <v>87</v>
      </c>
      <c r="BK2911" s="160">
        <f>ROUND(I2911*H2911,3)</f>
        <v>0</v>
      </c>
      <c r="BL2911" s="18" t="s">
        <v>220</v>
      </c>
      <c r="BM2911" s="158" t="s">
        <v>3685</v>
      </c>
    </row>
    <row r="2912" spans="1:65" s="14" customFormat="1" x14ac:dyDescent="0.2">
      <c r="B2912" s="172"/>
      <c r="D2912" s="166" t="s">
        <v>269</v>
      </c>
      <c r="E2912" s="173" t="s">
        <v>1</v>
      </c>
      <c r="F2912" s="174" t="s">
        <v>3686</v>
      </c>
      <c r="H2912" s="175">
        <v>30</v>
      </c>
      <c r="L2912" s="172"/>
      <c r="M2912" s="176"/>
      <c r="N2912" s="177"/>
      <c r="O2912" s="177"/>
      <c r="P2912" s="177"/>
      <c r="Q2912" s="177"/>
      <c r="R2912" s="177"/>
      <c r="S2912" s="177"/>
      <c r="T2912" s="178"/>
      <c r="AT2912" s="173" t="s">
        <v>269</v>
      </c>
      <c r="AU2912" s="173" t="s">
        <v>87</v>
      </c>
      <c r="AV2912" s="14" t="s">
        <v>87</v>
      </c>
      <c r="AW2912" s="14" t="s">
        <v>26</v>
      </c>
      <c r="AX2912" s="14" t="s">
        <v>71</v>
      </c>
      <c r="AY2912" s="173" t="s">
        <v>157</v>
      </c>
    </row>
    <row r="2913" spans="1:65" s="13" customFormat="1" x14ac:dyDescent="0.2">
      <c r="B2913" s="165"/>
      <c r="D2913" s="166" t="s">
        <v>269</v>
      </c>
      <c r="E2913" s="167" t="s">
        <v>1</v>
      </c>
      <c r="F2913" s="168" t="s">
        <v>3538</v>
      </c>
      <c r="H2913" s="167" t="s">
        <v>1</v>
      </c>
      <c r="L2913" s="165"/>
      <c r="M2913" s="169"/>
      <c r="N2913" s="170"/>
      <c r="O2913" s="170"/>
      <c r="P2913" s="170"/>
      <c r="Q2913" s="170"/>
      <c r="R2913" s="170"/>
      <c r="S2913" s="170"/>
      <c r="T2913" s="171"/>
      <c r="AT2913" s="167" t="s">
        <v>269</v>
      </c>
      <c r="AU2913" s="167" t="s">
        <v>87</v>
      </c>
      <c r="AV2913" s="13" t="s">
        <v>79</v>
      </c>
      <c r="AW2913" s="13" t="s">
        <v>26</v>
      </c>
      <c r="AX2913" s="13" t="s">
        <v>71</v>
      </c>
      <c r="AY2913" s="167" t="s">
        <v>157</v>
      </c>
    </row>
    <row r="2914" spans="1:65" s="13" customFormat="1" ht="22.5" x14ac:dyDescent="0.2">
      <c r="B2914" s="165"/>
      <c r="D2914" s="166" t="s">
        <v>269</v>
      </c>
      <c r="E2914" s="167" t="s">
        <v>1</v>
      </c>
      <c r="F2914" s="168" t="s">
        <v>3540</v>
      </c>
      <c r="H2914" s="167" t="s">
        <v>1</v>
      </c>
      <c r="L2914" s="165"/>
      <c r="M2914" s="169"/>
      <c r="N2914" s="170"/>
      <c r="O2914" s="170"/>
      <c r="P2914" s="170"/>
      <c r="Q2914" s="170"/>
      <c r="R2914" s="170"/>
      <c r="S2914" s="170"/>
      <c r="T2914" s="171"/>
      <c r="AT2914" s="167" t="s">
        <v>269</v>
      </c>
      <c r="AU2914" s="167" t="s">
        <v>87</v>
      </c>
      <c r="AV2914" s="13" t="s">
        <v>79</v>
      </c>
      <c r="AW2914" s="13" t="s">
        <v>26</v>
      </c>
      <c r="AX2914" s="13" t="s">
        <v>71</v>
      </c>
      <c r="AY2914" s="167" t="s">
        <v>157</v>
      </c>
    </row>
    <row r="2915" spans="1:65" s="13" customFormat="1" ht="22.5" x14ac:dyDescent="0.2">
      <c r="B2915" s="165"/>
      <c r="D2915" s="166" t="s">
        <v>269</v>
      </c>
      <c r="E2915" s="167" t="s">
        <v>1</v>
      </c>
      <c r="F2915" s="168" t="s">
        <v>3597</v>
      </c>
      <c r="H2915" s="167" t="s">
        <v>1</v>
      </c>
      <c r="L2915" s="165"/>
      <c r="M2915" s="169"/>
      <c r="N2915" s="170"/>
      <c r="O2915" s="170"/>
      <c r="P2915" s="170"/>
      <c r="Q2915" s="170"/>
      <c r="R2915" s="170"/>
      <c r="S2915" s="170"/>
      <c r="T2915" s="171"/>
      <c r="AT2915" s="167" t="s">
        <v>269</v>
      </c>
      <c r="AU2915" s="167" t="s">
        <v>87</v>
      </c>
      <c r="AV2915" s="13" t="s">
        <v>79</v>
      </c>
      <c r="AW2915" s="13" t="s">
        <v>26</v>
      </c>
      <c r="AX2915" s="13" t="s">
        <v>71</v>
      </c>
      <c r="AY2915" s="167" t="s">
        <v>157</v>
      </c>
    </row>
    <row r="2916" spans="1:65" s="13" customFormat="1" ht="22.5" x14ac:dyDescent="0.2">
      <c r="B2916" s="165"/>
      <c r="D2916" s="166" t="s">
        <v>269</v>
      </c>
      <c r="E2916" s="167" t="s">
        <v>1</v>
      </c>
      <c r="F2916" s="168" t="s">
        <v>3598</v>
      </c>
      <c r="H2916" s="167" t="s">
        <v>1</v>
      </c>
      <c r="L2916" s="165"/>
      <c r="M2916" s="169"/>
      <c r="N2916" s="170"/>
      <c r="O2916" s="170"/>
      <c r="P2916" s="170"/>
      <c r="Q2916" s="170"/>
      <c r="R2916" s="170"/>
      <c r="S2916" s="170"/>
      <c r="T2916" s="171"/>
      <c r="AT2916" s="167" t="s">
        <v>269</v>
      </c>
      <c r="AU2916" s="167" t="s">
        <v>87</v>
      </c>
      <c r="AV2916" s="13" t="s">
        <v>79</v>
      </c>
      <c r="AW2916" s="13" t="s">
        <v>26</v>
      </c>
      <c r="AX2916" s="13" t="s">
        <v>71</v>
      </c>
      <c r="AY2916" s="167" t="s">
        <v>157</v>
      </c>
    </row>
    <row r="2917" spans="1:65" s="13" customFormat="1" x14ac:dyDescent="0.2">
      <c r="B2917" s="165"/>
      <c r="D2917" s="166" t="s">
        <v>269</v>
      </c>
      <c r="E2917" s="167" t="s">
        <v>1</v>
      </c>
      <c r="F2917" s="168" t="s">
        <v>1997</v>
      </c>
      <c r="H2917" s="167" t="s">
        <v>1</v>
      </c>
      <c r="L2917" s="165"/>
      <c r="M2917" s="169"/>
      <c r="N2917" s="170"/>
      <c r="O2917" s="170"/>
      <c r="P2917" s="170"/>
      <c r="Q2917" s="170"/>
      <c r="R2917" s="170"/>
      <c r="S2917" s="170"/>
      <c r="T2917" s="171"/>
      <c r="AT2917" s="167" t="s">
        <v>269</v>
      </c>
      <c r="AU2917" s="167" t="s">
        <v>87</v>
      </c>
      <c r="AV2917" s="13" t="s">
        <v>79</v>
      </c>
      <c r="AW2917" s="13" t="s">
        <v>26</v>
      </c>
      <c r="AX2917" s="13" t="s">
        <v>71</v>
      </c>
      <c r="AY2917" s="167" t="s">
        <v>157</v>
      </c>
    </row>
    <row r="2918" spans="1:65" s="15" customFormat="1" x14ac:dyDescent="0.2">
      <c r="B2918" s="179"/>
      <c r="D2918" s="166" t="s">
        <v>269</v>
      </c>
      <c r="E2918" s="180" t="s">
        <v>1</v>
      </c>
      <c r="F2918" s="181" t="s">
        <v>272</v>
      </c>
      <c r="H2918" s="182">
        <v>30</v>
      </c>
      <c r="L2918" s="179"/>
      <c r="M2918" s="183"/>
      <c r="N2918" s="184"/>
      <c r="O2918" s="184"/>
      <c r="P2918" s="184"/>
      <c r="Q2918" s="184"/>
      <c r="R2918" s="184"/>
      <c r="S2918" s="184"/>
      <c r="T2918" s="185"/>
      <c r="AT2918" s="180" t="s">
        <v>269</v>
      </c>
      <c r="AU2918" s="180" t="s">
        <v>87</v>
      </c>
      <c r="AV2918" s="15" t="s">
        <v>162</v>
      </c>
      <c r="AW2918" s="15" t="s">
        <v>26</v>
      </c>
      <c r="AX2918" s="15" t="s">
        <v>79</v>
      </c>
      <c r="AY2918" s="180" t="s">
        <v>157</v>
      </c>
    </row>
    <row r="2919" spans="1:65" s="2" customFormat="1" ht="14.45" customHeight="1" x14ac:dyDescent="0.2">
      <c r="A2919" s="30"/>
      <c r="B2919" s="147"/>
      <c r="C2919" s="148" t="s">
        <v>3687</v>
      </c>
      <c r="D2919" s="148" t="s">
        <v>159</v>
      </c>
      <c r="E2919" s="149" t="s">
        <v>3688</v>
      </c>
      <c r="F2919" s="150" t="s">
        <v>3689</v>
      </c>
      <c r="G2919" s="151" t="s">
        <v>196</v>
      </c>
      <c r="H2919" s="152">
        <v>41.642000000000003</v>
      </c>
      <c r="I2919" s="152"/>
      <c r="J2919" s="152">
        <f>ROUND(I2919*H2919,3)</f>
        <v>0</v>
      </c>
      <c r="K2919" s="153"/>
      <c r="L2919" s="31"/>
      <c r="M2919" s="154" t="s">
        <v>1</v>
      </c>
      <c r="N2919" s="155" t="s">
        <v>37</v>
      </c>
      <c r="O2919" s="156">
        <v>0.76</v>
      </c>
      <c r="P2919" s="156">
        <f>O2919*H2919</f>
        <v>31.647920000000003</v>
      </c>
      <c r="Q2919" s="156">
        <v>1.72E-3</v>
      </c>
      <c r="R2919" s="156">
        <f>Q2919*H2919</f>
        <v>7.1624240000000006E-2</v>
      </c>
      <c r="S2919" s="156">
        <v>0</v>
      </c>
      <c r="T2919" s="157">
        <f>S2919*H2919</f>
        <v>0</v>
      </c>
      <c r="U2919" s="30"/>
      <c r="V2919" s="30"/>
      <c r="W2919" s="30"/>
      <c r="X2919" s="30"/>
      <c r="Y2919" s="30"/>
      <c r="Z2919" s="30"/>
      <c r="AA2919" s="30"/>
      <c r="AB2919" s="30"/>
      <c r="AC2919" s="30"/>
      <c r="AD2919" s="30"/>
      <c r="AE2919" s="30"/>
      <c r="AR2919" s="158" t="s">
        <v>220</v>
      </c>
      <c r="AT2919" s="158" t="s">
        <v>159</v>
      </c>
      <c r="AU2919" s="158" t="s">
        <v>87</v>
      </c>
      <c r="AY2919" s="18" t="s">
        <v>157</v>
      </c>
      <c r="BE2919" s="159">
        <f>IF(N2919="základná",J2919,0)</f>
        <v>0</v>
      </c>
      <c r="BF2919" s="159">
        <f>IF(N2919="znížená",J2919,0)</f>
        <v>0</v>
      </c>
      <c r="BG2919" s="159">
        <f>IF(N2919="zákl. prenesená",J2919,0)</f>
        <v>0</v>
      </c>
      <c r="BH2919" s="159">
        <f>IF(N2919="zníž. prenesená",J2919,0)</f>
        <v>0</v>
      </c>
      <c r="BI2919" s="159">
        <f>IF(N2919="nulová",J2919,0)</f>
        <v>0</v>
      </c>
      <c r="BJ2919" s="18" t="s">
        <v>87</v>
      </c>
      <c r="BK2919" s="160">
        <f>ROUND(I2919*H2919,3)</f>
        <v>0</v>
      </c>
      <c r="BL2919" s="18" t="s">
        <v>220</v>
      </c>
      <c r="BM2919" s="158" t="s">
        <v>3690</v>
      </c>
    </row>
    <row r="2920" spans="1:65" s="13" customFormat="1" x14ac:dyDescent="0.2">
      <c r="B2920" s="165"/>
      <c r="D2920" s="166" t="s">
        <v>269</v>
      </c>
      <c r="E2920" s="167" t="s">
        <v>1</v>
      </c>
      <c r="F2920" s="168" t="s">
        <v>3691</v>
      </c>
      <c r="H2920" s="167" t="s">
        <v>1</v>
      </c>
      <c r="L2920" s="165"/>
      <c r="M2920" s="169"/>
      <c r="N2920" s="170"/>
      <c r="O2920" s="170"/>
      <c r="P2920" s="170"/>
      <c r="Q2920" s="170"/>
      <c r="R2920" s="170"/>
      <c r="S2920" s="170"/>
      <c r="T2920" s="171"/>
      <c r="AT2920" s="167" t="s">
        <v>269</v>
      </c>
      <c r="AU2920" s="167" t="s">
        <v>87</v>
      </c>
      <c r="AV2920" s="13" t="s">
        <v>79</v>
      </c>
      <c r="AW2920" s="13" t="s">
        <v>26</v>
      </c>
      <c r="AX2920" s="13" t="s">
        <v>71</v>
      </c>
      <c r="AY2920" s="167" t="s">
        <v>157</v>
      </c>
    </row>
    <row r="2921" spans="1:65" s="14" customFormat="1" x14ac:dyDescent="0.2">
      <c r="B2921" s="172"/>
      <c r="D2921" s="166" t="s">
        <v>269</v>
      </c>
      <c r="E2921" s="173" t="s">
        <v>1</v>
      </c>
      <c r="F2921" s="174" t="s">
        <v>3692</v>
      </c>
      <c r="H2921" s="175">
        <v>12.747</v>
      </c>
      <c r="L2921" s="172"/>
      <c r="M2921" s="176"/>
      <c r="N2921" s="177"/>
      <c r="O2921" s="177"/>
      <c r="P2921" s="177"/>
      <c r="Q2921" s="177"/>
      <c r="R2921" s="177"/>
      <c r="S2921" s="177"/>
      <c r="T2921" s="178"/>
      <c r="AT2921" s="173" t="s">
        <v>269</v>
      </c>
      <c r="AU2921" s="173" t="s">
        <v>87</v>
      </c>
      <c r="AV2921" s="14" t="s">
        <v>87</v>
      </c>
      <c r="AW2921" s="14" t="s">
        <v>26</v>
      </c>
      <c r="AX2921" s="14" t="s">
        <v>71</v>
      </c>
      <c r="AY2921" s="173" t="s">
        <v>157</v>
      </c>
    </row>
    <row r="2922" spans="1:65" s="14" customFormat="1" x14ac:dyDescent="0.2">
      <c r="B2922" s="172"/>
      <c r="D2922" s="166" t="s">
        <v>269</v>
      </c>
      <c r="E2922" s="173" t="s">
        <v>1</v>
      </c>
      <c r="F2922" s="174" t="s">
        <v>3693</v>
      </c>
      <c r="H2922" s="175">
        <v>11.968</v>
      </c>
      <c r="L2922" s="172"/>
      <c r="M2922" s="176"/>
      <c r="N2922" s="177"/>
      <c r="O2922" s="177"/>
      <c r="P2922" s="177"/>
      <c r="Q2922" s="177"/>
      <c r="R2922" s="177"/>
      <c r="S2922" s="177"/>
      <c r="T2922" s="178"/>
      <c r="AT2922" s="173" t="s">
        <v>269</v>
      </c>
      <c r="AU2922" s="173" t="s">
        <v>87</v>
      </c>
      <c r="AV2922" s="14" t="s">
        <v>87</v>
      </c>
      <c r="AW2922" s="14" t="s">
        <v>26</v>
      </c>
      <c r="AX2922" s="14" t="s">
        <v>71</v>
      </c>
      <c r="AY2922" s="173" t="s">
        <v>157</v>
      </c>
    </row>
    <row r="2923" spans="1:65" s="14" customFormat="1" x14ac:dyDescent="0.2">
      <c r="B2923" s="172"/>
      <c r="D2923" s="166" t="s">
        <v>269</v>
      </c>
      <c r="E2923" s="173" t="s">
        <v>1</v>
      </c>
      <c r="F2923" s="174" t="s">
        <v>3694</v>
      </c>
      <c r="H2923" s="175">
        <v>3.1190000000000002</v>
      </c>
      <c r="L2923" s="172"/>
      <c r="M2923" s="176"/>
      <c r="N2923" s="177"/>
      <c r="O2923" s="177"/>
      <c r="P2923" s="177"/>
      <c r="Q2923" s="177"/>
      <c r="R2923" s="177"/>
      <c r="S2923" s="177"/>
      <c r="T2923" s="178"/>
      <c r="AT2923" s="173" t="s">
        <v>269</v>
      </c>
      <c r="AU2923" s="173" t="s">
        <v>87</v>
      </c>
      <c r="AV2923" s="14" t="s">
        <v>87</v>
      </c>
      <c r="AW2923" s="14" t="s">
        <v>26</v>
      </c>
      <c r="AX2923" s="14" t="s">
        <v>71</v>
      </c>
      <c r="AY2923" s="173" t="s">
        <v>157</v>
      </c>
    </row>
    <row r="2924" spans="1:65" s="14" customFormat="1" x14ac:dyDescent="0.2">
      <c r="B2924" s="172"/>
      <c r="D2924" s="166" t="s">
        <v>269</v>
      </c>
      <c r="E2924" s="173" t="s">
        <v>1</v>
      </c>
      <c r="F2924" s="174" t="s">
        <v>3695</v>
      </c>
      <c r="H2924" s="175">
        <v>13.808</v>
      </c>
      <c r="L2924" s="172"/>
      <c r="M2924" s="176"/>
      <c r="N2924" s="177"/>
      <c r="O2924" s="177"/>
      <c r="P2924" s="177"/>
      <c r="Q2924" s="177"/>
      <c r="R2924" s="177"/>
      <c r="S2924" s="177"/>
      <c r="T2924" s="178"/>
      <c r="AT2924" s="173" t="s">
        <v>269</v>
      </c>
      <c r="AU2924" s="173" t="s">
        <v>87</v>
      </c>
      <c r="AV2924" s="14" t="s">
        <v>87</v>
      </c>
      <c r="AW2924" s="14" t="s">
        <v>26</v>
      </c>
      <c r="AX2924" s="14" t="s">
        <v>71</v>
      </c>
      <c r="AY2924" s="173" t="s">
        <v>157</v>
      </c>
    </row>
    <row r="2925" spans="1:65" s="13" customFormat="1" x14ac:dyDescent="0.2">
      <c r="B2925" s="165"/>
      <c r="D2925" s="166" t="s">
        <v>269</v>
      </c>
      <c r="E2925" s="167" t="s">
        <v>1</v>
      </c>
      <c r="F2925" s="168" t="s">
        <v>3527</v>
      </c>
      <c r="H2925" s="167" t="s">
        <v>1</v>
      </c>
      <c r="L2925" s="165"/>
      <c r="M2925" s="169"/>
      <c r="N2925" s="170"/>
      <c r="O2925" s="170"/>
      <c r="P2925" s="170"/>
      <c r="Q2925" s="170"/>
      <c r="R2925" s="170"/>
      <c r="S2925" s="170"/>
      <c r="T2925" s="171"/>
      <c r="AT2925" s="167" t="s">
        <v>269</v>
      </c>
      <c r="AU2925" s="167" t="s">
        <v>87</v>
      </c>
      <c r="AV2925" s="13" t="s">
        <v>79</v>
      </c>
      <c r="AW2925" s="13" t="s">
        <v>26</v>
      </c>
      <c r="AX2925" s="13" t="s">
        <v>71</v>
      </c>
      <c r="AY2925" s="167" t="s">
        <v>157</v>
      </c>
    </row>
    <row r="2926" spans="1:65" s="13" customFormat="1" x14ac:dyDescent="0.2">
      <c r="B2926" s="165"/>
      <c r="D2926" s="166" t="s">
        <v>269</v>
      </c>
      <c r="E2926" s="167" t="s">
        <v>1</v>
      </c>
      <c r="F2926" s="168" t="s">
        <v>3506</v>
      </c>
      <c r="H2926" s="167" t="s">
        <v>1</v>
      </c>
      <c r="L2926" s="165"/>
      <c r="M2926" s="169"/>
      <c r="N2926" s="170"/>
      <c r="O2926" s="170"/>
      <c r="P2926" s="170"/>
      <c r="Q2926" s="170"/>
      <c r="R2926" s="170"/>
      <c r="S2926" s="170"/>
      <c r="T2926" s="171"/>
      <c r="AT2926" s="167" t="s">
        <v>269</v>
      </c>
      <c r="AU2926" s="167" t="s">
        <v>87</v>
      </c>
      <c r="AV2926" s="13" t="s">
        <v>79</v>
      </c>
      <c r="AW2926" s="13" t="s">
        <v>26</v>
      </c>
      <c r="AX2926" s="13" t="s">
        <v>71</v>
      </c>
      <c r="AY2926" s="167" t="s">
        <v>157</v>
      </c>
    </row>
    <row r="2927" spans="1:65" s="15" customFormat="1" x14ac:dyDescent="0.2">
      <c r="B2927" s="179"/>
      <c r="D2927" s="166" t="s">
        <v>269</v>
      </c>
      <c r="E2927" s="180" t="s">
        <v>1</v>
      </c>
      <c r="F2927" s="181" t="s">
        <v>272</v>
      </c>
      <c r="H2927" s="182">
        <v>41.642000000000003</v>
      </c>
      <c r="L2927" s="179"/>
      <c r="M2927" s="183"/>
      <c r="N2927" s="184"/>
      <c r="O2927" s="184"/>
      <c r="P2927" s="184"/>
      <c r="Q2927" s="184"/>
      <c r="R2927" s="184"/>
      <c r="S2927" s="184"/>
      <c r="T2927" s="185"/>
      <c r="AT2927" s="180" t="s">
        <v>269</v>
      </c>
      <c r="AU2927" s="180" t="s">
        <v>87</v>
      </c>
      <c r="AV2927" s="15" t="s">
        <v>162</v>
      </c>
      <c r="AW2927" s="15" t="s">
        <v>26</v>
      </c>
      <c r="AX2927" s="15" t="s">
        <v>79</v>
      </c>
      <c r="AY2927" s="180" t="s">
        <v>157</v>
      </c>
    </row>
    <row r="2928" spans="1:65" s="2" customFormat="1" ht="37.9" customHeight="1" x14ac:dyDescent="0.2">
      <c r="A2928" s="30"/>
      <c r="B2928" s="147"/>
      <c r="C2928" s="193" t="s">
        <v>3696</v>
      </c>
      <c r="D2928" s="193" t="s">
        <v>777</v>
      </c>
      <c r="E2928" s="194" t="s">
        <v>3697</v>
      </c>
      <c r="F2928" s="195" t="s">
        <v>3698</v>
      </c>
      <c r="G2928" s="196" t="s">
        <v>196</v>
      </c>
      <c r="H2928" s="197">
        <v>41.642000000000003</v>
      </c>
      <c r="I2928" s="197"/>
      <c r="J2928" s="197">
        <f>ROUND(I2928*H2928,3)</f>
        <v>0</v>
      </c>
      <c r="K2928" s="198"/>
      <c r="L2928" s="199"/>
      <c r="M2928" s="200" t="s">
        <v>1</v>
      </c>
      <c r="N2928" s="201" t="s">
        <v>37</v>
      </c>
      <c r="O2928" s="156">
        <v>0</v>
      </c>
      <c r="P2928" s="156">
        <f>O2928*H2928</f>
        <v>0</v>
      </c>
      <c r="Q2928" s="156">
        <v>1.5E-3</v>
      </c>
      <c r="R2928" s="156">
        <f>Q2928*H2928</f>
        <v>6.2463000000000005E-2</v>
      </c>
      <c r="S2928" s="156">
        <v>0</v>
      </c>
      <c r="T2928" s="157">
        <f>S2928*H2928</f>
        <v>0</v>
      </c>
      <c r="U2928" s="30"/>
      <c r="V2928" s="30"/>
      <c r="W2928" s="30"/>
      <c r="X2928" s="30"/>
      <c r="Y2928" s="30"/>
      <c r="Z2928" s="30"/>
      <c r="AA2928" s="30"/>
      <c r="AB2928" s="30"/>
      <c r="AC2928" s="30"/>
      <c r="AD2928" s="30"/>
      <c r="AE2928" s="30"/>
      <c r="AR2928" s="158" t="s">
        <v>511</v>
      </c>
      <c r="AT2928" s="158" t="s">
        <v>777</v>
      </c>
      <c r="AU2928" s="158" t="s">
        <v>87</v>
      </c>
      <c r="AY2928" s="18" t="s">
        <v>157</v>
      </c>
      <c r="BE2928" s="159">
        <f>IF(N2928="základná",J2928,0)</f>
        <v>0</v>
      </c>
      <c r="BF2928" s="159">
        <f>IF(N2928="znížená",J2928,0)</f>
        <v>0</v>
      </c>
      <c r="BG2928" s="159">
        <f>IF(N2928="zákl. prenesená",J2928,0)</f>
        <v>0</v>
      </c>
      <c r="BH2928" s="159">
        <f>IF(N2928="zníž. prenesená",J2928,0)</f>
        <v>0</v>
      </c>
      <c r="BI2928" s="159">
        <f>IF(N2928="nulová",J2928,0)</f>
        <v>0</v>
      </c>
      <c r="BJ2928" s="18" t="s">
        <v>87</v>
      </c>
      <c r="BK2928" s="160">
        <f>ROUND(I2928*H2928,3)</f>
        <v>0</v>
      </c>
      <c r="BL2928" s="18" t="s">
        <v>220</v>
      </c>
      <c r="BM2928" s="158" t="s">
        <v>3699</v>
      </c>
    </row>
    <row r="2929" spans="1:65" s="14" customFormat="1" x14ac:dyDescent="0.2">
      <c r="B2929" s="172"/>
      <c r="D2929" s="166" t="s">
        <v>269</v>
      </c>
      <c r="E2929" s="173" t="s">
        <v>1</v>
      </c>
      <c r="F2929" s="174" t="s">
        <v>3700</v>
      </c>
      <c r="H2929" s="175">
        <v>41.642000000000003</v>
      </c>
      <c r="L2929" s="172"/>
      <c r="M2929" s="176"/>
      <c r="N2929" s="177"/>
      <c r="O2929" s="177"/>
      <c r="P2929" s="177"/>
      <c r="Q2929" s="177"/>
      <c r="R2929" s="177"/>
      <c r="S2929" s="177"/>
      <c r="T2929" s="178"/>
      <c r="AT2929" s="173" t="s">
        <v>269</v>
      </c>
      <c r="AU2929" s="173" t="s">
        <v>87</v>
      </c>
      <c r="AV2929" s="14" t="s">
        <v>87</v>
      </c>
      <c r="AW2929" s="14" t="s">
        <v>26</v>
      </c>
      <c r="AX2929" s="14" t="s">
        <v>71</v>
      </c>
      <c r="AY2929" s="173" t="s">
        <v>157</v>
      </c>
    </row>
    <row r="2930" spans="1:65" s="13" customFormat="1" x14ac:dyDescent="0.2">
      <c r="B2930" s="165"/>
      <c r="D2930" s="166" t="s">
        <v>269</v>
      </c>
      <c r="E2930" s="167" t="s">
        <v>1</v>
      </c>
      <c r="F2930" s="168" t="s">
        <v>3596</v>
      </c>
      <c r="H2930" s="167" t="s">
        <v>1</v>
      </c>
      <c r="L2930" s="165"/>
      <c r="M2930" s="169"/>
      <c r="N2930" s="170"/>
      <c r="O2930" s="170"/>
      <c r="P2930" s="170"/>
      <c r="Q2930" s="170"/>
      <c r="R2930" s="170"/>
      <c r="S2930" s="170"/>
      <c r="T2930" s="171"/>
      <c r="AT2930" s="167" t="s">
        <v>269</v>
      </c>
      <c r="AU2930" s="167" t="s">
        <v>87</v>
      </c>
      <c r="AV2930" s="13" t="s">
        <v>79</v>
      </c>
      <c r="AW2930" s="13" t="s">
        <v>26</v>
      </c>
      <c r="AX2930" s="13" t="s">
        <v>71</v>
      </c>
      <c r="AY2930" s="167" t="s">
        <v>157</v>
      </c>
    </row>
    <row r="2931" spans="1:65" s="13" customFormat="1" ht="22.5" x14ac:dyDescent="0.2">
      <c r="B2931" s="165"/>
      <c r="D2931" s="166" t="s">
        <v>269</v>
      </c>
      <c r="E2931" s="167" t="s">
        <v>1</v>
      </c>
      <c r="F2931" s="168" t="s">
        <v>3701</v>
      </c>
      <c r="H2931" s="167" t="s">
        <v>1</v>
      </c>
      <c r="L2931" s="165"/>
      <c r="M2931" s="169"/>
      <c r="N2931" s="170"/>
      <c r="O2931" s="170"/>
      <c r="P2931" s="170"/>
      <c r="Q2931" s="170"/>
      <c r="R2931" s="170"/>
      <c r="S2931" s="170"/>
      <c r="T2931" s="171"/>
      <c r="AT2931" s="167" t="s">
        <v>269</v>
      </c>
      <c r="AU2931" s="167" t="s">
        <v>87</v>
      </c>
      <c r="AV2931" s="13" t="s">
        <v>79</v>
      </c>
      <c r="AW2931" s="13" t="s">
        <v>26</v>
      </c>
      <c r="AX2931" s="13" t="s">
        <v>71</v>
      </c>
      <c r="AY2931" s="167" t="s">
        <v>157</v>
      </c>
    </row>
    <row r="2932" spans="1:65" s="13" customFormat="1" ht="22.5" x14ac:dyDescent="0.2">
      <c r="B2932" s="165"/>
      <c r="D2932" s="166" t="s">
        <v>269</v>
      </c>
      <c r="E2932" s="167" t="s">
        <v>1</v>
      </c>
      <c r="F2932" s="168" t="s">
        <v>3540</v>
      </c>
      <c r="H2932" s="167" t="s">
        <v>1</v>
      </c>
      <c r="L2932" s="165"/>
      <c r="M2932" s="169"/>
      <c r="N2932" s="170"/>
      <c r="O2932" s="170"/>
      <c r="P2932" s="170"/>
      <c r="Q2932" s="170"/>
      <c r="R2932" s="170"/>
      <c r="S2932" s="170"/>
      <c r="T2932" s="171"/>
      <c r="AT2932" s="167" t="s">
        <v>269</v>
      </c>
      <c r="AU2932" s="167" t="s">
        <v>87</v>
      </c>
      <c r="AV2932" s="13" t="s">
        <v>79</v>
      </c>
      <c r="AW2932" s="13" t="s">
        <v>26</v>
      </c>
      <c r="AX2932" s="13" t="s">
        <v>71</v>
      </c>
      <c r="AY2932" s="167" t="s">
        <v>157</v>
      </c>
    </row>
    <row r="2933" spans="1:65" s="13" customFormat="1" x14ac:dyDescent="0.2">
      <c r="B2933" s="165"/>
      <c r="D2933" s="166" t="s">
        <v>269</v>
      </c>
      <c r="E2933" s="167" t="s">
        <v>1</v>
      </c>
      <c r="F2933" s="168" t="s">
        <v>3538</v>
      </c>
      <c r="H2933" s="167" t="s">
        <v>1</v>
      </c>
      <c r="L2933" s="165"/>
      <c r="M2933" s="169"/>
      <c r="N2933" s="170"/>
      <c r="O2933" s="170"/>
      <c r="P2933" s="170"/>
      <c r="Q2933" s="170"/>
      <c r="R2933" s="170"/>
      <c r="S2933" s="170"/>
      <c r="T2933" s="171"/>
      <c r="AT2933" s="167" t="s">
        <v>269</v>
      </c>
      <c r="AU2933" s="167" t="s">
        <v>87</v>
      </c>
      <c r="AV2933" s="13" t="s">
        <v>79</v>
      </c>
      <c r="AW2933" s="13" t="s">
        <v>26</v>
      </c>
      <c r="AX2933" s="13" t="s">
        <v>71</v>
      </c>
      <c r="AY2933" s="167" t="s">
        <v>157</v>
      </c>
    </row>
    <row r="2934" spans="1:65" s="13" customFormat="1" ht="22.5" x14ac:dyDescent="0.2">
      <c r="B2934" s="165"/>
      <c r="D2934" s="166" t="s">
        <v>269</v>
      </c>
      <c r="E2934" s="167" t="s">
        <v>1</v>
      </c>
      <c r="F2934" s="168" t="s">
        <v>3597</v>
      </c>
      <c r="H2934" s="167" t="s">
        <v>1</v>
      </c>
      <c r="L2934" s="165"/>
      <c r="M2934" s="169"/>
      <c r="N2934" s="170"/>
      <c r="O2934" s="170"/>
      <c r="P2934" s="170"/>
      <c r="Q2934" s="170"/>
      <c r="R2934" s="170"/>
      <c r="S2934" s="170"/>
      <c r="T2934" s="171"/>
      <c r="AT2934" s="167" t="s">
        <v>269</v>
      </c>
      <c r="AU2934" s="167" t="s">
        <v>87</v>
      </c>
      <c r="AV2934" s="13" t="s">
        <v>79</v>
      </c>
      <c r="AW2934" s="13" t="s">
        <v>26</v>
      </c>
      <c r="AX2934" s="13" t="s">
        <v>71</v>
      </c>
      <c r="AY2934" s="167" t="s">
        <v>157</v>
      </c>
    </row>
    <row r="2935" spans="1:65" s="13" customFormat="1" ht="22.5" x14ac:dyDescent="0.2">
      <c r="B2935" s="165"/>
      <c r="D2935" s="166" t="s">
        <v>269</v>
      </c>
      <c r="E2935" s="167" t="s">
        <v>1</v>
      </c>
      <c r="F2935" s="168" t="s">
        <v>3629</v>
      </c>
      <c r="H2935" s="167" t="s">
        <v>1</v>
      </c>
      <c r="L2935" s="165"/>
      <c r="M2935" s="169"/>
      <c r="N2935" s="170"/>
      <c r="O2935" s="170"/>
      <c r="P2935" s="170"/>
      <c r="Q2935" s="170"/>
      <c r="R2935" s="170"/>
      <c r="S2935" s="170"/>
      <c r="T2935" s="171"/>
      <c r="AT2935" s="167" t="s">
        <v>269</v>
      </c>
      <c r="AU2935" s="167" t="s">
        <v>87</v>
      </c>
      <c r="AV2935" s="13" t="s">
        <v>79</v>
      </c>
      <c r="AW2935" s="13" t="s">
        <v>26</v>
      </c>
      <c r="AX2935" s="13" t="s">
        <v>71</v>
      </c>
      <c r="AY2935" s="167" t="s">
        <v>157</v>
      </c>
    </row>
    <row r="2936" spans="1:65" s="15" customFormat="1" x14ac:dyDescent="0.2">
      <c r="B2936" s="179"/>
      <c r="D2936" s="166" t="s">
        <v>269</v>
      </c>
      <c r="E2936" s="180" t="s">
        <v>1</v>
      </c>
      <c r="F2936" s="181" t="s">
        <v>272</v>
      </c>
      <c r="H2936" s="182">
        <v>41.642000000000003</v>
      </c>
      <c r="L2936" s="179"/>
      <c r="M2936" s="183"/>
      <c r="N2936" s="184"/>
      <c r="O2936" s="184"/>
      <c r="P2936" s="184"/>
      <c r="Q2936" s="184"/>
      <c r="R2936" s="184"/>
      <c r="S2936" s="184"/>
      <c r="T2936" s="185"/>
      <c r="AT2936" s="180" t="s">
        <v>269</v>
      </c>
      <c r="AU2936" s="180" t="s">
        <v>87</v>
      </c>
      <c r="AV2936" s="15" t="s">
        <v>162</v>
      </c>
      <c r="AW2936" s="15" t="s">
        <v>26</v>
      </c>
      <c r="AX2936" s="15" t="s">
        <v>79</v>
      </c>
      <c r="AY2936" s="180" t="s">
        <v>157</v>
      </c>
    </row>
    <row r="2937" spans="1:65" s="2" customFormat="1" ht="24.2" customHeight="1" x14ac:dyDescent="0.2">
      <c r="A2937" s="30"/>
      <c r="B2937" s="147"/>
      <c r="C2937" s="148" t="s">
        <v>3702</v>
      </c>
      <c r="D2937" s="148" t="s">
        <v>159</v>
      </c>
      <c r="E2937" s="149" t="s">
        <v>3703</v>
      </c>
      <c r="F2937" s="150" t="s">
        <v>3704</v>
      </c>
      <c r="G2937" s="151" t="s">
        <v>757</v>
      </c>
      <c r="H2937" s="152">
        <v>1138.7159999999999</v>
      </c>
      <c r="I2937" s="152"/>
      <c r="J2937" s="152">
        <f>ROUND(I2937*H2937,3)</f>
        <v>0</v>
      </c>
      <c r="K2937" s="153"/>
      <c r="L2937" s="31"/>
      <c r="M2937" s="154" t="s">
        <v>1</v>
      </c>
      <c r="N2937" s="155" t="s">
        <v>37</v>
      </c>
      <c r="O2937" s="156">
        <v>3.6999999999999998E-2</v>
      </c>
      <c r="P2937" s="156">
        <f>O2937*H2937</f>
        <v>42.132491999999992</v>
      </c>
      <c r="Q2937" s="156">
        <v>6.0000000000000002E-5</v>
      </c>
      <c r="R2937" s="156">
        <f>Q2937*H2937</f>
        <v>6.8322960000000002E-2</v>
      </c>
      <c r="S2937" s="156">
        <v>0</v>
      </c>
      <c r="T2937" s="157">
        <f>S2937*H2937</f>
        <v>0</v>
      </c>
      <c r="U2937" s="30"/>
      <c r="V2937" s="30"/>
      <c r="W2937" s="30"/>
      <c r="X2937" s="30"/>
      <c r="Y2937" s="30"/>
      <c r="Z2937" s="30"/>
      <c r="AA2937" s="30"/>
      <c r="AB2937" s="30"/>
      <c r="AC2937" s="30"/>
      <c r="AD2937" s="30"/>
      <c r="AE2937" s="30"/>
      <c r="AR2937" s="158" t="s">
        <v>220</v>
      </c>
      <c r="AT2937" s="158" t="s">
        <v>159</v>
      </c>
      <c r="AU2937" s="158" t="s">
        <v>87</v>
      </c>
      <c r="AY2937" s="18" t="s">
        <v>157</v>
      </c>
      <c r="BE2937" s="159">
        <f>IF(N2937="základná",J2937,0)</f>
        <v>0</v>
      </c>
      <c r="BF2937" s="159">
        <f>IF(N2937="znížená",J2937,0)</f>
        <v>0</v>
      </c>
      <c r="BG2937" s="159">
        <f>IF(N2937="zákl. prenesená",J2937,0)</f>
        <v>0</v>
      </c>
      <c r="BH2937" s="159">
        <f>IF(N2937="zníž. prenesená",J2937,0)</f>
        <v>0</v>
      </c>
      <c r="BI2937" s="159">
        <f>IF(N2937="nulová",J2937,0)</f>
        <v>0</v>
      </c>
      <c r="BJ2937" s="18" t="s">
        <v>87</v>
      </c>
      <c r="BK2937" s="160">
        <f>ROUND(I2937*H2937,3)</f>
        <v>0</v>
      </c>
      <c r="BL2937" s="18" t="s">
        <v>220</v>
      </c>
      <c r="BM2937" s="158" t="s">
        <v>3705</v>
      </c>
    </row>
    <row r="2938" spans="1:65" s="13" customFormat="1" ht="22.5" x14ac:dyDescent="0.2">
      <c r="B2938" s="165"/>
      <c r="D2938" s="166" t="s">
        <v>269</v>
      </c>
      <c r="E2938" s="167" t="s">
        <v>1</v>
      </c>
      <c r="F2938" s="168" t="s">
        <v>3706</v>
      </c>
      <c r="H2938" s="167" t="s">
        <v>1</v>
      </c>
      <c r="L2938" s="165"/>
      <c r="M2938" s="169"/>
      <c r="N2938" s="170"/>
      <c r="O2938" s="170"/>
      <c r="P2938" s="170"/>
      <c r="Q2938" s="170"/>
      <c r="R2938" s="170"/>
      <c r="S2938" s="170"/>
      <c r="T2938" s="171"/>
      <c r="AT2938" s="167" t="s">
        <v>269</v>
      </c>
      <c r="AU2938" s="167" t="s">
        <v>87</v>
      </c>
      <c r="AV2938" s="13" t="s">
        <v>79</v>
      </c>
      <c r="AW2938" s="13" t="s">
        <v>26</v>
      </c>
      <c r="AX2938" s="13" t="s">
        <v>71</v>
      </c>
      <c r="AY2938" s="167" t="s">
        <v>157</v>
      </c>
    </row>
    <row r="2939" spans="1:65" s="14" customFormat="1" x14ac:dyDescent="0.2">
      <c r="B2939" s="172"/>
      <c r="D2939" s="166" t="s">
        <v>269</v>
      </c>
      <c r="E2939" s="173" t="s">
        <v>1</v>
      </c>
      <c r="F2939" s="174" t="s">
        <v>3707</v>
      </c>
      <c r="H2939" s="175">
        <v>244.18299999999999</v>
      </c>
      <c r="L2939" s="172"/>
      <c r="M2939" s="176"/>
      <c r="N2939" s="177"/>
      <c r="O2939" s="177"/>
      <c r="P2939" s="177"/>
      <c r="Q2939" s="177"/>
      <c r="R2939" s="177"/>
      <c r="S2939" s="177"/>
      <c r="T2939" s="178"/>
      <c r="AT2939" s="173" t="s">
        <v>269</v>
      </c>
      <c r="AU2939" s="173" t="s">
        <v>87</v>
      </c>
      <c r="AV2939" s="14" t="s">
        <v>87</v>
      </c>
      <c r="AW2939" s="14" t="s">
        <v>26</v>
      </c>
      <c r="AX2939" s="14" t="s">
        <v>71</v>
      </c>
      <c r="AY2939" s="173" t="s">
        <v>157</v>
      </c>
    </row>
    <row r="2940" spans="1:65" s="14" customFormat="1" x14ac:dyDescent="0.2">
      <c r="B2940" s="172"/>
      <c r="D2940" s="166" t="s">
        <v>269</v>
      </c>
      <c r="E2940" s="173" t="s">
        <v>1</v>
      </c>
      <c r="F2940" s="174" t="s">
        <v>3708</v>
      </c>
      <c r="H2940" s="175">
        <v>120.485</v>
      </c>
      <c r="L2940" s="172"/>
      <c r="M2940" s="176"/>
      <c r="N2940" s="177"/>
      <c r="O2940" s="177"/>
      <c r="P2940" s="177"/>
      <c r="Q2940" s="177"/>
      <c r="R2940" s="177"/>
      <c r="S2940" s="177"/>
      <c r="T2940" s="178"/>
      <c r="AT2940" s="173" t="s">
        <v>269</v>
      </c>
      <c r="AU2940" s="173" t="s">
        <v>87</v>
      </c>
      <c r="AV2940" s="14" t="s">
        <v>87</v>
      </c>
      <c r="AW2940" s="14" t="s">
        <v>26</v>
      </c>
      <c r="AX2940" s="14" t="s">
        <v>71</v>
      </c>
      <c r="AY2940" s="173" t="s">
        <v>157</v>
      </c>
    </row>
    <row r="2941" spans="1:65" s="14" customFormat="1" x14ac:dyDescent="0.2">
      <c r="B2941" s="172"/>
      <c r="D2941" s="166" t="s">
        <v>269</v>
      </c>
      <c r="E2941" s="173" t="s">
        <v>1</v>
      </c>
      <c r="F2941" s="174" t="s">
        <v>3709</v>
      </c>
      <c r="H2941" s="175">
        <v>239.15700000000001</v>
      </c>
      <c r="L2941" s="172"/>
      <c r="M2941" s="176"/>
      <c r="N2941" s="177"/>
      <c r="O2941" s="177"/>
      <c r="P2941" s="177"/>
      <c r="Q2941" s="177"/>
      <c r="R2941" s="177"/>
      <c r="S2941" s="177"/>
      <c r="T2941" s="178"/>
      <c r="AT2941" s="173" t="s">
        <v>269</v>
      </c>
      <c r="AU2941" s="173" t="s">
        <v>87</v>
      </c>
      <c r="AV2941" s="14" t="s">
        <v>87</v>
      </c>
      <c r="AW2941" s="14" t="s">
        <v>26</v>
      </c>
      <c r="AX2941" s="14" t="s">
        <v>71</v>
      </c>
      <c r="AY2941" s="173" t="s">
        <v>157</v>
      </c>
    </row>
    <row r="2942" spans="1:65" s="14" customFormat="1" x14ac:dyDescent="0.2">
      <c r="B2942" s="172"/>
      <c r="D2942" s="166" t="s">
        <v>269</v>
      </c>
      <c r="E2942" s="173" t="s">
        <v>1</v>
      </c>
      <c r="F2942" s="174" t="s">
        <v>3710</v>
      </c>
      <c r="H2942" s="175">
        <v>234.678</v>
      </c>
      <c r="L2942" s="172"/>
      <c r="M2942" s="176"/>
      <c r="N2942" s="177"/>
      <c r="O2942" s="177"/>
      <c r="P2942" s="177"/>
      <c r="Q2942" s="177"/>
      <c r="R2942" s="177"/>
      <c r="S2942" s="177"/>
      <c r="T2942" s="178"/>
      <c r="AT2942" s="173" t="s">
        <v>269</v>
      </c>
      <c r="AU2942" s="173" t="s">
        <v>87</v>
      </c>
      <c r="AV2942" s="14" t="s">
        <v>87</v>
      </c>
      <c r="AW2942" s="14" t="s">
        <v>26</v>
      </c>
      <c r="AX2942" s="14" t="s">
        <v>71</v>
      </c>
      <c r="AY2942" s="173" t="s">
        <v>157</v>
      </c>
    </row>
    <row r="2943" spans="1:65" s="14" customFormat="1" x14ac:dyDescent="0.2">
      <c r="B2943" s="172"/>
      <c r="D2943" s="166" t="s">
        <v>269</v>
      </c>
      <c r="E2943" s="173" t="s">
        <v>1</v>
      </c>
      <c r="F2943" s="174" t="s">
        <v>3711</v>
      </c>
      <c r="H2943" s="175">
        <v>143.01300000000001</v>
      </c>
      <c r="L2943" s="172"/>
      <c r="M2943" s="176"/>
      <c r="N2943" s="177"/>
      <c r="O2943" s="177"/>
      <c r="P2943" s="177"/>
      <c r="Q2943" s="177"/>
      <c r="R2943" s="177"/>
      <c r="S2943" s="177"/>
      <c r="T2943" s="178"/>
      <c r="AT2943" s="173" t="s">
        <v>269</v>
      </c>
      <c r="AU2943" s="173" t="s">
        <v>87</v>
      </c>
      <c r="AV2943" s="14" t="s">
        <v>87</v>
      </c>
      <c r="AW2943" s="14" t="s">
        <v>26</v>
      </c>
      <c r="AX2943" s="14" t="s">
        <v>71</v>
      </c>
      <c r="AY2943" s="173" t="s">
        <v>157</v>
      </c>
    </row>
    <row r="2944" spans="1:65" s="16" customFormat="1" x14ac:dyDescent="0.2">
      <c r="B2944" s="186"/>
      <c r="D2944" s="166" t="s">
        <v>269</v>
      </c>
      <c r="E2944" s="187" t="s">
        <v>1</v>
      </c>
      <c r="F2944" s="188" t="s">
        <v>319</v>
      </c>
      <c r="H2944" s="189">
        <v>981.51599999999996</v>
      </c>
      <c r="L2944" s="186"/>
      <c r="M2944" s="190"/>
      <c r="N2944" s="191"/>
      <c r="O2944" s="191"/>
      <c r="P2944" s="191"/>
      <c r="Q2944" s="191"/>
      <c r="R2944" s="191"/>
      <c r="S2944" s="191"/>
      <c r="T2944" s="192"/>
      <c r="AT2944" s="187" t="s">
        <v>269</v>
      </c>
      <c r="AU2944" s="187" t="s">
        <v>87</v>
      </c>
      <c r="AV2944" s="16" t="s">
        <v>92</v>
      </c>
      <c r="AW2944" s="16" t="s">
        <v>26</v>
      </c>
      <c r="AX2944" s="16" t="s">
        <v>71</v>
      </c>
      <c r="AY2944" s="187" t="s">
        <v>157</v>
      </c>
    </row>
    <row r="2945" spans="1:65" s="13" customFormat="1" x14ac:dyDescent="0.2">
      <c r="B2945" s="165"/>
      <c r="D2945" s="166" t="s">
        <v>269</v>
      </c>
      <c r="E2945" s="167" t="s">
        <v>1</v>
      </c>
      <c r="F2945" s="168" t="s">
        <v>3712</v>
      </c>
      <c r="H2945" s="167" t="s">
        <v>1</v>
      </c>
      <c r="L2945" s="165"/>
      <c r="M2945" s="169"/>
      <c r="N2945" s="170"/>
      <c r="O2945" s="170"/>
      <c r="P2945" s="170"/>
      <c r="Q2945" s="170"/>
      <c r="R2945" s="170"/>
      <c r="S2945" s="170"/>
      <c r="T2945" s="171"/>
      <c r="AT2945" s="167" t="s">
        <v>269</v>
      </c>
      <c r="AU2945" s="167" t="s">
        <v>87</v>
      </c>
      <c r="AV2945" s="13" t="s">
        <v>79</v>
      </c>
      <c r="AW2945" s="13" t="s">
        <v>26</v>
      </c>
      <c r="AX2945" s="13" t="s">
        <v>71</v>
      </c>
      <c r="AY2945" s="167" t="s">
        <v>157</v>
      </c>
    </row>
    <row r="2946" spans="1:65" s="14" customFormat="1" x14ac:dyDescent="0.2">
      <c r="B2946" s="172"/>
      <c r="D2946" s="166" t="s">
        <v>269</v>
      </c>
      <c r="E2946" s="173" t="s">
        <v>1</v>
      </c>
      <c r="F2946" s="174" t="s">
        <v>3713</v>
      </c>
      <c r="H2946" s="175">
        <v>157.19999999999999</v>
      </c>
      <c r="L2946" s="172"/>
      <c r="M2946" s="176"/>
      <c r="N2946" s="177"/>
      <c r="O2946" s="177"/>
      <c r="P2946" s="177"/>
      <c r="Q2946" s="177"/>
      <c r="R2946" s="177"/>
      <c r="S2946" s="177"/>
      <c r="T2946" s="178"/>
      <c r="AT2946" s="173" t="s">
        <v>269</v>
      </c>
      <c r="AU2946" s="173" t="s">
        <v>87</v>
      </c>
      <c r="AV2946" s="14" t="s">
        <v>87</v>
      </c>
      <c r="AW2946" s="14" t="s">
        <v>26</v>
      </c>
      <c r="AX2946" s="14" t="s">
        <v>71</v>
      </c>
      <c r="AY2946" s="173" t="s">
        <v>157</v>
      </c>
    </row>
    <row r="2947" spans="1:65" s="16" customFormat="1" x14ac:dyDescent="0.2">
      <c r="B2947" s="186"/>
      <c r="D2947" s="166" t="s">
        <v>269</v>
      </c>
      <c r="E2947" s="187" t="s">
        <v>1</v>
      </c>
      <c r="F2947" s="188" t="s">
        <v>319</v>
      </c>
      <c r="H2947" s="189">
        <v>157.19999999999999</v>
      </c>
      <c r="L2947" s="186"/>
      <c r="M2947" s="190"/>
      <c r="N2947" s="191"/>
      <c r="O2947" s="191"/>
      <c r="P2947" s="191"/>
      <c r="Q2947" s="191"/>
      <c r="R2947" s="191"/>
      <c r="S2947" s="191"/>
      <c r="T2947" s="192"/>
      <c r="AT2947" s="187" t="s">
        <v>269</v>
      </c>
      <c r="AU2947" s="187" t="s">
        <v>87</v>
      </c>
      <c r="AV2947" s="16" t="s">
        <v>92</v>
      </c>
      <c r="AW2947" s="16" t="s">
        <v>26</v>
      </c>
      <c r="AX2947" s="16" t="s">
        <v>71</v>
      </c>
      <c r="AY2947" s="187" t="s">
        <v>157</v>
      </c>
    </row>
    <row r="2948" spans="1:65" s="13" customFormat="1" x14ac:dyDescent="0.2">
      <c r="B2948" s="165"/>
      <c r="D2948" s="166" t="s">
        <v>269</v>
      </c>
      <c r="E2948" s="167" t="s">
        <v>1</v>
      </c>
      <c r="F2948" s="168" t="s">
        <v>3527</v>
      </c>
      <c r="H2948" s="167" t="s">
        <v>1</v>
      </c>
      <c r="L2948" s="165"/>
      <c r="M2948" s="169"/>
      <c r="N2948" s="170"/>
      <c r="O2948" s="170"/>
      <c r="P2948" s="170"/>
      <c r="Q2948" s="170"/>
      <c r="R2948" s="170"/>
      <c r="S2948" s="170"/>
      <c r="T2948" s="171"/>
      <c r="AT2948" s="167" t="s">
        <v>269</v>
      </c>
      <c r="AU2948" s="167" t="s">
        <v>87</v>
      </c>
      <c r="AV2948" s="13" t="s">
        <v>79</v>
      </c>
      <c r="AW2948" s="13" t="s">
        <v>26</v>
      </c>
      <c r="AX2948" s="13" t="s">
        <v>71</v>
      </c>
      <c r="AY2948" s="167" t="s">
        <v>157</v>
      </c>
    </row>
    <row r="2949" spans="1:65" s="13" customFormat="1" x14ac:dyDescent="0.2">
      <c r="B2949" s="165"/>
      <c r="D2949" s="166" t="s">
        <v>269</v>
      </c>
      <c r="E2949" s="167" t="s">
        <v>1</v>
      </c>
      <c r="F2949" s="168" t="s">
        <v>3506</v>
      </c>
      <c r="H2949" s="167" t="s">
        <v>1</v>
      </c>
      <c r="L2949" s="165"/>
      <c r="M2949" s="169"/>
      <c r="N2949" s="170"/>
      <c r="O2949" s="170"/>
      <c r="P2949" s="170"/>
      <c r="Q2949" s="170"/>
      <c r="R2949" s="170"/>
      <c r="S2949" s="170"/>
      <c r="T2949" s="171"/>
      <c r="AT2949" s="167" t="s">
        <v>269</v>
      </c>
      <c r="AU2949" s="167" t="s">
        <v>87</v>
      </c>
      <c r="AV2949" s="13" t="s">
        <v>79</v>
      </c>
      <c r="AW2949" s="13" t="s">
        <v>26</v>
      </c>
      <c r="AX2949" s="13" t="s">
        <v>71</v>
      </c>
      <c r="AY2949" s="167" t="s">
        <v>157</v>
      </c>
    </row>
    <row r="2950" spans="1:65" s="13" customFormat="1" x14ac:dyDescent="0.2">
      <c r="B2950" s="165"/>
      <c r="D2950" s="166" t="s">
        <v>269</v>
      </c>
      <c r="E2950" s="167" t="s">
        <v>1</v>
      </c>
      <c r="F2950" s="168" t="s">
        <v>3507</v>
      </c>
      <c r="H2950" s="167" t="s">
        <v>1</v>
      </c>
      <c r="L2950" s="165"/>
      <c r="M2950" s="169"/>
      <c r="N2950" s="170"/>
      <c r="O2950" s="170"/>
      <c r="P2950" s="170"/>
      <c r="Q2950" s="170"/>
      <c r="R2950" s="170"/>
      <c r="S2950" s="170"/>
      <c r="T2950" s="171"/>
      <c r="AT2950" s="167" t="s">
        <v>269</v>
      </c>
      <c r="AU2950" s="167" t="s">
        <v>87</v>
      </c>
      <c r="AV2950" s="13" t="s">
        <v>79</v>
      </c>
      <c r="AW2950" s="13" t="s">
        <v>26</v>
      </c>
      <c r="AX2950" s="13" t="s">
        <v>71</v>
      </c>
      <c r="AY2950" s="167" t="s">
        <v>157</v>
      </c>
    </row>
    <row r="2951" spans="1:65" s="15" customFormat="1" x14ac:dyDescent="0.2">
      <c r="B2951" s="179"/>
      <c r="D2951" s="166" t="s">
        <v>269</v>
      </c>
      <c r="E2951" s="180" t="s">
        <v>1</v>
      </c>
      <c r="F2951" s="181" t="s">
        <v>272</v>
      </c>
      <c r="H2951" s="182">
        <v>1138.7159999999999</v>
      </c>
      <c r="L2951" s="179"/>
      <c r="M2951" s="183"/>
      <c r="N2951" s="184"/>
      <c r="O2951" s="184"/>
      <c r="P2951" s="184"/>
      <c r="Q2951" s="184"/>
      <c r="R2951" s="184"/>
      <c r="S2951" s="184"/>
      <c r="T2951" s="185"/>
      <c r="AT2951" s="180" t="s">
        <v>269</v>
      </c>
      <c r="AU2951" s="180" t="s">
        <v>87</v>
      </c>
      <c r="AV2951" s="15" t="s">
        <v>162</v>
      </c>
      <c r="AW2951" s="15" t="s">
        <v>26</v>
      </c>
      <c r="AX2951" s="15" t="s">
        <v>79</v>
      </c>
      <c r="AY2951" s="180" t="s">
        <v>157</v>
      </c>
    </row>
    <row r="2952" spans="1:65" s="2" customFormat="1" ht="24.2" customHeight="1" x14ac:dyDescent="0.2">
      <c r="A2952" s="30"/>
      <c r="B2952" s="147"/>
      <c r="C2952" s="193" t="s">
        <v>3714</v>
      </c>
      <c r="D2952" s="193" t="s">
        <v>777</v>
      </c>
      <c r="E2952" s="194" t="s">
        <v>3715</v>
      </c>
      <c r="F2952" s="195" t="s">
        <v>3716</v>
      </c>
      <c r="G2952" s="196" t="s">
        <v>757</v>
      </c>
      <c r="H2952" s="197">
        <v>1195.652</v>
      </c>
      <c r="I2952" s="197"/>
      <c r="J2952" s="197">
        <f>ROUND(I2952*H2952,3)</f>
        <v>0</v>
      </c>
      <c r="K2952" s="198"/>
      <c r="L2952" s="199"/>
      <c r="M2952" s="200" t="s">
        <v>1</v>
      </c>
      <c r="N2952" s="201" t="s">
        <v>37</v>
      </c>
      <c r="O2952" s="156">
        <v>0</v>
      </c>
      <c r="P2952" s="156">
        <f>O2952*H2952</f>
        <v>0</v>
      </c>
      <c r="Q2952" s="156">
        <v>6.2700000000000004E-3</v>
      </c>
      <c r="R2952" s="156">
        <f>Q2952*H2952</f>
        <v>7.4967380400000003</v>
      </c>
      <c r="S2952" s="156">
        <v>0</v>
      </c>
      <c r="T2952" s="157">
        <f>S2952*H2952</f>
        <v>0</v>
      </c>
      <c r="U2952" s="30"/>
      <c r="V2952" s="30"/>
      <c r="W2952" s="30"/>
      <c r="X2952" s="30"/>
      <c r="Y2952" s="30"/>
      <c r="Z2952" s="30"/>
      <c r="AA2952" s="30"/>
      <c r="AB2952" s="30"/>
      <c r="AC2952" s="30"/>
      <c r="AD2952" s="30"/>
      <c r="AE2952" s="30"/>
      <c r="AR2952" s="158" t="s">
        <v>511</v>
      </c>
      <c r="AT2952" s="158" t="s">
        <v>777</v>
      </c>
      <c r="AU2952" s="158" t="s">
        <v>87</v>
      </c>
      <c r="AY2952" s="18" t="s">
        <v>157</v>
      </c>
      <c r="BE2952" s="159">
        <f>IF(N2952="základná",J2952,0)</f>
        <v>0</v>
      </c>
      <c r="BF2952" s="159">
        <f>IF(N2952="znížená",J2952,0)</f>
        <v>0</v>
      </c>
      <c r="BG2952" s="159">
        <f>IF(N2952="zákl. prenesená",J2952,0)</f>
        <v>0</v>
      </c>
      <c r="BH2952" s="159">
        <f>IF(N2952="zníž. prenesená",J2952,0)</f>
        <v>0</v>
      </c>
      <c r="BI2952" s="159">
        <f>IF(N2952="nulová",J2952,0)</f>
        <v>0</v>
      </c>
      <c r="BJ2952" s="18" t="s">
        <v>87</v>
      </c>
      <c r="BK2952" s="160">
        <f>ROUND(I2952*H2952,3)</f>
        <v>0</v>
      </c>
      <c r="BL2952" s="18" t="s">
        <v>220</v>
      </c>
      <c r="BM2952" s="158" t="s">
        <v>3717</v>
      </c>
    </row>
    <row r="2953" spans="1:65" s="13" customFormat="1" ht="22.5" x14ac:dyDescent="0.2">
      <c r="B2953" s="165"/>
      <c r="D2953" s="166" t="s">
        <v>269</v>
      </c>
      <c r="E2953" s="167" t="s">
        <v>1</v>
      </c>
      <c r="F2953" s="168" t="s">
        <v>3706</v>
      </c>
      <c r="H2953" s="167" t="s">
        <v>1</v>
      </c>
      <c r="L2953" s="165"/>
      <c r="M2953" s="169"/>
      <c r="N2953" s="170"/>
      <c r="O2953" s="170"/>
      <c r="P2953" s="170"/>
      <c r="Q2953" s="170"/>
      <c r="R2953" s="170"/>
      <c r="S2953" s="170"/>
      <c r="T2953" s="171"/>
      <c r="AT2953" s="167" t="s">
        <v>269</v>
      </c>
      <c r="AU2953" s="167" t="s">
        <v>87</v>
      </c>
      <c r="AV2953" s="13" t="s">
        <v>79</v>
      </c>
      <c r="AW2953" s="13" t="s">
        <v>26</v>
      </c>
      <c r="AX2953" s="13" t="s">
        <v>71</v>
      </c>
      <c r="AY2953" s="167" t="s">
        <v>157</v>
      </c>
    </row>
    <row r="2954" spans="1:65" s="14" customFormat="1" x14ac:dyDescent="0.2">
      <c r="B2954" s="172"/>
      <c r="D2954" s="166" t="s">
        <v>269</v>
      </c>
      <c r="E2954" s="173" t="s">
        <v>1</v>
      </c>
      <c r="F2954" s="174" t="s">
        <v>3718</v>
      </c>
      <c r="H2954" s="175">
        <v>981.51599999999996</v>
      </c>
      <c r="L2954" s="172"/>
      <c r="M2954" s="176"/>
      <c r="N2954" s="177"/>
      <c r="O2954" s="177"/>
      <c r="P2954" s="177"/>
      <c r="Q2954" s="177"/>
      <c r="R2954" s="177"/>
      <c r="S2954" s="177"/>
      <c r="T2954" s="178"/>
      <c r="AT2954" s="173" t="s">
        <v>269</v>
      </c>
      <c r="AU2954" s="173" t="s">
        <v>87</v>
      </c>
      <c r="AV2954" s="14" t="s">
        <v>87</v>
      </c>
      <c r="AW2954" s="14" t="s">
        <v>26</v>
      </c>
      <c r="AX2954" s="14" t="s">
        <v>71</v>
      </c>
      <c r="AY2954" s="173" t="s">
        <v>157</v>
      </c>
    </row>
    <row r="2955" spans="1:65" s="13" customFormat="1" x14ac:dyDescent="0.2">
      <c r="B2955" s="165"/>
      <c r="D2955" s="166" t="s">
        <v>269</v>
      </c>
      <c r="E2955" s="167" t="s">
        <v>1</v>
      </c>
      <c r="F2955" s="168" t="s">
        <v>3712</v>
      </c>
      <c r="H2955" s="167" t="s">
        <v>1</v>
      </c>
      <c r="L2955" s="165"/>
      <c r="M2955" s="169"/>
      <c r="N2955" s="170"/>
      <c r="O2955" s="170"/>
      <c r="P2955" s="170"/>
      <c r="Q2955" s="170"/>
      <c r="R2955" s="170"/>
      <c r="S2955" s="170"/>
      <c r="T2955" s="171"/>
      <c r="AT2955" s="167" t="s">
        <v>269</v>
      </c>
      <c r="AU2955" s="167" t="s">
        <v>87</v>
      </c>
      <c r="AV2955" s="13" t="s">
        <v>79</v>
      </c>
      <c r="AW2955" s="13" t="s">
        <v>26</v>
      </c>
      <c r="AX2955" s="13" t="s">
        <v>71</v>
      </c>
      <c r="AY2955" s="167" t="s">
        <v>157</v>
      </c>
    </row>
    <row r="2956" spans="1:65" s="14" customFormat="1" x14ac:dyDescent="0.2">
      <c r="B2956" s="172"/>
      <c r="D2956" s="166" t="s">
        <v>269</v>
      </c>
      <c r="E2956" s="173" t="s">
        <v>1</v>
      </c>
      <c r="F2956" s="174" t="s">
        <v>3719</v>
      </c>
      <c r="H2956" s="175">
        <v>157.19999999999999</v>
      </c>
      <c r="L2956" s="172"/>
      <c r="M2956" s="176"/>
      <c r="N2956" s="177"/>
      <c r="O2956" s="177"/>
      <c r="P2956" s="177"/>
      <c r="Q2956" s="177"/>
      <c r="R2956" s="177"/>
      <c r="S2956" s="177"/>
      <c r="T2956" s="178"/>
      <c r="AT2956" s="173" t="s">
        <v>269</v>
      </c>
      <c r="AU2956" s="173" t="s">
        <v>87</v>
      </c>
      <c r="AV2956" s="14" t="s">
        <v>87</v>
      </c>
      <c r="AW2956" s="14" t="s">
        <v>26</v>
      </c>
      <c r="AX2956" s="14" t="s">
        <v>71</v>
      </c>
      <c r="AY2956" s="173" t="s">
        <v>157</v>
      </c>
    </row>
    <row r="2957" spans="1:65" s="16" customFormat="1" x14ac:dyDescent="0.2">
      <c r="B2957" s="186"/>
      <c r="D2957" s="166" t="s">
        <v>269</v>
      </c>
      <c r="E2957" s="187" t="s">
        <v>1</v>
      </c>
      <c r="F2957" s="188" t="s">
        <v>319</v>
      </c>
      <c r="H2957" s="189">
        <v>1138.7159999999999</v>
      </c>
      <c r="L2957" s="186"/>
      <c r="M2957" s="190"/>
      <c r="N2957" s="191"/>
      <c r="O2957" s="191"/>
      <c r="P2957" s="191"/>
      <c r="Q2957" s="191"/>
      <c r="R2957" s="191"/>
      <c r="S2957" s="191"/>
      <c r="T2957" s="192"/>
      <c r="AT2957" s="187" t="s">
        <v>269</v>
      </c>
      <c r="AU2957" s="187" t="s">
        <v>87</v>
      </c>
      <c r="AV2957" s="16" t="s">
        <v>92</v>
      </c>
      <c r="AW2957" s="16" t="s">
        <v>26</v>
      </c>
      <c r="AX2957" s="16" t="s">
        <v>71</v>
      </c>
      <c r="AY2957" s="187" t="s">
        <v>157</v>
      </c>
    </row>
    <row r="2958" spans="1:65" s="14" customFormat="1" x14ac:dyDescent="0.2">
      <c r="B2958" s="172"/>
      <c r="D2958" s="166" t="s">
        <v>269</v>
      </c>
      <c r="E2958" s="173" t="s">
        <v>1</v>
      </c>
      <c r="F2958" s="174" t="s">
        <v>3720</v>
      </c>
      <c r="H2958" s="175">
        <v>56.936</v>
      </c>
      <c r="L2958" s="172"/>
      <c r="M2958" s="176"/>
      <c r="N2958" s="177"/>
      <c r="O2958" s="177"/>
      <c r="P2958" s="177"/>
      <c r="Q2958" s="177"/>
      <c r="R2958" s="177"/>
      <c r="S2958" s="177"/>
      <c r="T2958" s="178"/>
      <c r="AT2958" s="173" t="s">
        <v>269</v>
      </c>
      <c r="AU2958" s="173" t="s">
        <v>87</v>
      </c>
      <c r="AV2958" s="14" t="s">
        <v>87</v>
      </c>
      <c r="AW2958" s="14" t="s">
        <v>26</v>
      </c>
      <c r="AX2958" s="14" t="s">
        <v>71</v>
      </c>
      <c r="AY2958" s="173" t="s">
        <v>157</v>
      </c>
    </row>
    <row r="2959" spans="1:65" s="16" customFormat="1" x14ac:dyDescent="0.2">
      <c r="B2959" s="186"/>
      <c r="D2959" s="166" t="s">
        <v>269</v>
      </c>
      <c r="E2959" s="187" t="s">
        <v>1</v>
      </c>
      <c r="F2959" s="188" t="s">
        <v>319</v>
      </c>
      <c r="H2959" s="189">
        <v>56.936</v>
      </c>
      <c r="L2959" s="186"/>
      <c r="M2959" s="190"/>
      <c r="N2959" s="191"/>
      <c r="O2959" s="191"/>
      <c r="P2959" s="191"/>
      <c r="Q2959" s="191"/>
      <c r="R2959" s="191"/>
      <c r="S2959" s="191"/>
      <c r="T2959" s="192"/>
      <c r="AT2959" s="187" t="s">
        <v>269</v>
      </c>
      <c r="AU2959" s="187" t="s">
        <v>87</v>
      </c>
      <c r="AV2959" s="16" t="s">
        <v>92</v>
      </c>
      <c r="AW2959" s="16" t="s">
        <v>26</v>
      </c>
      <c r="AX2959" s="16" t="s">
        <v>71</v>
      </c>
      <c r="AY2959" s="187" t="s">
        <v>157</v>
      </c>
    </row>
    <row r="2960" spans="1:65" s="13" customFormat="1" ht="22.5" x14ac:dyDescent="0.2">
      <c r="B2960" s="165"/>
      <c r="D2960" s="166" t="s">
        <v>269</v>
      </c>
      <c r="E2960" s="167" t="s">
        <v>1</v>
      </c>
      <c r="F2960" s="168" t="s">
        <v>3540</v>
      </c>
      <c r="H2960" s="167" t="s">
        <v>1</v>
      </c>
      <c r="L2960" s="165"/>
      <c r="M2960" s="169"/>
      <c r="N2960" s="170"/>
      <c r="O2960" s="170"/>
      <c r="P2960" s="170"/>
      <c r="Q2960" s="170"/>
      <c r="R2960" s="170"/>
      <c r="S2960" s="170"/>
      <c r="T2960" s="171"/>
      <c r="AT2960" s="167" t="s">
        <v>269</v>
      </c>
      <c r="AU2960" s="167" t="s">
        <v>87</v>
      </c>
      <c r="AV2960" s="13" t="s">
        <v>79</v>
      </c>
      <c r="AW2960" s="13" t="s">
        <v>26</v>
      </c>
      <c r="AX2960" s="13" t="s">
        <v>71</v>
      </c>
      <c r="AY2960" s="167" t="s">
        <v>157</v>
      </c>
    </row>
    <row r="2961" spans="1:65" s="13" customFormat="1" x14ac:dyDescent="0.2">
      <c r="B2961" s="165"/>
      <c r="D2961" s="166" t="s">
        <v>269</v>
      </c>
      <c r="E2961" s="167" t="s">
        <v>1</v>
      </c>
      <c r="F2961" s="168" t="s">
        <v>3538</v>
      </c>
      <c r="H2961" s="167" t="s">
        <v>1</v>
      </c>
      <c r="L2961" s="165"/>
      <c r="M2961" s="169"/>
      <c r="N2961" s="170"/>
      <c r="O2961" s="170"/>
      <c r="P2961" s="170"/>
      <c r="Q2961" s="170"/>
      <c r="R2961" s="170"/>
      <c r="S2961" s="170"/>
      <c r="T2961" s="171"/>
      <c r="AT2961" s="167" t="s">
        <v>269</v>
      </c>
      <c r="AU2961" s="167" t="s">
        <v>87</v>
      </c>
      <c r="AV2961" s="13" t="s">
        <v>79</v>
      </c>
      <c r="AW2961" s="13" t="s">
        <v>26</v>
      </c>
      <c r="AX2961" s="13" t="s">
        <v>71</v>
      </c>
      <c r="AY2961" s="167" t="s">
        <v>157</v>
      </c>
    </row>
    <row r="2962" spans="1:65" s="13" customFormat="1" x14ac:dyDescent="0.2">
      <c r="B2962" s="165"/>
      <c r="D2962" s="166" t="s">
        <v>269</v>
      </c>
      <c r="E2962" s="167" t="s">
        <v>1</v>
      </c>
      <c r="F2962" s="168" t="s">
        <v>3539</v>
      </c>
      <c r="H2962" s="167" t="s">
        <v>1</v>
      </c>
      <c r="L2962" s="165"/>
      <c r="M2962" s="169"/>
      <c r="N2962" s="170"/>
      <c r="O2962" s="170"/>
      <c r="P2962" s="170"/>
      <c r="Q2962" s="170"/>
      <c r="R2962" s="170"/>
      <c r="S2962" s="170"/>
      <c r="T2962" s="171"/>
      <c r="AT2962" s="167" t="s">
        <v>269</v>
      </c>
      <c r="AU2962" s="167" t="s">
        <v>87</v>
      </c>
      <c r="AV2962" s="13" t="s">
        <v>79</v>
      </c>
      <c r="AW2962" s="13" t="s">
        <v>26</v>
      </c>
      <c r="AX2962" s="13" t="s">
        <v>71</v>
      </c>
      <c r="AY2962" s="167" t="s">
        <v>157</v>
      </c>
    </row>
    <row r="2963" spans="1:65" s="13" customFormat="1" x14ac:dyDescent="0.2">
      <c r="B2963" s="165"/>
      <c r="D2963" s="166" t="s">
        <v>269</v>
      </c>
      <c r="E2963" s="167" t="s">
        <v>1</v>
      </c>
      <c r="F2963" s="168" t="s">
        <v>1997</v>
      </c>
      <c r="H2963" s="167" t="s">
        <v>1</v>
      </c>
      <c r="L2963" s="165"/>
      <c r="M2963" s="169"/>
      <c r="N2963" s="170"/>
      <c r="O2963" s="170"/>
      <c r="P2963" s="170"/>
      <c r="Q2963" s="170"/>
      <c r="R2963" s="170"/>
      <c r="S2963" s="170"/>
      <c r="T2963" s="171"/>
      <c r="AT2963" s="167" t="s">
        <v>269</v>
      </c>
      <c r="AU2963" s="167" t="s">
        <v>87</v>
      </c>
      <c r="AV2963" s="13" t="s">
        <v>79</v>
      </c>
      <c r="AW2963" s="13" t="s">
        <v>26</v>
      </c>
      <c r="AX2963" s="13" t="s">
        <v>71</v>
      </c>
      <c r="AY2963" s="167" t="s">
        <v>157</v>
      </c>
    </row>
    <row r="2964" spans="1:65" s="15" customFormat="1" x14ac:dyDescent="0.2">
      <c r="B2964" s="179"/>
      <c r="D2964" s="166" t="s">
        <v>269</v>
      </c>
      <c r="E2964" s="180" t="s">
        <v>1</v>
      </c>
      <c r="F2964" s="181" t="s">
        <v>272</v>
      </c>
      <c r="H2964" s="182">
        <v>1195.652</v>
      </c>
      <c r="L2964" s="179"/>
      <c r="M2964" s="183"/>
      <c r="N2964" s="184"/>
      <c r="O2964" s="184"/>
      <c r="P2964" s="184"/>
      <c r="Q2964" s="184"/>
      <c r="R2964" s="184"/>
      <c r="S2964" s="184"/>
      <c r="T2964" s="185"/>
      <c r="AT2964" s="180" t="s">
        <v>269</v>
      </c>
      <c r="AU2964" s="180" t="s">
        <v>87</v>
      </c>
      <c r="AV2964" s="15" t="s">
        <v>162</v>
      </c>
      <c r="AW2964" s="15" t="s">
        <v>26</v>
      </c>
      <c r="AX2964" s="15" t="s">
        <v>79</v>
      </c>
      <c r="AY2964" s="180" t="s">
        <v>157</v>
      </c>
    </row>
    <row r="2965" spans="1:65" s="2" customFormat="1" ht="24.2" customHeight="1" x14ac:dyDescent="0.2">
      <c r="A2965" s="30"/>
      <c r="B2965" s="147"/>
      <c r="C2965" s="148" t="s">
        <v>3721</v>
      </c>
      <c r="D2965" s="148" t="s">
        <v>159</v>
      </c>
      <c r="E2965" s="149" t="s">
        <v>3722</v>
      </c>
      <c r="F2965" s="150" t="s">
        <v>3723</v>
      </c>
      <c r="G2965" s="151" t="s">
        <v>196</v>
      </c>
      <c r="H2965" s="152">
        <v>200.77</v>
      </c>
      <c r="I2965" s="152"/>
      <c r="J2965" s="152">
        <f>ROUND(I2965*H2965,3)</f>
        <v>0</v>
      </c>
      <c r="K2965" s="153"/>
      <c r="L2965" s="31"/>
      <c r="M2965" s="154" t="s">
        <v>1</v>
      </c>
      <c r="N2965" s="155" t="s">
        <v>37</v>
      </c>
      <c r="O2965" s="156">
        <v>1.0760000000000001</v>
      </c>
      <c r="P2965" s="156">
        <f>O2965*H2965</f>
        <v>216.02852000000001</v>
      </c>
      <c r="Q2965" s="156">
        <v>2.1000000000000001E-4</v>
      </c>
      <c r="R2965" s="156">
        <f>Q2965*H2965</f>
        <v>4.2161700000000003E-2</v>
      </c>
      <c r="S2965" s="156">
        <v>0</v>
      </c>
      <c r="T2965" s="157">
        <f>S2965*H2965</f>
        <v>0</v>
      </c>
      <c r="U2965" s="30"/>
      <c r="V2965" s="30"/>
      <c r="W2965" s="30"/>
      <c r="X2965" s="30"/>
      <c r="Y2965" s="30"/>
      <c r="Z2965" s="30"/>
      <c r="AA2965" s="30"/>
      <c r="AB2965" s="30"/>
      <c r="AC2965" s="30"/>
      <c r="AD2965" s="30"/>
      <c r="AE2965" s="30"/>
      <c r="AR2965" s="158" t="s">
        <v>220</v>
      </c>
      <c r="AT2965" s="158" t="s">
        <v>159</v>
      </c>
      <c r="AU2965" s="158" t="s">
        <v>87</v>
      </c>
      <c r="AY2965" s="18" t="s">
        <v>157</v>
      </c>
      <c r="BE2965" s="159">
        <f>IF(N2965="základná",J2965,0)</f>
        <v>0</v>
      </c>
      <c r="BF2965" s="159">
        <f>IF(N2965="znížená",J2965,0)</f>
        <v>0</v>
      </c>
      <c r="BG2965" s="159">
        <f>IF(N2965="zákl. prenesená",J2965,0)</f>
        <v>0</v>
      </c>
      <c r="BH2965" s="159">
        <f>IF(N2965="zníž. prenesená",J2965,0)</f>
        <v>0</v>
      </c>
      <c r="BI2965" s="159">
        <f>IF(N2965="nulová",J2965,0)</f>
        <v>0</v>
      </c>
      <c r="BJ2965" s="18" t="s">
        <v>87</v>
      </c>
      <c r="BK2965" s="160">
        <f>ROUND(I2965*H2965,3)</f>
        <v>0</v>
      </c>
      <c r="BL2965" s="18" t="s">
        <v>220</v>
      </c>
      <c r="BM2965" s="158" t="s">
        <v>3724</v>
      </c>
    </row>
    <row r="2966" spans="1:65" s="14" customFormat="1" x14ac:dyDescent="0.2">
      <c r="B2966" s="172"/>
      <c r="D2966" s="166" t="s">
        <v>269</v>
      </c>
      <c r="E2966" s="173" t="s">
        <v>1</v>
      </c>
      <c r="F2966" s="174" t="s">
        <v>3725</v>
      </c>
      <c r="H2966" s="175">
        <v>9.67</v>
      </c>
      <c r="L2966" s="172"/>
      <c r="M2966" s="176"/>
      <c r="N2966" s="177"/>
      <c r="O2966" s="177"/>
      <c r="P2966" s="177"/>
      <c r="Q2966" s="177"/>
      <c r="R2966" s="177"/>
      <c r="S2966" s="177"/>
      <c r="T2966" s="178"/>
      <c r="AT2966" s="173" t="s">
        <v>269</v>
      </c>
      <c r="AU2966" s="173" t="s">
        <v>87</v>
      </c>
      <c r="AV2966" s="14" t="s">
        <v>87</v>
      </c>
      <c r="AW2966" s="14" t="s">
        <v>26</v>
      </c>
      <c r="AX2966" s="14" t="s">
        <v>71</v>
      </c>
      <c r="AY2966" s="173" t="s">
        <v>157</v>
      </c>
    </row>
    <row r="2967" spans="1:65" s="14" customFormat="1" x14ac:dyDescent="0.2">
      <c r="B2967" s="172"/>
      <c r="D2967" s="166" t="s">
        <v>269</v>
      </c>
      <c r="E2967" s="173" t="s">
        <v>1</v>
      </c>
      <c r="F2967" s="174" t="s">
        <v>3726</v>
      </c>
      <c r="H2967" s="175">
        <v>6.7</v>
      </c>
      <c r="L2967" s="172"/>
      <c r="M2967" s="176"/>
      <c r="N2967" s="177"/>
      <c r="O2967" s="177"/>
      <c r="P2967" s="177"/>
      <c r="Q2967" s="177"/>
      <c r="R2967" s="177"/>
      <c r="S2967" s="177"/>
      <c r="T2967" s="178"/>
      <c r="AT2967" s="173" t="s">
        <v>269</v>
      </c>
      <c r="AU2967" s="173" t="s">
        <v>87</v>
      </c>
      <c r="AV2967" s="14" t="s">
        <v>87</v>
      </c>
      <c r="AW2967" s="14" t="s">
        <v>26</v>
      </c>
      <c r="AX2967" s="14" t="s">
        <v>71</v>
      </c>
      <c r="AY2967" s="173" t="s">
        <v>157</v>
      </c>
    </row>
    <row r="2968" spans="1:65" s="14" customFormat="1" x14ac:dyDescent="0.2">
      <c r="B2968" s="172"/>
      <c r="D2968" s="166" t="s">
        <v>269</v>
      </c>
      <c r="E2968" s="173" t="s">
        <v>1</v>
      </c>
      <c r="F2968" s="174" t="s">
        <v>3727</v>
      </c>
      <c r="H2968" s="175">
        <v>5.4</v>
      </c>
      <c r="L2968" s="172"/>
      <c r="M2968" s="176"/>
      <c r="N2968" s="177"/>
      <c r="O2968" s="177"/>
      <c r="P2968" s="177"/>
      <c r="Q2968" s="177"/>
      <c r="R2968" s="177"/>
      <c r="S2968" s="177"/>
      <c r="T2968" s="178"/>
      <c r="AT2968" s="173" t="s">
        <v>269</v>
      </c>
      <c r="AU2968" s="173" t="s">
        <v>87</v>
      </c>
      <c r="AV2968" s="14" t="s">
        <v>87</v>
      </c>
      <c r="AW2968" s="14" t="s">
        <v>26</v>
      </c>
      <c r="AX2968" s="14" t="s">
        <v>71</v>
      </c>
      <c r="AY2968" s="173" t="s">
        <v>157</v>
      </c>
    </row>
    <row r="2969" spans="1:65" s="14" customFormat="1" x14ac:dyDescent="0.2">
      <c r="B2969" s="172"/>
      <c r="D2969" s="166" t="s">
        <v>269</v>
      </c>
      <c r="E2969" s="173" t="s">
        <v>1</v>
      </c>
      <c r="F2969" s="174" t="s">
        <v>3728</v>
      </c>
      <c r="H2969" s="175">
        <v>18.399999999999999</v>
      </c>
      <c r="L2969" s="172"/>
      <c r="M2969" s="176"/>
      <c r="N2969" s="177"/>
      <c r="O2969" s="177"/>
      <c r="P2969" s="177"/>
      <c r="Q2969" s="177"/>
      <c r="R2969" s="177"/>
      <c r="S2969" s="177"/>
      <c r="T2969" s="178"/>
      <c r="AT2969" s="173" t="s">
        <v>269</v>
      </c>
      <c r="AU2969" s="173" t="s">
        <v>87</v>
      </c>
      <c r="AV2969" s="14" t="s">
        <v>87</v>
      </c>
      <c r="AW2969" s="14" t="s">
        <v>26</v>
      </c>
      <c r="AX2969" s="14" t="s">
        <v>71</v>
      </c>
      <c r="AY2969" s="173" t="s">
        <v>157</v>
      </c>
    </row>
    <row r="2970" spans="1:65" s="14" customFormat="1" x14ac:dyDescent="0.2">
      <c r="B2970" s="172"/>
      <c r="D2970" s="166" t="s">
        <v>269</v>
      </c>
      <c r="E2970" s="173" t="s">
        <v>1</v>
      </c>
      <c r="F2970" s="174" t="s">
        <v>3729</v>
      </c>
      <c r="H2970" s="175">
        <v>2.8</v>
      </c>
      <c r="L2970" s="172"/>
      <c r="M2970" s="176"/>
      <c r="N2970" s="177"/>
      <c r="O2970" s="177"/>
      <c r="P2970" s="177"/>
      <c r="Q2970" s="177"/>
      <c r="R2970" s="177"/>
      <c r="S2970" s="177"/>
      <c r="T2970" s="178"/>
      <c r="AT2970" s="173" t="s">
        <v>269</v>
      </c>
      <c r="AU2970" s="173" t="s">
        <v>87</v>
      </c>
      <c r="AV2970" s="14" t="s">
        <v>87</v>
      </c>
      <c r="AW2970" s="14" t="s">
        <v>26</v>
      </c>
      <c r="AX2970" s="14" t="s">
        <v>71</v>
      </c>
      <c r="AY2970" s="173" t="s">
        <v>157</v>
      </c>
    </row>
    <row r="2971" spans="1:65" s="14" customFormat="1" x14ac:dyDescent="0.2">
      <c r="B2971" s="172"/>
      <c r="D2971" s="166" t="s">
        <v>269</v>
      </c>
      <c r="E2971" s="173" t="s">
        <v>1</v>
      </c>
      <c r="F2971" s="174" t="s">
        <v>3730</v>
      </c>
      <c r="H2971" s="175">
        <v>93.8</v>
      </c>
      <c r="L2971" s="172"/>
      <c r="M2971" s="176"/>
      <c r="N2971" s="177"/>
      <c r="O2971" s="177"/>
      <c r="P2971" s="177"/>
      <c r="Q2971" s="177"/>
      <c r="R2971" s="177"/>
      <c r="S2971" s="177"/>
      <c r="T2971" s="178"/>
      <c r="AT2971" s="173" t="s">
        <v>269</v>
      </c>
      <c r="AU2971" s="173" t="s">
        <v>87</v>
      </c>
      <c r="AV2971" s="14" t="s">
        <v>87</v>
      </c>
      <c r="AW2971" s="14" t="s">
        <v>26</v>
      </c>
      <c r="AX2971" s="14" t="s">
        <v>71</v>
      </c>
      <c r="AY2971" s="173" t="s">
        <v>157</v>
      </c>
    </row>
    <row r="2972" spans="1:65" s="14" customFormat="1" x14ac:dyDescent="0.2">
      <c r="B2972" s="172"/>
      <c r="D2972" s="166" t="s">
        <v>269</v>
      </c>
      <c r="E2972" s="173" t="s">
        <v>1</v>
      </c>
      <c r="F2972" s="174" t="s">
        <v>3731</v>
      </c>
      <c r="H2972" s="175">
        <v>64</v>
      </c>
      <c r="L2972" s="172"/>
      <c r="M2972" s="176"/>
      <c r="N2972" s="177"/>
      <c r="O2972" s="177"/>
      <c r="P2972" s="177"/>
      <c r="Q2972" s="177"/>
      <c r="R2972" s="177"/>
      <c r="S2972" s="177"/>
      <c r="T2972" s="178"/>
      <c r="AT2972" s="173" t="s">
        <v>269</v>
      </c>
      <c r="AU2972" s="173" t="s">
        <v>87</v>
      </c>
      <c r="AV2972" s="14" t="s">
        <v>87</v>
      </c>
      <c r="AW2972" s="14" t="s">
        <v>26</v>
      </c>
      <c r="AX2972" s="14" t="s">
        <v>71</v>
      </c>
      <c r="AY2972" s="173" t="s">
        <v>157</v>
      </c>
    </row>
    <row r="2973" spans="1:65" s="13" customFormat="1" x14ac:dyDescent="0.2">
      <c r="B2973" s="165"/>
      <c r="D2973" s="166" t="s">
        <v>269</v>
      </c>
      <c r="E2973" s="167" t="s">
        <v>1</v>
      </c>
      <c r="F2973" s="168" t="s">
        <v>1994</v>
      </c>
      <c r="H2973" s="167" t="s">
        <v>1</v>
      </c>
      <c r="L2973" s="165"/>
      <c r="M2973" s="169"/>
      <c r="N2973" s="170"/>
      <c r="O2973" s="170"/>
      <c r="P2973" s="170"/>
      <c r="Q2973" s="170"/>
      <c r="R2973" s="170"/>
      <c r="S2973" s="170"/>
      <c r="T2973" s="171"/>
      <c r="AT2973" s="167" t="s">
        <v>269</v>
      </c>
      <c r="AU2973" s="167" t="s">
        <v>87</v>
      </c>
      <c r="AV2973" s="13" t="s">
        <v>79</v>
      </c>
      <c r="AW2973" s="13" t="s">
        <v>26</v>
      </c>
      <c r="AX2973" s="13" t="s">
        <v>71</v>
      </c>
      <c r="AY2973" s="167" t="s">
        <v>157</v>
      </c>
    </row>
    <row r="2974" spans="1:65" s="13" customFormat="1" x14ac:dyDescent="0.2">
      <c r="B2974" s="165"/>
      <c r="D2974" s="166" t="s">
        <v>269</v>
      </c>
      <c r="E2974" s="167" t="s">
        <v>1</v>
      </c>
      <c r="F2974" s="168" t="s">
        <v>3732</v>
      </c>
      <c r="H2974" s="167" t="s">
        <v>1</v>
      </c>
      <c r="L2974" s="165"/>
      <c r="M2974" s="169"/>
      <c r="N2974" s="170"/>
      <c r="O2974" s="170"/>
      <c r="P2974" s="170"/>
      <c r="Q2974" s="170"/>
      <c r="R2974" s="170"/>
      <c r="S2974" s="170"/>
      <c r="T2974" s="171"/>
      <c r="AT2974" s="167" t="s">
        <v>269</v>
      </c>
      <c r="AU2974" s="167" t="s">
        <v>87</v>
      </c>
      <c r="AV2974" s="13" t="s">
        <v>79</v>
      </c>
      <c r="AW2974" s="13" t="s">
        <v>26</v>
      </c>
      <c r="AX2974" s="13" t="s">
        <v>71</v>
      </c>
      <c r="AY2974" s="167" t="s">
        <v>157</v>
      </c>
    </row>
    <row r="2975" spans="1:65" s="13" customFormat="1" x14ac:dyDescent="0.2">
      <c r="B2975" s="165"/>
      <c r="D2975" s="166" t="s">
        <v>269</v>
      </c>
      <c r="E2975" s="167" t="s">
        <v>1</v>
      </c>
      <c r="F2975" s="168" t="s">
        <v>3506</v>
      </c>
      <c r="H2975" s="167" t="s">
        <v>1</v>
      </c>
      <c r="L2975" s="165"/>
      <c r="M2975" s="169"/>
      <c r="N2975" s="170"/>
      <c r="O2975" s="170"/>
      <c r="P2975" s="170"/>
      <c r="Q2975" s="170"/>
      <c r="R2975" s="170"/>
      <c r="S2975" s="170"/>
      <c r="T2975" s="171"/>
      <c r="AT2975" s="167" t="s">
        <v>269</v>
      </c>
      <c r="AU2975" s="167" t="s">
        <v>87</v>
      </c>
      <c r="AV2975" s="13" t="s">
        <v>79</v>
      </c>
      <c r="AW2975" s="13" t="s">
        <v>26</v>
      </c>
      <c r="AX2975" s="13" t="s">
        <v>71</v>
      </c>
      <c r="AY2975" s="167" t="s">
        <v>157</v>
      </c>
    </row>
    <row r="2976" spans="1:65" s="13" customFormat="1" x14ac:dyDescent="0.2">
      <c r="B2976" s="165"/>
      <c r="D2976" s="166" t="s">
        <v>269</v>
      </c>
      <c r="E2976" s="167" t="s">
        <v>1</v>
      </c>
      <c r="F2976" s="168" t="s">
        <v>3507</v>
      </c>
      <c r="H2976" s="167" t="s">
        <v>1</v>
      </c>
      <c r="L2976" s="165"/>
      <c r="M2976" s="169"/>
      <c r="N2976" s="170"/>
      <c r="O2976" s="170"/>
      <c r="P2976" s="170"/>
      <c r="Q2976" s="170"/>
      <c r="R2976" s="170"/>
      <c r="S2976" s="170"/>
      <c r="T2976" s="171"/>
      <c r="AT2976" s="167" t="s">
        <v>269</v>
      </c>
      <c r="AU2976" s="167" t="s">
        <v>87</v>
      </c>
      <c r="AV2976" s="13" t="s">
        <v>79</v>
      </c>
      <c r="AW2976" s="13" t="s">
        <v>26</v>
      </c>
      <c r="AX2976" s="13" t="s">
        <v>71</v>
      </c>
      <c r="AY2976" s="167" t="s">
        <v>157</v>
      </c>
    </row>
    <row r="2977" spans="1:65" s="15" customFormat="1" x14ac:dyDescent="0.2">
      <c r="B2977" s="179"/>
      <c r="D2977" s="166" t="s">
        <v>269</v>
      </c>
      <c r="E2977" s="180" t="s">
        <v>1</v>
      </c>
      <c r="F2977" s="181" t="s">
        <v>272</v>
      </c>
      <c r="H2977" s="182">
        <v>200.77</v>
      </c>
      <c r="L2977" s="179"/>
      <c r="M2977" s="183"/>
      <c r="N2977" s="184"/>
      <c r="O2977" s="184"/>
      <c r="P2977" s="184"/>
      <c r="Q2977" s="184"/>
      <c r="R2977" s="184"/>
      <c r="S2977" s="184"/>
      <c r="T2977" s="185"/>
      <c r="AT2977" s="180" t="s">
        <v>269</v>
      </c>
      <c r="AU2977" s="180" t="s">
        <v>87</v>
      </c>
      <c r="AV2977" s="15" t="s">
        <v>162</v>
      </c>
      <c r="AW2977" s="15" t="s">
        <v>26</v>
      </c>
      <c r="AX2977" s="15" t="s">
        <v>79</v>
      </c>
      <c r="AY2977" s="180" t="s">
        <v>157</v>
      </c>
    </row>
    <row r="2978" spans="1:65" s="2" customFormat="1" ht="24.2" customHeight="1" x14ac:dyDescent="0.2">
      <c r="A2978" s="30"/>
      <c r="B2978" s="147"/>
      <c r="C2978" s="148" t="s">
        <v>3733</v>
      </c>
      <c r="D2978" s="148" t="s">
        <v>159</v>
      </c>
      <c r="E2978" s="149" t="s">
        <v>3734</v>
      </c>
      <c r="F2978" s="150" t="s">
        <v>3735</v>
      </c>
      <c r="G2978" s="151" t="s">
        <v>196</v>
      </c>
      <c r="H2978" s="152">
        <v>40.29</v>
      </c>
      <c r="I2978" s="152"/>
      <c r="J2978" s="152">
        <f>ROUND(I2978*H2978,3)</f>
        <v>0</v>
      </c>
      <c r="K2978" s="153"/>
      <c r="L2978" s="31"/>
      <c r="M2978" s="154" t="s">
        <v>1</v>
      </c>
      <c r="N2978" s="155" t="s">
        <v>37</v>
      </c>
      <c r="O2978" s="156">
        <v>1.0760000000000001</v>
      </c>
      <c r="P2978" s="156">
        <f>O2978*H2978</f>
        <v>43.352040000000002</v>
      </c>
      <c r="Q2978" s="156">
        <v>2.1000000000000001E-4</v>
      </c>
      <c r="R2978" s="156">
        <f>Q2978*H2978</f>
        <v>8.4609000000000004E-3</v>
      </c>
      <c r="S2978" s="156">
        <v>0</v>
      </c>
      <c r="T2978" s="157">
        <f>S2978*H2978</f>
        <v>0</v>
      </c>
      <c r="U2978" s="30"/>
      <c r="V2978" s="30"/>
      <c r="W2978" s="30"/>
      <c r="X2978" s="30"/>
      <c r="Y2978" s="30"/>
      <c r="Z2978" s="30"/>
      <c r="AA2978" s="30"/>
      <c r="AB2978" s="30"/>
      <c r="AC2978" s="30"/>
      <c r="AD2978" s="30"/>
      <c r="AE2978" s="30"/>
      <c r="AR2978" s="158" t="s">
        <v>220</v>
      </c>
      <c r="AT2978" s="158" t="s">
        <v>159</v>
      </c>
      <c r="AU2978" s="158" t="s">
        <v>87</v>
      </c>
      <c r="AY2978" s="18" t="s">
        <v>157</v>
      </c>
      <c r="BE2978" s="159">
        <f>IF(N2978="základná",J2978,0)</f>
        <v>0</v>
      </c>
      <c r="BF2978" s="159">
        <f>IF(N2978="znížená",J2978,0)</f>
        <v>0</v>
      </c>
      <c r="BG2978" s="159">
        <f>IF(N2978="zákl. prenesená",J2978,0)</f>
        <v>0</v>
      </c>
      <c r="BH2978" s="159">
        <f>IF(N2978="zníž. prenesená",J2978,0)</f>
        <v>0</v>
      </c>
      <c r="BI2978" s="159">
        <f>IF(N2978="nulová",J2978,0)</f>
        <v>0</v>
      </c>
      <c r="BJ2978" s="18" t="s">
        <v>87</v>
      </c>
      <c r="BK2978" s="160">
        <f>ROUND(I2978*H2978,3)</f>
        <v>0</v>
      </c>
      <c r="BL2978" s="18" t="s">
        <v>220</v>
      </c>
      <c r="BM2978" s="158" t="s">
        <v>3736</v>
      </c>
    </row>
    <row r="2979" spans="1:65" s="14" customFormat="1" x14ac:dyDescent="0.2">
      <c r="B2979" s="172"/>
      <c r="D2979" s="166" t="s">
        <v>269</v>
      </c>
      <c r="E2979" s="173" t="s">
        <v>1</v>
      </c>
      <c r="F2979" s="174" t="s">
        <v>3737</v>
      </c>
      <c r="H2979" s="175">
        <v>8.77</v>
      </c>
      <c r="L2979" s="172"/>
      <c r="M2979" s="176"/>
      <c r="N2979" s="177"/>
      <c r="O2979" s="177"/>
      <c r="P2979" s="177"/>
      <c r="Q2979" s="177"/>
      <c r="R2979" s="177"/>
      <c r="S2979" s="177"/>
      <c r="T2979" s="178"/>
      <c r="AT2979" s="173" t="s">
        <v>269</v>
      </c>
      <c r="AU2979" s="173" t="s">
        <v>87</v>
      </c>
      <c r="AV2979" s="14" t="s">
        <v>87</v>
      </c>
      <c r="AW2979" s="14" t="s">
        <v>26</v>
      </c>
      <c r="AX2979" s="14" t="s">
        <v>71</v>
      </c>
      <c r="AY2979" s="173" t="s">
        <v>157</v>
      </c>
    </row>
    <row r="2980" spans="1:65" s="14" customFormat="1" x14ac:dyDescent="0.2">
      <c r="B2980" s="172"/>
      <c r="D2980" s="166" t="s">
        <v>269</v>
      </c>
      <c r="E2980" s="173" t="s">
        <v>1</v>
      </c>
      <c r="F2980" s="174" t="s">
        <v>3738</v>
      </c>
      <c r="H2980" s="175">
        <v>13.74</v>
      </c>
      <c r="L2980" s="172"/>
      <c r="M2980" s="176"/>
      <c r="N2980" s="177"/>
      <c r="O2980" s="177"/>
      <c r="P2980" s="177"/>
      <c r="Q2980" s="177"/>
      <c r="R2980" s="177"/>
      <c r="S2980" s="177"/>
      <c r="T2980" s="178"/>
      <c r="AT2980" s="173" t="s">
        <v>269</v>
      </c>
      <c r="AU2980" s="173" t="s">
        <v>87</v>
      </c>
      <c r="AV2980" s="14" t="s">
        <v>87</v>
      </c>
      <c r="AW2980" s="14" t="s">
        <v>26</v>
      </c>
      <c r="AX2980" s="14" t="s">
        <v>71</v>
      </c>
      <c r="AY2980" s="173" t="s">
        <v>157</v>
      </c>
    </row>
    <row r="2981" spans="1:65" s="14" customFormat="1" x14ac:dyDescent="0.2">
      <c r="B2981" s="172"/>
      <c r="D2981" s="166" t="s">
        <v>269</v>
      </c>
      <c r="E2981" s="173" t="s">
        <v>1</v>
      </c>
      <c r="F2981" s="174" t="s">
        <v>3739</v>
      </c>
      <c r="H2981" s="175">
        <v>5.74</v>
      </c>
      <c r="L2981" s="172"/>
      <c r="M2981" s="176"/>
      <c r="N2981" s="177"/>
      <c r="O2981" s="177"/>
      <c r="P2981" s="177"/>
      <c r="Q2981" s="177"/>
      <c r="R2981" s="177"/>
      <c r="S2981" s="177"/>
      <c r="T2981" s="178"/>
      <c r="AT2981" s="173" t="s">
        <v>269</v>
      </c>
      <c r="AU2981" s="173" t="s">
        <v>87</v>
      </c>
      <c r="AV2981" s="14" t="s">
        <v>87</v>
      </c>
      <c r="AW2981" s="14" t="s">
        <v>26</v>
      </c>
      <c r="AX2981" s="14" t="s">
        <v>71</v>
      </c>
      <c r="AY2981" s="173" t="s">
        <v>157</v>
      </c>
    </row>
    <row r="2982" spans="1:65" s="14" customFormat="1" x14ac:dyDescent="0.2">
      <c r="B2982" s="172"/>
      <c r="D2982" s="166" t="s">
        <v>269</v>
      </c>
      <c r="E2982" s="173" t="s">
        <v>1</v>
      </c>
      <c r="F2982" s="174" t="s">
        <v>3740</v>
      </c>
      <c r="H2982" s="175">
        <v>5.74</v>
      </c>
      <c r="L2982" s="172"/>
      <c r="M2982" s="176"/>
      <c r="N2982" s="177"/>
      <c r="O2982" s="177"/>
      <c r="P2982" s="177"/>
      <c r="Q2982" s="177"/>
      <c r="R2982" s="177"/>
      <c r="S2982" s="177"/>
      <c r="T2982" s="178"/>
      <c r="AT2982" s="173" t="s">
        <v>269</v>
      </c>
      <c r="AU2982" s="173" t="s">
        <v>87</v>
      </c>
      <c r="AV2982" s="14" t="s">
        <v>87</v>
      </c>
      <c r="AW2982" s="14" t="s">
        <v>26</v>
      </c>
      <c r="AX2982" s="14" t="s">
        <v>71</v>
      </c>
      <c r="AY2982" s="173" t="s">
        <v>157</v>
      </c>
    </row>
    <row r="2983" spans="1:65" s="14" customFormat="1" x14ac:dyDescent="0.2">
      <c r="B2983" s="172"/>
      <c r="D2983" s="166" t="s">
        <v>269</v>
      </c>
      <c r="E2983" s="173" t="s">
        <v>1</v>
      </c>
      <c r="F2983" s="174" t="s">
        <v>3741</v>
      </c>
      <c r="H2983" s="175">
        <v>6.3</v>
      </c>
      <c r="L2983" s="172"/>
      <c r="M2983" s="176"/>
      <c r="N2983" s="177"/>
      <c r="O2983" s="177"/>
      <c r="P2983" s="177"/>
      <c r="Q2983" s="177"/>
      <c r="R2983" s="177"/>
      <c r="S2983" s="177"/>
      <c r="T2983" s="178"/>
      <c r="AT2983" s="173" t="s">
        <v>269</v>
      </c>
      <c r="AU2983" s="173" t="s">
        <v>87</v>
      </c>
      <c r="AV2983" s="14" t="s">
        <v>87</v>
      </c>
      <c r="AW2983" s="14" t="s">
        <v>26</v>
      </c>
      <c r="AX2983" s="14" t="s">
        <v>71</v>
      </c>
      <c r="AY2983" s="173" t="s">
        <v>157</v>
      </c>
    </row>
    <row r="2984" spans="1:65" s="13" customFormat="1" x14ac:dyDescent="0.2">
      <c r="B2984" s="165"/>
      <c r="D2984" s="166" t="s">
        <v>269</v>
      </c>
      <c r="E2984" s="167" t="s">
        <v>1</v>
      </c>
      <c r="F2984" s="168" t="s">
        <v>1994</v>
      </c>
      <c r="H2984" s="167" t="s">
        <v>1</v>
      </c>
      <c r="L2984" s="165"/>
      <c r="M2984" s="169"/>
      <c r="N2984" s="170"/>
      <c r="O2984" s="170"/>
      <c r="P2984" s="170"/>
      <c r="Q2984" s="170"/>
      <c r="R2984" s="170"/>
      <c r="S2984" s="170"/>
      <c r="T2984" s="171"/>
      <c r="AT2984" s="167" t="s">
        <v>269</v>
      </c>
      <c r="AU2984" s="167" t="s">
        <v>87</v>
      </c>
      <c r="AV2984" s="13" t="s">
        <v>79</v>
      </c>
      <c r="AW2984" s="13" t="s">
        <v>26</v>
      </c>
      <c r="AX2984" s="13" t="s">
        <v>71</v>
      </c>
      <c r="AY2984" s="167" t="s">
        <v>157</v>
      </c>
    </row>
    <row r="2985" spans="1:65" s="13" customFormat="1" x14ac:dyDescent="0.2">
      <c r="B2985" s="165"/>
      <c r="D2985" s="166" t="s">
        <v>269</v>
      </c>
      <c r="E2985" s="167" t="s">
        <v>1</v>
      </c>
      <c r="F2985" s="168" t="s">
        <v>3732</v>
      </c>
      <c r="H2985" s="167" t="s">
        <v>1</v>
      </c>
      <c r="L2985" s="165"/>
      <c r="M2985" s="169"/>
      <c r="N2985" s="170"/>
      <c r="O2985" s="170"/>
      <c r="P2985" s="170"/>
      <c r="Q2985" s="170"/>
      <c r="R2985" s="170"/>
      <c r="S2985" s="170"/>
      <c r="T2985" s="171"/>
      <c r="AT2985" s="167" t="s">
        <v>269</v>
      </c>
      <c r="AU2985" s="167" t="s">
        <v>87</v>
      </c>
      <c r="AV2985" s="13" t="s">
        <v>79</v>
      </c>
      <c r="AW2985" s="13" t="s">
        <v>26</v>
      </c>
      <c r="AX2985" s="13" t="s">
        <v>71</v>
      </c>
      <c r="AY2985" s="167" t="s">
        <v>157</v>
      </c>
    </row>
    <row r="2986" spans="1:65" s="13" customFormat="1" x14ac:dyDescent="0.2">
      <c r="B2986" s="165"/>
      <c r="D2986" s="166" t="s">
        <v>269</v>
      </c>
      <c r="E2986" s="167" t="s">
        <v>1</v>
      </c>
      <c r="F2986" s="168" t="s">
        <v>3506</v>
      </c>
      <c r="H2986" s="167" t="s">
        <v>1</v>
      </c>
      <c r="L2986" s="165"/>
      <c r="M2986" s="169"/>
      <c r="N2986" s="170"/>
      <c r="O2986" s="170"/>
      <c r="P2986" s="170"/>
      <c r="Q2986" s="170"/>
      <c r="R2986" s="170"/>
      <c r="S2986" s="170"/>
      <c r="T2986" s="171"/>
      <c r="AT2986" s="167" t="s">
        <v>269</v>
      </c>
      <c r="AU2986" s="167" t="s">
        <v>87</v>
      </c>
      <c r="AV2986" s="13" t="s">
        <v>79</v>
      </c>
      <c r="AW2986" s="13" t="s">
        <v>26</v>
      </c>
      <c r="AX2986" s="13" t="s">
        <v>71</v>
      </c>
      <c r="AY2986" s="167" t="s">
        <v>157</v>
      </c>
    </row>
    <row r="2987" spans="1:65" s="13" customFormat="1" x14ac:dyDescent="0.2">
      <c r="B2987" s="165"/>
      <c r="D2987" s="166" t="s">
        <v>269</v>
      </c>
      <c r="E2987" s="167" t="s">
        <v>1</v>
      </c>
      <c r="F2987" s="168" t="s">
        <v>3507</v>
      </c>
      <c r="H2987" s="167" t="s">
        <v>1</v>
      </c>
      <c r="L2987" s="165"/>
      <c r="M2987" s="169"/>
      <c r="N2987" s="170"/>
      <c r="O2987" s="170"/>
      <c r="P2987" s="170"/>
      <c r="Q2987" s="170"/>
      <c r="R2987" s="170"/>
      <c r="S2987" s="170"/>
      <c r="T2987" s="171"/>
      <c r="AT2987" s="167" t="s">
        <v>269</v>
      </c>
      <c r="AU2987" s="167" t="s">
        <v>87</v>
      </c>
      <c r="AV2987" s="13" t="s">
        <v>79</v>
      </c>
      <c r="AW2987" s="13" t="s">
        <v>26</v>
      </c>
      <c r="AX2987" s="13" t="s">
        <v>71</v>
      </c>
      <c r="AY2987" s="167" t="s">
        <v>157</v>
      </c>
    </row>
    <row r="2988" spans="1:65" s="15" customFormat="1" x14ac:dyDescent="0.2">
      <c r="B2988" s="179"/>
      <c r="D2988" s="166" t="s">
        <v>269</v>
      </c>
      <c r="E2988" s="180" t="s">
        <v>1</v>
      </c>
      <c r="F2988" s="181" t="s">
        <v>272</v>
      </c>
      <c r="H2988" s="182">
        <v>40.29</v>
      </c>
      <c r="L2988" s="179"/>
      <c r="M2988" s="183"/>
      <c r="N2988" s="184"/>
      <c r="O2988" s="184"/>
      <c r="P2988" s="184"/>
      <c r="Q2988" s="184"/>
      <c r="R2988" s="184"/>
      <c r="S2988" s="184"/>
      <c r="T2988" s="185"/>
      <c r="AT2988" s="180" t="s">
        <v>269</v>
      </c>
      <c r="AU2988" s="180" t="s">
        <v>87</v>
      </c>
      <c r="AV2988" s="15" t="s">
        <v>162</v>
      </c>
      <c r="AW2988" s="15" t="s">
        <v>26</v>
      </c>
      <c r="AX2988" s="15" t="s">
        <v>79</v>
      </c>
      <c r="AY2988" s="180" t="s">
        <v>157</v>
      </c>
    </row>
    <row r="2989" spans="1:65" s="2" customFormat="1" ht="24.2" customHeight="1" x14ac:dyDescent="0.2">
      <c r="A2989" s="30"/>
      <c r="B2989" s="147"/>
      <c r="C2989" s="148" t="s">
        <v>3742</v>
      </c>
      <c r="D2989" s="148" t="s">
        <v>159</v>
      </c>
      <c r="E2989" s="149" t="s">
        <v>3743</v>
      </c>
      <c r="F2989" s="150" t="s">
        <v>3744</v>
      </c>
      <c r="G2989" s="151" t="s">
        <v>196</v>
      </c>
      <c r="H2989" s="152">
        <v>283.69</v>
      </c>
      <c r="I2989" s="152"/>
      <c r="J2989" s="152">
        <f>ROUND(I2989*H2989,3)</f>
        <v>0</v>
      </c>
      <c r="K2989" s="153"/>
      <c r="L2989" s="31"/>
      <c r="M2989" s="154" t="s">
        <v>1</v>
      </c>
      <c r="N2989" s="155" t="s">
        <v>37</v>
      </c>
      <c r="O2989" s="156">
        <v>1.0760000000000001</v>
      </c>
      <c r="P2989" s="156">
        <f>O2989*H2989</f>
        <v>305.25044000000003</v>
      </c>
      <c r="Q2989" s="156">
        <v>2.1000000000000001E-4</v>
      </c>
      <c r="R2989" s="156">
        <f>Q2989*H2989</f>
        <v>5.95749E-2</v>
      </c>
      <c r="S2989" s="156">
        <v>0</v>
      </c>
      <c r="T2989" s="157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58" t="s">
        <v>220</v>
      </c>
      <c r="AT2989" s="158" t="s">
        <v>159</v>
      </c>
      <c r="AU2989" s="158" t="s">
        <v>87</v>
      </c>
      <c r="AY2989" s="18" t="s">
        <v>157</v>
      </c>
      <c r="BE2989" s="159">
        <f>IF(N2989="základná",J2989,0)</f>
        <v>0</v>
      </c>
      <c r="BF2989" s="159">
        <f>IF(N2989="znížená",J2989,0)</f>
        <v>0</v>
      </c>
      <c r="BG2989" s="159">
        <f>IF(N2989="zákl. prenesená",J2989,0)</f>
        <v>0</v>
      </c>
      <c r="BH2989" s="159">
        <f>IF(N2989="zníž. prenesená",J2989,0)</f>
        <v>0</v>
      </c>
      <c r="BI2989" s="159">
        <f>IF(N2989="nulová",J2989,0)</f>
        <v>0</v>
      </c>
      <c r="BJ2989" s="18" t="s">
        <v>87</v>
      </c>
      <c r="BK2989" s="160">
        <f>ROUND(I2989*H2989,3)</f>
        <v>0</v>
      </c>
      <c r="BL2989" s="18" t="s">
        <v>220</v>
      </c>
      <c r="BM2989" s="158" t="s">
        <v>3745</v>
      </c>
    </row>
    <row r="2990" spans="1:65" s="14" customFormat="1" x14ac:dyDescent="0.2">
      <c r="B2990" s="172"/>
      <c r="D2990" s="166" t="s">
        <v>269</v>
      </c>
      <c r="E2990" s="173" t="s">
        <v>1</v>
      </c>
      <c r="F2990" s="174" t="s">
        <v>3746</v>
      </c>
      <c r="H2990" s="175">
        <v>16.37</v>
      </c>
      <c r="L2990" s="172"/>
      <c r="M2990" s="176"/>
      <c r="N2990" s="177"/>
      <c r="O2990" s="177"/>
      <c r="P2990" s="177"/>
      <c r="Q2990" s="177"/>
      <c r="R2990" s="177"/>
      <c r="S2990" s="177"/>
      <c r="T2990" s="178"/>
      <c r="AT2990" s="173" t="s">
        <v>269</v>
      </c>
      <c r="AU2990" s="173" t="s">
        <v>87</v>
      </c>
      <c r="AV2990" s="14" t="s">
        <v>87</v>
      </c>
      <c r="AW2990" s="14" t="s">
        <v>26</v>
      </c>
      <c r="AX2990" s="14" t="s">
        <v>71</v>
      </c>
      <c r="AY2990" s="173" t="s">
        <v>157</v>
      </c>
    </row>
    <row r="2991" spans="1:65" s="14" customFormat="1" x14ac:dyDescent="0.2">
      <c r="B2991" s="172"/>
      <c r="D2991" s="166" t="s">
        <v>269</v>
      </c>
      <c r="E2991" s="173" t="s">
        <v>1</v>
      </c>
      <c r="F2991" s="174" t="s">
        <v>3747</v>
      </c>
      <c r="H2991" s="175">
        <v>13.43</v>
      </c>
      <c r="L2991" s="172"/>
      <c r="M2991" s="176"/>
      <c r="N2991" s="177"/>
      <c r="O2991" s="177"/>
      <c r="P2991" s="177"/>
      <c r="Q2991" s="177"/>
      <c r="R2991" s="177"/>
      <c r="S2991" s="177"/>
      <c r="T2991" s="178"/>
      <c r="AT2991" s="173" t="s">
        <v>269</v>
      </c>
      <c r="AU2991" s="173" t="s">
        <v>87</v>
      </c>
      <c r="AV2991" s="14" t="s">
        <v>87</v>
      </c>
      <c r="AW2991" s="14" t="s">
        <v>26</v>
      </c>
      <c r="AX2991" s="14" t="s">
        <v>71</v>
      </c>
      <c r="AY2991" s="173" t="s">
        <v>157</v>
      </c>
    </row>
    <row r="2992" spans="1:65" s="14" customFormat="1" x14ac:dyDescent="0.2">
      <c r="B2992" s="172"/>
      <c r="D2992" s="166" t="s">
        <v>269</v>
      </c>
      <c r="E2992" s="173" t="s">
        <v>1</v>
      </c>
      <c r="F2992" s="174" t="s">
        <v>3748</v>
      </c>
      <c r="H2992" s="175">
        <v>24.29</v>
      </c>
      <c r="L2992" s="172"/>
      <c r="M2992" s="176"/>
      <c r="N2992" s="177"/>
      <c r="O2992" s="177"/>
      <c r="P2992" s="177"/>
      <c r="Q2992" s="177"/>
      <c r="R2992" s="177"/>
      <c r="S2992" s="177"/>
      <c r="T2992" s="178"/>
      <c r="AT2992" s="173" t="s">
        <v>269</v>
      </c>
      <c r="AU2992" s="173" t="s">
        <v>87</v>
      </c>
      <c r="AV2992" s="14" t="s">
        <v>87</v>
      </c>
      <c r="AW2992" s="14" t="s">
        <v>26</v>
      </c>
      <c r="AX2992" s="14" t="s">
        <v>71</v>
      </c>
      <c r="AY2992" s="173" t="s">
        <v>157</v>
      </c>
    </row>
    <row r="2993" spans="1:65" s="14" customFormat="1" x14ac:dyDescent="0.2">
      <c r="B2993" s="172"/>
      <c r="D2993" s="166" t="s">
        <v>269</v>
      </c>
      <c r="E2993" s="173" t="s">
        <v>1</v>
      </c>
      <c r="F2993" s="174" t="s">
        <v>3749</v>
      </c>
      <c r="H2993" s="175">
        <v>12.97</v>
      </c>
      <c r="L2993" s="172"/>
      <c r="M2993" s="176"/>
      <c r="N2993" s="177"/>
      <c r="O2993" s="177"/>
      <c r="P2993" s="177"/>
      <c r="Q2993" s="177"/>
      <c r="R2993" s="177"/>
      <c r="S2993" s="177"/>
      <c r="T2993" s="178"/>
      <c r="AT2993" s="173" t="s">
        <v>269</v>
      </c>
      <c r="AU2993" s="173" t="s">
        <v>87</v>
      </c>
      <c r="AV2993" s="14" t="s">
        <v>87</v>
      </c>
      <c r="AW2993" s="14" t="s">
        <v>26</v>
      </c>
      <c r="AX2993" s="14" t="s">
        <v>71</v>
      </c>
      <c r="AY2993" s="173" t="s">
        <v>157</v>
      </c>
    </row>
    <row r="2994" spans="1:65" s="14" customFormat="1" x14ac:dyDescent="0.2">
      <c r="B2994" s="172"/>
      <c r="D2994" s="166" t="s">
        <v>269</v>
      </c>
      <c r="E2994" s="173" t="s">
        <v>1</v>
      </c>
      <c r="F2994" s="174" t="s">
        <v>3750</v>
      </c>
      <c r="H2994" s="175">
        <v>26.37</v>
      </c>
      <c r="L2994" s="172"/>
      <c r="M2994" s="176"/>
      <c r="N2994" s="177"/>
      <c r="O2994" s="177"/>
      <c r="P2994" s="177"/>
      <c r="Q2994" s="177"/>
      <c r="R2994" s="177"/>
      <c r="S2994" s="177"/>
      <c r="T2994" s="178"/>
      <c r="AT2994" s="173" t="s">
        <v>269</v>
      </c>
      <c r="AU2994" s="173" t="s">
        <v>87</v>
      </c>
      <c r="AV2994" s="14" t="s">
        <v>87</v>
      </c>
      <c r="AW2994" s="14" t="s">
        <v>26</v>
      </c>
      <c r="AX2994" s="14" t="s">
        <v>71</v>
      </c>
      <c r="AY2994" s="173" t="s">
        <v>157</v>
      </c>
    </row>
    <row r="2995" spans="1:65" s="14" customFormat="1" x14ac:dyDescent="0.2">
      <c r="B2995" s="172"/>
      <c r="D2995" s="166" t="s">
        <v>269</v>
      </c>
      <c r="E2995" s="173" t="s">
        <v>1</v>
      </c>
      <c r="F2995" s="174" t="s">
        <v>3751</v>
      </c>
      <c r="H2995" s="175">
        <v>14.82</v>
      </c>
      <c r="L2995" s="172"/>
      <c r="M2995" s="176"/>
      <c r="N2995" s="177"/>
      <c r="O2995" s="177"/>
      <c r="P2995" s="177"/>
      <c r="Q2995" s="177"/>
      <c r="R2995" s="177"/>
      <c r="S2995" s="177"/>
      <c r="T2995" s="178"/>
      <c r="AT2995" s="173" t="s">
        <v>269</v>
      </c>
      <c r="AU2995" s="173" t="s">
        <v>87</v>
      </c>
      <c r="AV2995" s="14" t="s">
        <v>87</v>
      </c>
      <c r="AW2995" s="14" t="s">
        <v>26</v>
      </c>
      <c r="AX2995" s="14" t="s">
        <v>71</v>
      </c>
      <c r="AY2995" s="173" t="s">
        <v>157</v>
      </c>
    </row>
    <row r="2996" spans="1:65" s="14" customFormat="1" x14ac:dyDescent="0.2">
      <c r="B2996" s="172"/>
      <c r="D2996" s="166" t="s">
        <v>269</v>
      </c>
      <c r="E2996" s="173" t="s">
        <v>1</v>
      </c>
      <c r="F2996" s="174" t="s">
        <v>3752</v>
      </c>
      <c r="H2996" s="175">
        <v>58.08</v>
      </c>
      <c r="L2996" s="172"/>
      <c r="M2996" s="176"/>
      <c r="N2996" s="177"/>
      <c r="O2996" s="177"/>
      <c r="P2996" s="177"/>
      <c r="Q2996" s="177"/>
      <c r="R2996" s="177"/>
      <c r="S2996" s="177"/>
      <c r="T2996" s="178"/>
      <c r="AT2996" s="173" t="s">
        <v>269</v>
      </c>
      <c r="AU2996" s="173" t="s">
        <v>87</v>
      </c>
      <c r="AV2996" s="14" t="s">
        <v>87</v>
      </c>
      <c r="AW2996" s="14" t="s">
        <v>26</v>
      </c>
      <c r="AX2996" s="14" t="s">
        <v>71</v>
      </c>
      <c r="AY2996" s="173" t="s">
        <v>157</v>
      </c>
    </row>
    <row r="2997" spans="1:65" s="14" customFormat="1" x14ac:dyDescent="0.2">
      <c r="B2997" s="172"/>
      <c r="D2997" s="166" t="s">
        <v>269</v>
      </c>
      <c r="E2997" s="173" t="s">
        <v>1</v>
      </c>
      <c r="F2997" s="174" t="s">
        <v>3753</v>
      </c>
      <c r="H2997" s="175">
        <v>58.08</v>
      </c>
      <c r="L2997" s="172"/>
      <c r="M2997" s="176"/>
      <c r="N2997" s="177"/>
      <c r="O2997" s="177"/>
      <c r="P2997" s="177"/>
      <c r="Q2997" s="177"/>
      <c r="R2997" s="177"/>
      <c r="S2997" s="177"/>
      <c r="T2997" s="178"/>
      <c r="AT2997" s="173" t="s">
        <v>269</v>
      </c>
      <c r="AU2997" s="173" t="s">
        <v>87</v>
      </c>
      <c r="AV2997" s="14" t="s">
        <v>87</v>
      </c>
      <c r="AW2997" s="14" t="s">
        <v>26</v>
      </c>
      <c r="AX2997" s="14" t="s">
        <v>71</v>
      </c>
      <c r="AY2997" s="173" t="s">
        <v>157</v>
      </c>
    </row>
    <row r="2998" spans="1:65" s="14" customFormat="1" x14ac:dyDescent="0.2">
      <c r="B2998" s="172"/>
      <c r="D2998" s="166" t="s">
        <v>269</v>
      </c>
      <c r="E2998" s="173" t="s">
        <v>1</v>
      </c>
      <c r="F2998" s="174" t="s">
        <v>3754</v>
      </c>
      <c r="H2998" s="175">
        <v>59.28</v>
      </c>
      <c r="L2998" s="172"/>
      <c r="M2998" s="176"/>
      <c r="N2998" s="177"/>
      <c r="O2998" s="177"/>
      <c r="P2998" s="177"/>
      <c r="Q2998" s="177"/>
      <c r="R2998" s="177"/>
      <c r="S2998" s="177"/>
      <c r="T2998" s="178"/>
      <c r="AT2998" s="173" t="s">
        <v>269</v>
      </c>
      <c r="AU2998" s="173" t="s">
        <v>87</v>
      </c>
      <c r="AV2998" s="14" t="s">
        <v>87</v>
      </c>
      <c r="AW2998" s="14" t="s">
        <v>26</v>
      </c>
      <c r="AX2998" s="14" t="s">
        <v>71</v>
      </c>
      <c r="AY2998" s="173" t="s">
        <v>157</v>
      </c>
    </row>
    <row r="2999" spans="1:65" s="13" customFormat="1" x14ac:dyDescent="0.2">
      <c r="B2999" s="165"/>
      <c r="D2999" s="166" t="s">
        <v>269</v>
      </c>
      <c r="E2999" s="167" t="s">
        <v>1</v>
      </c>
      <c r="F2999" s="168" t="s">
        <v>1994</v>
      </c>
      <c r="H2999" s="167" t="s">
        <v>1</v>
      </c>
      <c r="L2999" s="165"/>
      <c r="M2999" s="169"/>
      <c r="N2999" s="170"/>
      <c r="O2999" s="170"/>
      <c r="P2999" s="170"/>
      <c r="Q2999" s="170"/>
      <c r="R2999" s="170"/>
      <c r="S2999" s="170"/>
      <c r="T2999" s="171"/>
      <c r="AT2999" s="167" t="s">
        <v>269</v>
      </c>
      <c r="AU2999" s="167" t="s">
        <v>87</v>
      </c>
      <c r="AV2999" s="13" t="s">
        <v>79</v>
      </c>
      <c r="AW2999" s="13" t="s">
        <v>26</v>
      </c>
      <c r="AX2999" s="13" t="s">
        <v>71</v>
      </c>
      <c r="AY2999" s="167" t="s">
        <v>157</v>
      </c>
    </row>
    <row r="3000" spans="1:65" s="13" customFormat="1" x14ac:dyDescent="0.2">
      <c r="B3000" s="165"/>
      <c r="D3000" s="166" t="s">
        <v>269</v>
      </c>
      <c r="E3000" s="167" t="s">
        <v>1</v>
      </c>
      <c r="F3000" s="168" t="s">
        <v>3732</v>
      </c>
      <c r="H3000" s="167" t="s">
        <v>1</v>
      </c>
      <c r="L3000" s="165"/>
      <c r="M3000" s="169"/>
      <c r="N3000" s="170"/>
      <c r="O3000" s="170"/>
      <c r="P3000" s="170"/>
      <c r="Q3000" s="170"/>
      <c r="R3000" s="170"/>
      <c r="S3000" s="170"/>
      <c r="T3000" s="171"/>
      <c r="AT3000" s="167" t="s">
        <v>269</v>
      </c>
      <c r="AU3000" s="167" t="s">
        <v>87</v>
      </c>
      <c r="AV3000" s="13" t="s">
        <v>79</v>
      </c>
      <c r="AW3000" s="13" t="s">
        <v>26</v>
      </c>
      <c r="AX3000" s="13" t="s">
        <v>71</v>
      </c>
      <c r="AY3000" s="167" t="s">
        <v>157</v>
      </c>
    </row>
    <row r="3001" spans="1:65" s="13" customFormat="1" x14ac:dyDescent="0.2">
      <c r="B3001" s="165"/>
      <c r="D3001" s="166" t="s">
        <v>269</v>
      </c>
      <c r="E3001" s="167" t="s">
        <v>1</v>
      </c>
      <c r="F3001" s="168" t="s">
        <v>3506</v>
      </c>
      <c r="H3001" s="167" t="s">
        <v>1</v>
      </c>
      <c r="L3001" s="165"/>
      <c r="M3001" s="169"/>
      <c r="N3001" s="170"/>
      <c r="O3001" s="170"/>
      <c r="P3001" s="170"/>
      <c r="Q3001" s="170"/>
      <c r="R3001" s="170"/>
      <c r="S3001" s="170"/>
      <c r="T3001" s="171"/>
      <c r="AT3001" s="167" t="s">
        <v>269</v>
      </c>
      <c r="AU3001" s="167" t="s">
        <v>87</v>
      </c>
      <c r="AV3001" s="13" t="s">
        <v>79</v>
      </c>
      <c r="AW3001" s="13" t="s">
        <v>26</v>
      </c>
      <c r="AX3001" s="13" t="s">
        <v>71</v>
      </c>
      <c r="AY3001" s="167" t="s">
        <v>157</v>
      </c>
    </row>
    <row r="3002" spans="1:65" s="13" customFormat="1" x14ac:dyDescent="0.2">
      <c r="B3002" s="165"/>
      <c r="D3002" s="166" t="s">
        <v>269</v>
      </c>
      <c r="E3002" s="167" t="s">
        <v>1</v>
      </c>
      <c r="F3002" s="168" t="s">
        <v>3507</v>
      </c>
      <c r="H3002" s="167" t="s">
        <v>1</v>
      </c>
      <c r="L3002" s="165"/>
      <c r="M3002" s="169"/>
      <c r="N3002" s="170"/>
      <c r="O3002" s="170"/>
      <c r="P3002" s="170"/>
      <c r="Q3002" s="170"/>
      <c r="R3002" s="170"/>
      <c r="S3002" s="170"/>
      <c r="T3002" s="171"/>
      <c r="AT3002" s="167" t="s">
        <v>269</v>
      </c>
      <c r="AU3002" s="167" t="s">
        <v>87</v>
      </c>
      <c r="AV3002" s="13" t="s">
        <v>79</v>
      </c>
      <c r="AW3002" s="13" t="s">
        <v>26</v>
      </c>
      <c r="AX3002" s="13" t="s">
        <v>71</v>
      </c>
      <c r="AY3002" s="167" t="s">
        <v>157</v>
      </c>
    </row>
    <row r="3003" spans="1:65" s="15" customFormat="1" x14ac:dyDescent="0.2">
      <c r="B3003" s="179"/>
      <c r="D3003" s="166" t="s">
        <v>269</v>
      </c>
      <c r="E3003" s="180" t="s">
        <v>1</v>
      </c>
      <c r="F3003" s="181" t="s">
        <v>272</v>
      </c>
      <c r="H3003" s="182">
        <v>283.69</v>
      </c>
      <c r="L3003" s="179"/>
      <c r="M3003" s="183"/>
      <c r="N3003" s="184"/>
      <c r="O3003" s="184"/>
      <c r="P3003" s="184"/>
      <c r="Q3003" s="184"/>
      <c r="R3003" s="184"/>
      <c r="S3003" s="184"/>
      <c r="T3003" s="185"/>
      <c r="AT3003" s="180" t="s">
        <v>269</v>
      </c>
      <c r="AU3003" s="180" t="s">
        <v>87</v>
      </c>
      <c r="AV3003" s="15" t="s">
        <v>162</v>
      </c>
      <c r="AW3003" s="15" t="s">
        <v>26</v>
      </c>
      <c r="AX3003" s="15" t="s">
        <v>79</v>
      </c>
      <c r="AY3003" s="180" t="s">
        <v>157</v>
      </c>
    </row>
    <row r="3004" spans="1:65" s="2" customFormat="1" ht="37.9" customHeight="1" x14ac:dyDescent="0.2">
      <c r="A3004" s="30"/>
      <c r="B3004" s="147"/>
      <c r="C3004" s="193" t="s">
        <v>3755</v>
      </c>
      <c r="D3004" s="193" t="s">
        <v>777</v>
      </c>
      <c r="E3004" s="194" t="s">
        <v>3756</v>
      </c>
      <c r="F3004" s="195" t="s">
        <v>3757</v>
      </c>
      <c r="G3004" s="196" t="s">
        <v>196</v>
      </c>
      <c r="H3004" s="197">
        <v>540</v>
      </c>
      <c r="I3004" s="197"/>
      <c r="J3004" s="197">
        <f>ROUND(I3004*H3004,3)</f>
        <v>0</v>
      </c>
      <c r="K3004" s="198"/>
      <c r="L3004" s="199"/>
      <c r="M3004" s="200" t="s">
        <v>1</v>
      </c>
      <c r="N3004" s="201" t="s">
        <v>37</v>
      </c>
      <c r="O3004" s="156">
        <v>0</v>
      </c>
      <c r="P3004" s="156">
        <f>O3004*H3004</f>
        <v>0</v>
      </c>
      <c r="Q3004" s="156">
        <v>1E-4</v>
      </c>
      <c r="R3004" s="156">
        <f>Q3004*H3004</f>
        <v>5.3999999999999999E-2</v>
      </c>
      <c r="S3004" s="156">
        <v>0</v>
      </c>
      <c r="T3004" s="157">
        <f>S3004*H3004</f>
        <v>0</v>
      </c>
      <c r="U3004" s="30"/>
      <c r="V3004" s="30"/>
      <c r="W3004" s="30"/>
      <c r="X3004" s="30"/>
      <c r="Y3004" s="30"/>
      <c r="Z3004" s="30"/>
      <c r="AA3004" s="30"/>
      <c r="AB3004" s="30"/>
      <c r="AC3004" s="30"/>
      <c r="AD3004" s="30"/>
      <c r="AE3004" s="30"/>
      <c r="AR3004" s="158" t="s">
        <v>511</v>
      </c>
      <c r="AT3004" s="158" t="s">
        <v>777</v>
      </c>
      <c r="AU3004" s="158" t="s">
        <v>87</v>
      </c>
      <c r="AY3004" s="18" t="s">
        <v>157</v>
      </c>
      <c r="BE3004" s="159">
        <f>IF(N3004="základná",J3004,0)</f>
        <v>0</v>
      </c>
      <c r="BF3004" s="159">
        <f>IF(N3004="znížená",J3004,0)</f>
        <v>0</v>
      </c>
      <c r="BG3004" s="159">
        <f>IF(N3004="zákl. prenesená",J3004,0)</f>
        <v>0</v>
      </c>
      <c r="BH3004" s="159">
        <f>IF(N3004="zníž. prenesená",J3004,0)</f>
        <v>0</v>
      </c>
      <c r="BI3004" s="159">
        <f>IF(N3004="nulová",J3004,0)</f>
        <v>0</v>
      </c>
      <c r="BJ3004" s="18" t="s">
        <v>87</v>
      </c>
      <c r="BK3004" s="160">
        <f>ROUND(I3004*H3004,3)</f>
        <v>0</v>
      </c>
      <c r="BL3004" s="18" t="s">
        <v>220</v>
      </c>
      <c r="BM3004" s="158" t="s">
        <v>3758</v>
      </c>
    </row>
    <row r="3005" spans="1:65" s="2" customFormat="1" ht="37.9" customHeight="1" x14ac:dyDescent="0.2">
      <c r="A3005" s="30"/>
      <c r="B3005" s="147"/>
      <c r="C3005" s="193" t="s">
        <v>3759</v>
      </c>
      <c r="D3005" s="193" t="s">
        <v>777</v>
      </c>
      <c r="E3005" s="194" t="s">
        <v>3760</v>
      </c>
      <c r="F3005" s="195" t="s">
        <v>3761</v>
      </c>
      <c r="G3005" s="196" t="s">
        <v>196</v>
      </c>
      <c r="H3005" s="197">
        <v>540</v>
      </c>
      <c r="I3005" s="197"/>
      <c r="J3005" s="197">
        <f>ROUND(I3005*H3005,3)</f>
        <v>0</v>
      </c>
      <c r="K3005" s="198"/>
      <c r="L3005" s="199"/>
      <c r="M3005" s="200" t="s">
        <v>1</v>
      </c>
      <c r="N3005" s="201" t="s">
        <v>37</v>
      </c>
      <c r="O3005" s="156">
        <v>0</v>
      </c>
      <c r="P3005" s="156">
        <f>O3005*H3005</f>
        <v>0</v>
      </c>
      <c r="Q3005" s="156">
        <v>1E-4</v>
      </c>
      <c r="R3005" s="156">
        <f>Q3005*H3005</f>
        <v>5.3999999999999999E-2</v>
      </c>
      <c r="S3005" s="156">
        <v>0</v>
      </c>
      <c r="T3005" s="157">
        <f>S3005*H3005</f>
        <v>0</v>
      </c>
      <c r="U3005" s="30"/>
      <c r="V3005" s="30"/>
      <c r="W3005" s="30"/>
      <c r="X3005" s="30"/>
      <c r="Y3005" s="30"/>
      <c r="Z3005" s="30"/>
      <c r="AA3005" s="30"/>
      <c r="AB3005" s="30"/>
      <c r="AC3005" s="30"/>
      <c r="AD3005" s="30"/>
      <c r="AE3005" s="30"/>
      <c r="AR3005" s="158" t="s">
        <v>511</v>
      </c>
      <c r="AT3005" s="158" t="s">
        <v>777</v>
      </c>
      <c r="AU3005" s="158" t="s">
        <v>87</v>
      </c>
      <c r="AY3005" s="18" t="s">
        <v>157</v>
      </c>
      <c r="BE3005" s="159">
        <f>IF(N3005="základná",J3005,0)</f>
        <v>0</v>
      </c>
      <c r="BF3005" s="159">
        <f>IF(N3005="znížená",J3005,0)</f>
        <v>0</v>
      </c>
      <c r="BG3005" s="159">
        <f>IF(N3005="zákl. prenesená",J3005,0)</f>
        <v>0</v>
      </c>
      <c r="BH3005" s="159">
        <f>IF(N3005="zníž. prenesená",J3005,0)</f>
        <v>0</v>
      </c>
      <c r="BI3005" s="159">
        <f>IF(N3005="nulová",J3005,0)</f>
        <v>0</v>
      </c>
      <c r="BJ3005" s="18" t="s">
        <v>87</v>
      </c>
      <c r="BK3005" s="160">
        <f>ROUND(I3005*H3005,3)</f>
        <v>0</v>
      </c>
      <c r="BL3005" s="18" t="s">
        <v>220</v>
      </c>
      <c r="BM3005" s="158" t="s">
        <v>3762</v>
      </c>
    </row>
    <row r="3006" spans="1:65" s="2" customFormat="1" ht="65.25" customHeight="1" x14ac:dyDescent="0.2">
      <c r="A3006" s="30"/>
      <c r="B3006" s="147"/>
      <c r="C3006" s="193" t="s">
        <v>3763</v>
      </c>
      <c r="D3006" s="193" t="s">
        <v>777</v>
      </c>
      <c r="E3006" s="194" t="s">
        <v>3764</v>
      </c>
      <c r="F3006" s="195" t="s">
        <v>3765</v>
      </c>
      <c r="G3006" s="196" t="s">
        <v>205</v>
      </c>
      <c r="H3006" s="197">
        <v>1</v>
      </c>
      <c r="I3006" s="197"/>
      <c r="J3006" s="197">
        <f>ROUND(I3006*H3006,3)</f>
        <v>0</v>
      </c>
      <c r="K3006" s="198"/>
      <c r="L3006" s="199"/>
      <c r="M3006" s="200" t="s">
        <v>1</v>
      </c>
      <c r="N3006" s="201" t="s">
        <v>37</v>
      </c>
      <c r="O3006" s="156">
        <v>0</v>
      </c>
      <c r="P3006" s="156">
        <f>O3006*H3006</f>
        <v>0</v>
      </c>
      <c r="Q3006" s="156">
        <v>3.2000000000000001E-2</v>
      </c>
      <c r="R3006" s="156">
        <f>Q3006*H3006</f>
        <v>3.2000000000000001E-2</v>
      </c>
      <c r="S3006" s="156">
        <v>0</v>
      </c>
      <c r="T3006" s="157">
        <f>S3006*H3006</f>
        <v>0</v>
      </c>
      <c r="U3006" s="30"/>
      <c r="V3006" s="30"/>
      <c r="W3006" s="30"/>
      <c r="X3006" s="30"/>
      <c r="Y3006" s="30"/>
      <c r="Z3006" s="30"/>
      <c r="AA3006" s="30"/>
      <c r="AB3006" s="30"/>
      <c r="AC3006" s="30"/>
      <c r="AD3006" s="30"/>
      <c r="AE3006" s="30"/>
      <c r="AR3006" s="158" t="s">
        <v>511</v>
      </c>
      <c r="AT3006" s="158" t="s">
        <v>777</v>
      </c>
      <c r="AU3006" s="158" t="s">
        <v>87</v>
      </c>
      <c r="AY3006" s="18" t="s">
        <v>157</v>
      </c>
      <c r="BE3006" s="159">
        <f>IF(N3006="základná",J3006,0)</f>
        <v>0</v>
      </c>
      <c r="BF3006" s="159">
        <f>IF(N3006="znížená",J3006,0)</f>
        <v>0</v>
      </c>
      <c r="BG3006" s="159">
        <f>IF(N3006="zákl. prenesená",J3006,0)</f>
        <v>0</v>
      </c>
      <c r="BH3006" s="159">
        <f>IF(N3006="zníž. prenesená",J3006,0)</f>
        <v>0</v>
      </c>
      <c r="BI3006" s="159">
        <f>IF(N3006="nulová",J3006,0)</f>
        <v>0</v>
      </c>
      <c r="BJ3006" s="18" t="s">
        <v>87</v>
      </c>
      <c r="BK3006" s="160">
        <f>ROUND(I3006*H3006,3)</f>
        <v>0</v>
      </c>
      <c r="BL3006" s="18" t="s">
        <v>220</v>
      </c>
      <c r="BM3006" s="158" t="s">
        <v>3766</v>
      </c>
    </row>
    <row r="3007" spans="1:65" s="14" customFormat="1" x14ac:dyDescent="0.2">
      <c r="B3007" s="172"/>
      <c r="D3007" s="166" t="s">
        <v>269</v>
      </c>
      <c r="E3007" s="173" t="s">
        <v>1</v>
      </c>
      <c r="F3007" s="174" t="s">
        <v>3767</v>
      </c>
      <c r="H3007" s="175">
        <v>1</v>
      </c>
      <c r="L3007" s="172"/>
      <c r="M3007" s="176"/>
      <c r="N3007" s="177"/>
      <c r="O3007" s="177"/>
      <c r="P3007" s="177"/>
      <c r="Q3007" s="177"/>
      <c r="R3007" s="177"/>
      <c r="S3007" s="177"/>
      <c r="T3007" s="178"/>
      <c r="AT3007" s="173" t="s">
        <v>269</v>
      </c>
      <c r="AU3007" s="173" t="s">
        <v>87</v>
      </c>
      <c r="AV3007" s="14" t="s">
        <v>87</v>
      </c>
      <c r="AW3007" s="14" t="s">
        <v>26</v>
      </c>
      <c r="AX3007" s="14" t="s">
        <v>71</v>
      </c>
      <c r="AY3007" s="173" t="s">
        <v>157</v>
      </c>
    </row>
    <row r="3008" spans="1:65" s="13" customFormat="1" x14ac:dyDescent="0.2">
      <c r="B3008" s="165"/>
      <c r="D3008" s="166" t="s">
        <v>269</v>
      </c>
      <c r="E3008" s="167" t="s">
        <v>1</v>
      </c>
      <c r="F3008" s="168" t="s">
        <v>3538</v>
      </c>
      <c r="H3008" s="167" t="s">
        <v>1</v>
      </c>
      <c r="L3008" s="165"/>
      <c r="M3008" s="169"/>
      <c r="N3008" s="170"/>
      <c r="O3008" s="170"/>
      <c r="P3008" s="170"/>
      <c r="Q3008" s="170"/>
      <c r="R3008" s="170"/>
      <c r="S3008" s="170"/>
      <c r="T3008" s="171"/>
      <c r="AT3008" s="167" t="s">
        <v>269</v>
      </c>
      <c r="AU3008" s="167" t="s">
        <v>87</v>
      </c>
      <c r="AV3008" s="13" t="s">
        <v>79</v>
      </c>
      <c r="AW3008" s="13" t="s">
        <v>26</v>
      </c>
      <c r="AX3008" s="13" t="s">
        <v>71</v>
      </c>
      <c r="AY3008" s="167" t="s">
        <v>157</v>
      </c>
    </row>
    <row r="3009" spans="1:65" s="13" customFormat="1" x14ac:dyDescent="0.2">
      <c r="B3009" s="165"/>
      <c r="D3009" s="166" t="s">
        <v>269</v>
      </c>
      <c r="E3009" s="167" t="s">
        <v>1</v>
      </c>
      <c r="F3009" s="168" t="s">
        <v>3539</v>
      </c>
      <c r="H3009" s="167" t="s">
        <v>1</v>
      </c>
      <c r="L3009" s="165"/>
      <c r="M3009" s="169"/>
      <c r="N3009" s="170"/>
      <c r="O3009" s="170"/>
      <c r="P3009" s="170"/>
      <c r="Q3009" s="170"/>
      <c r="R3009" s="170"/>
      <c r="S3009" s="170"/>
      <c r="T3009" s="171"/>
      <c r="AT3009" s="167" t="s">
        <v>269</v>
      </c>
      <c r="AU3009" s="167" t="s">
        <v>87</v>
      </c>
      <c r="AV3009" s="13" t="s">
        <v>79</v>
      </c>
      <c r="AW3009" s="13" t="s">
        <v>26</v>
      </c>
      <c r="AX3009" s="13" t="s">
        <v>71</v>
      </c>
      <c r="AY3009" s="167" t="s">
        <v>157</v>
      </c>
    </row>
    <row r="3010" spans="1:65" s="13" customFormat="1" ht="22.5" x14ac:dyDescent="0.2">
      <c r="B3010" s="165"/>
      <c r="D3010" s="166" t="s">
        <v>269</v>
      </c>
      <c r="E3010" s="167" t="s">
        <v>1</v>
      </c>
      <c r="F3010" s="168" t="s">
        <v>3540</v>
      </c>
      <c r="H3010" s="167" t="s">
        <v>1</v>
      </c>
      <c r="L3010" s="165"/>
      <c r="M3010" s="169"/>
      <c r="N3010" s="170"/>
      <c r="O3010" s="170"/>
      <c r="P3010" s="170"/>
      <c r="Q3010" s="170"/>
      <c r="R3010" s="170"/>
      <c r="S3010" s="170"/>
      <c r="T3010" s="171"/>
      <c r="AT3010" s="167" t="s">
        <v>269</v>
      </c>
      <c r="AU3010" s="167" t="s">
        <v>87</v>
      </c>
      <c r="AV3010" s="13" t="s">
        <v>79</v>
      </c>
      <c r="AW3010" s="13" t="s">
        <v>26</v>
      </c>
      <c r="AX3010" s="13" t="s">
        <v>71</v>
      </c>
      <c r="AY3010" s="167" t="s">
        <v>157</v>
      </c>
    </row>
    <row r="3011" spans="1:65" s="13" customFormat="1" x14ac:dyDescent="0.2">
      <c r="B3011" s="165"/>
      <c r="D3011" s="166" t="s">
        <v>269</v>
      </c>
      <c r="E3011" s="167" t="s">
        <v>1</v>
      </c>
      <c r="F3011" s="168" t="s">
        <v>1997</v>
      </c>
      <c r="H3011" s="167" t="s">
        <v>1</v>
      </c>
      <c r="L3011" s="165"/>
      <c r="M3011" s="169"/>
      <c r="N3011" s="170"/>
      <c r="O3011" s="170"/>
      <c r="P3011" s="170"/>
      <c r="Q3011" s="170"/>
      <c r="R3011" s="170"/>
      <c r="S3011" s="170"/>
      <c r="T3011" s="171"/>
      <c r="AT3011" s="167" t="s">
        <v>269</v>
      </c>
      <c r="AU3011" s="167" t="s">
        <v>87</v>
      </c>
      <c r="AV3011" s="13" t="s">
        <v>79</v>
      </c>
      <c r="AW3011" s="13" t="s">
        <v>26</v>
      </c>
      <c r="AX3011" s="13" t="s">
        <v>71</v>
      </c>
      <c r="AY3011" s="167" t="s">
        <v>157</v>
      </c>
    </row>
    <row r="3012" spans="1:65" s="13" customFormat="1" ht="33.75" x14ac:dyDescent="0.2">
      <c r="B3012" s="165"/>
      <c r="D3012" s="166" t="s">
        <v>269</v>
      </c>
      <c r="E3012" s="167" t="s">
        <v>1</v>
      </c>
      <c r="F3012" s="168" t="s">
        <v>3768</v>
      </c>
      <c r="H3012" s="167" t="s">
        <v>1</v>
      </c>
      <c r="L3012" s="165"/>
      <c r="M3012" s="169"/>
      <c r="N3012" s="170"/>
      <c r="O3012" s="170"/>
      <c r="P3012" s="170"/>
      <c r="Q3012" s="170"/>
      <c r="R3012" s="170"/>
      <c r="S3012" s="170"/>
      <c r="T3012" s="171"/>
      <c r="AT3012" s="167" t="s">
        <v>269</v>
      </c>
      <c r="AU3012" s="167" t="s">
        <v>87</v>
      </c>
      <c r="AV3012" s="13" t="s">
        <v>79</v>
      </c>
      <c r="AW3012" s="13" t="s">
        <v>26</v>
      </c>
      <c r="AX3012" s="13" t="s">
        <v>71</v>
      </c>
      <c r="AY3012" s="167" t="s">
        <v>157</v>
      </c>
    </row>
    <row r="3013" spans="1:65" s="13" customFormat="1" ht="33.75" x14ac:dyDescent="0.2">
      <c r="B3013" s="165"/>
      <c r="D3013" s="166" t="s">
        <v>269</v>
      </c>
      <c r="E3013" s="167" t="s">
        <v>1</v>
      </c>
      <c r="F3013" s="168" t="s">
        <v>3769</v>
      </c>
      <c r="H3013" s="167" t="s">
        <v>1</v>
      </c>
      <c r="L3013" s="165"/>
      <c r="M3013" s="169"/>
      <c r="N3013" s="170"/>
      <c r="O3013" s="170"/>
      <c r="P3013" s="170"/>
      <c r="Q3013" s="170"/>
      <c r="R3013" s="170"/>
      <c r="S3013" s="170"/>
      <c r="T3013" s="171"/>
      <c r="AT3013" s="167" t="s">
        <v>269</v>
      </c>
      <c r="AU3013" s="167" t="s">
        <v>87</v>
      </c>
      <c r="AV3013" s="13" t="s">
        <v>79</v>
      </c>
      <c r="AW3013" s="13" t="s">
        <v>26</v>
      </c>
      <c r="AX3013" s="13" t="s">
        <v>71</v>
      </c>
      <c r="AY3013" s="167" t="s">
        <v>157</v>
      </c>
    </row>
    <row r="3014" spans="1:65" s="15" customFormat="1" x14ac:dyDescent="0.2">
      <c r="B3014" s="179"/>
      <c r="D3014" s="166" t="s">
        <v>269</v>
      </c>
      <c r="E3014" s="180" t="s">
        <v>1</v>
      </c>
      <c r="F3014" s="181" t="s">
        <v>272</v>
      </c>
      <c r="H3014" s="182">
        <v>1</v>
      </c>
      <c r="L3014" s="179"/>
      <c r="M3014" s="183"/>
      <c r="N3014" s="184"/>
      <c r="O3014" s="184"/>
      <c r="P3014" s="184"/>
      <c r="Q3014" s="184"/>
      <c r="R3014" s="184"/>
      <c r="S3014" s="184"/>
      <c r="T3014" s="185"/>
      <c r="AT3014" s="180" t="s">
        <v>269</v>
      </c>
      <c r="AU3014" s="180" t="s">
        <v>87</v>
      </c>
      <c r="AV3014" s="15" t="s">
        <v>162</v>
      </c>
      <c r="AW3014" s="15" t="s">
        <v>26</v>
      </c>
      <c r="AX3014" s="15" t="s">
        <v>79</v>
      </c>
      <c r="AY3014" s="180" t="s">
        <v>157</v>
      </c>
    </row>
    <row r="3015" spans="1:65" s="2" customFormat="1" ht="49.15" customHeight="1" x14ac:dyDescent="0.2">
      <c r="A3015" s="30"/>
      <c r="B3015" s="147"/>
      <c r="C3015" s="193" t="s">
        <v>3770</v>
      </c>
      <c r="D3015" s="193" t="s">
        <v>777</v>
      </c>
      <c r="E3015" s="194" t="s">
        <v>3771</v>
      </c>
      <c r="F3015" s="195" t="s">
        <v>3772</v>
      </c>
      <c r="G3015" s="196" t="s">
        <v>205</v>
      </c>
      <c r="H3015" s="197">
        <v>1</v>
      </c>
      <c r="I3015" s="197"/>
      <c r="J3015" s="197">
        <f>ROUND(I3015*H3015,3)</f>
        <v>0</v>
      </c>
      <c r="K3015" s="198"/>
      <c r="L3015" s="199"/>
      <c r="M3015" s="200" t="s">
        <v>1</v>
      </c>
      <c r="N3015" s="201" t="s">
        <v>37</v>
      </c>
      <c r="O3015" s="156">
        <v>0</v>
      </c>
      <c r="P3015" s="156">
        <f>O3015*H3015</f>
        <v>0</v>
      </c>
      <c r="Q3015" s="156">
        <v>3.2000000000000001E-2</v>
      </c>
      <c r="R3015" s="156">
        <f>Q3015*H3015</f>
        <v>3.2000000000000001E-2</v>
      </c>
      <c r="S3015" s="156">
        <v>0</v>
      </c>
      <c r="T3015" s="157">
        <f>S3015*H3015</f>
        <v>0</v>
      </c>
      <c r="U3015" s="30"/>
      <c r="V3015" s="30"/>
      <c r="W3015" s="30"/>
      <c r="X3015" s="30"/>
      <c r="Y3015" s="30"/>
      <c r="Z3015" s="30"/>
      <c r="AA3015" s="30"/>
      <c r="AB3015" s="30"/>
      <c r="AC3015" s="30"/>
      <c r="AD3015" s="30"/>
      <c r="AE3015" s="30"/>
      <c r="AR3015" s="158" t="s">
        <v>511</v>
      </c>
      <c r="AT3015" s="158" t="s">
        <v>777</v>
      </c>
      <c r="AU3015" s="158" t="s">
        <v>87</v>
      </c>
      <c r="AY3015" s="18" t="s">
        <v>157</v>
      </c>
      <c r="BE3015" s="159">
        <f>IF(N3015="základná",J3015,0)</f>
        <v>0</v>
      </c>
      <c r="BF3015" s="159">
        <f>IF(N3015="znížená",J3015,0)</f>
        <v>0</v>
      </c>
      <c r="BG3015" s="159">
        <f>IF(N3015="zákl. prenesená",J3015,0)</f>
        <v>0</v>
      </c>
      <c r="BH3015" s="159">
        <f>IF(N3015="zníž. prenesená",J3015,0)</f>
        <v>0</v>
      </c>
      <c r="BI3015" s="159">
        <f>IF(N3015="nulová",J3015,0)</f>
        <v>0</v>
      </c>
      <c r="BJ3015" s="18" t="s">
        <v>87</v>
      </c>
      <c r="BK3015" s="160">
        <f>ROUND(I3015*H3015,3)</f>
        <v>0</v>
      </c>
      <c r="BL3015" s="18" t="s">
        <v>220</v>
      </c>
      <c r="BM3015" s="158" t="s">
        <v>3773</v>
      </c>
    </row>
    <row r="3016" spans="1:65" s="14" customFormat="1" x14ac:dyDescent="0.2">
      <c r="B3016" s="172"/>
      <c r="D3016" s="166" t="s">
        <v>269</v>
      </c>
      <c r="E3016" s="173" t="s">
        <v>1</v>
      </c>
      <c r="F3016" s="174" t="s">
        <v>3774</v>
      </c>
      <c r="H3016" s="175">
        <v>1</v>
      </c>
      <c r="L3016" s="172"/>
      <c r="M3016" s="176"/>
      <c r="N3016" s="177"/>
      <c r="O3016" s="177"/>
      <c r="P3016" s="177"/>
      <c r="Q3016" s="177"/>
      <c r="R3016" s="177"/>
      <c r="S3016" s="177"/>
      <c r="T3016" s="178"/>
      <c r="AT3016" s="173" t="s">
        <v>269</v>
      </c>
      <c r="AU3016" s="173" t="s">
        <v>87</v>
      </c>
      <c r="AV3016" s="14" t="s">
        <v>87</v>
      </c>
      <c r="AW3016" s="14" t="s">
        <v>26</v>
      </c>
      <c r="AX3016" s="14" t="s">
        <v>71</v>
      </c>
      <c r="AY3016" s="173" t="s">
        <v>157</v>
      </c>
    </row>
    <row r="3017" spans="1:65" s="13" customFormat="1" x14ac:dyDescent="0.2">
      <c r="B3017" s="165"/>
      <c r="D3017" s="166" t="s">
        <v>269</v>
      </c>
      <c r="E3017" s="167" t="s">
        <v>1</v>
      </c>
      <c r="F3017" s="168" t="s">
        <v>3538</v>
      </c>
      <c r="H3017" s="167" t="s">
        <v>1</v>
      </c>
      <c r="L3017" s="165"/>
      <c r="M3017" s="169"/>
      <c r="N3017" s="170"/>
      <c r="O3017" s="170"/>
      <c r="P3017" s="170"/>
      <c r="Q3017" s="170"/>
      <c r="R3017" s="170"/>
      <c r="S3017" s="170"/>
      <c r="T3017" s="171"/>
      <c r="AT3017" s="167" t="s">
        <v>269</v>
      </c>
      <c r="AU3017" s="167" t="s">
        <v>87</v>
      </c>
      <c r="AV3017" s="13" t="s">
        <v>79</v>
      </c>
      <c r="AW3017" s="13" t="s">
        <v>26</v>
      </c>
      <c r="AX3017" s="13" t="s">
        <v>71</v>
      </c>
      <c r="AY3017" s="167" t="s">
        <v>157</v>
      </c>
    </row>
    <row r="3018" spans="1:65" s="13" customFormat="1" x14ac:dyDescent="0.2">
      <c r="B3018" s="165"/>
      <c r="D3018" s="166" t="s">
        <v>269</v>
      </c>
      <c r="E3018" s="167" t="s">
        <v>1</v>
      </c>
      <c r="F3018" s="168" t="s">
        <v>3539</v>
      </c>
      <c r="H3018" s="167" t="s">
        <v>1</v>
      </c>
      <c r="L3018" s="165"/>
      <c r="M3018" s="169"/>
      <c r="N3018" s="170"/>
      <c r="O3018" s="170"/>
      <c r="P3018" s="170"/>
      <c r="Q3018" s="170"/>
      <c r="R3018" s="170"/>
      <c r="S3018" s="170"/>
      <c r="T3018" s="171"/>
      <c r="AT3018" s="167" t="s">
        <v>269</v>
      </c>
      <c r="AU3018" s="167" t="s">
        <v>87</v>
      </c>
      <c r="AV3018" s="13" t="s">
        <v>79</v>
      </c>
      <c r="AW3018" s="13" t="s">
        <v>26</v>
      </c>
      <c r="AX3018" s="13" t="s">
        <v>71</v>
      </c>
      <c r="AY3018" s="167" t="s">
        <v>157</v>
      </c>
    </row>
    <row r="3019" spans="1:65" s="13" customFormat="1" ht="22.5" x14ac:dyDescent="0.2">
      <c r="B3019" s="165"/>
      <c r="D3019" s="166" t="s">
        <v>269</v>
      </c>
      <c r="E3019" s="167" t="s">
        <v>1</v>
      </c>
      <c r="F3019" s="168" t="s">
        <v>3540</v>
      </c>
      <c r="H3019" s="167" t="s">
        <v>1</v>
      </c>
      <c r="L3019" s="165"/>
      <c r="M3019" s="169"/>
      <c r="N3019" s="170"/>
      <c r="O3019" s="170"/>
      <c r="P3019" s="170"/>
      <c r="Q3019" s="170"/>
      <c r="R3019" s="170"/>
      <c r="S3019" s="170"/>
      <c r="T3019" s="171"/>
      <c r="AT3019" s="167" t="s">
        <v>269</v>
      </c>
      <c r="AU3019" s="167" t="s">
        <v>87</v>
      </c>
      <c r="AV3019" s="13" t="s">
        <v>79</v>
      </c>
      <c r="AW3019" s="13" t="s">
        <v>26</v>
      </c>
      <c r="AX3019" s="13" t="s">
        <v>71</v>
      </c>
      <c r="AY3019" s="167" t="s">
        <v>157</v>
      </c>
    </row>
    <row r="3020" spans="1:65" s="13" customFormat="1" x14ac:dyDescent="0.2">
      <c r="B3020" s="165"/>
      <c r="D3020" s="166" t="s">
        <v>269</v>
      </c>
      <c r="E3020" s="167" t="s">
        <v>1</v>
      </c>
      <c r="F3020" s="168" t="s">
        <v>1997</v>
      </c>
      <c r="H3020" s="167" t="s">
        <v>1</v>
      </c>
      <c r="L3020" s="165"/>
      <c r="M3020" s="169"/>
      <c r="N3020" s="170"/>
      <c r="O3020" s="170"/>
      <c r="P3020" s="170"/>
      <c r="Q3020" s="170"/>
      <c r="R3020" s="170"/>
      <c r="S3020" s="170"/>
      <c r="T3020" s="171"/>
      <c r="AT3020" s="167" t="s">
        <v>269</v>
      </c>
      <c r="AU3020" s="167" t="s">
        <v>87</v>
      </c>
      <c r="AV3020" s="13" t="s">
        <v>79</v>
      </c>
      <c r="AW3020" s="13" t="s">
        <v>26</v>
      </c>
      <c r="AX3020" s="13" t="s">
        <v>71</v>
      </c>
      <c r="AY3020" s="167" t="s">
        <v>157</v>
      </c>
    </row>
    <row r="3021" spans="1:65" s="13" customFormat="1" ht="33.75" x14ac:dyDescent="0.2">
      <c r="B3021" s="165"/>
      <c r="D3021" s="166" t="s">
        <v>269</v>
      </c>
      <c r="E3021" s="167" t="s">
        <v>1</v>
      </c>
      <c r="F3021" s="168" t="s">
        <v>3768</v>
      </c>
      <c r="H3021" s="167" t="s">
        <v>1</v>
      </c>
      <c r="L3021" s="165"/>
      <c r="M3021" s="169"/>
      <c r="N3021" s="170"/>
      <c r="O3021" s="170"/>
      <c r="P3021" s="170"/>
      <c r="Q3021" s="170"/>
      <c r="R3021" s="170"/>
      <c r="S3021" s="170"/>
      <c r="T3021" s="171"/>
      <c r="AT3021" s="167" t="s">
        <v>269</v>
      </c>
      <c r="AU3021" s="167" t="s">
        <v>87</v>
      </c>
      <c r="AV3021" s="13" t="s">
        <v>79</v>
      </c>
      <c r="AW3021" s="13" t="s">
        <v>26</v>
      </c>
      <c r="AX3021" s="13" t="s">
        <v>71</v>
      </c>
      <c r="AY3021" s="167" t="s">
        <v>157</v>
      </c>
    </row>
    <row r="3022" spans="1:65" s="13" customFormat="1" ht="33.75" x14ac:dyDescent="0.2">
      <c r="B3022" s="165"/>
      <c r="D3022" s="166" t="s">
        <v>269</v>
      </c>
      <c r="E3022" s="167" t="s">
        <v>1</v>
      </c>
      <c r="F3022" s="168" t="s">
        <v>3769</v>
      </c>
      <c r="H3022" s="167" t="s">
        <v>1</v>
      </c>
      <c r="L3022" s="165"/>
      <c r="M3022" s="169"/>
      <c r="N3022" s="170"/>
      <c r="O3022" s="170"/>
      <c r="P3022" s="170"/>
      <c r="Q3022" s="170"/>
      <c r="R3022" s="170"/>
      <c r="S3022" s="170"/>
      <c r="T3022" s="171"/>
      <c r="AT3022" s="167" t="s">
        <v>269</v>
      </c>
      <c r="AU3022" s="167" t="s">
        <v>87</v>
      </c>
      <c r="AV3022" s="13" t="s">
        <v>79</v>
      </c>
      <c r="AW3022" s="13" t="s">
        <v>26</v>
      </c>
      <c r="AX3022" s="13" t="s">
        <v>71</v>
      </c>
      <c r="AY3022" s="167" t="s">
        <v>157</v>
      </c>
    </row>
    <row r="3023" spans="1:65" s="15" customFormat="1" x14ac:dyDescent="0.2">
      <c r="B3023" s="179"/>
      <c r="D3023" s="166" t="s">
        <v>269</v>
      </c>
      <c r="E3023" s="180" t="s">
        <v>1</v>
      </c>
      <c r="F3023" s="181" t="s">
        <v>272</v>
      </c>
      <c r="H3023" s="182">
        <v>1</v>
      </c>
      <c r="L3023" s="179"/>
      <c r="M3023" s="183"/>
      <c r="N3023" s="184"/>
      <c r="O3023" s="184"/>
      <c r="P3023" s="184"/>
      <c r="Q3023" s="184"/>
      <c r="R3023" s="184"/>
      <c r="S3023" s="184"/>
      <c r="T3023" s="185"/>
      <c r="AT3023" s="180" t="s">
        <v>269</v>
      </c>
      <c r="AU3023" s="180" t="s">
        <v>87</v>
      </c>
      <c r="AV3023" s="15" t="s">
        <v>162</v>
      </c>
      <c r="AW3023" s="15" t="s">
        <v>26</v>
      </c>
      <c r="AX3023" s="15" t="s">
        <v>79</v>
      </c>
      <c r="AY3023" s="180" t="s">
        <v>157</v>
      </c>
    </row>
    <row r="3024" spans="1:65" s="2" customFormat="1" ht="37.9" customHeight="1" x14ac:dyDescent="0.2">
      <c r="A3024" s="30"/>
      <c r="B3024" s="147"/>
      <c r="C3024" s="193" t="s">
        <v>3775</v>
      </c>
      <c r="D3024" s="193" t="s">
        <v>777</v>
      </c>
      <c r="E3024" s="194" t="s">
        <v>3776</v>
      </c>
      <c r="F3024" s="195" t="s">
        <v>3777</v>
      </c>
      <c r="G3024" s="196" t="s">
        <v>205</v>
      </c>
      <c r="H3024" s="197">
        <v>1</v>
      </c>
      <c r="I3024" s="197"/>
      <c r="J3024" s="197">
        <f>ROUND(I3024*H3024,3)</f>
        <v>0</v>
      </c>
      <c r="K3024" s="198"/>
      <c r="L3024" s="199"/>
      <c r="M3024" s="200" t="s">
        <v>1</v>
      </c>
      <c r="N3024" s="201" t="s">
        <v>37</v>
      </c>
      <c r="O3024" s="156">
        <v>0</v>
      </c>
      <c r="P3024" s="156">
        <f>O3024*H3024</f>
        <v>0</v>
      </c>
      <c r="Q3024" s="156">
        <v>3.2000000000000001E-2</v>
      </c>
      <c r="R3024" s="156">
        <f>Q3024*H3024</f>
        <v>3.2000000000000001E-2</v>
      </c>
      <c r="S3024" s="156">
        <v>0</v>
      </c>
      <c r="T3024" s="157">
        <f>S3024*H3024</f>
        <v>0</v>
      </c>
      <c r="U3024" s="30"/>
      <c r="V3024" s="30"/>
      <c r="W3024" s="30"/>
      <c r="X3024" s="30"/>
      <c r="Y3024" s="30"/>
      <c r="Z3024" s="30"/>
      <c r="AA3024" s="30"/>
      <c r="AB3024" s="30"/>
      <c r="AC3024" s="30"/>
      <c r="AD3024" s="30"/>
      <c r="AE3024" s="30"/>
      <c r="AR3024" s="158" t="s">
        <v>511</v>
      </c>
      <c r="AT3024" s="158" t="s">
        <v>777</v>
      </c>
      <c r="AU3024" s="158" t="s">
        <v>87</v>
      </c>
      <c r="AY3024" s="18" t="s">
        <v>157</v>
      </c>
      <c r="BE3024" s="159">
        <f>IF(N3024="základná",J3024,0)</f>
        <v>0</v>
      </c>
      <c r="BF3024" s="159">
        <f>IF(N3024="znížená",J3024,0)</f>
        <v>0</v>
      </c>
      <c r="BG3024" s="159">
        <f>IF(N3024="zákl. prenesená",J3024,0)</f>
        <v>0</v>
      </c>
      <c r="BH3024" s="159">
        <f>IF(N3024="zníž. prenesená",J3024,0)</f>
        <v>0</v>
      </c>
      <c r="BI3024" s="159">
        <f>IF(N3024="nulová",J3024,0)</f>
        <v>0</v>
      </c>
      <c r="BJ3024" s="18" t="s">
        <v>87</v>
      </c>
      <c r="BK3024" s="160">
        <f>ROUND(I3024*H3024,3)</f>
        <v>0</v>
      </c>
      <c r="BL3024" s="18" t="s">
        <v>220</v>
      </c>
      <c r="BM3024" s="158" t="s">
        <v>3778</v>
      </c>
    </row>
    <row r="3025" spans="1:65" s="14" customFormat="1" x14ac:dyDescent="0.2">
      <c r="B3025" s="172"/>
      <c r="D3025" s="166" t="s">
        <v>269</v>
      </c>
      <c r="E3025" s="173" t="s">
        <v>1</v>
      </c>
      <c r="F3025" s="174" t="s">
        <v>3779</v>
      </c>
      <c r="H3025" s="175">
        <v>1</v>
      </c>
      <c r="L3025" s="172"/>
      <c r="M3025" s="176"/>
      <c r="N3025" s="177"/>
      <c r="O3025" s="177"/>
      <c r="P3025" s="177"/>
      <c r="Q3025" s="177"/>
      <c r="R3025" s="177"/>
      <c r="S3025" s="177"/>
      <c r="T3025" s="178"/>
      <c r="AT3025" s="173" t="s">
        <v>269</v>
      </c>
      <c r="AU3025" s="173" t="s">
        <v>87</v>
      </c>
      <c r="AV3025" s="14" t="s">
        <v>87</v>
      </c>
      <c r="AW3025" s="14" t="s">
        <v>26</v>
      </c>
      <c r="AX3025" s="14" t="s">
        <v>71</v>
      </c>
      <c r="AY3025" s="173" t="s">
        <v>157</v>
      </c>
    </row>
    <row r="3026" spans="1:65" s="13" customFormat="1" x14ac:dyDescent="0.2">
      <c r="B3026" s="165"/>
      <c r="D3026" s="166" t="s">
        <v>269</v>
      </c>
      <c r="E3026" s="167" t="s">
        <v>1</v>
      </c>
      <c r="F3026" s="168" t="s">
        <v>3538</v>
      </c>
      <c r="H3026" s="167" t="s">
        <v>1</v>
      </c>
      <c r="L3026" s="165"/>
      <c r="M3026" s="169"/>
      <c r="N3026" s="170"/>
      <c r="O3026" s="170"/>
      <c r="P3026" s="170"/>
      <c r="Q3026" s="170"/>
      <c r="R3026" s="170"/>
      <c r="S3026" s="170"/>
      <c r="T3026" s="171"/>
      <c r="AT3026" s="167" t="s">
        <v>269</v>
      </c>
      <c r="AU3026" s="167" t="s">
        <v>87</v>
      </c>
      <c r="AV3026" s="13" t="s">
        <v>79</v>
      </c>
      <c r="AW3026" s="13" t="s">
        <v>26</v>
      </c>
      <c r="AX3026" s="13" t="s">
        <v>71</v>
      </c>
      <c r="AY3026" s="167" t="s">
        <v>157</v>
      </c>
    </row>
    <row r="3027" spans="1:65" s="13" customFormat="1" x14ac:dyDescent="0.2">
      <c r="B3027" s="165"/>
      <c r="D3027" s="166" t="s">
        <v>269</v>
      </c>
      <c r="E3027" s="167" t="s">
        <v>1</v>
      </c>
      <c r="F3027" s="168" t="s">
        <v>3539</v>
      </c>
      <c r="H3027" s="167" t="s">
        <v>1</v>
      </c>
      <c r="L3027" s="165"/>
      <c r="M3027" s="169"/>
      <c r="N3027" s="170"/>
      <c r="O3027" s="170"/>
      <c r="P3027" s="170"/>
      <c r="Q3027" s="170"/>
      <c r="R3027" s="170"/>
      <c r="S3027" s="170"/>
      <c r="T3027" s="171"/>
      <c r="AT3027" s="167" t="s">
        <v>269</v>
      </c>
      <c r="AU3027" s="167" t="s">
        <v>87</v>
      </c>
      <c r="AV3027" s="13" t="s">
        <v>79</v>
      </c>
      <c r="AW3027" s="13" t="s">
        <v>26</v>
      </c>
      <c r="AX3027" s="13" t="s">
        <v>71</v>
      </c>
      <c r="AY3027" s="167" t="s">
        <v>157</v>
      </c>
    </row>
    <row r="3028" spans="1:65" s="13" customFormat="1" ht="22.5" x14ac:dyDescent="0.2">
      <c r="B3028" s="165"/>
      <c r="D3028" s="166" t="s">
        <v>269</v>
      </c>
      <c r="E3028" s="167" t="s">
        <v>1</v>
      </c>
      <c r="F3028" s="168" t="s">
        <v>3540</v>
      </c>
      <c r="H3028" s="167" t="s">
        <v>1</v>
      </c>
      <c r="L3028" s="165"/>
      <c r="M3028" s="169"/>
      <c r="N3028" s="170"/>
      <c r="O3028" s="170"/>
      <c r="P3028" s="170"/>
      <c r="Q3028" s="170"/>
      <c r="R3028" s="170"/>
      <c r="S3028" s="170"/>
      <c r="T3028" s="171"/>
      <c r="AT3028" s="167" t="s">
        <v>269</v>
      </c>
      <c r="AU3028" s="167" t="s">
        <v>87</v>
      </c>
      <c r="AV3028" s="13" t="s">
        <v>79</v>
      </c>
      <c r="AW3028" s="13" t="s">
        <v>26</v>
      </c>
      <c r="AX3028" s="13" t="s">
        <v>71</v>
      </c>
      <c r="AY3028" s="167" t="s">
        <v>157</v>
      </c>
    </row>
    <row r="3029" spans="1:65" s="13" customFormat="1" x14ac:dyDescent="0.2">
      <c r="B3029" s="165"/>
      <c r="D3029" s="166" t="s">
        <v>269</v>
      </c>
      <c r="E3029" s="167" t="s">
        <v>1</v>
      </c>
      <c r="F3029" s="168" t="s">
        <v>1997</v>
      </c>
      <c r="H3029" s="167" t="s">
        <v>1</v>
      </c>
      <c r="L3029" s="165"/>
      <c r="M3029" s="169"/>
      <c r="N3029" s="170"/>
      <c r="O3029" s="170"/>
      <c r="P3029" s="170"/>
      <c r="Q3029" s="170"/>
      <c r="R3029" s="170"/>
      <c r="S3029" s="170"/>
      <c r="T3029" s="171"/>
      <c r="AT3029" s="167" t="s">
        <v>269</v>
      </c>
      <c r="AU3029" s="167" t="s">
        <v>87</v>
      </c>
      <c r="AV3029" s="13" t="s">
        <v>79</v>
      </c>
      <c r="AW3029" s="13" t="s">
        <v>26</v>
      </c>
      <c r="AX3029" s="13" t="s">
        <v>71</v>
      </c>
      <c r="AY3029" s="167" t="s">
        <v>157</v>
      </c>
    </row>
    <row r="3030" spans="1:65" s="13" customFormat="1" ht="33.75" x14ac:dyDescent="0.2">
      <c r="B3030" s="165"/>
      <c r="D3030" s="166" t="s">
        <v>269</v>
      </c>
      <c r="E3030" s="167" t="s">
        <v>1</v>
      </c>
      <c r="F3030" s="168" t="s">
        <v>3768</v>
      </c>
      <c r="H3030" s="167" t="s">
        <v>1</v>
      </c>
      <c r="L3030" s="165"/>
      <c r="M3030" s="169"/>
      <c r="N3030" s="170"/>
      <c r="O3030" s="170"/>
      <c r="P3030" s="170"/>
      <c r="Q3030" s="170"/>
      <c r="R3030" s="170"/>
      <c r="S3030" s="170"/>
      <c r="T3030" s="171"/>
      <c r="AT3030" s="167" t="s">
        <v>269</v>
      </c>
      <c r="AU3030" s="167" t="s">
        <v>87</v>
      </c>
      <c r="AV3030" s="13" t="s">
        <v>79</v>
      </c>
      <c r="AW3030" s="13" t="s">
        <v>26</v>
      </c>
      <c r="AX3030" s="13" t="s">
        <v>71</v>
      </c>
      <c r="AY3030" s="167" t="s">
        <v>157</v>
      </c>
    </row>
    <row r="3031" spans="1:65" s="13" customFormat="1" ht="33.75" x14ac:dyDescent="0.2">
      <c r="B3031" s="165"/>
      <c r="D3031" s="166" t="s">
        <v>269</v>
      </c>
      <c r="E3031" s="167" t="s">
        <v>1</v>
      </c>
      <c r="F3031" s="168" t="s">
        <v>3769</v>
      </c>
      <c r="H3031" s="167" t="s">
        <v>1</v>
      </c>
      <c r="L3031" s="165"/>
      <c r="M3031" s="169"/>
      <c r="N3031" s="170"/>
      <c r="O3031" s="170"/>
      <c r="P3031" s="170"/>
      <c r="Q3031" s="170"/>
      <c r="R3031" s="170"/>
      <c r="S3031" s="170"/>
      <c r="T3031" s="171"/>
      <c r="AT3031" s="167" t="s">
        <v>269</v>
      </c>
      <c r="AU3031" s="167" t="s">
        <v>87</v>
      </c>
      <c r="AV3031" s="13" t="s">
        <v>79</v>
      </c>
      <c r="AW3031" s="13" t="s">
        <v>26</v>
      </c>
      <c r="AX3031" s="13" t="s">
        <v>71</v>
      </c>
      <c r="AY3031" s="167" t="s">
        <v>157</v>
      </c>
    </row>
    <row r="3032" spans="1:65" s="15" customFormat="1" x14ac:dyDescent="0.2">
      <c r="B3032" s="179"/>
      <c r="D3032" s="166" t="s">
        <v>269</v>
      </c>
      <c r="E3032" s="180" t="s">
        <v>1</v>
      </c>
      <c r="F3032" s="181" t="s">
        <v>272</v>
      </c>
      <c r="H3032" s="182">
        <v>1</v>
      </c>
      <c r="L3032" s="179"/>
      <c r="M3032" s="183"/>
      <c r="N3032" s="184"/>
      <c r="O3032" s="184"/>
      <c r="P3032" s="184"/>
      <c r="Q3032" s="184"/>
      <c r="R3032" s="184"/>
      <c r="S3032" s="184"/>
      <c r="T3032" s="185"/>
      <c r="AT3032" s="180" t="s">
        <v>269</v>
      </c>
      <c r="AU3032" s="180" t="s">
        <v>87</v>
      </c>
      <c r="AV3032" s="15" t="s">
        <v>162</v>
      </c>
      <c r="AW3032" s="15" t="s">
        <v>26</v>
      </c>
      <c r="AX3032" s="15" t="s">
        <v>79</v>
      </c>
      <c r="AY3032" s="180" t="s">
        <v>157</v>
      </c>
    </row>
    <row r="3033" spans="1:65" s="2" customFormat="1" ht="49.15" customHeight="1" x14ac:dyDescent="0.2">
      <c r="A3033" s="30"/>
      <c r="B3033" s="147"/>
      <c r="C3033" s="193" t="s">
        <v>3780</v>
      </c>
      <c r="D3033" s="193" t="s">
        <v>777</v>
      </c>
      <c r="E3033" s="194" t="s">
        <v>3781</v>
      </c>
      <c r="F3033" s="195" t="s">
        <v>3782</v>
      </c>
      <c r="G3033" s="196" t="s">
        <v>205</v>
      </c>
      <c r="H3033" s="197">
        <v>1</v>
      </c>
      <c r="I3033" s="197"/>
      <c r="J3033" s="197">
        <f>ROUND(I3033*H3033,3)</f>
        <v>0</v>
      </c>
      <c r="K3033" s="198"/>
      <c r="L3033" s="199"/>
      <c r="M3033" s="200" t="s">
        <v>1</v>
      </c>
      <c r="N3033" s="201" t="s">
        <v>37</v>
      </c>
      <c r="O3033" s="156">
        <v>0</v>
      </c>
      <c r="P3033" s="156">
        <f>O3033*H3033</f>
        <v>0</v>
      </c>
      <c r="Q3033" s="156">
        <v>3.2000000000000001E-2</v>
      </c>
      <c r="R3033" s="156">
        <f>Q3033*H3033</f>
        <v>3.2000000000000001E-2</v>
      </c>
      <c r="S3033" s="156">
        <v>0</v>
      </c>
      <c r="T3033" s="157">
        <f>S3033*H3033</f>
        <v>0</v>
      </c>
      <c r="U3033" s="30"/>
      <c r="V3033" s="30"/>
      <c r="W3033" s="30"/>
      <c r="X3033" s="30"/>
      <c r="Y3033" s="30"/>
      <c r="Z3033" s="30"/>
      <c r="AA3033" s="30"/>
      <c r="AB3033" s="30"/>
      <c r="AC3033" s="30"/>
      <c r="AD3033" s="30"/>
      <c r="AE3033" s="30"/>
      <c r="AR3033" s="158" t="s">
        <v>511</v>
      </c>
      <c r="AT3033" s="158" t="s">
        <v>777</v>
      </c>
      <c r="AU3033" s="158" t="s">
        <v>87</v>
      </c>
      <c r="AY3033" s="18" t="s">
        <v>157</v>
      </c>
      <c r="BE3033" s="159">
        <f>IF(N3033="základná",J3033,0)</f>
        <v>0</v>
      </c>
      <c r="BF3033" s="159">
        <f>IF(N3033="znížená",J3033,0)</f>
        <v>0</v>
      </c>
      <c r="BG3033" s="159">
        <f>IF(N3033="zákl. prenesená",J3033,0)</f>
        <v>0</v>
      </c>
      <c r="BH3033" s="159">
        <f>IF(N3033="zníž. prenesená",J3033,0)</f>
        <v>0</v>
      </c>
      <c r="BI3033" s="159">
        <f>IF(N3033="nulová",J3033,0)</f>
        <v>0</v>
      </c>
      <c r="BJ3033" s="18" t="s">
        <v>87</v>
      </c>
      <c r="BK3033" s="160">
        <f>ROUND(I3033*H3033,3)</f>
        <v>0</v>
      </c>
      <c r="BL3033" s="18" t="s">
        <v>220</v>
      </c>
      <c r="BM3033" s="158" t="s">
        <v>3783</v>
      </c>
    </row>
    <row r="3034" spans="1:65" s="14" customFormat="1" x14ac:dyDescent="0.2">
      <c r="B3034" s="172"/>
      <c r="D3034" s="166" t="s">
        <v>269</v>
      </c>
      <c r="E3034" s="173" t="s">
        <v>1</v>
      </c>
      <c r="F3034" s="174" t="s">
        <v>3784</v>
      </c>
      <c r="H3034" s="175">
        <v>1</v>
      </c>
      <c r="L3034" s="172"/>
      <c r="M3034" s="176"/>
      <c r="N3034" s="177"/>
      <c r="O3034" s="177"/>
      <c r="P3034" s="177"/>
      <c r="Q3034" s="177"/>
      <c r="R3034" s="177"/>
      <c r="S3034" s="177"/>
      <c r="T3034" s="178"/>
      <c r="AT3034" s="173" t="s">
        <v>269</v>
      </c>
      <c r="AU3034" s="173" t="s">
        <v>87</v>
      </c>
      <c r="AV3034" s="14" t="s">
        <v>87</v>
      </c>
      <c r="AW3034" s="14" t="s">
        <v>26</v>
      </c>
      <c r="AX3034" s="14" t="s">
        <v>71</v>
      </c>
      <c r="AY3034" s="173" t="s">
        <v>157</v>
      </c>
    </row>
    <row r="3035" spans="1:65" s="13" customFormat="1" x14ac:dyDescent="0.2">
      <c r="B3035" s="165"/>
      <c r="D3035" s="166" t="s">
        <v>269</v>
      </c>
      <c r="E3035" s="167" t="s">
        <v>1</v>
      </c>
      <c r="F3035" s="168" t="s">
        <v>3538</v>
      </c>
      <c r="H3035" s="167" t="s">
        <v>1</v>
      </c>
      <c r="L3035" s="165"/>
      <c r="M3035" s="169"/>
      <c r="N3035" s="170"/>
      <c r="O3035" s="170"/>
      <c r="P3035" s="170"/>
      <c r="Q3035" s="170"/>
      <c r="R3035" s="170"/>
      <c r="S3035" s="170"/>
      <c r="T3035" s="171"/>
      <c r="AT3035" s="167" t="s">
        <v>269</v>
      </c>
      <c r="AU3035" s="167" t="s">
        <v>87</v>
      </c>
      <c r="AV3035" s="13" t="s">
        <v>79</v>
      </c>
      <c r="AW3035" s="13" t="s">
        <v>26</v>
      </c>
      <c r="AX3035" s="13" t="s">
        <v>71</v>
      </c>
      <c r="AY3035" s="167" t="s">
        <v>157</v>
      </c>
    </row>
    <row r="3036" spans="1:65" s="13" customFormat="1" x14ac:dyDescent="0.2">
      <c r="B3036" s="165"/>
      <c r="D3036" s="166" t="s">
        <v>269</v>
      </c>
      <c r="E3036" s="167" t="s">
        <v>1</v>
      </c>
      <c r="F3036" s="168" t="s">
        <v>3539</v>
      </c>
      <c r="H3036" s="167" t="s">
        <v>1</v>
      </c>
      <c r="L3036" s="165"/>
      <c r="M3036" s="169"/>
      <c r="N3036" s="170"/>
      <c r="O3036" s="170"/>
      <c r="P3036" s="170"/>
      <c r="Q3036" s="170"/>
      <c r="R3036" s="170"/>
      <c r="S3036" s="170"/>
      <c r="T3036" s="171"/>
      <c r="AT3036" s="167" t="s">
        <v>269</v>
      </c>
      <c r="AU3036" s="167" t="s">
        <v>87</v>
      </c>
      <c r="AV3036" s="13" t="s">
        <v>79</v>
      </c>
      <c r="AW3036" s="13" t="s">
        <v>26</v>
      </c>
      <c r="AX3036" s="13" t="s">
        <v>71</v>
      </c>
      <c r="AY3036" s="167" t="s">
        <v>157</v>
      </c>
    </row>
    <row r="3037" spans="1:65" s="13" customFormat="1" ht="22.5" x14ac:dyDescent="0.2">
      <c r="B3037" s="165"/>
      <c r="D3037" s="166" t="s">
        <v>269</v>
      </c>
      <c r="E3037" s="167" t="s">
        <v>1</v>
      </c>
      <c r="F3037" s="168" t="s">
        <v>3540</v>
      </c>
      <c r="H3037" s="167" t="s">
        <v>1</v>
      </c>
      <c r="L3037" s="165"/>
      <c r="M3037" s="169"/>
      <c r="N3037" s="170"/>
      <c r="O3037" s="170"/>
      <c r="P3037" s="170"/>
      <c r="Q3037" s="170"/>
      <c r="R3037" s="170"/>
      <c r="S3037" s="170"/>
      <c r="T3037" s="171"/>
      <c r="AT3037" s="167" t="s">
        <v>269</v>
      </c>
      <c r="AU3037" s="167" t="s">
        <v>87</v>
      </c>
      <c r="AV3037" s="13" t="s">
        <v>79</v>
      </c>
      <c r="AW3037" s="13" t="s">
        <v>26</v>
      </c>
      <c r="AX3037" s="13" t="s">
        <v>71</v>
      </c>
      <c r="AY3037" s="167" t="s">
        <v>157</v>
      </c>
    </row>
    <row r="3038" spans="1:65" s="13" customFormat="1" x14ac:dyDescent="0.2">
      <c r="B3038" s="165"/>
      <c r="D3038" s="166" t="s">
        <v>269</v>
      </c>
      <c r="E3038" s="167" t="s">
        <v>1</v>
      </c>
      <c r="F3038" s="168" t="s">
        <v>1997</v>
      </c>
      <c r="H3038" s="167" t="s">
        <v>1</v>
      </c>
      <c r="L3038" s="165"/>
      <c r="M3038" s="169"/>
      <c r="N3038" s="170"/>
      <c r="O3038" s="170"/>
      <c r="P3038" s="170"/>
      <c r="Q3038" s="170"/>
      <c r="R3038" s="170"/>
      <c r="S3038" s="170"/>
      <c r="T3038" s="171"/>
      <c r="AT3038" s="167" t="s">
        <v>269</v>
      </c>
      <c r="AU3038" s="167" t="s">
        <v>87</v>
      </c>
      <c r="AV3038" s="13" t="s">
        <v>79</v>
      </c>
      <c r="AW3038" s="13" t="s">
        <v>26</v>
      </c>
      <c r="AX3038" s="13" t="s">
        <v>71</v>
      </c>
      <c r="AY3038" s="167" t="s">
        <v>157</v>
      </c>
    </row>
    <row r="3039" spans="1:65" s="13" customFormat="1" ht="33.75" x14ac:dyDescent="0.2">
      <c r="B3039" s="165"/>
      <c r="D3039" s="166" t="s">
        <v>269</v>
      </c>
      <c r="E3039" s="167" t="s">
        <v>1</v>
      </c>
      <c r="F3039" s="168" t="s">
        <v>3768</v>
      </c>
      <c r="H3039" s="167" t="s">
        <v>1</v>
      </c>
      <c r="L3039" s="165"/>
      <c r="M3039" s="169"/>
      <c r="N3039" s="170"/>
      <c r="O3039" s="170"/>
      <c r="P3039" s="170"/>
      <c r="Q3039" s="170"/>
      <c r="R3039" s="170"/>
      <c r="S3039" s="170"/>
      <c r="T3039" s="171"/>
      <c r="AT3039" s="167" t="s">
        <v>269</v>
      </c>
      <c r="AU3039" s="167" t="s">
        <v>87</v>
      </c>
      <c r="AV3039" s="13" t="s">
        <v>79</v>
      </c>
      <c r="AW3039" s="13" t="s">
        <v>26</v>
      </c>
      <c r="AX3039" s="13" t="s">
        <v>71</v>
      </c>
      <c r="AY3039" s="167" t="s">
        <v>157</v>
      </c>
    </row>
    <row r="3040" spans="1:65" s="13" customFormat="1" ht="33.75" x14ac:dyDescent="0.2">
      <c r="B3040" s="165"/>
      <c r="D3040" s="166" t="s">
        <v>269</v>
      </c>
      <c r="E3040" s="167" t="s">
        <v>1</v>
      </c>
      <c r="F3040" s="168" t="s">
        <v>3769</v>
      </c>
      <c r="H3040" s="167" t="s">
        <v>1</v>
      </c>
      <c r="L3040" s="165"/>
      <c r="M3040" s="169"/>
      <c r="N3040" s="170"/>
      <c r="O3040" s="170"/>
      <c r="P3040" s="170"/>
      <c r="Q3040" s="170"/>
      <c r="R3040" s="170"/>
      <c r="S3040" s="170"/>
      <c r="T3040" s="171"/>
      <c r="AT3040" s="167" t="s">
        <v>269</v>
      </c>
      <c r="AU3040" s="167" t="s">
        <v>87</v>
      </c>
      <c r="AV3040" s="13" t="s">
        <v>79</v>
      </c>
      <c r="AW3040" s="13" t="s">
        <v>26</v>
      </c>
      <c r="AX3040" s="13" t="s">
        <v>71</v>
      </c>
      <c r="AY3040" s="167" t="s">
        <v>157</v>
      </c>
    </row>
    <row r="3041" spans="1:65" s="15" customFormat="1" x14ac:dyDescent="0.2">
      <c r="B3041" s="179"/>
      <c r="D3041" s="166" t="s">
        <v>269</v>
      </c>
      <c r="E3041" s="180" t="s">
        <v>1</v>
      </c>
      <c r="F3041" s="181" t="s">
        <v>272</v>
      </c>
      <c r="H3041" s="182">
        <v>1</v>
      </c>
      <c r="L3041" s="179"/>
      <c r="M3041" s="183"/>
      <c r="N3041" s="184"/>
      <c r="O3041" s="184"/>
      <c r="P3041" s="184"/>
      <c r="Q3041" s="184"/>
      <c r="R3041" s="184"/>
      <c r="S3041" s="184"/>
      <c r="T3041" s="185"/>
      <c r="AT3041" s="180" t="s">
        <v>269</v>
      </c>
      <c r="AU3041" s="180" t="s">
        <v>87</v>
      </c>
      <c r="AV3041" s="15" t="s">
        <v>162</v>
      </c>
      <c r="AW3041" s="15" t="s">
        <v>26</v>
      </c>
      <c r="AX3041" s="15" t="s">
        <v>79</v>
      </c>
      <c r="AY3041" s="180" t="s">
        <v>157</v>
      </c>
    </row>
    <row r="3042" spans="1:65" s="2" customFormat="1" ht="49.15" customHeight="1" x14ac:dyDescent="0.2">
      <c r="A3042" s="30"/>
      <c r="B3042" s="147"/>
      <c r="C3042" s="193" t="s">
        <v>3785</v>
      </c>
      <c r="D3042" s="193" t="s">
        <v>777</v>
      </c>
      <c r="E3042" s="194" t="s">
        <v>3786</v>
      </c>
      <c r="F3042" s="195" t="s">
        <v>3787</v>
      </c>
      <c r="G3042" s="196" t="s">
        <v>205</v>
      </c>
      <c r="H3042" s="197">
        <v>1</v>
      </c>
      <c r="I3042" s="197"/>
      <c r="J3042" s="197">
        <f>ROUND(I3042*H3042,3)</f>
        <v>0</v>
      </c>
      <c r="K3042" s="198"/>
      <c r="L3042" s="199"/>
      <c r="M3042" s="200" t="s">
        <v>1</v>
      </c>
      <c r="N3042" s="201" t="s">
        <v>37</v>
      </c>
      <c r="O3042" s="156">
        <v>0</v>
      </c>
      <c r="P3042" s="156">
        <f>O3042*H3042</f>
        <v>0</v>
      </c>
      <c r="Q3042" s="156">
        <v>3.2000000000000001E-2</v>
      </c>
      <c r="R3042" s="156">
        <f>Q3042*H3042</f>
        <v>3.2000000000000001E-2</v>
      </c>
      <c r="S3042" s="156">
        <v>0</v>
      </c>
      <c r="T3042" s="157">
        <f>S3042*H3042</f>
        <v>0</v>
      </c>
      <c r="U3042" s="30"/>
      <c r="V3042" s="30"/>
      <c r="W3042" s="30"/>
      <c r="X3042" s="30"/>
      <c r="Y3042" s="30"/>
      <c r="Z3042" s="30"/>
      <c r="AA3042" s="30"/>
      <c r="AB3042" s="30"/>
      <c r="AC3042" s="30"/>
      <c r="AD3042" s="30"/>
      <c r="AE3042" s="30"/>
      <c r="AR3042" s="158" t="s">
        <v>511</v>
      </c>
      <c r="AT3042" s="158" t="s">
        <v>777</v>
      </c>
      <c r="AU3042" s="158" t="s">
        <v>87</v>
      </c>
      <c r="AY3042" s="18" t="s">
        <v>157</v>
      </c>
      <c r="BE3042" s="159">
        <f>IF(N3042="základná",J3042,0)</f>
        <v>0</v>
      </c>
      <c r="BF3042" s="159">
        <f>IF(N3042="znížená",J3042,0)</f>
        <v>0</v>
      </c>
      <c r="BG3042" s="159">
        <f>IF(N3042="zákl. prenesená",J3042,0)</f>
        <v>0</v>
      </c>
      <c r="BH3042" s="159">
        <f>IF(N3042="zníž. prenesená",J3042,0)</f>
        <v>0</v>
      </c>
      <c r="BI3042" s="159">
        <f>IF(N3042="nulová",J3042,0)</f>
        <v>0</v>
      </c>
      <c r="BJ3042" s="18" t="s">
        <v>87</v>
      </c>
      <c r="BK3042" s="160">
        <f>ROUND(I3042*H3042,3)</f>
        <v>0</v>
      </c>
      <c r="BL3042" s="18" t="s">
        <v>220</v>
      </c>
      <c r="BM3042" s="158" t="s">
        <v>3788</v>
      </c>
    </row>
    <row r="3043" spans="1:65" s="14" customFormat="1" x14ac:dyDescent="0.2">
      <c r="B3043" s="172"/>
      <c r="D3043" s="166" t="s">
        <v>269</v>
      </c>
      <c r="E3043" s="173" t="s">
        <v>1</v>
      </c>
      <c r="F3043" s="174" t="s">
        <v>3789</v>
      </c>
      <c r="H3043" s="175">
        <v>1</v>
      </c>
      <c r="L3043" s="172"/>
      <c r="M3043" s="176"/>
      <c r="N3043" s="177"/>
      <c r="O3043" s="177"/>
      <c r="P3043" s="177"/>
      <c r="Q3043" s="177"/>
      <c r="R3043" s="177"/>
      <c r="S3043" s="177"/>
      <c r="T3043" s="178"/>
      <c r="AT3043" s="173" t="s">
        <v>269</v>
      </c>
      <c r="AU3043" s="173" t="s">
        <v>87</v>
      </c>
      <c r="AV3043" s="14" t="s">
        <v>87</v>
      </c>
      <c r="AW3043" s="14" t="s">
        <v>26</v>
      </c>
      <c r="AX3043" s="14" t="s">
        <v>71</v>
      </c>
      <c r="AY3043" s="173" t="s">
        <v>157</v>
      </c>
    </row>
    <row r="3044" spans="1:65" s="13" customFormat="1" x14ac:dyDescent="0.2">
      <c r="B3044" s="165"/>
      <c r="D3044" s="166" t="s">
        <v>269</v>
      </c>
      <c r="E3044" s="167" t="s">
        <v>1</v>
      </c>
      <c r="F3044" s="168" t="s">
        <v>3538</v>
      </c>
      <c r="H3044" s="167" t="s">
        <v>1</v>
      </c>
      <c r="L3044" s="165"/>
      <c r="M3044" s="169"/>
      <c r="N3044" s="170"/>
      <c r="O3044" s="170"/>
      <c r="P3044" s="170"/>
      <c r="Q3044" s="170"/>
      <c r="R3044" s="170"/>
      <c r="S3044" s="170"/>
      <c r="T3044" s="171"/>
      <c r="AT3044" s="167" t="s">
        <v>269</v>
      </c>
      <c r="AU3044" s="167" t="s">
        <v>87</v>
      </c>
      <c r="AV3044" s="13" t="s">
        <v>79</v>
      </c>
      <c r="AW3044" s="13" t="s">
        <v>26</v>
      </c>
      <c r="AX3044" s="13" t="s">
        <v>71</v>
      </c>
      <c r="AY3044" s="167" t="s">
        <v>157</v>
      </c>
    </row>
    <row r="3045" spans="1:65" s="13" customFormat="1" x14ac:dyDescent="0.2">
      <c r="B3045" s="165"/>
      <c r="D3045" s="166" t="s">
        <v>269</v>
      </c>
      <c r="E3045" s="167" t="s">
        <v>1</v>
      </c>
      <c r="F3045" s="168" t="s">
        <v>3539</v>
      </c>
      <c r="H3045" s="167" t="s">
        <v>1</v>
      </c>
      <c r="L3045" s="165"/>
      <c r="M3045" s="169"/>
      <c r="N3045" s="170"/>
      <c r="O3045" s="170"/>
      <c r="P3045" s="170"/>
      <c r="Q3045" s="170"/>
      <c r="R3045" s="170"/>
      <c r="S3045" s="170"/>
      <c r="T3045" s="171"/>
      <c r="AT3045" s="167" t="s">
        <v>269</v>
      </c>
      <c r="AU3045" s="167" t="s">
        <v>87</v>
      </c>
      <c r="AV3045" s="13" t="s">
        <v>79</v>
      </c>
      <c r="AW3045" s="13" t="s">
        <v>26</v>
      </c>
      <c r="AX3045" s="13" t="s">
        <v>71</v>
      </c>
      <c r="AY3045" s="167" t="s">
        <v>157</v>
      </c>
    </row>
    <row r="3046" spans="1:65" s="13" customFormat="1" ht="22.5" x14ac:dyDescent="0.2">
      <c r="B3046" s="165"/>
      <c r="D3046" s="166" t="s">
        <v>269</v>
      </c>
      <c r="E3046" s="167" t="s">
        <v>1</v>
      </c>
      <c r="F3046" s="168" t="s">
        <v>3540</v>
      </c>
      <c r="H3046" s="167" t="s">
        <v>1</v>
      </c>
      <c r="L3046" s="165"/>
      <c r="M3046" s="169"/>
      <c r="N3046" s="170"/>
      <c r="O3046" s="170"/>
      <c r="P3046" s="170"/>
      <c r="Q3046" s="170"/>
      <c r="R3046" s="170"/>
      <c r="S3046" s="170"/>
      <c r="T3046" s="171"/>
      <c r="AT3046" s="167" t="s">
        <v>269</v>
      </c>
      <c r="AU3046" s="167" t="s">
        <v>87</v>
      </c>
      <c r="AV3046" s="13" t="s">
        <v>79</v>
      </c>
      <c r="AW3046" s="13" t="s">
        <v>26</v>
      </c>
      <c r="AX3046" s="13" t="s">
        <v>71</v>
      </c>
      <c r="AY3046" s="167" t="s">
        <v>157</v>
      </c>
    </row>
    <row r="3047" spans="1:65" s="13" customFormat="1" x14ac:dyDescent="0.2">
      <c r="B3047" s="165"/>
      <c r="D3047" s="166" t="s">
        <v>269</v>
      </c>
      <c r="E3047" s="167" t="s">
        <v>1</v>
      </c>
      <c r="F3047" s="168" t="s">
        <v>1997</v>
      </c>
      <c r="H3047" s="167" t="s">
        <v>1</v>
      </c>
      <c r="L3047" s="165"/>
      <c r="M3047" s="169"/>
      <c r="N3047" s="170"/>
      <c r="O3047" s="170"/>
      <c r="P3047" s="170"/>
      <c r="Q3047" s="170"/>
      <c r="R3047" s="170"/>
      <c r="S3047" s="170"/>
      <c r="T3047" s="171"/>
      <c r="AT3047" s="167" t="s">
        <v>269</v>
      </c>
      <c r="AU3047" s="167" t="s">
        <v>87</v>
      </c>
      <c r="AV3047" s="13" t="s">
        <v>79</v>
      </c>
      <c r="AW3047" s="13" t="s">
        <v>26</v>
      </c>
      <c r="AX3047" s="13" t="s">
        <v>71</v>
      </c>
      <c r="AY3047" s="167" t="s">
        <v>157</v>
      </c>
    </row>
    <row r="3048" spans="1:65" s="13" customFormat="1" ht="33.75" x14ac:dyDescent="0.2">
      <c r="B3048" s="165"/>
      <c r="D3048" s="166" t="s">
        <v>269</v>
      </c>
      <c r="E3048" s="167" t="s">
        <v>1</v>
      </c>
      <c r="F3048" s="168" t="s">
        <v>3768</v>
      </c>
      <c r="H3048" s="167" t="s">
        <v>1</v>
      </c>
      <c r="L3048" s="165"/>
      <c r="M3048" s="169"/>
      <c r="N3048" s="170"/>
      <c r="O3048" s="170"/>
      <c r="P3048" s="170"/>
      <c r="Q3048" s="170"/>
      <c r="R3048" s="170"/>
      <c r="S3048" s="170"/>
      <c r="T3048" s="171"/>
      <c r="AT3048" s="167" t="s">
        <v>269</v>
      </c>
      <c r="AU3048" s="167" t="s">
        <v>87</v>
      </c>
      <c r="AV3048" s="13" t="s">
        <v>79</v>
      </c>
      <c r="AW3048" s="13" t="s">
        <v>26</v>
      </c>
      <c r="AX3048" s="13" t="s">
        <v>71</v>
      </c>
      <c r="AY3048" s="167" t="s">
        <v>157</v>
      </c>
    </row>
    <row r="3049" spans="1:65" s="13" customFormat="1" ht="33.75" x14ac:dyDescent="0.2">
      <c r="B3049" s="165"/>
      <c r="D3049" s="166" t="s">
        <v>269</v>
      </c>
      <c r="E3049" s="167" t="s">
        <v>1</v>
      </c>
      <c r="F3049" s="168" t="s">
        <v>3769</v>
      </c>
      <c r="H3049" s="167" t="s">
        <v>1</v>
      </c>
      <c r="L3049" s="165"/>
      <c r="M3049" s="169"/>
      <c r="N3049" s="170"/>
      <c r="O3049" s="170"/>
      <c r="P3049" s="170"/>
      <c r="Q3049" s="170"/>
      <c r="R3049" s="170"/>
      <c r="S3049" s="170"/>
      <c r="T3049" s="171"/>
      <c r="AT3049" s="167" t="s">
        <v>269</v>
      </c>
      <c r="AU3049" s="167" t="s">
        <v>87</v>
      </c>
      <c r="AV3049" s="13" t="s">
        <v>79</v>
      </c>
      <c r="AW3049" s="13" t="s">
        <v>26</v>
      </c>
      <c r="AX3049" s="13" t="s">
        <v>71</v>
      </c>
      <c r="AY3049" s="167" t="s">
        <v>157</v>
      </c>
    </row>
    <row r="3050" spans="1:65" s="15" customFormat="1" x14ac:dyDescent="0.2">
      <c r="B3050" s="179"/>
      <c r="D3050" s="166" t="s">
        <v>269</v>
      </c>
      <c r="E3050" s="180" t="s">
        <v>1</v>
      </c>
      <c r="F3050" s="181" t="s">
        <v>272</v>
      </c>
      <c r="H3050" s="182">
        <v>1</v>
      </c>
      <c r="L3050" s="179"/>
      <c r="M3050" s="183"/>
      <c r="N3050" s="184"/>
      <c r="O3050" s="184"/>
      <c r="P3050" s="184"/>
      <c r="Q3050" s="184"/>
      <c r="R3050" s="184"/>
      <c r="S3050" s="184"/>
      <c r="T3050" s="185"/>
      <c r="AT3050" s="180" t="s">
        <v>269</v>
      </c>
      <c r="AU3050" s="180" t="s">
        <v>87</v>
      </c>
      <c r="AV3050" s="15" t="s">
        <v>162</v>
      </c>
      <c r="AW3050" s="15" t="s">
        <v>26</v>
      </c>
      <c r="AX3050" s="15" t="s">
        <v>79</v>
      </c>
      <c r="AY3050" s="180" t="s">
        <v>157</v>
      </c>
    </row>
    <row r="3051" spans="1:65" s="2" customFormat="1" ht="49.15" customHeight="1" x14ac:dyDescent="0.2">
      <c r="A3051" s="30"/>
      <c r="B3051" s="147"/>
      <c r="C3051" s="193" t="s">
        <v>3790</v>
      </c>
      <c r="D3051" s="193" t="s">
        <v>777</v>
      </c>
      <c r="E3051" s="194" t="s">
        <v>3791</v>
      </c>
      <c r="F3051" s="195" t="s">
        <v>3792</v>
      </c>
      <c r="G3051" s="196" t="s">
        <v>205</v>
      </c>
      <c r="H3051" s="197">
        <v>1</v>
      </c>
      <c r="I3051" s="197"/>
      <c r="J3051" s="197">
        <f>ROUND(I3051*H3051,3)</f>
        <v>0</v>
      </c>
      <c r="K3051" s="198"/>
      <c r="L3051" s="199"/>
      <c r="M3051" s="200" t="s">
        <v>1</v>
      </c>
      <c r="N3051" s="201" t="s">
        <v>37</v>
      </c>
      <c r="O3051" s="156">
        <v>0</v>
      </c>
      <c r="P3051" s="156">
        <f>O3051*H3051</f>
        <v>0</v>
      </c>
      <c r="Q3051" s="156">
        <v>3.2000000000000001E-2</v>
      </c>
      <c r="R3051" s="156">
        <f>Q3051*H3051</f>
        <v>3.2000000000000001E-2</v>
      </c>
      <c r="S3051" s="156">
        <v>0</v>
      </c>
      <c r="T3051" s="157">
        <f>S3051*H3051</f>
        <v>0</v>
      </c>
      <c r="U3051" s="30"/>
      <c r="V3051" s="30"/>
      <c r="W3051" s="30"/>
      <c r="X3051" s="30"/>
      <c r="Y3051" s="30"/>
      <c r="Z3051" s="30"/>
      <c r="AA3051" s="30"/>
      <c r="AB3051" s="30"/>
      <c r="AC3051" s="30"/>
      <c r="AD3051" s="30"/>
      <c r="AE3051" s="30"/>
      <c r="AR3051" s="158" t="s">
        <v>511</v>
      </c>
      <c r="AT3051" s="158" t="s">
        <v>777</v>
      </c>
      <c r="AU3051" s="158" t="s">
        <v>87</v>
      </c>
      <c r="AY3051" s="18" t="s">
        <v>157</v>
      </c>
      <c r="BE3051" s="159">
        <f>IF(N3051="základná",J3051,0)</f>
        <v>0</v>
      </c>
      <c r="BF3051" s="159">
        <f>IF(N3051="znížená",J3051,0)</f>
        <v>0</v>
      </c>
      <c r="BG3051" s="159">
        <f>IF(N3051="zákl. prenesená",J3051,0)</f>
        <v>0</v>
      </c>
      <c r="BH3051" s="159">
        <f>IF(N3051="zníž. prenesená",J3051,0)</f>
        <v>0</v>
      </c>
      <c r="BI3051" s="159">
        <f>IF(N3051="nulová",J3051,0)</f>
        <v>0</v>
      </c>
      <c r="BJ3051" s="18" t="s">
        <v>87</v>
      </c>
      <c r="BK3051" s="160">
        <f>ROUND(I3051*H3051,3)</f>
        <v>0</v>
      </c>
      <c r="BL3051" s="18" t="s">
        <v>220</v>
      </c>
      <c r="BM3051" s="158" t="s">
        <v>3793</v>
      </c>
    </row>
    <row r="3052" spans="1:65" s="14" customFormat="1" x14ac:dyDescent="0.2">
      <c r="B3052" s="172"/>
      <c r="D3052" s="166" t="s">
        <v>269</v>
      </c>
      <c r="E3052" s="173" t="s">
        <v>1</v>
      </c>
      <c r="F3052" s="174" t="s">
        <v>3794</v>
      </c>
      <c r="H3052" s="175">
        <v>1</v>
      </c>
      <c r="L3052" s="172"/>
      <c r="M3052" s="176"/>
      <c r="N3052" s="177"/>
      <c r="O3052" s="177"/>
      <c r="P3052" s="177"/>
      <c r="Q3052" s="177"/>
      <c r="R3052" s="177"/>
      <c r="S3052" s="177"/>
      <c r="T3052" s="178"/>
      <c r="AT3052" s="173" t="s">
        <v>269</v>
      </c>
      <c r="AU3052" s="173" t="s">
        <v>87</v>
      </c>
      <c r="AV3052" s="14" t="s">
        <v>87</v>
      </c>
      <c r="AW3052" s="14" t="s">
        <v>26</v>
      </c>
      <c r="AX3052" s="14" t="s">
        <v>71</v>
      </c>
      <c r="AY3052" s="173" t="s">
        <v>157</v>
      </c>
    </row>
    <row r="3053" spans="1:65" s="13" customFormat="1" x14ac:dyDescent="0.2">
      <c r="B3053" s="165"/>
      <c r="D3053" s="166" t="s">
        <v>269</v>
      </c>
      <c r="E3053" s="167" t="s">
        <v>1</v>
      </c>
      <c r="F3053" s="168" t="s">
        <v>3538</v>
      </c>
      <c r="H3053" s="167" t="s">
        <v>1</v>
      </c>
      <c r="L3053" s="165"/>
      <c r="M3053" s="169"/>
      <c r="N3053" s="170"/>
      <c r="O3053" s="170"/>
      <c r="P3053" s="170"/>
      <c r="Q3053" s="170"/>
      <c r="R3053" s="170"/>
      <c r="S3053" s="170"/>
      <c r="T3053" s="171"/>
      <c r="AT3053" s="167" t="s">
        <v>269</v>
      </c>
      <c r="AU3053" s="167" t="s">
        <v>87</v>
      </c>
      <c r="AV3053" s="13" t="s">
        <v>79</v>
      </c>
      <c r="AW3053" s="13" t="s">
        <v>26</v>
      </c>
      <c r="AX3053" s="13" t="s">
        <v>71</v>
      </c>
      <c r="AY3053" s="167" t="s">
        <v>157</v>
      </c>
    </row>
    <row r="3054" spans="1:65" s="13" customFormat="1" x14ac:dyDescent="0.2">
      <c r="B3054" s="165"/>
      <c r="D3054" s="166" t="s">
        <v>269</v>
      </c>
      <c r="E3054" s="167" t="s">
        <v>1</v>
      </c>
      <c r="F3054" s="168" t="s">
        <v>3539</v>
      </c>
      <c r="H3054" s="167" t="s">
        <v>1</v>
      </c>
      <c r="L3054" s="165"/>
      <c r="M3054" s="169"/>
      <c r="N3054" s="170"/>
      <c r="O3054" s="170"/>
      <c r="P3054" s="170"/>
      <c r="Q3054" s="170"/>
      <c r="R3054" s="170"/>
      <c r="S3054" s="170"/>
      <c r="T3054" s="171"/>
      <c r="AT3054" s="167" t="s">
        <v>269</v>
      </c>
      <c r="AU3054" s="167" t="s">
        <v>87</v>
      </c>
      <c r="AV3054" s="13" t="s">
        <v>79</v>
      </c>
      <c r="AW3054" s="13" t="s">
        <v>26</v>
      </c>
      <c r="AX3054" s="13" t="s">
        <v>71</v>
      </c>
      <c r="AY3054" s="167" t="s">
        <v>157</v>
      </c>
    </row>
    <row r="3055" spans="1:65" s="13" customFormat="1" ht="22.5" x14ac:dyDescent="0.2">
      <c r="B3055" s="165"/>
      <c r="D3055" s="166" t="s">
        <v>269</v>
      </c>
      <c r="E3055" s="167" t="s">
        <v>1</v>
      </c>
      <c r="F3055" s="168" t="s">
        <v>3540</v>
      </c>
      <c r="H3055" s="167" t="s">
        <v>1</v>
      </c>
      <c r="L3055" s="165"/>
      <c r="M3055" s="169"/>
      <c r="N3055" s="170"/>
      <c r="O3055" s="170"/>
      <c r="P3055" s="170"/>
      <c r="Q3055" s="170"/>
      <c r="R3055" s="170"/>
      <c r="S3055" s="170"/>
      <c r="T3055" s="171"/>
      <c r="AT3055" s="167" t="s">
        <v>269</v>
      </c>
      <c r="AU3055" s="167" t="s">
        <v>87</v>
      </c>
      <c r="AV3055" s="13" t="s">
        <v>79</v>
      </c>
      <c r="AW3055" s="13" t="s">
        <v>26</v>
      </c>
      <c r="AX3055" s="13" t="s">
        <v>71</v>
      </c>
      <c r="AY3055" s="167" t="s">
        <v>157</v>
      </c>
    </row>
    <row r="3056" spans="1:65" s="13" customFormat="1" x14ac:dyDescent="0.2">
      <c r="B3056" s="165"/>
      <c r="D3056" s="166" t="s">
        <v>269</v>
      </c>
      <c r="E3056" s="167" t="s">
        <v>1</v>
      </c>
      <c r="F3056" s="168" t="s">
        <v>1997</v>
      </c>
      <c r="H3056" s="167" t="s">
        <v>1</v>
      </c>
      <c r="L3056" s="165"/>
      <c r="M3056" s="169"/>
      <c r="N3056" s="170"/>
      <c r="O3056" s="170"/>
      <c r="P3056" s="170"/>
      <c r="Q3056" s="170"/>
      <c r="R3056" s="170"/>
      <c r="S3056" s="170"/>
      <c r="T3056" s="171"/>
      <c r="AT3056" s="167" t="s">
        <v>269</v>
      </c>
      <c r="AU3056" s="167" t="s">
        <v>87</v>
      </c>
      <c r="AV3056" s="13" t="s">
        <v>79</v>
      </c>
      <c r="AW3056" s="13" t="s">
        <v>26</v>
      </c>
      <c r="AX3056" s="13" t="s">
        <v>71</v>
      </c>
      <c r="AY3056" s="167" t="s">
        <v>157</v>
      </c>
    </row>
    <row r="3057" spans="1:65" s="13" customFormat="1" ht="33.75" x14ac:dyDescent="0.2">
      <c r="B3057" s="165"/>
      <c r="D3057" s="166" t="s">
        <v>269</v>
      </c>
      <c r="E3057" s="167" t="s">
        <v>1</v>
      </c>
      <c r="F3057" s="168" t="s">
        <v>3768</v>
      </c>
      <c r="H3057" s="167" t="s">
        <v>1</v>
      </c>
      <c r="L3057" s="165"/>
      <c r="M3057" s="169"/>
      <c r="N3057" s="170"/>
      <c r="O3057" s="170"/>
      <c r="P3057" s="170"/>
      <c r="Q3057" s="170"/>
      <c r="R3057" s="170"/>
      <c r="S3057" s="170"/>
      <c r="T3057" s="171"/>
      <c r="AT3057" s="167" t="s">
        <v>269</v>
      </c>
      <c r="AU3057" s="167" t="s">
        <v>87</v>
      </c>
      <c r="AV3057" s="13" t="s">
        <v>79</v>
      </c>
      <c r="AW3057" s="13" t="s">
        <v>26</v>
      </c>
      <c r="AX3057" s="13" t="s">
        <v>71</v>
      </c>
      <c r="AY3057" s="167" t="s">
        <v>157</v>
      </c>
    </row>
    <row r="3058" spans="1:65" s="13" customFormat="1" ht="33.75" x14ac:dyDescent="0.2">
      <c r="B3058" s="165"/>
      <c r="D3058" s="166" t="s">
        <v>269</v>
      </c>
      <c r="E3058" s="167" t="s">
        <v>1</v>
      </c>
      <c r="F3058" s="168" t="s">
        <v>3769</v>
      </c>
      <c r="H3058" s="167" t="s">
        <v>1</v>
      </c>
      <c r="L3058" s="165"/>
      <c r="M3058" s="169"/>
      <c r="N3058" s="170"/>
      <c r="O3058" s="170"/>
      <c r="P3058" s="170"/>
      <c r="Q3058" s="170"/>
      <c r="R3058" s="170"/>
      <c r="S3058" s="170"/>
      <c r="T3058" s="171"/>
      <c r="AT3058" s="167" t="s">
        <v>269</v>
      </c>
      <c r="AU3058" s="167" t="s">
        <v>87</v>
      </c>
      <c r="AV3058" s="13" t="s">
        <v>79</v>
      </c>
      <c r="AW3058" s="13" t="s">
        <v>26</v>
      </c>
      <c r="AX3058" s="13" t="s">
        <v>71</v>
      </c>
      <c r="AY3058" s="167" t="s">
        <v>157</v>
      </c>
    </row>
    <row r="3059" spans="1:65" s="15" customFormat="1" x14ac:dyDescent="0.2">
      <c r="B3059" s="179"/>
      <c r="D3059" s="166" t="s">
        <v>269</v>
      </c>
      <c r="E3059" s="180" t="s">
        <v>1</v>
      </c>
      <c r="F3059" s="181" t="s">
        <v>272</v>
      </c>
      <c r="H3059" s="182">
        <v>1</v>
      </c>
      <c r="L3059" s="179"/>
      <c r="M3059" s="183"/>
      <c r="N3059" s="184"/>
      <c r="O3059" s="184"/>
      <c r="P3059" s="184"/>
      <c r="Q3059" s="184"/>
      <c r="R3059" s="184"/>
      <c r="S3059" s="184"/>
      <c r="T3059" s="185"/>
      <c r="AT3059" s="180" t="s">
        <v>269</v>
      </c>
      <c r="AU3059" s="180" t="s">
        <v>87</v>
      </c>
      <c r="AV3059" s="15" t="s">
        <v>162</v>
      </c>
      <c r="AW3059" s="15" t="s">
        <v>26</v>
      </c>
      <c r="AX3059" s="15" t="s">
        <v>79</v>
      </c>
      <c r="AY3059" s="180" t="s">
        <v>157</v>
      </c>
    </row>
    <row r="3060" spans="1:65" s="2" customFormat="1" ht="37.9" customHeight="1" x14ac:dyDescent="0.2">
      <c r="A3060" s="30"/>
      <c r="B3060" s="147"/>
      <c r="C3060" s="193" t="s">
        <v>3795</v>
      </c>
      <c r="D3060" s="193" t="s">
        <v>777</v>
      </c>
      <c r="E3060" s="194" t="s">
        <v>3796</v>
      </c>
      <c r="F3060" s="195" t="s">
        <v>3797</v>
      </c>
      <c r="G3060" s="196" t="s">
        <v>205</v>
      </c>
      <c r="H3060" s="197">
        <v>1</v>
      </c>
      <c r="I3060" s="197"/>
      <c r="J3060" s="197">
        <f>ROUND(I3060*H3060,3)</f>
        <v>0</v>
      </c>
      <c r="K3060" s="198"/>
      <c r="L3060" s="199"/>
      <c r="M3060" s="200" t="s">
        <v>1</v>
      </c>
      <c r="N3060" s="201" t="s">
        <v>37</v>
      </c>
      <c r="O3060" s="156">
        <v>0</v>
      </c>
      <c r="P3060" s="156">
        <f>O3060*H3060</f>
        <v>0</v>
      </c>
      <c r="Q3060" s="156">
        <v>3.2000000000000001E-2</v>
      </c>
      <c r="R3060" s="156">
        <f>Q3060*H3060</f>
        <v>3.2000000000000001E-2</v>
      </c>
      <c r="S3060" s="156">
        <v>0</v>
      </c>
      <c r="T3060" s="157">
        <f>S3060*H3060</f>
        <v>0</v>
      </c>
      <c r="U3060" s="30"/>
      <c r="V3060" s="30"/>
      <c r="W3060" s="30"/>
      <c r="X3060" s="30"/>
      <c r="Y3060" s="30"/>
      <c r="Z3060" s="30"/>
      <c r="AA3060" s="30"/>
      <c r="AB3060" s="30"/>
      <c r="AC3060" s="30"/>
      <c r="AD3060" s="30"/>
      <c r="AE3060" s="30"/>
      <c r="AR3060" s="158" t="s">
        <v>511</v>
      </c>
      <c r="AT3060" s="158" t="s">
        <v>777</v>
      </c>
      <c r="AU3060" s="158" t="s">
        <v>87</v>
      </c>
      <c r="AY3060" s="18" t="s">
        <v>157</v>
      </c>
      <c r="BE3060" s="159">
        <f>IF(N3060="základná",J3060,0)</f>
        <v>0</v>
      </c>
      <c r="BF3060" s="159">
        <f>IF(N3060="znížená",J3060,0)</f>
        <v>0</v>
      </c>
      <c r="BG3060" s="159">
        <f>IF(N3060="zákl. prenesená",J3060,0)</f>
        <v>0</v>
      </c>
      <c r="BH3060" s="159">
        <f>IF(N3060="zníž. prenesená",J3060,0)</f>
        <v>0</v>
      </c>
      <c r="BI3060" s="159">
        <f>IF(N3060="nulová",J3060,0)</f>
        <v>0</v>
      </c>
      <c r="BJ3060" s="18" t="s">
        <v>87</v>
      </c>
      <c r="BK3060" s="160">
        <f>ROUND(I3060*H3060,3)</f>
        <v>0</v>
      </c>
      <c r="BL3060" s="18" t="s">
        <v>220</v>
      </c>
      <c r="BM3060" s="158" t="s">
        <v>3798</v>
      </c>
    </row>
    <row r="3061" spans="1:65" s="14" customFormat="1" x14ac:dyDescent="0.2">
      <c r="B3061" s="172"/>
      <c r="D3061" s="166" t="s">
        <v>269</v>
      </c>
      <c r="E3061" s="173" t="s">
        <v>1</v>
      </c>
      <c r="F3061" s="174" t="s">
        <v>3799</v>
      </c>
      <c r="H3061" s="175">
        <v>1</v>
      </c>
      <c r="L3061" s="172"/>
      <c r="M3061" s="176"/>
      <c r="N3061" s="177"/>
      <c r="O3061" s="177"/>
      <c r="P3061" s="177"/>
      <c r="Q3061" s="177"/>
      <c r="R3061" s="177"/>
      <c r="S3061" s="177"/>
      <c r="T3061" s="178"/>
      <c r="AT3061" s="173" t="s">
        <v>269</v>
      </c>
      <c r="AU3061" s="173" t="s">
        <v>87</v>
      </c>
      <c r="AV3061" s="14" t="s">
        <v>87</v>
      </c>
      <c r="AW3061" s="14" t="s">
        <v>26</v>
      </c>
      <c r="AX3061" s="14" t="s">
        <v>71</v>
      </c>
      <c r="AY3061" s="173" t="s">
        <v>157</v>
      </c>
    </row>
    <row r="3062" spans="1:65" s="13" customFormat="1" x14ac:dyDescent="0.2">
      <c r="B3062" s="165"/>
      <c r="D3062" s="166" t="s">
        <v>269</v>
      </c>
      <c r="E3062" s="167" t="s">
        <v>1</v>
      </c>
      <c r="F3062" s="168" t="s">
        <v>3538</v>
      </c>
      <c r="H3062" s="167" t="s">
        <v>1</v>
      </c>
      <c r="L3062" s="165"/>
      <c r="M3062" s="169"/>
      <c r="N3062" s="170"/>
      <c r="O3062" s="170"/>
      <c r="P3062" s="170"/>
      <c r="Q3062" s="170"/>
      <c r="R3062" s="170"/>
      <c r="S3062" s="170"/>
      <c r="T3062" s="171"/>
      <c r="AT3062" s="167" t="s">
        <v>269</v>
      </c>
      <c r="AU3062" s="167" t="s">
        <v>87</v>
      </c>
      <c r="AV3062" s="13" t="s">
        <v>79</v>
      </c>
      <c r="AW3062" s="13" t="s">
        <v>26</v>
      </c>
      <c r="AX3062" s="13" t="s">
        <v>71</v>
      </c>
      <c r="AY3062" s="167" t="s">
        <v>157</v>
      </c>
    </row>
    <row r="3063" spans="1:65" s="13" customFormat="1" x14ac:dyDescent="0.2">
      <c r="B3063" s="165"/>
      <c r="D3063" s="166" t="s">
        <v>269</v>
      </c>
      <c r="E3063" s="167" t="s">
        <v>1</v>
      </c>
      <c r="F3063" s="168" t="s">
        <v>3539</v>
      </c>
      <c r="H3063" s="167" t="s">
        <v>1</v>
      </c>
      <c r="L3063" s="165"/>
      <c r="M3063" s="169"/>
      <c r="N3063" s="170"/>
      <c r="O3063" s="170"/>
      <c r="P3063" s="170"/>
      <c r="Q3063" s="170"/>
      <c r="R3063" s="170"/>
      <c r="S3063" s="170"/>
      <c r="T3063" s="171"/>
      <c r="AT3063" s="167" t="s">
        <v>269</v>
      </c>
      <c r="AU3063" s="167" t="s">
        <v>87</v>
      </c>
      <c r="AV3063" s="13" t="s">
        <v>79</v>
      </c>
      <c r="AW3063" s="13" t="s">
        <v>26</v>
      </c>
      <c r="AX3063" s="13" t="s">
        <v>71</v>
      </c>
      <c r="AY3063" s="167" t="s">
        <v>157</v>
      </c>
    </row>
    <row r="3064" spans="1:65" s="13" customFormat="1" ht="22.5" x14ac:dyDescent="0.2">
      <c r="B3064" s="165"/>
      <c r="D3064" s="166" t="s">
        <v>269</v>
      </c>
      <c r="E3064" s="167" t="s">
        <v>1</v>
      </c>
      <c r="F3064" s="168" t="s">
        <v>3540</v>
      </c>
      <c r="H3064" s="167" t="s">
        <v>1</v>
      </c>
      <c r="L3064" s="165"/>
      <c r="M3064" s="169"/>
      <c r="N3064" s="170"/>
      <c r="O3064" s="170"/>
      <c r="P3064" s="170"/>
      <c r="Q3064" s="170"/>
      <c r="R3064" s="170"/>
      <c r="S3064" s="170"/>
      <c r="T3064" s="171"/>
      <c r="AT3064" s="167" t="s">
        <v>269</v>
      </c>
      <c r="AU3064" s="167" t="s">
        <v>87</v>
      </c>
      <c r="AV3064" s="13" t="s">
        <v>79</v>
      </c>
      <c r="AW3064" s="13" t="s">
        <v>26</v>
      </c>
      <c r="AX3064" s="13" t="s">
        <v>71</v>
      </c>
      <c r="AY3064" s="167" t="s">
        <v>157</v>
      </c>
    </row>
    <row r="3065" spans="1:65" s="13" customFormat="1" x14ac:dyDescent="0.2">
      <c r="B3065" s="165"/>
      <c r="D3065" s="166" t="s">
        <v>269</v>
      </c>
      <c r="E3065" s="167" t="s">
        <v>1</v>
      </c>
      <c r="F3065" s="168" t="s">
        <v>1997</v>
      </c>
      <c r="H3065" s="167" t="s">
        <v>1</v>
      </c>
      <c r="L3065" s="165"/>
      <c r="M3065" s="169"/>
      <c r="N3065" s="170"/>
      <c r="O3065" s="170"/>
      <c r="P3065" s="170"/>
      <c r="Q3065" s="170"/>
      <c r="R3065" s="170"/>
      <c r="S3065" s="170"/>
      <c r="T3065" s="171"/>
      <c r="AT3065" s="167" t="s">
        <v>269</v>
      </c>
      <c r="AU3065" s="167" t="s">
        <v>87</v>
      </c>
      <c r="AV3065" s="13" t="s">
        <v>79</v>
      </c>
      <c r="AW3065" s="13" t="s">
        <v>26</v>
      </c>
      <c r="AX3065" s="13" t="s">
        <v>71</v>
      </c>
      <c r="AY3065" s="167" t="s">
        <v>157</v>
      </c>
    </row>
    <row r="3066" spans="1:65" s="13" customFormat="1" ht="33.75" x14ac:dyDescent="0.2">
      <c r="B3066" s="165"/>
      <c r="D3066" s="166" t="s">
        <v>269</v>
      </c>
      <c r="E3066" s="167" t="s">
        <v>1</v>
      </c>
      <c r="F3066" s="168" t="s">
        <v>3768</v>
      </c>
      <c r="H3066" s="167" t="s">
        <v>1</v>
      </c>
      <c r="L3066" s="165"/>
      <c r="M3066" s="169"/>
      <c r="N3066" s="170"/>
      <c r="O3066" s="170"/>
      <c r="P3066" s="170"/>
      <c r="Q3066" s="170"/>
      <c r="R3066" s="170"/>
      <c r="S3066" s="170"/>
      <c r="T3066" s="171"/>
      <c r="AT3066" s="167" t="s">
        <v>269</v>
      </c>
      <c r="AU3066" s="167" t="s">
        <v>87</v>
      </c>
      <c r="AV3066" s="13" t="s">
        <v>79</v>
      </c>
      <c r="AW3066" s="13" t="s">
        <v>26</v>
      </c>
      <c r="AX3066" s="13" t="s">
        <v>71</v>
      </c>
      <c r="AY3066" s="167" t="s">
        <v>157</v>
      </c>
    </row>
    <row r="3067" spans="1:65" s="13" customFormat="1" ht="33.75" x14ac:dyDescent="0.2">
      <c r="B3067" s="165"/>
      <c r="D3067" s="166" t="s">
        <v>269</v>
      </c>
      <c r="E3067" s="167" t="s">
        <v>1</v>
      </c>
      <c r="F3067" s="168" t="s">
        <v>3769</v>
      </c>
      <c r="H3067" s="167" t="s">
        <v>1</v>
      </c>
      <c r="L3067" s="165"/>
      <c r="M3067" s="169"/>
      <c r="N3067" s="170"/>
      <c r="O3067" s="170"/>
      <c r="P3067" s="170"/>
      <c r="Q3067" s="170"/>
      <c r="R3067" s="170"/>
      <c r="S3067" s="170"/>
      <c r="T3067" s="171"/>
      <c r="AT3067" s="167" t="s">
        <v>269</v>
      </c>
      <c r="AU3067" s="167" t="s">
        <v>87</v>
      </c>
      <c r="AV3067" s="13" t="s">
        <v>79</v>
      </c>
      <c r="AW3067" s="13" t="s">
        <v>26</v>
      </c>
      <c r="AX3067" s="13" t="s">
        <v>71</v>
      </c>
      <c r="AY3067" s="167" t="s">
        <v>157</v>
      </c>
    </row>
    <row r="3068" spans="1:65" s="15" customFormat="1" x14ac:dyDescent="0.2">
      <c r="B3068" s="179"/>
      <c r="D3068" s="166" t="s">
        <v>269</v>
      </c>
      <c r="E3068" s="180" t="s">
        <v>1</v>
      </c>
      <c r="F3068" s="181" t="s">
        <v>272</v>
      </c>
      <c r="H3068" s="182">
        <v>1</v>
      </c>
      <c r="L3068" s="179"/>
      <c r="M3068" s="183"/>
      <c r="N3068" s="184"/>
      <c r="O3068" s="184"/>
      <c r="P3068" s="184"/>
      <c r="Q3068" s="184"/>
      <c r="R3068" s="184"/>
      <c r="S3068" s="184"/>
      <c r="T3068" s="185"/>
      <c r="AT3068" s="180" t="s">
        <v>269</v>
      </c>
      <c r="AU3068" s="180" t="s">
        <v>87</v>
      </c>
      <c r="AV3068" s="15" t="s">
        <v>162</v>
      </c>
      <c r="AW3068" s="15" t="s">
        <v>26</v>
      </c>
      <c r="AX3068" s="15" t="s">
        <v>79</v>
      </c>
      <c r="AY3068" s="180" t="s">
        <v>157</v>
      </c>
    </row>
    <row r="3069" spans="1:65" s="2" customFormat="1" ht="37.9" customHeight="1" x14ac:dyDescent="0.2">
      <c r="A3069" s="30"/>
      <c r="B3069" s="147"/>
      <c r="C3069" s="193" t="s">
        <v>3800</v>
      </c>
      <c r="D3069" s="193" t="s">
        <v>777</v>
      </c>
      <c r="E3069" s="194" t="s">
        <v>3801</v>
      </c>
      <c r="F3069" s="195" t="s">
        <v>3802</v>
      </c>
      <c r="G3069" s="196" t="s">
        <v>205</v>
      </c>
      <c r="H3069" s="197">
        <v>2</v>
      </c>
      <c r="I3069" s="197"/>
      <c r="J3069" s="197">
        <f>ROUND(I3069*H3069,3)</f>
        <v>0</v>
      </c>
      <c r="K3069" s="198"/>
      <c r="L3069" s="199"/>
      <c r="M3069" s="200" t="s">
        <v>1</v>
      </c>
      <c r="N3069" s="201" t="s">
        <v>37</v>
      </c>
      <c r="O3069" s="156">
        <v>0</v>
      </c>
      <c r="P3069" s="156">
        <f>O3069*H3069</f>
        <v>0</v>
      </c>
      <c r="Q3069" s="156">
        <v>3.2000000000000001E-2</v>
      </c>
      <c r="R3069" s="156">
        <f>Q3069*H3069</f>
        <v>6.4000000000000001E-2</v>
      </c>
      <c r="S3069" s="156">
        <v>0</v>
      </c>
      <c r="T3069" s="157">
        <f>S3069*H3069</f>
        <v>0</v>
      </c>
      <c r="U3069" s="30"/>
      <c r="V3069" s="30"/>
      <c r="W3069" s="30"/>
      <c r="X3069" s="30"/>
      <c r="Y3069" s="30"/>
      <c r="Z3069" s="30"/>
      <c r="AA3069" s="30"/>
      <c r="AB3069" s="30"/>
      <c r="AC3069" s="30"/>
      <c r="AD3069" s="30"/>
      <c r="AE3069" s="30"/>
      <c r="AR3069" s="158" t="s">
        <v>511</v>
      </c>
      <c r="AT3069" s="158" t="s">
        <v>777</v>
      </c>
      <c r="AU3069" s="158" t="s">
        <v>87</v>
      </c>
      <c r="AY3069" s="18" t="s">
        <v>157</v>
      </c>
      <c r="BE3069" s="159">
        <f>IF(N3069="základná",J3069,0)</f>
        <v>0</v>
      </c>
      <c r="BF3069" s="159">
        <f>IF(N3069="znížená",J3069,0)</f>
        <v>0</v>
      </c>
      <c r="BG3069" s="159">
        <f>IF(N3069="zákl. prenesená",J3069,0)</f>
        <v>0</v>
      </c>
      <c r="BH3069" s="159">
        <f>IF(N3069="zníž. prenesená",J3069,0)</f>
        <v>0</v>
      </c>
      <c r="BI3069" s="159">
        <f>IF(N3069="nulová",J3069,0)</f>
        <v>0</v>
      </c>
      <c r="BJ3069" s="18" t="s">
        <v>87</v>
      </c>
      <c r="BK3069" s="160">
        <f>ROUND(I3069*H3069,3)</f>
        <v>0</v>
      </c>
      <c r="BL3069" s="18" t="s">
        <v>220</v>
      </c>
      <c r="BM3069" s="158" t="s">
        <v>3803</v>
      </c>
    </row>
    <row r="3070" spans="1:65" s="14" customFormat="1" x14ac:dyDescent="0.2">
      <c r="B3070" s="172"/>
      <c r="D3070" s="166" t="s">
        <v>269</v>
      </c>
      <c r="E3070" s="173" t="s">
        <v>1</v>
      </c>
      <c r="F3070" s="174" t="s">
        <v>3804</v>
      </c>
      <c r="H3070" s="175">
        <v>2</v>
      </c>
      <c r="L3070" s="172"/>
      <c r="M3070" s="176"/>
      <c r="N3070" s="177"/>
      <c r="O3070" s="177"/>
      <c r="P3070" s="177"/>
      <c r="Q3070" s="177"/>
      <c r="R3070" s="177"/>
      <c r="S3070" s="177"/>
      <c r="T3070" s="178"/>
      <c r="AT3070" s="173" t="s">
        <v>269</v>
      </c>
      <c r="AU3070" s="173" t="s">
        <v>87</v>
      </c>
      <c r="AV3070" s="14" t="s">
        <v>87</v>
      </c>
      <c r="AW3070" s="14" t="s">
        <v>26</v>
      </c>
      <c r="AX3070" s="14" t="s">
        <v>71</v>
      </c>
      <c r="AY3070" s="173" t="s">
        <v>157</v>
      </c>
    </row>
    <row r="3071" spans="1:65" s="13" customFormat="1" x14ac:dyDescent="0.2">
      <c r="B3071" s="165"/>
      <c r="D3071" s="166" t="s">
        <v>269</v>
      </c>
      <c r="E3071" s="167" t="s">
        <v>1</v>
      </c>
      <c r="F3071" s="168" t="s">
        <v>3538</v>
      </c>
      <c r="H3071" s="167" t="s">
        <v>1</v>
      </c>
      <c r="L3071" s="165"/>
      <c r="M3071" s="169"/>
      <c r="N3071" s="170"/>
      <c r="O3071" s="170"/>
      <c r="P3071" s="170"/>
      <c r="Q3071" s="170"/>
      <c r="R3071" s="170"/>
      <c r="S3071" s="170"/>
      <c r="T3071" s="171"/>
      <c r="AT3071" s="167" t="s">
        <v>269</v>
      </c>
      <c r="AU3071" s="167" t="s">
        <v>87</v>
      </c>
      <c r="AV3071" s="13" t="s">
        <v>79</v>
      </c>
      <c r="AW3071" s="13" t="s">
        <v>26</v>
      </c>
      <c r="AX3071" s="13" t="s">
        <v>71</v>
      </c>
      <c r="AY3071" s="167" t="s">
        <v>157</v>
      </c>
    </row>
    <row r="3072" spans="1:65" s="13" customFormat="1" x14ac:dyDescent="0.2">
      <c r="B3072" s="165"/>
      <c r="D3072" s="166" t="s">
        <v>269</v>
      </c>
      <c r="E3072" s="167" t="s">
        <v>1</v>
      </c>
      <c r="F3072" s="168" t="s">
        <v>3539</v>
      </c>
      <c r="H3072" s="167" t="s">
        <v>1</v>
      </c>
      <c r="L3072" s="165"/>
      <c r="M3072" s="169"/>
      <c r="N3072" s="170"/>
      <c r="O3072" s="170"/>
      <c r="P3072" s="170"/>
      <c r="Q3072" s="170"/>
      <c r="R3072" s="170"/>
      <c r="S3072" s="170"/>
      <c r="T3072" s="171"/>
      <c r="AT3072" s="167" t="s">
        <v>269</v>
      </c>
      <c r="AU3072" s="167" t="s">
        <v>87</v>
      </c>
      <c r="AV3072" s="13" t="s">
        <v>79</v>
      </c>
      <c r="AW3072" s="13" t="s">
        <v>26</v>
      </c>
      <c r="AX3072" s="13" t="s">
        <v>71</v>
      </c>
      <c r="AY3072" s="167" t="s">
        <v>157</v>
      </c>
    </row>
    <row r="3073" spans="1:65" s="13" customFormat="1" ht="22.5" x14ac:dyDescent="0.2">
      <c r="B3073" s="165"/>
      <c r="D3073" s="166" t="s">
        <v>269</v>
      </c>
      <c r="E3073" s="167" t="s">
        <v>1</v>
      </c>
      <c r="F3073" s="168" t="s">
        <v>3540</v>
      </c>
      <c r="H3073" s="167" t="s">
        <v>1</v>
      </c>
      <c r="L3073" s="165"/>
      <c r="M3073" s="169"/>
      <c r="N3073" s="170"/>
      <c r="O3073" s="170"/>
      <c r="P3073" s="170"/>
      <c r="Q3073" s="170"/>
      <c r="R3073" s="170"/>
      <c r="S3073" s="170"/>
      <c r="T3073" s="171"/>
      <c r="AT3073" s="167" t="s">
        <v>269</v>
      </c>
      <c r="AU3073" s="167" t="s">
        <v>87</v>
      </c>
      <c r="AV3073" s="13" t="s">
        <v>79</v>
      </c>
      <c r="AW3073" s="13" t="s">
        <v>26</v>
      </c>
      <c r="AX3073" s="13" t="s">
        <v>71</v>
      </c>
      <c r="AY3073" s="167" t="s">
        <v>157</v>
      </c>
    </row>
    <row r="3074" spans="1:65" s="13" customFormat="1" x14ac:dyDescent="0.2">
      <c r="B3074" s="165"/>
      <c r="D3074" s="166" t="s">
        <v>269</v>
      </c>
      <c r="E3074" s="167" t="s">
        <v>1</v>
      </c>
      <c r="F3074" s="168" t="s">
        <v>1997</v>
      </c>
      <c r="H3074" s="167" t="s">
        <v>1</v>
      </c>
      <c r="L3074" s="165"/>
      <c r="M3074" s="169"/>
      <c r="N3074" s="170"/>
      <c r="O3074" s="170"/>
      <c r="P3074" s="170"/>
      <c r="Q3074" s="170"/>
      <c r="R3074" s="170"/>
      <c r="S3074" s="170"/>
      <c r="T3074" s="171"/>
      <c r="AT3074" s="167" t="s">
        <v>269</v>
      </c>
      <c r="AU3074" s="167" t="s">
        <v>87</v>
      </c>
      <c r="AV3074" s="13" t="s">
        <v>79</v>
      </c>
      <c r="AW3074" s="13" t="s">
        <v>26</v>
      </c>
      <c r="AX3074" s="13" t="s">
        <v>71</v>
      </c>
      <c r="AY3074" s="167" t="s">
        <v>157</v>
      </c>
    </row>
    <row r="3075" spans="1:65" s="13" customFormat="1" ht="33.75" x14ac:dyDescent="0.2">
      <c r="B3075" s="165"/>
      <c r="D3075" s="166" t="s">
        <v>269</v>
      </c>
      <c r="E3075" s="167" t="s">
        <v>1</v>
      </c>
      <c r="F3075" s="168" t="s">
        <v>3768</v>
      </c>
      <c r="H3075" s="167" t="s">
        <v>1</v>
      </c>
      <c r="L3075" s="165"/>
      <c r="M3075" s="169"/>
      <c r="N3075" s="170"/>
      <c r="O3075" s="170"/>
      <c r="P3075" s="170"/>
      <c r="Q3075" s="170"/>
      <c r="R3075" s="170"/>
      <c r="S3075" s="170"/>
      <c r="T3075" s="171"/>
      <c r="AT3075" s="167" t="s">
        <v>269</v>
      </c>
      <c r="AU3075" s="167" t="s">
        <v>87</v>
      </c>
      <c r="AV3075" s="13" t="s">
        <v>79</v>
      </c>
      <c r="AW3075" s="13" t="s">
        <v>26</v>
      </c>
      <c r="AX3075" s="13" t="s">
        <v>71</v>
      </c>
      <c r="AY3075" s="167" t="s">
        <v>157</v>
      </c>
    </row>
    <row r="3076" spans="1:65" s="13" customFormat="1" ht="33.75" x14ac:dyDescent="0.2">
      <c r="B3076" s="165"/>
      <c r="D3076" s="166" t="s">
        <v>269</v>
      </c>
      <c r="E3076" s="167" t="s">
        <v>1</v>
      </c>
      <c r="F3076" s="168" t="s">
        <v>3769</v>
      </c>
      <c r="H3076" s="167" t="s">
        <v>1</v>
      </c>
      <c r="L3076" s="165"/>
      <c r="M3076" s="169"/>
      <c r="N3076" s="170"/>
      <c r="O3076" s="170"/>
      <c r="P3076" s="170"/>
      <c r="Q3076" s="170"/>
      <c r="R3076" s="170"/>
      <c r="S3076" s="170"/>
      <c r="T3076" s="171"/>
      <c r="AT3076" s="167" t="s">
        <v>269</v>
      </c>
      <c r="AU3076" s="167" t="s">
        <v>87</v>
      </c>
      <c r="AV3076" s="13" t="s">
        <v>79</v>
      </c>
      <c r="AW3076" s="13" t="s">
        <v>26</v>
      </c>
      <c r="AX3076" s="13" t="s">
        <v>71</v>
      </c>
      <c r="AY3076" s="167" t="s">
        <v>157</v>
      </c>
    </row>
    <row r="3077" spans="1:65" s="15" customFormat="1" x14ac:dyDescent="0.2">
      <c r="B3077" s="179"/>
      <c r="D3077" s="166" t="s">
        <v>269</v>
      </c>
      <c r="E3077" s="180" t="s">
        <v>1</v>
      </c>
      <c r="F3077" s="181" t="s">
        <v>272</v>
      </c>
      <c r="H3077" s="182">
        <v>2</v>
      </c>
      <c r="L3077" s="179"/>
      <c r="M3077" s="183"/>
      <c r="N3077" s="184"/>
      <c r="O3077" s="184"/>
      <c r="P3077" s="184"/>
      <c r="Q3077" s="184"/>
      <c r="R3077" s="184"/>
      <c r="S3077" s="184"/>
      <c r="T3077" s="185"/>
      <c r="AT3077" s="180" t="s">
        <v>269</v>
      </c>
      <c r="AU3077" s="180" t="s">
        <v>87</v>
      </c>
      <c r="AV3077" s="15" t="s">
        <v>162</v>
      </c>
      <c r="AW3077" s="15" t="s">
        <v>26</v>
      </c>
      <c r="AX3077" s="15" t="s">
        <v>79</v>
      </c>
      <c r="AY3077" s="180" t="s">
        <v>157</v>
      </c>
    </row>
    <row r="3078" spans="1:65" s="2" customFormat="1" ht="37.9" customHeight="1" x14ac:dyDescent="0.2">
      <c r="A3078" s="30"/>
      <c r="B3078" s="147"/>
      <c r="C3078" s="193" t="s">
        <v>3805</v>
      </c>
      <c r="D3078" s="193" t="s">
        <v>777</v>
      </c>
      <c r="E3078" s="194" t="s">
        <v>3806</v>
      </c>
      <c r="F3078" s="195" t="s">
        <v>3807</v>
      </c>
      <c r="G3078" s="196" t="s">
        <v>205</v>
      </c>
      <c r="H3078" s="197">
        <v>1</v>
      </c>
      <c r="I3078" s="197"/>
      <c r="J3078" s="197">
        <f>ROUND(I3078*H3078,3)</f>
        <v>0</v>
      </c>
      <c r="K3078" s="198"/>
      <c r="L3078" s="199"/>
      <c r="M3078" s="200" t="s">
        <v>1</v>
      </c>
      <c r="N3078" s="201" t="s">
        <v>37</v>
      </c>
      <c r="O3078" s="156">
        <v>0</v>
      </c>
      <c r="P3078" s="156">
        <f>O3078*H3078</f>
        <v>0</v>
      </c>
      <c r="Q3078" s="156">
        <v>3.2000000000000001E-2</v>
      </c>
      <c r="R3078" s="156">
        <f>Q3078*H3078</f>
        <v>3.2000000000000001E-2</v>
      </c>
      <c r="S3078" s="156">
        <v>0</v>
      </c>
      <c r="T3078" s="157">
        <f>S3078*H3078</f>
        <v>0</v>
      </c>
      <c r="U3078" s="30"/>
      <c r="V3078" s="30"/>
      <c r="W3078" s="30"/>
      <c r="X3078" s="30"/>
      <c r="Y3078" s="30"/>
      <c r="Z3078" s="30"/>
      <c r="AA3078" s="30"/>
      <c r="AB3078" s="30"/>
      <c r="AC3078" s="30"/>
      <c r="AD3078" s="30"/>
      <c r="AE3078" s="30"/>
      <c r="AR3078" s="158" t="s">
        <v>511</v>
      </c>
      <c r="AT3078" s="158" t="s">
        <v>777</v>
      </c>
      <c r="AU3078" s="158" t="s">
        <v>87</v>
      </c>
      <c r="AY3078" s="18" t="s">
        <v>157</v>
      </c>
      <c r="BE3078" s="159">
        <f>IF(N3078="základná",J3078,0)</f>
        <v>0</v>
      </c>
      <c r="BF3078" s="159">
        <f>IF(N3078="znížená",J3078,0)</f>
        <v>0</v>
      </c>
      <c r="BG3078" s="159">
        <f>IF(N3078="zákl. prenesená",J3078,0)</f>
        <v>0</v>
      </c>
      <c r="BH3078" s="159">
        <f>IF(N3078="zníž. prenesená",J3078,0)</f>
        <v>0</v>
      </c>
      <c r="BI3078" s="159">
        <f>IF(N3078="nulová",J3078,0)</f>
        <v>0</v>
      </c>
      <c r="BJ3078" s="18" t="s">
        <v>87</v>
      </c>
      <c r="BK3078" s="160">
        <f>ROUND(I3078*H3078,3)</f>
        <v>0</v>
      </c>
      <c r="BL3078" s="18" t="s">
        <v>220</v>
      </c>
      <c r="BM3078" s="158" t="s">
        <v>3808</v>
      </c>
    </row>
    <row r="3079" spans="1:65" s="14" customFormat="1" x14ac:dyDescent="0.2">
      <c r="B3079" s="172"/>
      <c r="D3079" s="166" t="s">
        <v>269</v>
      </c>
      <c r="E3079" s="173" t="s">
        <v>1</v>
      </c>
      <c r="F3079" s="174" t="s">
        <v>3809</v>
      </c>
      <c r="H3079" s="175">
        <v>1</v>
      </c>
      <c r="L3079" s="172"/>
      <c r="M3079" s="176"/>
      <c r="N3079" s="177"/>
      <c r="O3079" s="177"/>
      <c r="P3079" s="177"/>
      <c r="Q3079" s="177"/>
      <c r="R3079" s="177"/>
      <c r="S3079" s="177"/>
      <c r="T3079" s="178"/>
      <c r="AT3079" s="173" t="s">
        <v>269</v>
      </c>
      <c r="AU3079" s="173" t="s">
        <v>87</v>
      </c>
      <c r="AV3079" s="14" t="s">
        <v>87</v>
      </c>
      <c r="AW3079" s="14" t="s">
        <v>26</v>
      </c>
      <c r="AX3079" s="14" t="s">
        <v>71</v>
      </c>
      <c r="AY3079" s="173" t="s">
        <v>157</v>
      </c>
    </row>
    <row r="3080" spans="1:65" s="13" customFormat="1" x14ac:dyDescent="0.2">
      <c r="B3080" s="165"/>
      <c r="D3080" s="166" t="s">
        <v>269</v>
      </c>
      <c r="E3080" s="167" t="s">
        <v>1</v>
      </c>
      <c r="F3080" s="168" t="s">
        <v>3538</v>
      </c>
      <c r="H3080" s="167" t="s">
        <v>1</v>
      </c>
      <c r="L3080" s="165"/>
      <c r="M3080" s="169"/>
      <c r="N3080" s="170"/>
      <c r="O3080" s="170"/>
      <c r="P3080" s="170"/>
      <c r="Q3080" s="170"/>
      <c r="R3080" s="170"/>
      <c r="S3080" s="170"/>
      <c r="T3080" s="171"/>
      <c r="AT3080" s="167" t="s">
        <v>269</v>
      </c>
      <c r="AU3080" s="167" t="s">
        <v>87</v>
      </c>
      <c r="AV3080" s="13" t="s">
        <v>79</v>
      </c>
      <c r="AW3080" s="13" t="s">
        <v>26</v>
      </c>
      <c r="AX3080" s="13" t="s">
        <v>71</v>
      </c>
      <c r="AY3080" s="167" t="s">
        <v>157</v>
      </c>
    </row>
    <row r="3081" spans="1:65" s="13" customFormat="1" x14ac:dyDescent="0.2">
      <c r="B3081" s="165"/>
      <c r="D3081" s="166" t="s">
        <v>269</v>
      </c>
      <c r="E3081" s="167" t="s">
        <v>1</v>
      </c>
      <c r="F3081" s="168" t="s">
        <v>3539</v>
      </c>
      <c r="H3081" s="167" t="s">
        <v>1</v>
      </c>
      <c r="L3081" s="165"/>
      <c r="M3081" s="169"/>
      <c r="N3081" s="170"/>
      <c r="O3081" s="170"/>
      <c r="P3081" s="170"/>
      <c r="Q3081" s="170"/>
      <c r="R3081" s="170"/>
      <c r="S3081" s="170"/>
      <c r="T3081" s="171"/>
      <c r="AT3081" s="167" t="s">
        <v>269</v>
      </c>
      <c r="AU3081" s="167" t="s">
        <v>87</v>
      </c>
      <c r="AV3081" s="13" t="s">
        <v>79</v>
      </c>
      <c r="AW3081" s="13" t="s">
        <v>26</v>
      </c>
      <c r="AX3081" s="13" t="s">
        <v>71</v>
      </c>
      <c r="AY3081" s="167" t="s">
        <v>157</v>
      </c>
    </row>
    <row r="3082" spans="1:65" s="13" customFormat="1" ht="22.5" x14ac:dyDescent="0.2">
      <c r="B3082" s="165"/>
      <c r="D3082" s="166" t="s">
        <v>269</v>
      </c>
      <c r="E3082" s="167" t="s">
        <v>1</v>
      </c>
      <c r="F3082" s="168" t="s">
        <v>3540</v>
      </c>
      <c r="H3082" s="167" t="s">
        <v>1</v>
      </c>
      <c r="L3082" s="165"/>
      <c r="M3082" s="169"/>
      <c r="N3082" s="170"/>
      <c r="O3082" s="170"/>
      <c r="P3082" s="170"/>
      <c r="Q3082" s="170"/>
      <c r="R3082" s="170"/>
      <c r="S3082" s="170"/>
      <c r="T3082" s="171"/>
      <c r="AT3082" s="167" t="s">
        <v>269</v>
      </c>
      <c r="AU3082" s="167" t="s">
        <v>87</v>
      </c>
      <c r="AV3082" s="13" t="s">
        <v>79</v>
      </c>
      <c r="AW3082" s="13" t="s">
        <v>26</v>
      </c>
      <c r="AX3082" s="13" t="s">
        <v>71</v>
      </c>
      <c r="AY3082" s="167" t="s">
        <v>157</v>
      </c>
    </row>
    <row r="3083" spans="1:65" s="13" customFormat="1" x14ac:dyDescent="0.2">
      <c r="B3083" s="165"/>
      <c r="D3083" s="166" t="s">
        <v>269</v>
      </c>
      <c r="E3083" s="167" t="s">
        <v>1</v>
      </c>
      <c r="F3083" s="168" t="s">
        <v>1997</v>
      </c>
      <c r="H3083" s="167" t="s">
        <v>1</v>
      </c>
      <c r="L3083" s="165"/>
      <c r="M3083" s="169"/>
      <c r="N3083" s="170"/>
      <c r="O3083" s="170"/>
      <c r="P3083" s="170"/>
      <c r="Q3083" s="170"/>
      <c r="R3083" s="170"/>
      <c r="S3083" s="170"/>
      <c r="T3083" s="171"/>
      <c r="AT3083" s="167" t="s">
        <v>269</v>
      </c>
      <c r="AU3083" s="167" t="s">
        <v>87</v>
      </c>
      <c r="AV3083" s="13" t="s">
        <v>79</v>
      </c>
      <c r="AW3083" s="13" t="s">
        <v>26</v>
      </c>
      <c r="AX3083" s="13" t="s">
        <v>71</v>
      </c>
      <c r="AY3083" s="167" t="s">
        <v>157</v>
      </c>
    </row>
    <row r="3084" spans="1:65" s="13" customFormat="1" ht="33.75" x14ac:dyDescent="0.2">
      <c r="B3084" s="165"/>
      <c r="D3084" s="166" t="s">
        <v>269</v>
      </c>
      <c r="E3084" s="167" t="s">
        <v>1</v>
      </c>
      <c r="F3084" s="168" t="s">
        <v>3768</v>
      </c>
      <c r="H3084" s="167" t="s">
        <v>1</v>
      </c>
      <c r="L3084" s="165"/>
      <c r="M3084" s="169"/>
      <c r="N3084" s="170"/>
      <c r="O3084" s="170"/>
      <c r="P3084" s="170"/>
      <c r="Q3084" s="170"/>
      <c r="R3084" s="170"/>
      <c r="S3084" s="170"/>
      <c r="T3084" s="171"/>
      <c r="AT3084" s="167" t="s">
        <v>269</v>
      </c>
      <c r="AU3084" s="167" t="s">
        <v>87</v>
      </c>
      <c r="AV3084" s="13" t="s">
        <v>79</v>
      </c>
      <c r="AW3084" s="13" t="s">
        <v>26</v>
      </c>
      <c r="AX3084" s="13" t="s">
        <v>71</v>
      </c>
      <c r="AY3084" s="167" t="s">
        <v>157</v>
      </c>
    </row>
    <row r="3085" spans="1:65" s="13" customFormat="1" ht="33.75" x14ac:dyDescent="0.2">
      <c r="B3085" s="165"/>
      <c r="D3085" s="166" t="s">
        <v>269</v>
      </c>
      <c r="E3085" s="167" t="s">
        <v>1</v>
      </c>
      <c r="F3085" s="168" t="s">
        <v>3769</v>
      </c>
      <c r="H3085" s="167" t="s">
        <v>1</v>
      </c>
      <c r="L3085" s="165"/>
      <c r="M3085" s="169"/>
      <c r="N3085" s="170"/>
      <c r="O3085" s="170"/>
      <c r="P3085" s="170"/>
      <c r="Q3085" s="170"/>
      <c r="R3085" s="170"/>
      <c r="S3085" s="170"/>
      <c r="T3085" s="171"/>
      <c r="AT3085" s="167" t="s">
        <v>269</v>
      </c>
      <c r="AU3085" s="167" t="s">
        <v>87</v>
      </c>
      <c r="AV3085" s="13" t="s">
        <v>79</v>
      </c>
      <c r="AW3085" s="13" t="s">
        <v>26</v>
      </c>
      <c r="AX3085" s="13" t="s">
        <v>71</v>
      </c>
      <c r="AY3085" s="167" t="s">
        <v>157</v>
      </c>
    </row>
    <row r="3086" spans="1:65" s="15" customFormat="1" x14ac:dyDescent="0.2">
      <c r="B3086" s="179"/>
      <c r="D3086" s="166" t="s">
        <v>269</v>
      </c>
      <c r="E3086" s="180" t="s">
        <v>1</v>
      </c>
      <c r="F3086" s="181" t="s">
        <v>272</v>
      </c>
      <c r="H3086" s="182">
        <v>1</v>
      </c>
      <c r="L3086" s="179"/>
      <c r="M3086" s="183"/>
      <c r="N3086" s="184"/>
      <c r="O3086" s="184"/>
      <c r="P3086" s="184"/>
      <c r="Q3086" s="184"/>
      <c r="R3086" s="184"/>
      <c r="S3086" s="184"/>
      <c r="T3086" s="185"/>
      <c r="AT3086" s="180" t="s">
        <v>269</v>
      </c>
      <c r="AU3086" s="180" t="s">
        <v>87</v>
      </c>
      <c r="AV3086" s="15" t="s">
        <v>162</v>
      </c>
      <c r="AW3086" s="15" t="s">
        <v>26</v>
      </c>
      <c r="AX3086" s="15" t="s">
        <v>79</v>
      </c>
      <c r="AY3086" s="180" t="s">
        <v>157</v>
      </c>
    </row>
    <row r="3087" spans="1:65" s="2" customFormat="1" ht="37.9" customHeight="1" x14ac:dyDescent="0.2">
      <c r="A3087" s="30"/>
      <c r="B3087" s="147"/>
      <c r="C3087" s="193" t="s">
        <v>3810</v>
      </c>
      <c r="D3087" s="193" t="s">
        <v>777</v>
      </c>
      <c r="E3087" s="194" t="s">
        <v>3811</v>
      </c>
      <c r="F3087" s="195" t="s">
        <v>3812</v>
      </c>
      <c r="G3087" s="196" t="s">
        <v>205</v>
      </c>
      <c r="H3087" s="197">
        <v>2</v>
      </c>
      <c r="I3087" s="197"/>
      <c r="J3087" s="197">
        <f>ROUND(I3087*H3087,3)</f>
        <v>0</v>
      </c>
      <c r="K3087" s="198"/>
      <c r="L3087" s="199"/>
      <c r="M3087" s="200" t="s">
        <v>1</v>
      </c>
      <c r="N3087" s="201" t="s">
        <v>37</v>
      </c>
      <c r="O3087" s="156">
        <v>0</v>
      </c>
      <c r="P3087" s="156">
        <f>O3087*H3087</f>
        <v>0</v>
      </c>
      <c r="Q3087" s="156">
        <v>3.2000000000000001E-2</v>
      </c>
      <c r="R3087" s="156">
        <f>Q3087*H3087</f>
        <v>6.4000000000000001E-2</v>
      </c>
      <c r="S3087" s="156">
        <v>0</v>
      </c>
      <c r="T3087" s="157">
        <f>S3087*H3087</f>
        <v>0</v>
      </c>
      <c r="U3087" s="30"/>
      <c r="V3087" s="30"/>
      <c r="W3087" s="30"/>
      <c r="X3087" s="30"/>
      <c r="Y3087" s="30"/>
      <c r="Z3087" s="30"/>
      <c r="AA3087" s="30"/>
      <c r="AB3087" s="30"/>
      <c r="AC3087" s="30"/>
      <c r="AD3087" s="30"/>
      <c r="AE3087" s="30"/>
      <c r="AR3087" s="158" t="s">
        <v>511</v>
      </c>
      <c r="AT3087" s="158" t="s">
        <v>777</v>
      </c>
      <c r="AU3087" s="158" t="s">
        <v>87</v>
      </c>
      <c r="AY3087" s="18" t="s">
        <v>157</v>
      </c>
      <c r="BE3087" s="159">
        <f>IF(N3087="základná",J3087,0)</f>
        <v>0</v>
      </c>
      <c r="BF3087" s="159">
        <f>IF(N3087="znížená",J3087,0)</f>
        <v>0</v>
      </c>
      <c r="BG3087" s="159">
        <f>IF(N3087="zákl. prenesená",J3087,0)</f>
        <v>0</v>
      </c>
      <c r="BH3087" s="159">
        <f>IF(N3087="zníž. prenesená",J3087,0)</f>
        <v>0</v>
      </c>
      <c r="BI3087" s="159">
        <f>IF(N3087="nulová",J3087,0)</f>
        <v>0</v>
      </c>
      <c r="BJ3087" s="18" t="s">
        <v>87</v>
      </c>
      <c r="BK3087" s="160">
        <f>ROUND(I3087*H3087,3)</f>
        <v>0</v>
      </c>
      <c r="BL3087" s="18" t="s">
        <v>220</v>
      </c>
      <c r="BM3087" s="158" t="s">
        <v>3813</v>
      </c>
    </row>
    <row r="3088" spans="1:65" s="14" customFormat="1" x14ac:dyDescent="0.2">
      <c r="B3088" s="172"/>
      <c r="D3088" s="166" t="s">
        <v>269</v>
      </c>
      <c r="E3088" s="173" t="s">
        <v>1</v>
      </c>
      <c r="F3088" s="174" t="s">
        <v>3814</v>
      </c>
      <c r="H3088" s="175">
        <v>2</v>
      </c>
      <c r="L3088" s="172"/>
      <c r="M3088" s="176"/>
      <c r="N3088" s="177"/>
      <c r="O3088" s="177"/>
      <c r="P3088" s="177"/>
      <c r="Q3088" s="177"/>
      <c r="R3088" s="177"/>
      <c r="S3088" s="177"/>
      <c r="T3088" s="178"/>
      <c r="AT3088" s="173" t="s">
        <v>269</v>
      </c>
      <c r="AU3088" s="173" t="s">
        <v>87</v>
      </c>
      <c r="AV3088" s="14" t="s">
        <v>87</v>
      </c>
      <c r="AW3088" s="14" t="s">
        <v>26</v>
      </c>
      <c r="AX3088" s="14" t="s">
        <v>71</v>
      </c>
      <c r="AY3088" s="173" t="s">
        <v>157</v>
      </c>
    </row>
    <row r="3089" spans="1:65" s="13" customFormat="1" x14ac:dyDescent="0.2">
      <c r="B3089" s="165"/>
      <c r="D3089" s="166" t="s">
        <v>269</v>
      </c>
      <c r="E3089" s="167" t="s">
        <v>1</v>
      </c>
      <c r="F3089" s="168" t="s">
        <v>3538</v>
      </c>
      <c r="H3089" s="167" t="s">
        <v>1</v>
      </c>
      <c r="L3089" s="165"/>
      <c r="M3089" s="169"/>
      <c r="N3089" s="170"/>
      <c r="O3089" s="170"/>
      <c r="P3089" s="170"/>
      <c r="Q3089" s="170"/>
      <c r="R3089" s="170"/>
      <c r="S3089" s="170"/>
      <c r="T3089" s="171"/>
      <c r="AT3089" s="167" t="s">
        <v>269</v>
      </c>
      <c r="AU3089" s="167" t="s">
        <v>87</v>
      </c>
      <c r="AV3089" s="13" t="s">
        <v>79</v>
      </c>
      <c r="AW3089" s="13" t="s">
        <v>26</v>
      </c>
      <c r="AX3089" s="13" t="s">
        <v>71</v>
      </c>
      <c r="AY3089" s="167" t="s">
        <v>157</v>
      </c>
    </row>
    <row r="3090" spans="1:65" s="13" customFormat="1" x14ac:dyDescent="0.2">
      <c r="B3090" s="165"/>
      <c r="D3090" s="166" t="s">
        <v>269</v>
      </c>
      <c r="E3090" s="167" t="s">
        <v>1</v>
      </c>
      <c r="F3090" s="168" t="s">
        <v>3539</v>
      </c>
      <c r="H3090" s="167" t="s">
        <v>1</v>
      </c>
      <c r="L3090" s="165"/>
      <c r="M3090" s="169"/>
      <c r="N3090" s="170"/>
      <c r="O3090" s="170"/>
      <c r="P3090" s="170"/>
      <c r="Q3090" s="170"/>
      <c r="R3090" s="170"/>
      <c r="S3090" s="170"/>
      <c r="T3090" s="171"/>
      <c r="AT3090" s="167" t="s">
        <v>269</v>
      </c>
      <c r="AU3090" s="167" t="s">
        <v>87</v>
      </c>
      <c r="AV3090" s="13" t="s">
        <v>79</v>
      </c>
      <c r="AW3090" s="13" t="s">
        <v>26</v>
      </c>
      <c r="AX3090" s="13" t="s">
        <v>71</v>
      </c>
      <c r="AY3090" s="167" t="s">
        <v>157</v>
      </c>
    </row>
    <row r="3091" spans="1:65" s="13" customFormat="1" ht="22.5" x14ac:dyDescent="0.2">
      <c r="B3091" s="165"/>
      <c r="D3091" s="166" t="s">
        <v>269</v>
      </c>
      <c r="E3091" s="167" t="s">
        <v>1</v>
      </c>
      <c r="F3091" s="168" t="s">
        <v>3540</v>
      </c>
      <c r="H3091" s="167" t="s">
        <v>1</v>
      </c>
      <c r="L3091" s="165"/>
      <c r="M3091" s="169"/>
      <c r="N3091" s="170"/>
      <c r="O3091" s="170"/>
      <c r="P3091" s="170"/>
      <c r="Q3091" s="170"/>
      <c r="R3091" s="170"/>
      <c r="S3091" s="170"/>
      <c r="T3091" s="171"/>
      <c r="AT3091" s="167" t="s">
        <v>269</v>
      </c>
      <c r="AU3091" s="167" t="s">
        <v>87</v>
      </c>
      <c r="AV3091" s="13" t="s">
        <v>79</v>
      </c>
      <c r="AW3091" s="13" t="s">
        <v>26</v>
      </c>
      <c r="AX3091" s="13" t="s">
        <v>71</v>
      </c>
      <c r="AY3091" s="167" t="s">
        <v>157</v>
      </c>
    </row>
    <row r="3092" spans="1:65" s="13" customFormat="1" x14ac:dyDescent="0.2">
      <c r="B3092" s="165"/>
      <c r="D3092" s="166" t="s">
        <v>269</v>
      </c>
      <c r="E3092" s="167" t="s">
        <v>1</v>
      </c>
      <c r="F3092" s="168" t="s">
        <v>1997</v>
      </c>
      <c r="H3092" s="167" t="s">
        <v>1</v>
      </c>
      <c r="L3092" s="165"/>
      <c r="M3092" s="169"/>
      <c r="N3092" s="170"/>
      <c r="O3092" s="170"/>
      <c r="P3092" s="170"/>
      <c r="Q3092" s="170"/>
      <c r="R3092" s="170"/>
      <c r="S3092" s="170"/>
      <c r="T3092" s="171"/>
      <c r="AT3092" s="167" t="s">
        <v>269</v>
      </c>
      <c r="AU3092" s="167" t="s">
        <v>87</v>
      </c>
      <c r="AV3092" s="13" t="s">
        <v>79</v>
      </c>
      <c r="AW3092" s="13" t="s">
        <v>26</v>
      </c>
      <c r="AX3092" s="13" t="s">
        <v>71</v>
      </c>
      <c r="AY3092" s="167" t="s">
        <v>157</v>
      </c>
    </row>
    <row r="3093" spans="1:65" s="13" customFormat="1" ht="33.75" x14ac:dyDescent="0.2">
      <c r="B3093" s="165"/>
      <c r="D3093" s="166" t="s">
        <v>269</v>
      </c>
      <c r="E3093" s="167" t="s">
        <v>1</v>
      </c>
      <c r="F3093" s="168" t="s">
        <v>3768</v>
      </c>
      <c r="H3093" s="167" t="s">
        <v>1</v>
      </c>
      <c r="L3093" s="165"/>
      <c r="M3093" s="169"/>
      <c r="N3093" s="170"/>
      <c r="O3093" s="170"/>
      <c r="P3093" s="170"/>
      <c r="Q3093" s="170"/>
      <c r="R3093" s="170"/>
      <c r="S3093" s="170"/>
      <c r="T3093" s="171"/>
      <c r="AT3093" s="167" t="s">
        <v>269</v>
      </c>
      <c r="AU3093" s="167" t="s">
        <v>87</v>
      </c>
      <c r="AV3093" s="13" t="s">
        <v>79</v>
      </c>
      <c r="AW3093" s="13" t="s">
        <v>26</v>
      </c>
      <c r="AX3093" s="13" t="s">
        <v>71</v>
      </c>
      <c r="AY3093" s="167" t="s">
        <v>157</v>
      </c>
    </row>
    <row r="3094" spans="1:65" s="13" customFormat="1" ht="33.75" x14ac:dyDescent="0.2">
      <c r="B3094" s="165"/>
      <c r="D3094" s="166" t="s">
        <v>269</v>
      </c>
      <c r="E3094" s="167" t="s">
        <v>1</v>
      </c>
      <c r="F3094" s="168" t="s">
        <v>3769</v>
      </c>
      <c r="H3094" s="167" t="s">
        <v>1</v>
      </c>
      <c r="L3094" s="165"/>
      <c r="M3094" s="169"/>
      <c r="N3094" s="170"/>
      <c r="O3094" s="170"/>
      <c r="P3094" s="170"/>
      <c r="Q3094" s="170"/>
      <c r="R3094" s="170"/>
      <c r="S3094" s="170"/>
      <c r="T3094" s="171"/>
      <c r="AT3094" s="167" t="s">
        <v>269</v>
      </c>
      <c r="AU3094" s="167" t="s">
        <v>87</v>
      </c>
      <c r="AV3094" s="13" t="s">
        <v>79</v>
      </c>
      <c r="AW3094" s="13" t="s">
        <v>26</v>
      </c>
      <c r="AX3094" s="13" t="s">
        <v>71</v>
      </c>
      <c r="AY3094" s="167" t="s">
        <v>157</v>
      </c>
    </row>
    <row r="3095" spans="1:65" s="15" customFormat="1" x14ac:dyDescent="0.2">
      <c r="B3095" s="179"/>
      <c r="D3095" s="166" t="s">
        <v>269</v>
      </c>
      <c r="E3095" s="180" t="s">
        <v>1</v>
      </c>
      <c r="F3095" s="181" t="s">
        <v>272</v>
      </c>
      <c r="H3095" s="182">
        <v>2</v>
      </c>
      <c r="L3095" s="179"/>
      <c r="M3095" s="183"/>
      <c r="N3095" s="184"/>
      <c r="O3095" s="184"/>
      <c r="P3095" s="184"/>
      <c r="Q3095" s="184"/>
      <c r="R3095" s="184"/>
      <c r="S3095" s="184"/>
      <c r="T3095" s="185"/>
      <c r="AT3095" s="180" t="s">
        <v>269</v>
      </c>
      <c r="AU3095" s="180" t="s">
        <v>87</v>
      </c>
      <c r="AV3095" s="15" t="s">
        <v>162</v>
      </c>
      <c r="AW3095" s="15" t="s">
        <v>26</v>
      </c>
      <c r="AX3095" s="15" t="s">
        <v>79</v>
      </c>
      <c r="AY3095" s="180" t="s">
        <v>157</v>
      </c>
    </row>
    <row r="3096" spans="1:65" s="2" customFormat="1" ht="62.65" customHeight="1" x14ac:dyDescent="0.2">
      <c r="A3096" s="30"/>
      <c r="B3096" s="147"/>
      <c r="C3096" s="193" t="s">
        <v>3815</v>
      </c>
      <c r="D3096" s="193" t="s">
        <v>777</v>
      </c>
      <c r="E3096" s="194" t="s">
        <v>3816</v>
      </c>
      <c r="F3096" s="195" t="s">
        <v>3817</v>
      </c>
      <c r="G3096" s="196" t="s">
        <v>205</v>
      </c>
      <c r="H3096" s="197">
        <v>1</v>
      </c>
      <c r="I3096" s="197"/>
      <c r="J3096" s="197">
        <f>ROUND(I3096*H3096,3)</f>
        <v>0</v>
      </c>
      <c r="K3096" s="198"/>
      <c r="L3096" s="199"/>
      <c r="M3096" s="200" t="s">
        <v>1</v>
      </c>
      <c r="N3096" s="201" t="s">
        <v>37</v>
      </c>
      <c r="O3096" s="156">
        <v>0</v>
      </c>
      <c r="P3096" s="156">
        <f>O3096*H3096</f>
        <v>0</v>
      </c>
      <c r="Q3096" s="156">
        <v>3.2000000000000001E-2</v>
      </c>
      <c r="R3096" s="156">
        <f>Q3096*H3096</f>
        <v>3.2000000000000001E-2</v>
      </c>
      <c r="S3096" s="156">
        <v>0</v>
      </c>
      <c r="T3096" s="157">
        <f>S3096*H3096</f>
        <v>0</v>
      </c>
      <c r="U3096" s="30"/>
      <c r="V3096" s="30"/>
      <c r="W3096" s="30"/>
      <c r="X3096" s="30"/>
      <c r="Y3096" s="30"/>
      <c r="Z3096" s="30"/>
      <c r="AA3096" s="30"/>
      <c r="AB3096" s="30"/>
      <c r="AC3096" s="30"/>
      <c r="AD3096" s="30"/>
      <c r="AE3096" s="30"/>
      <c r="AR3096" s="158" t="s">
        <v>511</v>
      </c>
      <c r="AT3096" s="158" t="s">
        <v>777</v>
      </c>
      <c r="AU3096" s="158" t="s">
        <v>87</v>
      </c>
      <c r="AY3096" s="18" t="s">
        <v>157</v>
      </c>
      <c r="BE3096" s="159">
        <f>IF(N3096="základná",J3096,0)</f>
        <v>0</v>
      </c>
      <c r="BF3096" s="159">
        <f>IF(N3096="znížená",J3096,0)</f>
        <v>0</v>
      </c>
      <c r="BG3096" s="159">
        <f>IF(N3096="zákl. prenesená",J3096,0)</f>
        <v>0</v>
      </c>
      <c r="BH3096" s="159">
        <f>IF(N3096="zníž. prenesená",J3096,0)</f>
        <v>0</v>
      </c>
      <c r="BI3096" s="159">
        <f>IF(N3096="nulová",J3096,0)</f>
        <v>0</v>
      </c>
      <c r="BJ3096" s="18" t="s">
        <v>87</v>
      </c>
      <c r="BK3096" s="160">
        <f>ROUND(I3096*H3096,3)</f>
        <v>0</v>
      </c>
      <c r="BL3096" s="18" t="s">
        <v>220</v>
      </c>
      <c r="BM3096" s="158" t="s">
        <v>3818</v>
      </c>
    </row>
    <row r="3097" spans="1:65" s="14" customFormat="1" x14ac:dyDescent="0.2">
      <c r="B3097" s="172"/>
      <c r="D3097" s="166" t="s">
        <v>269</v>
      </c>
      <c r="E3097" s="173" t="s">
        <v>1</v>
      </c>
      <c r="F3097" s="174" t="s">
        <v>3819</v>
      </c>
      <c r="H3097" s="175">
        <v>1</v>
      </c>
      <c r="L3097" s="172"/>
      <c r="M3097" s="176"/>
      <c r="N3097" s="177"/>
      <c r="O3097" s="177"/>
      <c r="P3097" s="177"/>
      <c r="Q3097" s="177"/>
      <c r="R3097" s="177"/>
      <c r="S3097" s="177"/>
      <c r="T3097" s="178"/>
      <c r="AT3097" s="173" t="s">
        <v>269</v>
      </c>
      <c r="AU3097" s="173" t="s">
        <v>87</v>
      </c>
      <c r="AV3097" s="14" t="s">
        <v>87</v>
      </c>
      <c r="AW3097" s="14" t="s">
        <v>26</v>
      </c>
      <c r="AX3097" s="14" t="s">
        <v>71</v>
      </c>
      <c r="AY3097" s="173" t="s">
        <v>157</v>
      </c>
    </row>
    <row r="3098" spans="1:65" s="13" customFormat="1" x14ac:dyDescent="0.2">
      <c r="B3098" s="165"/>
      <c r="D3098" s="166" t="s">
        <v>269</v>
      </c>
      <c r="E3098" s="167" t="s">
        <v>1</v>
      </c>
      <c r="F3098" s="168" t="s">
        <v>3538</v>
      </c>
      <c r="H3098" s="167" t="s">
        <v>1</v>
      </c>
      <c r="L3098" s="165"/>
      <c r="M3098" s="169"/>
      <c r="N3098" s="170"/>
      <c r="O3098" s="170"/>
      <c r="P3098" s="170"/>
      <c r="Q3098" s="170"/>
      <c r="R3098" s="170"/>
      <c r="S3098" s="170"/>
      <c r="T3098" s="171"/>
      <c r="AT3098" s="167" t="s">
        <v>269</v>
      </c>
      <c r="AU3098" s="167" t="s">
        <v>87</v>
      </c>
      <c r="AV3098" s="13" t="s">
        <v>79</v>
      </c>
      <c r="AW3098" s="13" t="s">
        <v>26</v>
      </c>
      <c r="AX3098" s="13" t="s">
        <v>71</v>
      </c>
      <c r="AY3098" s="167" t="s">
        <v>157</v>
      </c>
    </row>
    <row r="3099" spans="1:65" s="13" customFormat="1" x14ac:dyDescent="0.2">
      <c r="B3099" s="165"/>
      <c r="D3099" s="166" t="s">
        <v>269</v>
      </c>
      <c r="E3099" s="167" t="s">
        <v>1</v>
      </c>
      <c r="F3099" s="168" t="s">
        <v>3539</v>
      </c>
      <c r="H3099" s="167" t="s">
        <v>1</v>
      </c>
      <c r="L3099" s="165"/>
      <c r="M3099" s="169"/>
      <c r="N3099" s="170"/>
      <c r="O3099" s="170"/>
      <c r="P3099" s="170"/>
      <c r="Q3099" s="170"/>
      <c r="R3099" s="170"/>
      <c r="S3099" s="170"/>
      <c r="T3099" s="171"/>
      <c r="AT3099" s="167" t="s">
        <v>269</v>
      </c>
      <c r="AU3099" s="167" t="s">
        <v>87</v>
      </c>
      <c r="AV3099" s="13" t="s">
        <v>79</v>
      </c>
      <c r="AW3099" s="13" t="s">
        <v>26</v>
      </c>
      <c r="AX3099" s="13" t="s">
        <v>71</v>
      </c>
      <c r="AY3099" s="167" t="s">
        <v>157</v>
      </c>
    </row>
    <row r="3100" spans="1:65" s="13" customFormat="1" ht="22.5" x14ac:dyDescent="0.2">
      <c r="B3100" s="165"/>
      <c r="D3100" s="166" t="s">
        <v>269</v>
      </c>
      <c r="E3100" s="167" t="s">
        <v>1</v>
      </c>
      <c r="F3100" s="168" t="s">
        <v>3540</v>
      </c>
      <c r="H3100" s="167" t="s">
        <v>1</v>
      </c>
      <c r="L3100" s="165"/>
      <c r="M3100" s="169"/>
      <c r="N3100" s="170"/>
      <c r="O3100" s="170"/>
      <c r="P3100" s="170"/>
      <c r="Q3100" s="170"/>
      <c r="R3100" s="170"/>
      <c r="S3100" s="170"/>
      <c r="T3100" s="171"/>
      <c r="AT3100" s="167" t="s">
        <v>269</v>
      </c>
      <c r="AU3100" s="167" t="s">
        <v>87</v>
      </c>
      <c r="AV3100" s="13" t="s">
        <v>79</v>
      </c>
      <c r="AW3100" s="13" t="s">
        <v>26</v>
      </c>
      <c r="AX3100" s="13" t="s">
        <v>71</v>
      </c>
      <c r="AY3100" s="167" t="s">
        <v>157</v>
      </c>
    </row>
    <row r="3101" spans="1:65" s="13" customFormat="1" x14ac:dyDescent="0.2">
      <c r="B3101" s="165"/>
      <c r="D3101" s="166" t="s">
        <v>269</v>
      </c>
      <c r="E3101" s="167" t="s">
        <v>1</v>
      </c>
      <c r="F3101" s="168" t="s">
        <v>1997</v>
      </c>
      <c r="H3101" s="167" t="s">
        <v>1</v>
      </c>
      <c r="L3101" s="165"/>
      <c r="M3101" s="169"/>
      <c r="N3101" s="170"/>
      <c r="O3101" s="170"/>
      <c r="P3101" s="170"/>
      <c r="Q3101" s="170"/>
      <c r="R3101" s="170"/>
      <c r="S3101" s="170"/>
      <c r="T3101" s="171"/>
      <c r="AT3101" s="167" t="s">
        <v>269</v>
      </c>
      <c r="AU3101" s="167" t="s">
        <v>87</v>
      </c>
      <c r="AV3101" s="13" t="s">
        <v>79</v>
      </c>
      <c r="AW3101" s="13" t="s">
        <v>26</v>
      </c>
      <c r="AX3101" s="13" t="s">
        <v>71</v>
      </c>
      <c r="AY3101" s="167" t="s">
        <v>157</v>
      </c>
    </row>
    <row r="3102" spans="1:65" s="13" customFormat="1" ht="33.75" x14ac:dyDescent="0.2">
      <c r="B3102" s="165"/>
      <c r="D3102" s="166" t="s">
        <v>269</v>
      </c>
      <c r="E3102" s="167" t="s">
        <v>1</v>
      </c>
      <c r="F3102" s="168" t="s">
        <v>3768</v>
      </c>
      <c r="H3102" s="167" t="s">
        <v>1</v>
      </c>
      <c r="L3102" s="165"/>
      <c r="M3102" s="169"/>
      <c r="N3102" s="170"/>
      <c r="O3102" s="170"/>
      <c r="P3102" s="170"/>
      <c r="Q3102" s="170"/>
      <c r="R3102" s="170"/>
      <c r="S3102" s="170"/>
      <c r="T3102" s="171"/>
      <c r="AT3102" s="167" t="s">
        <v>269</v>
      </c>
      <c r="AU3102" s="167" t="s">
        <v>87</v>
      </c>
      <c r="AV3102" s="13" t="s">
        <v>79</v>
      </c>
      <c r="AW3102" s="13" t="s">
        <v>26</v>
      </c>
      <c r="AX3102" s="13" t="s">
        <v>71</v>
      </c>
      <c r="AY3102" s="167" t="s">
        <v>157</v>
      </c>
    </row>
    <row r="3103" spans="1:65" s="13" customFormat="1" ht="33.75" x14ac:dyDescent="0.2">
      <c r="B3103" s="165"/>
      <c r="D3103" s="166" t="s">
        <v>269</v>
      </c>
      <c r="E3103" s="167" t="s">
        <v>1</v>
      </c>
      <c r="F3103" s="168" t="s">
        <v>3769</v>
      </c>
      <c r="H3103" s="167" t="s">
        <v>1</v>
      </c>
      <c r="L3103" s="165"/>
      <c r="M3103" s="169"/>
      <c r="N3103" s="170"/>
      <c r="O3103" s="170"/>
      <c r="P3103" s="170"/>
      <c r="Q3103" s="170"/>
      <c r="R3103" s="170"/>
      <c r="S3103" s="170"/>
      <c r="T3103" s="171"/>
      <c r="AT3103" s="167" t="s">
        <v>269</v>
      </c>
      <c r="AU3103" s="167" t="s">
        <v>87</v>
      </c>
      <c r="AV3103" s="13" t="s">
        <v>79</v>
      </c>
      <c r="AW3103" s="13" t="s">
        <v>26</v>
      </c>
      <c r="AX3103" s="13" t="s">
        <v>71</v>
      </c>
      <c r="AY3103" s="167" t="s">
        <v>157</v>
      </c>
    </row>
    <row r="3104" spans="1:65" s="15" customFormat="1" x14ac:dyDescent="0.2">
      <c r="B3104" s="179"/>
      <c r="D3104" s="166" t="s">
        <v>269</v>
      </c>
      <c r="E3104" s="180" t="s">
        <v>1</v>
      </c>
      <c r="F3104" s="181" t="s">
        <v>272</v>
      </c>
      <c r="H3104" s="182">
        <v>1</v>
      </c>
      <c r="L3104" s="179"/>
      <c r="M3104" s="183"/>
      <c r="N3104" s="184"/>
      <c r="O3104" s="184"/>
      <c r="P3104" s="184"/>
      <c r="Q3104" s="184"/>
      <c r="R3104" s="184"/>
      <c r="S3104" s="184"/>
      <c r="T3104" s="185"/>
      <c r="AT3104" s="180" t="s">
        <v>269</v>
      </c>
      <c r="AU3104" s="180" t="s">
        <v>87</v>
      </c>
      <c r="AV3104" s="15" t="s">
        <v>162</v>
      </c>
      <c r="AW3104" s="15" t="s">
        <v>26</v>
      </c>
      <c r="AX3104" s="15" t="s">
        <v>79</v>
      </c>
      <c r="AY3104" s="180" t="s">
        <v>157</v>
      </c>
    </row>
    <row r="3105" spans="1:65" s="2" customFormat="1" ht="37.9" customHeight="1" x14ac:dyDescent="0.2">
      <c r="A3105" s="30"/>
      <c r="B3105" s="147"/>
      <c r="C3105" s="193" t="s">
        <v>3820</v>
      </c>
      <c r="D3105" s="193" t="s">
        <v>777</v>
      </c>
      <c r="E3105" s="194" t="s">
        <v>3821</v>
      </c>
      <c r="F3105" s="195" t="s">
        <v>3822</v>
      </c>
      <c r="G3105" s="196" t="s">
        <v>205</v>
      </c>
      <c r="H3105" s="197">
        <v>4</v>
      </c>
      <c r="I3105" s="197"/>
      <c r="J3105" s="197">
        <f>ROUND(I3105*H3105,3)</f>
        <v>0</v>
      </c>
      <c r="K3105" s="198"/>
      <c r="L3105" s="199"/>
      <c r="M3105" s="200" t="s">
        <v>1</v>
      </c>
      <c r="N3105" s="201" t="s">
        <v>37</v>
      </c>
      <c r="O3105" s="156">
        <v>0</v>
      </c>
      <c r="P3105" s="156">
        <f>O3105*H3105</f>
        <v>0</v>
      </c>
      <c r="Q3105" s="156">
        <v>3.2000000000000001E-2</v>
      </c>
      <c r="R3105" s="156">
        <f>Q3105*H3105</f>
        <v>0.128</v>
      </c>
      <c r="S3105" s="156">
        <v>0</v>
      </c>
      <c r="T3105" s="157">
        <f>S3105*H3105</f>
        <v>0</v>
      </c>
      <c r="U3105" s="30"/>
      <c r="V3105" s="30"/>
      <c r="W3105" s="30"/>
      <c r="X3105" s="30"/>
      <c r="Y3105" s="30"/>
      <c r="Z3105" s="30"/>
      <c r="AA3105" s="30"/>
      <c r="AB3105" s="30"/>
      <c r="AC3105" s="30"/>
      <c r="AD3105" s="30"/>
      <c r="AE3105" s="30"/>
      <c r="AR3105" s="158" t="s">
        <v>511</v>
      </c>
      <c r="AT3105" s="158" t="s">
        <v>777</v>
      </c>
      <c r="AU3105" s="158" t="s">
        <v>87</v>
      </c>
      <c r="AY3105" s="18" t="s">
        <v>157</v>
      </c>
      <c r="BE3105" s="159">
        <f>IF(N3105="základná",J3105,0)</f>
        <v>0</v>
      </c>
      <c r="BF3105" s="159">
        <f>IF(N3105="znížená",J3105,0)</f>
        <v>0</v>
      </c>
      <c r="BG3105" s="159">
        <f>IF(N3105="zákl. prenesená",J3105,0)</f>
        <v>0</v>
      </c>
      <c r="BH3105" s="159">
        <f>IF(N3105="zníž. prenesená",J3105,0)</f>
        <v>0</v>
      </c>
      <c r="BI3105" s="159">
        <f>IF(N3105="nulová",J3105,0)</f>
        <v>0</v>
      </c>
      <c r="BJ3105" s="18" t="s">
        <v>87</v>
      </c>
      <c r="BK3105" s="160">
        <f>ROUND(I3105*H3105,3)</f>
        <v>0</v>
      </c>
      <c r="BL3105" s="18" t="s">
        <v>220</v>
      </c>
      <c r="BM3105" s="158" t="s">
        <v>3823</v>
      </c>
    </row>
    <row r="3106" spans="1:65" s="14" customFormat="1" x14ac:dyDescent="0.2">
      <c r="B3106" s="172"/>
      <c r="D3106" s="166" t="s">
        <v>269</v>
      </c>
      <c r="E3106" s="173" t="s">
        <v>1</v>
      </c>
      <c r="F3106" s="174" t="s">
        <v>3824</v>
      </c>
      <c r="H3106" s="175">
        <v>4</v>
      </c>
      <c r="L3106" s="172"/>
      <c r="M3106" s="176"/>
      <c r="N3106" s="177"/>
      <c r="O3106" s="177"/>
      <c r="P3106" s="177"/>
      <c r="Q3106" s="177"/>
      <c r="R3106" s="177"/>
      <c r="S3106" s="177"/>
      <c r="T3106" s="178"/>
      <c r="AT3106" s="173" t="s">
        <v>269</v>
      </c>
      <c r="AU3106" s="173" t="s">
        <v>87</v>
      </c>
      <c r="AV3106" s="14" t="s">
        <v>87</v>
      </c>
      <c r="AW3106" s="14" t="s">
        <v>26</v>
      </c>
      <c r="AX3106" s="14" t="s">
        <v>71</v>
      </c>
      <c r="AY3106" s="173" t="s">
        <v>157</v>
      </c>
    </row>
    <row r="3107" spans="1:65" s="13" customFormat="1" x14ac:dyDescent="0.2">
      <c r="B3107" s="165"/>
      <c r="D3107" s="166" t="s">
        <v>269</v>
      </c>
      <c r="E3107" s="167" t="s">
        <v>1</v>
      </c>
      <c r="F3107" s="168" t="s">
        <v>3538</v>
      </c>
      <c r="H3107" s="167" t="s">
        <v>1</v>
      </c>
      <c r="L3107" s="165"/>
      <c r="M3107" s="169"/>
      <c r="N3107" s="170"/>
      <c r="O3107" s="170"/>
      <c r="P3107" s="170"/>
      <c r="Q3107" s="170"/>
      <c r="R3107" s="170"/>
      <c r="S3107" s="170"/>
      <c r="T3107" s="171"/>
      <c r="AT3107" s="167" t="s">
        <v>269</v>
      </c>
      <c r="AU3107" s="167" t="s">
        <v>87</v>
      </c>
      <c r="AV3107" s="13" t="s">
        <v>79</v>
      </c>
      <c r="AW3107" s="13" t="s">
        <v>26</v>
      </c>
      <c r="AX3107" s="13" t="s">
        <v>71</v>
      </c>
      <c r="AY3107" s="167" t="s">
        <v>157</v>
      </c>
    </row>
    <row r="3108" spans="1:65" s="13" customFormat="1" x14ac:dyDescent="0.2">
      <c r="B3108" s="165"/>
      <c r="D3108" s="166" t="s">
        <v>269</v>
      </c>
      <c r="E3108" s="167" t="s">
        <v>1</v>
      </c>
      <c r="F3108" s="168" t="s">
        <v>3539</v>
      </c>
      <c r="H3108" s="167" t="s">
        <v>1</v>
      </c>
      <c r="L3108" s="165"/>
      <c r="M3108" s="169"/>
      <c r="N3108" s="170"/>
      <c r="O3108" s="170"/>
      <c r="P3108" s="170"/>
      <c r="Q3108" s="170"/>
      <c r="R3108" s="170"/>
      <c r="S3108" s="170"/>
      <c r="T3108" s="171"/>
      <c r="AT3108" s="167" t="s">
        <v>269</v>
      </c>
      <c r="AU3108" s="167" t="s">
        <v>87</v>
      </c>
      <c r="AV3108" s="13" t="s">
        <v>79</v>
      </c>
      <c r="AW3108" s="13" t="s">
        <v>26</v>
      </c>
      <c r="AX3108" s="13" t="s">
        <v>71</v>
      </c>
      <c r="AY3108" s="167" t="s">
        <v>157</v>
      </c>
    </row>
    <row r="3109" spans="1:65" s="13" customFormat="1" ht="22.5" x14ac:dyDescent="0.2">
      <c r="B3109" s="165"/>
      <c r="D3109" s="166" t="s">
        <v>269</v>
      </c>
      <c r="E3109" s="167" t="s">
        <v>1</v>
      </c>
      <c r="F3109" s="168" t="s">
        <v>3540</v>
      </c>
      <c r="H3109" s="167" t="s">
        <v>1</v>
      </c>
      <c r="L3109" s="165"/>
      <c r="M3109" s="169"/>
      <c r="N3109" s="170"/>
      <c r="O3109" s="170"/>
      <c r="P3109" s="170"/>
      <c r="Q3109" s="170"/>
      <c r="R3109" s="170"/>
      <c r="S3109" s="170"/>
      <c r="T3109" s="171"/>
      <c r="AT3109" s="167" t="s">
        <v>269</v>
      </c>
      <c r="AU3109" s="167" t="s">
        <v>87</v>
      </c>
      <c r="AV3109" s="13" t="s">
        <v>79</v>
      </c>
      <c r="AW3109" s="13" t="s">
        <v>26</v>
      </c>
      <c r="AX3109" s="13" t="s">
        <v>71</v>
      </c>
      <c r="AY3109" s="167" t="s">
        <v>157</v>
      </c>
    </row>
    <row r="3110" spans="1:65" s="13" customFormat="1" x14ac:dyDescent="0.2">
      <c r="B3110" s="165"/>
      <c r="D3110" s="166" t="s">
        <v>269</v>
      </c>
      <c r="E3110" s="167" t="s">
        <v>1</v>
      </c>
      <c r="F3110" s="168" t="s">
        <v>1997</v>
      </c>
      <c r="H3110" s="167" t="s">
        <v>1</v>
      </c>
      <c r="L3110" s="165"/>
      <c r="M3110" s="169"/>
      <c r="N3110" s="170"/>
      <c r="O3110" s="170"/>
      <c r="P3110" s="170"/>
      <c r="Q3110" s="170"/>
      <c r="R3110" s="170"/>
      <c r="S3110" s="170"/>
      <c r="T3110" s="171"/>
      <c r="AT3110" s="167" t="s">
        <v>269</v>
      </c>
      <c r="AU3110" s="167" t="s">
        <v>87</v>
      </c>
      <c r="AV3110" s="13" t="s">
        <v>79</v>
      </c>
      <c r="AW3110" s="13" t="s">
        <v>26</v>
      </c>
      <c r="AX3110" s="13" t="s">
        <v>71</v>
      </c>
      <c r="AY3110" s="167" t="s">
        <v>157</v>
      </c>
    </row>
    <row r="3111" spans="1:65" s="13" customFormat="1" ht="33.75" x14ac:dyDescent="0.2">
      <c r="B3111" s="165"/>
      <c r="D3111" s="166" t="s">
        <v>269</v>
      </c>
      <c r="E3111" s="167" t="s">
        <v>1</v>
      </c>
      <c r="F3111" s="168" t="s">
        <v>3768</v>
      </c>
      <c r="H3111" s="167" t="s">
        <v>1</v>
      </c>
      <c r="L3111" s="165"/>
      <c r="M3111" s="169"/>
      <c r="N3111" s="170"/>
      <c r="O3111" s="170"/>
      <c r="P3111" s="170"/>
      <c r="Q3111" s="170"/>
      <c r="R3111" s="170"/>
      <c r="S3111" s="170"/>
      <c r="T3111" s="171"/>
      <c r="AT3111" s="167" t="s">
        <v>269</v>
      </c>
      <c r="AU3111" s="167" t="s">
        <v>87</v>
      </c>
      <c r="AV3111" s="13" t="s">
        <v>79</v>
      </c>
      <c r="AW3111" s="13" t="s">
        <v>26</v>
      </c>
      <c r="AX3111" s="13" t="s">
        <v>71</v>
      </c>
      <c r="AY3111" s="167" t="s">
        <v>157</v>
      </c>
    </row>
    <row r="3112" spans="1:65" s="13" customFormat="1" ht="33.75" x14ac:dyDescent="0.2">
      <c r="B3112" s="165"/>
      <c r="D3112" s="166" t="s">
        <v>269</v>
      </c>
      <c r="E3112" s="167" t="s">
        <v>1</v>
      </c>
      <c r="F3112" s="168" t="s">
        <v>3769</v>
      </c>
      <c r="H3112" s="167" t="s">
        <v>1</v>
      </c>
      <c r="L3112" s="165"/>
      <c r="M3112" s="169"/>
      <c r="N3112" s="170"/>
      <c r="O3112" s="170"/>
      <c r="P3112" s="170"/>
      <c r="Q3112" s="170"/>
      <c r="R3112" s="170"/>
      <c r="S3112" s="170"/>
      <c r="T3112" s="171"/>
      <c r="AT3112" s="167" t="s">
        <v>269</v>
      </c>
      <c r="AU3112" s="167" t="s">
        <v>87</v>
      </c>
      <c r="AV3112" s="13" t="s">
        <v>79</v>
      </c>
      <c r="AW3112" s="13" t="s">
        <v>26</v>
      </c>
      <c r="AX3112" s="13" t="s">
        <v>71</v>
      </c>
      <c r="AY3112" s="167" t="s">
        <v>157</v>
      </c>
    </row>
    <row r="3113" spans="1:65" s="15" customFormat="1" x14ac:dyDescent="0.2">
      <c r="B3113" s="179"/>
      <c r="D3113" s="166" t="s">
        <v>269</v>
      </c>
      <c r="E3113" s="180" t="s">
        <v>1</v>
      </c>
      <c r="F3113" s="181" t="s">
        <v>272</v>
      </c>
      <c r="H3113" s="182">
        <v>4</v>
      </c>
      <c r="L3113" s="179"/>
      <c r="M3113" s="183"/>
      <c r="N3113" s="184"/>
      <c r="O3113" s="184"/>
      <c r="P3113" s="184"/>
      <c r="Q3113" s="184"/>
      <c r="R3113" s="184"/>
      <c r="S3113" s="184"/>
      <c r="T3113" s="185"/>
      <c r="AT3113" s="180" t="s">
        <v>269</v>
      </c>
      <c r="AU3113" s="180" t="s">
        <v>87</v>
      </c>
      <c r="AV3113" s="15" t="s">
        <v>162</v>
      </c>
      <c r="AW3113" s="15" t="s">
        <v>26</v>
      </c>
      <c r="AX3113" s="15" t="s">
        <v>79</v>
      </c>
      <c r="AY3113" s="180" t="s">
        <v>157</v>
      </c>
    </row>
    <row r="3114" spans="1:65" s="2" customFormat="1" ht="37.9" customHeight="1" x14ac:dyDescent="0.2">
      <c r="A3114" s="30"/>
      <c r="B3114" s="147"/>
      <c r="C3114" s="193" t="s">
        <v>3825</v>
      </c>
      <c r="D3114" s="193" t="s">
        <v>777</v>
      </c>
      <c r="E3114" s="194" t="s">
        <v>3826</v>
      </c>
      <c r="F3114" s="195" t="s">
        <v>3827</v>
      </c>
      <c r="G3114" s="196" t="s">
        <v>205</v>
      </c>
      <c r="H3114" s="197">
        <v>1</v>
      </c>
      <c r="I3114" s="197"/>
      <c r="J3114" s="197">
        <f>ROUND(I3114*H3114,3)</f>
        <v>0</v>
      </c>
      <c r="K3114" s="198"/>
      <c r="L3114" s="199"/>
      <c r="M3114" s="200" t="s">
        <v>1</v>
      </c>
      <c r="N3114" s="201" t="s">
        <v>37</v>
      </c>
      <c r="O3114" s="156">
        <v>0</v>
      </c>
      <c r="P3114" s="156">
        <f>O3114*H3114</f>
        <v>0</v>
      </c>
      <c r="Q3114" s="156">
        <v>3.2000000000000001E-2</v>
      </c>
      <c r="R3114" s="156">
        <f>Q3114*H3114</f>
        <v>3.2000000000000001E-2</v>
      </c>
      <c r="S3114" s="156">
        <v>0</v>
      </c>
      <c r="T3114" s="157">
        <f>S3114*H3114</f>
        <v>0</v>
      </c>
      <c r="U3114" s="30"/>
      <c r="V3114" s="30"/>
      <c r="W3114" s="30"/>
      <c r="X3114" s="30"/>
      <c r="Y3114" s="30"/>
      <c r="Z3114" s="30"/>
      <c r="AA3114" s="30"/>
      <c r="AB3114" s="30"/>
      <c r="AC3114" s="30"/>
      <c r="AD3114" s="30"/>
      <c r="AE3114" s="30"/>
      <c r="AR3114" s="158" t="s">
        <v>511</v>
      </c>
      <c r="AT3114" s="158" t="s">
        <v>777</v>
      </c>
      <c r="AU3114" s="158" t="s">
        <v>87</v>
      </c>
      <c r="AY3114" s="18" t="s">
        <v>157</v>
      </c>
      <c r="BE3114" s="159">
        <f>IF(N3114="základná",J3114,0)</f>
        <v>0</v>
      </c>
      <c r="BF3114" s="159">
        <f>IF(N3114="znížená",J3114,0)</f>
        <v>0</v>
      </c>
      <c r="BG3114" s="159">
        <f>IF(N3114="zákl. prenesená",J3114,0)</f>
        <v>0</v>
      </c>
      <c r="BH3114" s="159">
        <f>IF(N3114="zníž. prenesená",J3114,0)</f>
        <v>0</v>
      </c>
      <c r="BI3114" s="159">
        <f>IF(N3114="nulová",J3114,0)</f>
        <v>0</v>
      </c>
      <c r="BJ3114" s="18" t="s">
        <v>87</v>
      </c>
      <c r="BK3114" s="160">
        <f>ROUND(I3114*H3114,3)</f>
        <v>0</v>
      </c>
      <c r="BL3114" s="18" t="s">
        <v>220</v>
      </c>
      <c r="BM3114" s="158" t="s">
        <v>3828</v>
      </c>
    </row>
    <row r="3115" spans="1:65" s="14" customFormat="1" x14ac:dyDescent="0.2">
      <c r="B3115" s="172"/>
      <c r="D3115" s="166" t="s">
        <v>269</v>
      </c>
      <c r="E3115" s="173" t="s">
        <v>1</v>
      </c>
      <c r="F3115" s="174" t="s">
        <v>3829</v>
      </c>
      <c r="H3115" s="175">
        <v>1</v>
      </c>
      <c r="L3115" s="172"/>
      <c r="M3115" s="176"/>
      <c r="N3115" s="177"/>
      <c r="O3115" s="177"/>
      <c r="P3115" s="177"/>
      <c r="Q3115" s="177"/>
      <c r="R3115" s="177"/>
      <c r="S3115" s="177"/>
      <c r="T3115" s="178"/>
      <c r="AT3115" s="173" t="s">
        <v>269</v>
      </c>
      <c r="AU3115" s="173" t="s">
        <v>87</v>
      </c>
      <c r="AV3115" s="14" t="s">
        <v>87</v>
      </c>
      <c r="AW3115" s="14" t="s">
        <v>26</v>
      </c>
      <c r="AX3115" s="14" t="s">
        <v>71</v>
      </c>
      <c r="AY3115" s="173" t="s">
        <v>157</v>
      </c>
    </row>
    <row r="3116" spans="1:65" s="13" customFormat="1" x14ac:dyDescent="0.2">
      <c r="B3116" s="165"/>
      <c r="D3116" s="166" t="s">
        <v>269</v>
      </c>
      <c r="E3116" s="167" t="s">
        <v>1</v>
      </c>
      <c r="F3116" s="168" t="s">
        <v>3538</v>
      </c>
      <c r="H3116" s="167" t="s">
        <v>1</v>
      </c>
      <c r="L3116" s="165"/>
      <c r="M3116" s="169"/>
      <c r="N3116" s="170"/>
      <c r="O3116" s="170"/>
      <c r="P3116" s="170"/>
      <c r="Q3116" s="170"/>
      <c r="R3116" s="170"/>
      <c r="S3116" s="170"/>
      <c r="T3116" s="171"/>
      <c r="AT3116" s="167" t="s">
        <v>269</v>
      </c>
      <c r="AU3116" s="167" t="s">
        <v>87</v>
      </c>
      <c r="AV3116" s="13" t="s">
        <v>79</v>
      </c>
      <c r="AW3116" s="13" t="s">
        <v>26</v>
      </c>
      <c r="AX3116" s="13" t="s">
        <v>71</v>
      </c>
      <c r="AY3116" s="167" t="s">
        <v>157</v>
      </c>
    </row>
    <row r="3117" spans="1:65" s="13" customFormat="1" x14ac:dyDescent="0.2">
      <c r="B3117" s="165"/>
      <c r="D3117" s="166" t="s">
        <v>269</v>
      </c>
      <c r="E3117" s="167" t="s">
        <v>1</v>
      </c>
      <c r="F3117" s="168" t="s">
        <v>3539</v>
      </c>
      <c r="H3117" s="167" t="s">
        <v>1</v>
      </c>
      <c r="L3117" s="165"/>
      <c r="M3117" s="169"/>
      <c r="N3117" s="170"/>
      <c r="O3117" s="170"/>
      <c r="P3117" s="170"/>
      <c r="Q3117" s="170"/>
      <c r="R3117" s="170"/>
      <c r="S3117" s="170"/>
      <c r="T3117" s="171"/>
      <c r="AT3117" s="167" t="s">
        <v>269</v>
      </c>
      <c r="AU3117" s="167" t="s">
        <v>87</v>
      </c>
      <c r="AV3117" s="13" t="s">
        <v>79</v>
      </c>
      <c r="AW3117" s="13" t="s">
        <v>26</v>
      </c>
      <c r="AX3117" s="13" t="s">
        <v>71</v>
      </c>
      <c r="AY3117" s="167" t="s">
        <v>157</v>
      </c>
    </row>
    <row r="3118" spans="1:65" s="13" customFormat="1" ht="22.5" x14ac:dyDescent="0.2">
      <c r="B3118" s="165"/>
      <c r="D3118" s="166" t="s">
        <v>269</v>
      </c>
      <c r="E3118" s="167" t="s">
        <v>1</v>
      </c>
      <c r="F3118" s="168" t="s">
        <v>3540</v>
      </c>
      <c r="H3118" s="167" t="s">
        <v>1</v>
      </c>
      <c r="L3118" s="165"/>
      <c r="M3118" s="169"/>
      <c r="N3118" s="170"/>
      <c r="O3118" s="170"/>
      <c r="P3118" s="170"/>
      <c r="Q3118" s="170"/>
      <c r="R3118" s="170"/>
      <c r="S3118" s="170"/>
      <c r="T3118" s="171"/>
      <c r="AT3118" s="167" t="s">
        <v>269</v>
      </c>
      <c r="AU3118" s="167" t="s">
        <v>87</v>
      </c>
      <c r="AV3118" s="13" t="s">
        <v>79</v>
      </c>
      <c r="AW3118" s="13" t="s">
        <v>26</v>
      </c>
      <c r="AX3118" s="13" t="s">
        <v>71</v>
      </c>
      <c r="AY3118" s="167" t="s">
        <v>157</v>
      </c>
    </row>
    <row r="3119" spans="1:65" s="13" customFormat="1" x14ac:dyDescent="0.2">
      <c r="B3119" s="165"/>
      <c r="D3119" s="166" t="s">
        <v>269</v>
      </c>
      <c r="E3119" s="167" t="s">
        <v>1</v>
      </c>
      <c r="F3119" s="168" t="s">
        <v>1997</v>
      </c>
      <c r="H3119" s="167" t="s">
        <v>1</v>
      </c>
      <c r="L3119" s="165"/>
      <c r="M3119" s="169"/>
      <c r="N3119" s="170"/>
      <c r="O3119" s="170"/>
      <c r="P3119" s="170"/>
      <c r="Q3119" s="170"/>
      <c r="R3119" s="170"/>
      <c r="S3119" s="170"/>
      <c r="T3119" s="171"/>
      <c r="AT3119" s="167" t="s">
        <v>269</v>
      </c>
      <c r="AU3119" s="167" t="s">
        <v>87</v>
      </c>
      <c r="AV3119" s="13" t="s">
        <v>79</v>
      </c>
      <c r="AW3119" s="13" t="s">
        <v>26</v>
      </c>
      <c r="AX3119" s="13" t="s">
        <v>71</v>
      </c>
      <c r="AY3119" s="167" t="s">
        <v>157</v>
      </c>
    </row>
    <row r="3120" spans="1:65" s="13" customFormat="1" ht="33.75" x14ac:dyDescent="0.2">
      <c r="B3120" s="165"/>
      <c r="D3120" s="166" t="s">
        <v>269</v>
      </c>
      <c r="E3120" s="167" t="s">
        <v>1</v>
      </c>
      <c r="F3120" s="168" t="s">
        <v>3768</v>
      </c>
      <c r="H3120" s="167" t="s">
        <v>1</v>
      </c>
      <c r="L3120" s="165"/>
      <c r="M3120" s="169"/>
      <c r="N3120" s="170"/>
      <c r="O3120" s="170"/>
      <c r="P3120" s="170"/>
      <c r="Q3120" s="170"/>
      <c r="R3120" s="170"/>
      <c r="S3120" s="170"/>
      <c r="T3120" s="171"/>
      <c r="AT3120" s="167" t="s">
        <v>269</v>
      </c>
      <c r="AU3120" s="167" t="s">
        <v>87</v>
      </c>
      <c r="AV3120" s="13" t="s">
        <v>79</v>
      </c>
      <c r="AW3120" s="13" t="s">
        <v>26</v>
      </c>
      <c r="AX3120" s="13" t="s">
        <v>71</v>
      </c>
      <c r="AY3120" s="167" t="s">
        <v>157</v>
      </c>
    </row>
    <row r="3121" spans="1:65" s="13" customFormat="1" ht="33.75" x14ac:dyDescent="0.2">
      <c r="B3121" s="165"/>
      <c r="D3121" s="166" t="s">
        <v>269</v>
      </c>
      <c r="E3121" s="167" t="s">
        <v>1</v>
      </c>
      <c r="F3121" s="168" t="s">
        <v>3769</v>
      </c>
      <c r="H3121" s="167" t="s">
        <v>1</v>
      </c>
      <c r="L3121" s="165"/>
      <c r="M3121" s="169"/>
      <c r="N3121" s="170"/>
      <c r="O3121" s="170"/>
      <c r="P3121" s="170"/>
      <c r="Q3121" s="170"/>
      <c r="R3121" s="170"/>
      <c r="S3121" s="170"/>
      <c r="T3121" s="171"/>
      <c r="AT3121" s="167" t="s">
        <v>269</v>
      </c>
      <c r="AU3121" s="167" t="s">
        <v>87</v>
      </c>
      <c r="AV3121" s="13" t="s">
        <v>79</v>
      </c>
      <c r="AW3121" s="13" t="s">
        <v>26</v>
      </c>
      <c r="AX3121" s="13" t="s">
        <v>71</v>
      </c>
      <c r="AY3121" s="167" t="s">
        <v>157</v>
      </c>
    </row>
    <row r="3122" spans="1:65" s="15" customFormat="1" x14ac:dyDescent="0.2">
      <c r="B3122" s="179"/>
      <c r="D3122" s="166" t="s">
        <v>269</v>
      </c>
      <c r="E3122" s="180" t="s">
        <v>1</v>
      </c>
      <c r="F3122" s="181" t="s">
        <v>272</v>
      </c>
      <c r="H3122" s="182">
        <v>1</v>
      </c>
      <c r="L3122" s="179"/>
      <c r="M3122" s="183"/>
      <c r="N3122" s="184"/>
      <c r="O3122" s="184"/>
      <c r="P3122" s="184"/>
      <c r="Q3122" s="184"/>
      <c r="R3122" s="184"/>
      <c r="S3122" s="184"/>
      <c r="T3122" s="185"/>
      <c r="AT3122" s="180" t="s">
        <v>269</v>
      </c>
      <c r="AU3122" s="180" t="s">
        <v>87</v>
      </c>
      <c r="AV3122" s="15" t="s">
        <v>162</v>
      </c>
      <c r="AW3122" s="15" t="s">
        <v>26</v>
      </c>
      <c r="AX3122" s="15" t="s">
        <v>79</v>
      </c>
      <c r="AY3122" s="180" t="s">
        <v>157</v>
      </c>
    </row>
    <row r="3123" spans="1:65" s="2" customFormat="1" ht="62.65" customHeight="1" x14ac:dyDescent="0.2">
      <c r="A3123" s="30"/>
      <c r="B3123" s="147"/>
      <c r="C3123" s="193" t="s">
        <v>3830</v>
      </c>
      <c r="D3123" s="193" t="s">
        <v>777</v>
      </c>
      <c r="E3123" s="194" t="s">
        <v>3831</v>
      </c>
      <c r="F3123" s="195" t="s">
        <v>3832</v>
      </c>
      <c r="G3123" s="196" t="s">
        <v>205</v>
      </c>
      <c r="H3123" s="197">
        <v>1</v>
      </c>
      <c r="I3123" s="197"/>
      <c r="J3123" s="197">
        <f>ROUND(I3123*H3123,3)</f>
        <v>0</v>
      </c>
      <c r="K3123" s="198"/>
      <c r="L3123" s="199"/>
      <c r="M3123" s="200" t="s">
        <v>1</v>
      </c>
      <c r="N3123" s="201" t="s">
        <v>37</v>
      </c>
      <c r="O3123" s="156">
        <v>0</v>
      </c>
      <c r="P3123" s="156">
        <f>O3123*H3123</f>
        <v>0</v>
      </c>
      <c r="Q3123" s="156">
        <v>3.2000000000000001E-2</v>
      </c>
      <c r="R3123" s="156">
        <f>Q3123*H3123</f>
        <v>3.2000000000000001E-2</v>
      </c>
      <c r="S3123" s="156">
        <v>0</v>
      </c>
      <c r="T3123" s="157">
        <f>S3123*H3123</f>
        <v>0</v>
      </c>
      <c r="U3123" s="30"/>
      <c r="V3123" s="30"/>
      <c r="W3123" s="30"/>
      <c r="X3123" s="30"/>
      <c r="Y3123" s="30"/>
      <c r="Z3123" s="30"/>
      <c r="AA3123" s="30"/>
      <c r="AB3123" s="30"/>
      <c r="AC3123" s="30"/>
      <c r="AD3123" s="30"/>
      <c r="AE3123" s="30"/>
      <c r="AR3123" s="158" t="s">
        <v>511</v>
      </c>
      <c r="AT3123" s="158" t="s">
        <v>777</v>
      </c>
      <c r="AU3123" s="158" t="s">
        <v>87</v>
      </c>
      <c r="AY3123" s="18" t="s">
        <v>157</v>
      </c>
      <c r="BE3123" s="159">
        <f>IF(N3123="základná",J3123,0)</f>
        <v>0</v>
      </c>
      <c r="BF3123" s="159">
        <f>IF(N3123="znížená",J3123,0)</f>
        <v>0</v>
      </c>
      <c r="BG3123" s="159">
        <f>IF(N3123="zákl. prenesená",J3123,0)</f>
        <v>0</v>
      </c>
      <c r="BH3123" s="159">
        <f>IF(N3123="zníž. prenesená",J3123,0)</f>
        <v>0</v>
      </c>
      <c r="BI3123" s="159">
        <f>IF(N3123="nulová",J3123,0)</f>
        <v>0</v>
      </c>
      <c r="BJ3123" s="18" t="s">
        <v>87</v>
      </c>
      <c r="BK3123" s="160">
        <f>ROUND(I3123*H3123,3)</f>
        <v>0</v>
      </c>
      <c r="BL3123" s="18" t="s">
        <v>220</v>
      </c>
      <c r="BM3123" s="158" t="s">
        <v>3833</v>
      </c>
    </row>
    <row r="3124" spans="1:65" s="14" customFormat="1" x14ac:dyDescent="0.2">
      <c r="B3124" s="172"/>
      <c r="D3124" s="166" t="s">
        <v>269</v>
      </c>
      <c r="E3124" s="173" t="s">
        <v>1</v>
      </c>
      <c r="F3124" s="174" t="s">
        <v>3834</v>
      </c>
      <c r="H3124" s="175">
        <v>1</v>
      </c>
      <c r="L3124" s="172"/>
      <c r="M3124" s="176"/>
      <c r="N3124" s="177"/>
      <c r="O3124" s="177"/>
      <c r="P3124" s="177"/>
      <c r="Q3124" s="177"/>
      <c r="R3124" s="177"/>
      <c r="S3124" s="177"/>
      <c r="T3124" s="178"/>
      <c r="AT3124" s="173" t="s">
        <v>269</v>
      </c>
      <c r="AU3124" s="173" t="s">
        <v>87</v>
      </c>
      <c r="AV3124" s="14" t="s">
        <v>87</v>
      </c>
      <c r="AW3124" s="14" t="s">
        <v>26</v>
      </c>
      <c r="AX3124" s="14" t="s">
        <v>71</v>
      </c>
      <c r="AY3124" s="173" t="s">
        <v>157</v>
      </c>
    </row>
    <row r="3125" spans="1:65" s="13" customFormat="1" x14ac:dyDescent="0.2">
      <c r="B3125" s="165"/>
      <c r="D3125" s="166" t="s">
        <v>269</v>
      </c>
      <c r="E3125" s="167" t="s">
        <v>1</v>
      </c>
      <c r="F3125" s="168" t="s">
        <v>3538</v>
      </c>
      <c r="H3125" s="167" t="s">
        <v>1</v>
      </c>
      <c r="L3125" s="165"/>
      <c r="M3125" s="169"/>
      <c r="N3125" s="170"/>
      <c r="O3125" s="170"/>
      <c r="P3125" s="170"/>
      <c r="Q3125" s="170"/>
      <c r="R3125" s="170"/>
      <c r="S3125" s="170"/>
      <c r="T3125" s="171"/>
      <c r="AT3125" s="167" t="s">
        <v>269</v>
      </c>
      <c r="AU3125" s="167" t="s">
        <v>87</v>
      </c>
      <c r="AV3125" s="13" t="s">
        <v>79</v>
      </c>
      <c r="AW3125" s="13" t="s">
        <v>26</v>
      </c>
      <c r="AX3125" s="13" t="s">
        <v>71</v>
      </c>
      <c r="AY3125" s="167" t="s">
        <v>157</v>
      </c>
    </row>
    <row r="3126" spans="1:65" s="13" customFormat="1" x14ac:dyDescent="0.2">
      <c r="B3126" s="165"/>
      <c r="D3126" s="166" t="s">
        <v>269</v>
      </c>
      <c r="E3126" s="167" t="s">
        <v>1</v>
      </c>
      <c r="F3126" s="168" t="s">
        <v>3539</v>
      </c>
      <c r="H3126" s="167" t="s">
        <v>1</v>
      </c>
      <c r="L3126" s="165"/>
      <c r="M3126" s="169"/>
      <c r="N3126" s="170"/>
      <c r="O3126" s="170"/>
      <c r="P3126" s="170"/>
      <c r="Q3126" s="170"/>
      <c r="R3126" s="170"/>
      <c r="S3126" s="170"/>
      <c r="T3126" s="171"/>
      <c r="AT3126" s="167" t="s">
        <v>269</v>
      </c>
      <c r="AU3126" s="167" t="s">
        <v>87</v>
      </c>
      <c r="AV3126" s="13" t="s">
        <v>79</v>
      </c>
      <c r="AW3126" s="13" t="s">
        <v>26</v>
      </c>
      <c r="AX3126" s="13" t="s">
        <v>71</v>
      </c>
      <c r="AY3126" s="167" t="s">
        <v>157</v>
      </c>
    </row>
    <row r="3127" spans="1:65" s="13" customFormat="1" ht="22.5" x14ac:dyDescent="0.2">
      <c r="B3127" s="165"/>
      <c r="D3127" s="166" t="s">
        <v>269</v>
      </c>
      <c r="E3127" s="167" t="s">
        <v>1</v>
      </c>
      <c r="F3127" s="168" t="s">
        <v>3540</v>
      </c>
      <c r="H3127" s="167" t="s">
        <v>1</v>
      </c>
      <c r="L3127" s="165"/>
      <c r="M3127" s="169"/>
      <c r="N3127" s="170"/>
      <c r="O3127" s="170"/>
      <c r="P3127" s="170"/>
      <c r="Q3127" s="170"/>
      <c r="R3127" s="170"/>
      <c r="S3127" s="170"/>
      <c r="T3127" s="171"/>
      <c r="AT3127" s="167" t="s">
        <v>269</v>
      </c>
      <c r="AU3127" s="167" t="s">
        <v>87</v>
      </c>
      <c r="AV3127" s="13" t="s">
        <v>79</v>
      </c>
      <c r="AW3127" s="13" t="s">
        <v>26</v>
      </c>
      <c r="AX3127" s="13" t="s">
        <v>71</v>
      </c>
      <c r="AY3127" s="167" t="s">
        <v>157</v>
      </c>
    </row>
    <row r="3128" spans="1:65" s="13" customFormat="1" x14ac:dyDescent="0.2">
      <c r="B3128" s="165"/>
      <c r="D3128" s="166" t="s">
        <v>269</v>
      </c>
      <c r="E3128" s="167" t="s">
        <v>1</v>
      </c>
      <c r="F3128" s="168" t="s">
        <v>1997</v>
      </c>
      <c r="H3128" s="167" t="s">
        <v>1</v>
      </c>
      <c r="L3128" s="165"/>
      <c r="M3128" s="169"/>
      <c r="N3128" s="170"/>
      <c r="O3128" s="170"/>
      <c r="P3128" s="170"/>
      <c r="Q3128" s="170"/>
      <c r="R3128" s="170"/>
      <c r="S3128" s="170"/>
      <c r="T3128" s="171"/>
      <c r="AT3128" s="167" t="s">
        <v>269</v>
      </c>
      <c r="AU3128" s="167" t="s">
        <v>87</v>
      </c>
      <c r="AV3128" s="13" t="s">
        <v>79</v>
      </c>
      <c r="AW3128" s="13" t="s">
        <v>26</v>
      </c>
      <c r="AX3128" s="13" t="s">
        <v>71</v>
      </c>
      <c r="AY3128" s="167" t="s">
        <v>157</v>
      </c>
    </row>
    <row r="3129" spans="1:65" s="13" customFormat="1" ht="33.75" x14ac:dyDescent="0.2">
      <c r="B3129" s="165"/>
      <c r="D3129" s="166" t="s">
        <v>269</v>
      </c>
      <c r="E3129" s="167" t="s">
        <v>1</v>
      </c>
      <c r="F3129" s="168" t="s">
        <v>3768</v>
      </c>
      <c r="H3129" s="167" t="s">
        <v>1</v>
      </c>
      <c r="L3129" s="165"/>
      <c r="M3129" s="169"/>
      <c r="N3129" s="170"/>
      <c r="O3129" s="170"/>
      <c r="P3129" s="170"/>
      <c r="Q3129" s="170"/>
      <c r="R3129" s="170"/>
      <c r="S3129" s="170"/>
      <c r="T3129" s="171"/>
      <c r="AT3129" s="167" t="s">
        <v>269</v>
      </c>
      <c r="AU3129" s="167" t="s">
        <v>87</v>
      </c>
      <c r="AV3129" s="13" t="s">
        <v>79</v>
      </c>
      <c r="AW3129" s="13" t="s">
        <v>26</v>
      </c>
      <c r="AX3129" s="13" t="s">
        <v>71</v>
      </c>
      <c r="AY3129" s="167" t="s">
        <v>157</v>
      </c>
    </row>
    <row r="3130" spans="1:65" s="13" customFormat="1" ht="33.75" x14ac:dyDescent="0.2">
      <c r="B3130" s="165"/>
      <c r="D3130" s="166" t="s">
        <v>269</v>
      </c>
      <c r="E3130" s="167" t="s">
        <v>1</v>
      </c>
      <c r="F3130" s="168" t="s">
        <v>3769</v>
      </c>
      <c r="H3130" s="167" t="s">
        <v>1</v>
      </c>
      <c r="L3130" s="165"/>
      <c r="M3130" s="169"/>
      <c r="N3130" s="170"/>
      <c r="O3130" s="170"/>
      <c r="P3130" s="170"/>
      <c r="Q3130" s="170"/>
      <c r="R3130" s="170"/>
      <c r="S3130" s="170"/>
      <c r="T3130" s="171"/>
      <c r="AT3130" s="167" t="s">
        <v>269</v>
      </c>
      <c r="AU3130" s="167" t="s">
        <v>87</v>
      </c>
      <c r="AV3130" s="13" t="s">
        <v>79</v>
      </c>
      <c r="AW3130" s="13" t="s">
        <v>26</v>
      </c>
      <c r="AX3130" s="13" t="s">
        <v>71</v>
      </c>
      <c r="AY3130" s="167" t="s">
        <v>157</v>
      </c>
    </row>
    <row r="3131" spans="1:65" s="15" customFormat="1" x14ac:dyDescent="0.2">
      <c r="B3131" s="179"/>
      <c r="D3131" s="166" t="s">
        <v>269</v>
      </c>
      <c r="E3131" s="180" t="s">
        <v>1</v>
      </c>
      <c r="F3131" s="181" t="s">
        <v>272</v>
      </c>
      <c r="H3131" s="182">
        <v>1</v>
      </c>
      <c r="L3131" s="179"/>
      <c r="M3131" s="183"/>
      <c r="N3131" s="184"/>
      <c r="O3131" s="184"/>
      <c r="P3131" s="184"/>
      <c r="Q3131" s="184"/>
      <c r="R3131" s="184"/>
      <c r="S3131" s="184"/>
      <c r="T3131" s="185"/>
      <c r="AT3131" s="180" t="s">
        <v>269</v>
      </c>
      <c r="AU3131" s="180" t="s">
        <v>87</v>
      </c>
      <c r="AV3131" s="15" t="s">
        <v>162</v>
      </c>
      <c r="AW3131" s="15" t="s">
        <v>26</v>
      </c>
      <c r="AX3131" s="15" t="s">
        <v>79</v>
      </c>
      <c r="AY3131" s="180" t="s">
        <v>157</v>
      </c>
    </row>
    <row r="3132" spans="1:65" s="2" customFormat="1" ht="37.9" customHeight="1" x14ac:dyDescent="0.2">
      <c r="A3132" s="30"/>
      <c r="B3132" s="147"/>
      <c r="C3132" s="193" t="s">
        <v>3835</v>
      </c>
      <c r="D3132" s="193" t="s">
        <v>777</v>
      </c>
      <c r="E3132" s="194" t="s">
        <v>3836</v>
      </c>
      <c r="F3132" s="195" t="s">
        <v>3837</v>
      </c>
      <c r="G3132" s="196" t="s">
        <v>205</v>
      </c>
      <c r="H3132" s="197">
        <v>4</v>
      </c>
      <c r="I3132" s="197"/>
      <c r="J3132" s="197">
        <f>ROUND(I3132*H3132,3)</f>
        <v>0</v>
      </c>
      <c r="K3132" s="198"/>
      <c r="L3132" s="199"/>
      <c r="M3132" s="200" t="s">
        <v>1</v>
      </c>
      <c r="N3132" s="201" t="s">
        <v>37</v>
      </c>
      <c r="O3132" s="156">
        <v>0</v>
      </c>
      <c r="P3132" s="156">
        <f>O3132*H3132</f>
        <v>0</v>
      </c>
      <c r="Q3132" s="156">
        <v>3.2000000000000001E-2</v>
      </c>
      <c r="R3132" s="156">
        <f>Q3132*H3132</f>
        <v>0.128</v>
      </c>
      <c r="S3132" s="156">
        <v>0</v>
      </c>
      <c r="T3132" s="157">
        <f>S3132*H3132</f>
        <v>0</v>
      </c>
      <c r="U3132" s="30"/>
      <c r="V3132" s="30"/>
      <c r="W3132" s="30"/>
      <c r="X3132" s="30"/>
      <c r="Y3132" s="30"/>
      <c r="Z3132" s="30"/>
      <c r="AA3132" s="30"/>
      <c r="AB3132" s="30"/>
      <c r="AC3132" s="30"/>
      <c r="AD3132" s="30"/>
      <c r="AE3132" s="30"/>
      <c r="AR3132" s="158" t="s">
        <v>511</v>
      </c>
      <c r="AT3132" s="158" t="s">
        <v>777</v>
      </c>
      <c r="AU3132" s="158" t="s">
        <v>87</v>
      </c>
      <c r="AY3132" s="18" t="s">
        <v>157</v>
      </c>
      <c r="BE3132" s="159">
        <f>IF(N3132="základná",J3132,0)</f>
        <v>0</v>
      </c>
      <c r="BF3132" s="159">
        <f>IF(N3132="znížená",J3132,0)</f>
        <v>0</v>
      </c>
      <c r="BG3132" s="159">
        <f>IF(N3132="zákl. prenesená",J3132,0)</f>
        <v>0</v>
      </c>
      <c r="BH3132" s="159">
        <f>IF(N3132="zníž. prenesená",J3132,0)</f>
        <v>0</v>
      </c>
      <c r="BI3132" s="159">
        <f>IF(N3132="nulová",J3132,0)</f>
        <v>0</v>
      </c>
      <c r="BJ3132" s="18" t="s">
        <v>87</v>
      </c>
      <c r="BK3132" s="160">
        <f>ROUND(I3132*H3132,3)</f>
        <v>0</v>
      </c>
      <c r="BL3132" s="18" t="s">
        <v>220</v>
      </c>
      <c r="BM3132" s="158" t="s">
        <v>3838</v>
      </c>
    </row>
    <row r="3133" spans="1:65" s="14" customFormat="1" x14ac:dyDescent="0.2">
      <c r="B3133" s="172"/>
      <c r="D3133" s="166" t="s">
        <v>269</v>
      </c>
      <c r="E3133" s="173" t="s">
        <v>1</v>
      </c>
      <c r="F3133" s="174" t="s">
        <v>3839</v>
      </c>
      <c r="H3133" s="175">
        <v>4</v>
      </c>
      <c r="L3133" s="172"/>
      <c r="M3133" s="176"/>
      <c r="N3133" s="177"/>
      <c r="O3133" s="177"/>
      <c r="P3133" s="177"/>
      <c r="Q3133" s="177"/>
      <c r="R3133" s="177"/>
      <c r="S3133" s="177"/>
      <c r="T3133" s="178"/>
      <c r="AT3133" s="173" t="s">
        <v>269</v>
      </c>
      <c r="AU3133" s="173" t="s">
        <v>87</v>
      </c>
      <c r="AV3133" s="14" t="s">
        <v>87</v>
      </c>
      <c r="AW3133" s="14" t="s">
        <v>26</v>
      </c>
      <c r="AX3133" s="14" t="s">
        <v>71</v>
      </c>
      <c r="AY3133" s="173" t="s">
        <v>157</v>
      </c>
    </row>
    <row r="3134" spans="1:65" s="13" customFormat="1" x14ac:dyDescent="0.2">
      <c r="B3134" s="165"/>
      <c r="D3134" s="166" t="s">
        <v>269</v>
      </c>
      <c r="E3134" s="167" t="s">
        <v>1</v>
      </c>
      <c r="F3134" s="168" t="s">
        <v>3538</v>
      </c>
      <c r="H3134" s="167" t="s">
        <v>1</v>
      </c>
      <c r="L3134" s="165"/>
      <c r="M3134" s="169"/>
      <c r="N3134" s="170"/>
      <c r="O3134" s="170"/>
      <c r="P3134" s="170"/>
      <c r="Q3134" s="170"/>
      <c r="R3134" s="170"/>
      <c r="S3134" s="170"/>
      <c r="T3134" s="171"/>
      <c r="AT3134" s="167" t="s">
        <v>269</v>
      </c>
      <c r="AU3134" s="167" t="s">
        <v>87</v>
      </c>
      <c r="AV3134" s="13" t="s">
        <v>79</v>
      </c>
      <c r="AW3134" s="13" t="s">
        <v>26</v>
      </c>
      <c r="AX3134" s="13" t="s">
        <v>71</v>
      </c>
      <c r="AY3134" s="167" t="s">
        <v>157</v>
      </c>
    </row>
    <row r="3135" spans="1:65" s="13" customFormat="1" x14ac:dyDescent="0.2">
      <c r="B3135" s="165"/>
      <c r="D3135" s="166" t="s">
        <v>269</v>
      </c>
      <c r="E3135" s="167" t="s">
        <v>1</v>
      </c>
      <c r="F3135" s="168" t="s">
        <v>3539</v>
      </c>
      <c r="H3135" s="167" t="s">
        <v>1</v>
      </c>
      <c r="L3135" s="165"/>
      <c r="M3135" s="169"/>
      <c r="N3135" s="170"/>
      <c r="O3135" s="170"/>
      <c r="P3135" s="170"/>
      <c r="Q3135" s="170"/>
      <c r="R3135" s="170"/>
      <c r="S3135" s="170"/>
      <c r="T3135" s="171"/>
      <c r="AT3135" s="167" t="s">
        <v>269</v>
      </c>
      <c r="AU3135" s="167" t="s">
        <v>87</v>
      </c>
      <c r="AV3135" s="13" t="s">
        <v>79</v>
      </c>
      <c r="AW3135" s="13" t="s">
        <v>26</v>
      </c>
      <c r="AX3135" s="13" t="s">
        <v>71</v>
      </c>
      <c r="AY3135" s="167" t="s">
        <v>157</v>
      </c>
    </row>
    <row r="3136" spans="1:65" s="13" customFormat="1" ht="22.5" x14ac:dyDescent="0.2">
      <c r="B3136" s="165"/>
      <c r="D3136" s="166" t="s">
        <v>269</v>
      </c>
      <c r="E3136" s="167" t="s">
        <v>1</v>
      </c>
      <c r="F3136" s="168" t="s">
        <v>3540</v>
      </c>
      <c r="H3136" s="167" t="s">
        <v>1</v>
      </c>
      <c r="L3136" s="165"/>
      <c r="M3136" s="169"/>
      <c r="N3136" s="170"/>
      <c r="O3136" s="170"/>
      <c r="P3136" s="170"/>
      <c r="Q3136" s="170"/>
      <c r="R3136" s="170"/>
      <c r="S3136" s="170"/>
      <c r="T3136" s="171"/>
      <c r="AT3136" s="167" t="s">
        <v>269</v>
      </c>
      <c r="AU3136" s="167" t="s">
        <v>87</v>
      </c>
      <c r="AV3136" s="13" t="s">
        <v>79</v>
      </c>
      <c r="AW3136" s="13" t="s">
        <v>26</v>
      </c>
      <c r="AX3136" s="13" t="s">
        <v>71</v>
      </c>
      <c r="AY3136" s="167" t="s">
        <v>157</v>
      </c>
    </row>
    <row r="3137" spans="1:65" s="13" customFormat="1" x14ac:dyDescent="0.2">
      <c r="B3137" s="165"/>
      <c r="D3137" s="166" t="s">
        <v>269</v>
      </c>
      <c r="E3137" s="167" t="s">
        <v>1</v>
      </c>
      <c r="F3137" s="168" t="s">
        <v>1997</v>
      </c>
      <c r="H3137" s="167" t="s">
        <v>1</v>
      </c>
      <c r="L3137" s="165"/>
      <c r="M3137" s="169"/>
      <c r="N3137" s="170"/>
      <c r="O3137" s="170"/>
      <c r="P3137" s="170"/>
      <c r="Q3137" s="170"/>
      <c r="R3137" s="170"/>
      <c r="S3137" s="170"/>
      <c r="T3137" s="171"/>
      <c r="AT3137" s="167" t="s">
        <v>269</v>
      </c>
      <c r="AU3137" s="167" t="s">
        <v>87</v>
      </c>
      <c r="AV3137" s="13" t="s">
        <v>79</v>
      </c>
      <c r="AW3137" s="13" t="s">
        <v>26</v>
      </c>
      <c r="AX3137" s="13" t="s">
        <v>71</v>
      </c>
      <c r="AY3137" s="167" t="s">
        <v>157</v>
      </c>
    </row>
    <row r="3138" spans="1:65" s="13" customFormat="1" ht="33.75" x14ac:dyDescent="0.2">
      <c r="B3138" s="165"/>
      <c r="D3138" s="166" t="s">
        <v>269</v>
      </c>
      <c r="E3138" s="167" t="s">
        <v>1</v>
      </c>
      <c r="F3138" s="168" t="s">
        <v>3768</v>
      </c>
      <c r="H3138" s="167" t="s">
        <v>1</v>
      </c>
      <c r="L3138" s="165"/>
      <c r="M3138" s="169"/>
      <c r="N3138" s="170"/>
      <c r="O3138" s="170"/>
      <c r="P3138" s="170"/>
      <c r="Q3138" s="170"/>
      <c r="R3138" s="170"/>
      <c r="S3138" s="170"/>
      <c r="T3138" s="171"/>
      <c r="AT3138" s="167" t="s">
        <v>269</v>
      </c>
      <c r="AU3138" s="167" t="s">
        <v>87</v>
      </c>
      <c r="AV3138" s="13" t="s">
        <v>79</v>
      </c>
      <c r="AW3138" s="13" t="s">
        <v>26</v>
      </c>
      <c r="AX3138" s="13" t="s">
        <v>71</v>
      </c>
      <c r="AY3138" s="167" t="s">
        <v>157</v>
      </c>
    </row>
    <row r="3139" spans="1:65" s="13" customFormat="1" ht="33.75" x14ac:dyDescent="0.2">
      <c r="B3139" s="165"/>
      <c r="D3139" s="166" t="s">
        <v>269</v>
      </c>
      <c r="E3139" s="167" t="s">
        <v>1</v>
      </c>
      <c r="F3139" s="168" t="s">
        <v>3769</v>
      </c>
      <c r="H3139" s="167" t="s">
        <v>1</v>
      </c>
      <c r="L3139" s="165"/>
      <c r="M3139" s="169"/>
      <c r="N3139" s="170"/>
      <c r="O3139" s="170"/>
      <c r="P3139" s="170"/>
      <c r="Q3139" s="170"/>
      <c r="R3139" s="170"/>
      <c r="S3139" s="170"/>
      <c r="T3139" s="171"/>
      <c r="AT3139" s="167" t="s">
        <v>269</v>
      </c>
      <c r="AU3139" s="167" t="s">
        <v>87</v>
      </c>
      <c r="AV3139" s="13" t="s">
        <v>79</v>
      </c>
      <c r="AW3139" s="13" t="s">
        <v>26</v>
      </c>
      <c r="AX3139" s="13" t="s">
        <v>71</v>
      </c>
      <c r="AY3139" s="167" t="s">
        <v>157</v>
      </c>
    </row>
    <row r="3140" spans="1:65" s="15" customFormat="1" x14ac:dyDescent="0.2">
      <c r="B3140" s="179"/>
      <c r="D3140" s="166" t="s">
        <v>269</v>
      </c>
      <c r="E3140" s="180" t="s">
        <v>1</v>
      </c>
      <c r="F3140" s="181" t="s">
        <v>272</v>
      </c>
      <c r="H3140" s="182">
        <v>4</v>
      </c>
      <c r="L3140" s="179"/>
      <c r="M3140" s="183"/>
      <c r="N3140" s="184"/>
      <c r="O3140" s="184"/>
      <c r="P3140" s="184"/>
      <c r="Q3140" s="184"/>
      <c r="R3140" s="184"/>
      <c r="S3140" s="184"/>
      <c r="T3140" s="185"/>
      <c r="AT3140" s="180" t="s">
        <v>269</v>
      </c>
      <c r="AU3140" s="180" t="s">
        <v>87</v>
      </c>
      <c r="AV3140" s="15" t="s">
        <v>162</v>
      </c>
      <c r="AW3140" s="15" t="s">
        <v>26</v>
      </c>
      <c r="AX3140" s="15" t="s">
        <v>79</v>
      </c>
      <c r="AY3140" s="180" t="s">
        <v>157</v>
      </c>
    </row>
    <row r="3141" spans="1:65" s="2" customFormat="1" ht="61.5" customHeight="1" x14ac:dyDescent="0.2">
      <c r="A3141" s="30"/>
      <c r="B3141" s="147"/>
      <c r="C3141" s="193" t="s">
        <v>3840</v>
      </c>
      <c r="D3141" s="193" t="s">
        <v>777</v>
      </c>
      <c r="E3141" s="194" t="s">
        <v>3841</v>
      </c>
      <c r="F3141" s="195" t="s">
        <v>3842</v>
      </c>
      <c r="G3141" s="196" t="s">
        <v>205</v>
      </c>
      <c r="H3141" s="197">
        <v>1</v>
      </c>
      <c r="I3141" s="197"/>
      <c r="J3141" s="197">
        <f>ROUND(I3141*H3141,3)</f>
        <v>0</v>
      </c>
      <c r="K3141" s="198"/>
      <c r="L3141" s="199"/>
      <c r="M3141" s="200" t="s">
        <v>1</v>
      </c>
      <c r="N3141" s="201" t="s">
        <v>37</v>
      </c>
      <c r="O3141" s="156">
        <v>0</v>
      </c>
      <c r="P3141" s="156">
        <f>O3141*H3141</f>
        <v>0</v>
      </c>
      <c r="Q3141" s="156">
        <v>3.2000000000000001E-2</v>
      </c>
      <c r="R3141" s="156">
        <f>Q3141*H3141</f>
        <v>3.2000000000000001E-2</v>
      </c>
      <c r="S3141" s="156">
        <v>0</v>
      </c>
      <c r="T3141" s="157">
        <f>S3141*H3141</f>
        <v>0</v>
      </c>
      <c r="U3141" s="30"/>
      <c r="V3141" s="30"/>
      <c r="W3141" s="30"/>
      <c r="X3141" s="30"/>
      <c r="Y3141" s="30"/>
      <c r="Z3141" s="30"/>
      <c r="AA3141" s="30"/>
      <c r="AB3141" s="30"/>
      <c r="AC3141" s="30"/>
      <c r="AD3141" s="30"/>
      <c r="AE3141" s="30"/>
      <c r="AR3141" s="158" t="s">
        <v>511</v>
      </c>
      <c r="AT3141" s="158" t="s">
        <v>777</v>
      </c>
      <c r="AU3141" s="158" t="s">
        <v>87</v>
      </c>
      <c r="AY3141" s="18" t="s">
        <v>157</v>
      </c>
      <c r="BE3141" s="159">
        <f>IF(N3141="základná",J3141,0)</f>
        <v>0</v>
      </c>
      <c r="BF3141" s="159">
        <f>IF(N3141="znížená",J3141,0)</f>
        <v>0</v>
      </c>
      <c r="BG3141" s="159">
        <f>IF(N3141="zákl. prenesená",J3141,0)</f>
        <v>0</v>
      </c>
      <c r="BH3141" s="159">
        <f>IF(N3141="zníž. prenesená",J3141,0)</f>
        <v>0</v>
      </c>
      <c r="BI3141" s="159">
        <f>IF(N3141="nulová",J3141,0)</f>
        <v>0</v>
      </c>
      <c r="BJ3141" s="18" t="s">
        <v>87</v>
      </c>
      <c r="BK3141" s="160">
        <f>ROUND(I3141*H3141,3)</f>
        <v>0</v>
      </c>
      <c r="BL3141" s="18" t="s">
        <v>220</v>
      </c>
      <c r="BM3141" s="158" t="s">
        <v>3843</v>
      </c>
    </row>
    <row r="3142" spans="1:65" s="14" customFormat="1" x14ac:dyDescent="0.2">
      <c r="B3142" s="172"/>
      <c r="D3142" s="166" t="s">
        <v>269</v>
      </c>
      <c r="E3142" s="173" t="s">
        <v>1</v>
      </c>
      <c r="F3142" s="174" t="s">
        <v>3844</v>
      </c>
      <c r="H3142" s="175">
        <v>1</v>
      </c>
      <c r="L3142" s="172"/>
      <c r="M3142" s="176"/>
      <c r="N3142" s="177"/>
      <c r="O3142" s="177"/>
      <c r="P3142" s="177"/>
      <c r="Q3142" s="177"/>
      <c r="R3142" s="177"/>
      <c r="S3142" s="177"/>
      <c r="T3142" s="178"/>
      <c r="AT3142" s="173" t="s">
        <v>269</v>
      </c>
      <c r="AU3142" s="173" t="s">
        <v>87</v>
      </c>
      <c r="AV3142" s="14" t="s">
        <v>87</v>
      </c>
      <c r="AW3142" s="14" t="s">
        <v>26</v>
      </c>
      <c r="AX3142" s="14" t="s">
        <v>71</v>
      </c>
      <c r="AY3142" s="173" t="s">
        <v>157</v>
      </c>
    </row>
    <row r="3143" spans="1:65" s="13" customFormat="1" x14ac:dyDescent="0.2">
      <c r="B3143" s="165"/>
      <c r="D3143" s="166" t="s">
        <v>269</v>
      </c>
      <c r="E3143" s="167" t="s">
        <v>1</v>
      </c>
      <c r="F3143" s="168" t="s">
        <v>3538</v>
      </c>
      <c r="H3143" s="167" t="s">
        <v>1</v>
      </c>
      <c r="L3143" s="165"/>
      <c r="M3143" s="169"/>
      <c r="N3143" s="170"/>
      <c r="O3143" s="170"/>
      <c r="P3143" s="170"/>
      <c r="Q3143" s="170"/>
      <c r="R3143" s="170"/>
      <c r="S3143" s="170"/>
      <c r="T3143" s="171"/>
      <c r="AT3143" s="167" t="s">
        <v>269</v>
      </c>
      <c r="AU3143" s="167" t="s">
        <v>87</v>
      </c>
      <c r="AV3143" s="13" t="s">
        <v>79</v>
      </c>
      <c r="AW3143" s="13" t="s">
        <v>26</v>
      </c>
      <c r="AX3143" s="13" t="s">
        <v>71</v>
      </c>
      <c r="AY3143" s="167" t="s">
        <v>157</v>
      </c>
    </row>
    <row r="3144" spans="1:65" s="13" customFormat="1" x14ac:dyDescent="0.2">
      <c r="B3144" s="165"/>
      <c r="D3144" s="166" t="s">
        <v>269</v>
      </c>
      <c r="E3144" s="167" t="s">
        <v>1</v>
      </c>
      <c r="F3144" s="168" t="s">
        <v>3539</v>
      </c>
      <c r="H3144" s="167" t="s">
        <v>1</v>
      </c>
      <c r="L3144" s="165"/>
      <c r="M3144" s="169"/>
      <c r="N3144" s="170"/>
      <c r="O3144" s="170"/>
      <c r="P3144" s="170"/>
      <c r="Q3144" s="170"/>
      <c r="R3144" s="170"/>
      <c r="S3144" s="170"/>
      <c r="T3144" s="171"/>
      <c r="AT3144" s="167" t="s">
        <v>269</v>
      </c>
      <c r="AU3144" s="167" t="s">
        <v>87</v>
      </c>
      <c r="AV3144" s="13" t="s">
        <v>79</v>
      </c>
      <c r="AW3144" s="13" t="s">
        <v>26</v>
      </c>
      <c r="AX3144" s="13" t="s">
        <v>71</v>
      </c>
      <c r="AY3144" s="167" t="s">
        <v>157</v>
      </c>
    </row>
    <row r="3145" spans="1:65" s="13" customFormat="1" ht="22.5" x14ac:dyDescent="0.2">
      <c r="B3145" s="165"/>
      <c r="D3145" s="166" t="s">
        <v>269</v>
      </c>
      <c r="E3145" s="167" t="s">
        <v>1</v>
      </c>
      <c r="F3145" s="168" t="s">
        <v>3540</v>
      </c>
      <c r="H3145" s="167" t="s">
        <v>1</v>
      </c>
      <c r="L3145" s="165"/>
      <c r="M3145" s="169"/>
      <c r="N3145" s="170"/>
      <c r="O3145" s="170"/>
      <c r="P3145" s="170"/>
      <c r="Q3145" s="170"/>
      <c r="R3145" s="170"/>
      <c r="S3145" s="170"/>
      <c r="T3145" s="171"/>
      <c r="AT3145" s="167" t="s">
        <v>269</v>
      </c>
      <c r="AU3145" s="167" t="s">
        <v>87</v>
      </c>
      <c r="AV3145" s="13" t="s">
        <v>79</v>
      </c>
      <c r="AW3145" s="13" t="s">
        <v>26</v>
      </c>
      <c r="AX3145" s="13" t="s">
        <v>71</v>
      </c>
      <c r="AY3145" s="167" t="s">
        <v>157</v>
      </c>
    </row>
    <row r="3146" spans="1:65" s="13" customFormat="1" x14ac:dyDescent="0.2">
      <c r="B3146" s="165"/>
      <c r="D3146" s="166" t="s">
        <v>269</v>
      </c>
      <c r="E3146" s="167" t="s">
        <v>1</v>
      </c>
      <c r="F3146" s="168" t="s">
        <v>1997</v>
      </c>
      <c r="H3146" s="167" t="s">
        <v>1</v>
      </c>
      <c r="L3146" s="165"/>
      <c r="M3146" s="169"/>
      <c r="N3146" s="170"/>
      <c r="O3146" s="170"/>
      <c r="P3146" s="170"/>
      <c r="Q3146" s="170"/>
      <c r="R3146" s="170"/>
      <c r="S3146" s="170"/>
      <c r="T3146" s="171"/>
      <c r="AT3146" s="167" t="s">
        <v>269</v>
      </c>
      <c r="AU3146" s="167" t="s">
        <v>87</v>
      </c>
      <c r="AV3146" s="13" t="s">
        <v>79</v>
      </c>
      <c r="AW3146" s="13" t="s">
        <v>26</v>
      </c>
      <c r="AX3146" s="13" t="s">
        <v>71</v>
      </c>
      <c r="AY3146" s="167" t="s">
        <v>157</v>
      </c>
    </row>
    <row r="3147" spans="1:65" s="13" customFormat="1" ht="33.75" x14ac:dyDescent="0.2">
      <c r="B3147" s="165"/>
      <c r="D3147" s="166" t="s">
        <v>269</v>
      </c>
      <c r="E3147" s="167" t="s">
        <v>1</v>
      </c>
      <c r="F3147" s="168" t="s">
        <v>3768</v>
      </c>
      <c r="H3147" s="167" t="s">
        <v>1</v>
      </c>
      <c r="L3147" s="165"/>
      <c r="M3147" s="169"/>
      <c r="N3147" s="170"/>
      <c r="O3147" s="170"/>
      <c r="P3147" s="170"/>
      <c r="Q3147" s="170"/>
      <c r="R3147" s="170"/>
      <c r="S3147" s="170"/>
      <c r="T3147" s="171"/>
      <c r="AT3147" s="167" t="s">
        <v>269</v>
      </c>
      <c r="AU3147" s="167" t="s">
        <v>87</v>
      </c>
      <c r="AV3147" s="13" t="s">
        <v>79</v>
      </c>
      <c r="AW3147" s="13" t="s">
        <v>26</v>
      </c>
      <c r="AX3147" s="13" t="s">
        <v>71</v>
      </c>
      <c r="AY3147" s="167" t="s">
        <v>157</v>
      </c>
    </row>
    <row r="3148" spans="1:65" s="13" customFormat="1" ht="33.75" x14ac:dyDescent="0.2">
      <c r="B3148" s="165"/>
      <c r="D3148" s="166" t="s">
        <v>269</v>
      </c>
      <c r="E3148" s="167" t="s">
        <v>1</v>
      </c>
      <c r="F3148" s="168" t="s">
        <v>3769</v>
      </c>
      <c r="H3148" s="167" t="s">
        <v>1</v>
      </c>
      <c r="L3148" s="165"/>
      <c r="M3148" s="169"/>
      <c r="N3148" s="170"/>
      <c r="O3148" s="170"/>
      <c r="P3148" s="170"/>
      <c r="Q3148" s="170"/>
      <c r="R3148" s="170"/>
      <c r="S3148" s="170"/>
      <c r="T3148" s="171"/>
      <c r="AT3148" s="167" t="s">
        <v>269</v>
      </c>
      <c r="AU3148" s="167" t="s">
        <v>87</v>
      </c>
      <c r="AV3148" s="13" t="s">
        <v>79</v>
      </c>
      <c r="AW3148" s="13" t="s">
        <v>26</v>
      </c>
      <c r="AX3148" s="13" t="s">
        <v>71</v>
      </c>
      <c r="AY3148" s="167" t="s">
        <v>157</v>
      </c>
    </row>
    <row r="3149" spans="1:65" s="15" customFormat="1" x14ac:dyDescent="0.2">
      <c r="B3149" s="179"/>
      <c r="D3149" s="166" t="s">
        <v>269</v>
      </c>
      <c r="E3149" s="180" t="s">
        <v>1</v>
      </c>
      <c r="F3149" s="181" t="s">
        <v>272</v>
      </c>
      <c r="H3149" s="182">
        <v>1</v>
      </c>
      <c r="L3149" s="179"/>
      <c r="M3149" s="183"/>
      <c r="N3149" s="184"/>
      <c r="O3149" s="184"/>
      <c r="P3149" s="184"/>
      <c r="Q3149" s="184"/>
      <c r="R3149" s="184"/>
      <c r="S3149" s="184"/>
      <c r="T3149" s="185"/>
      <c r="AT3149" s="180" t="s">
        <v>269</v>
      </c>
      <c r="AU3149" s="180" t="s">
        <v>87</v>
      </c>
      <c r="AV3149" s="15" t="s">
        <v>162</v>
      </c>
      <c r="AW3149" s="15" t="s">
        <v>26</v>
      </c>
      <c r="AX3149" s="15" t="s">
        <v>79</v>
      </c>
      <c r="AY3149" s="180" t="s">
        <v>157</v>
      </c>
    </row>
    <row r="3150" spans="1:65" s="2" customFormat="1" ht="60" customHeight="1" x14ac:dyDescent="0.2">
      <c r="A3150" s="30"/>
      <c r="B3150" s="147"/>
      <c r="C3150" s="193" t="s">
        <v>3845</v>
      </c>
      <c r="D3150" s="193" t="s">
        <v>777</v>
      </c>
      <c r="E3150" s="194" t="s">
        <v>3846</v>
      </c>
      <c r="F3150" s="195" t="s">
        <v>3847</v>
      </c>
      <c r="G3150" s="196" t="s">
        <v>205</v>
      </c>
      <c r="H3150" s="197">
        <v>1</v>
      </c>
      <c r="I3150" s="197"/>
      <c r="J3150" s="197">
        <f>ROUND(I3150*H3150,3)</f>
        <v>0</v>
      </c>
      <c r="K3150" s="198"/>
      <c r="L3150" s="199"/>
      <c r="M3150" s="200" t="s">
        <v>1</v>
      </c>
      <c r="N3150" s="201" t="s">
        <v>37</v>
      </c>
      <c r="O3150" s="156">
        <v>0</v>
      </c>
      <c r="P3150" s="156">
        <f>O3150*H3150</f>
        <v>0</v>
      </c>
      <c r="Q3150" s="156">
        <v>3.2000000000000001E-2</v>
      </c>
      <c r="R3150" s="156">
        <f>Q3150*H3150</f>
        <v>3.2000000000000001E-2</v>
      </c>
      <c r="S3150" s="156">
        <v>0</v>
      </c>
      <c r="T3150" s="157">
        <f>S3150*H3150</f>
        <v>0</v>
      </c>
      <c r="U3150" s="30"/>
      <c r="V3150" s="30"/>
      <c r="W3150" s="30"/>
      <c r="X3150" s="30"/>
      <c r="Y3150" s="30"/>
      <c r="Z3150" s="30"/>
      <c r="AA3150" s="30"/>
      <c r="AB3150" s="30"/>
      <c r="AC3150" s="30"/>
      <c r="AD3150" s="30"/>
      <c r="AE3150" s="30"/>
      <c r="AR3150" s="158" t="s">
        <v>511</v>
      </c>
      <c r="AT3150" s="158" t="s">
        <v>777</v>
      </c>
      <c r="AU3150" s="158" t="s">
        <v>87</v>
      </c>
      <c r="AY3150" s="18" t="s">
        <v>157</v>
      </c>
      <c r="BE3150" s="159">
        <f>IF(N3150="základná",J3150,0)</f>
        <v>0</v>
      </c>
      <c r="BF3150" s="159">
        <f>IF(N3150="znížená",J3150,0)</f>
        <v>0</v>
      </c>
      <c r="BG3150" s="159">
        <f>IF(N3150="zákl. prenesená",J3150,0)</f>
        <v>0</v>
      </c>
      <c r="BH3150" s="159">
        <f>IF(N3150="zníž. prenesená",J3150,0)</f>
        <v>0</v>
      </c>
      <c r="BI3150" s="159">
        <f>IF(N3150="nulová",J3150,0)</f>
        <v>0</v>
      </c>
      <c r="BJ3150" s="18" t="s">
        <v>87</v>
      </c>
      <c r="BK3150" s="160">
        <f>ROUND(I3150*H3150,3)</f>
        <v>0</v>
      </c>
      <c r="BL3150" s="18" t="s">
        <v>220</v>
      </c>
      <c r="BM3150" s="158" t="s">
        <v>3848</v>
      </c>
    </row>
    <row r="3151" spans="1:65" s="14" customFormat="1" x14ac:dyDescent="0.2">
      <c r="B3151" s="172"/>
      <c r="D3151" s="166" t="s">
        <v>269</v>
      </c>
      <c r="E3151" s="173" t="s">
        <v>1</v>
      </c>
      <c r="F3151" s="174" t="s">
        <v>3849</v>
      </c>
      <c r="H3151" s="175">
        <v>1</v>
      </c>
      <c r="L3151" s="172"/>
      <c r="M3151" s="176"/>
      <c r="N3151" s="177"/>
      <c r="O3151" s="177"/>
      <c r="P3151" s="177"/>
      <c r="Q3151" s="177"/>
      <c r="R3151" s="177"/>
      <c r="S3151" s="177"/>
      <c r="T3151" s="178"/>
      <c r="AT3151" s="173" t="s">
        <v>269</v>
      </c>
      <c r="AU3151" s="173" t="s">
        <v>87</v>
      </c>
      <c r="AV3151" s="14" t="s">
        <v>87</v>
      </c>
      <c r="AW3151" s="14" t="s">
        <v>26</v>
      </c>
      <c r="AX3151" s="14" t="s">
        <v>71</v>
      </c>
      <c r="AY3151" s="173" t="s">
        <v>157</v>
      </c>
    </row>
    <row r="3152" spans="1:65" s="13" customFormat="1" x14ac:dyDescent="0.2">
      <c r="B3152" s="165"/>
      <c r="D3152" s="166" t="s">
        <v>269</v>
      </c>
      <c r="E3152" s="167" t="s">
        <v>1</v>
      </c>
      <c r="F3152" s="168" t="s">
        <v>3538</v>
      </c>
      <c r="H3152" s="167" t="s">
        <v>1</v>
      </c>
      <c r="L3152" s="165"/>
      <c r="M3152" s="169"/>
      <c r="N3152" s="170"/>
      <c r="O3152" s="170"/>
      <c r="P3152" s="170"/>
      <c r="Q3152" s="170"/>
      <c r="R3152" s="170"/>
      <c r="S3152" s="170"/>
      <c r="T3152" s="171"/>
      <c r="AT3152" s="167" t="s">
        <v>269</v>
      </c>
      <c r="AU3152" s="167" t="s">
        <v>87</v>
      </c>
      <c r="AV3152" s="13" t="s">
        <v>79</v>
      </c>
      <c r="AW3152" s="13" t="s">
        <v>26</v>
      </c>
      <c r="AX3152" s="13" t="s">
        <v>71</v>
      </c>
      <c r="AY3152" s="167" t="s">
        <v>157</v>
      </c>
    </row>
    <row r="3153" spans="1:65" s="13" customFormat="1" x14ac:dyDescent="0.2">
      <c r="B3153" s="165"/>
      <c r="D3153" s="166" t="s">
        <v>269</v>
      </c>
      <c r="E3153" s="167" t="s">
        <v>1</v>
      </c>
      <c r="F3153" s="168" t="s">
        <v>3539</v>
      </c>
      <c r="H3153" s="167" t="s">
        <v>1</v>
      </c>
      <c r="L3153" s="165"/>
      <c r="M3153" s="169"/>
      <c r="N3153" s="170"/>
      <c r="O3153" s="170"/>
      <c r="P3153" s="170"/>
      <c r="Q3153" s="170"/>
      <c r="R3153" s="170"/>
      <c r="S3153" s="170"/>
      <c r="T3153" s="171"/>
      <c r="AT3153" s="167" t="s">
        <v>269</v>
      </c>
      <c r="AU3153" s="167" t="s">
        <v>87</v>
      </c>
      <c r="AV3153" s="13" t="s">
        <v>79</v>
      </c>
      <c r="AW3153" s="13" t="s">
        <v>26</v>
      </c>
      <c r="AX3153" s="13" t="s">
        <v>71</v>
      </c>
      <c r="AY3153" s="167" t="s">
        <v>157</v>
      </c>
    </row>
    <row r="3154" spans="1:65" s="13" customFormat="1" ht="22.5" x14ac:dyDescent="0.2">
      <c r="B3154" s="165"/>
      <c r="D3154" s="166" t="s">
        <v>269</v>
      </c>
      <c r="E3154" s="167" t="s">
        <v>1</v>
      </c>
      <c r="F3154" s="168" t="s">
        <v>3540</v>
      </c>
      <c r="H3154" s="167" t="s">
        <v>1</v>
      </c>
      <c r="L3154" s="165"/>
      <c r="M3154" s="169"/>
      <c r="N3154" s="170"/>
      <c r="O3154" s="170"/>
      <c r="P3154" s="170"/>
      <c r="Q3154" s="170"/>
      <c r="R3154" s="170"/>
      <c r="S3154" s="170"/>
      <c r="T3154" s="171"/>
      <c r="AT3154" s="167" t="s">
        <v>269</v>
      </c>
      <c r="AU3154" s="167" t="s">
        <v>87</v>
      </c>
      <c r="AV3154" s="13" t="s">
        <v>79</v>
      </c>
      <c r="AW3154" s="13" t="s">
        <v>26</v>
      </c>
      <c r="AX3154" s="13" t="s">
        <v>71</v>
      </c>
      <c r="AY3154" s="167" t="s">
        <v>157</v>
      </c>
    </row>
    <row r="3155" spans="1:65" s="13" customFormat="1" x14ac:dyDescent="0.2">
      <c r="B3155" s="165"/>
      <c r="D3155" s="166" t="s">
        <v>269</v>
      </c>
      <c r="E3155" s="167" t="s">
        <v>1</v>
      </c>
      <c r="F3155" s="168" t="s">
        <v>1997</v>
      </c>
      <c r="H3155" s="167" t="s">
        <v>1</v>
      </c>
      <c r="L3155" s="165"/>
      <c r="M3155" s="169"/>
      <c r="N3155" s="170"/>
      <c r="O3155" s="170"/>
      <c r="P3155" s="170"/>
      <c r="Q3155" s="170"/>
      <c r="R3155" s="170"/>
      <c r="S3155" s="170"/>
      <c r="T3155" s="171"/>
      <c r="AT3155" s="167" t="s">
        <v>269</v>
      </c>
      <c r="AU3155" s="167" t="s">
        <v>87</v>
      </c>
      <c r="AV3155" s="13" t="s">
        <v>79</v>
      </c>
      <c r="AW3155" s="13" t="s">
        <v>26</v>
      </c>
      <c r="AX3155" s="13" t="s">
        <v>71</v>
      </c>
      <c r="AY3155" s="167" t="s">
        <v>157</v>
      </c>
    </row>
    <row r="3156" spans="1:65" s="13" customFormat="1" ht="33.75" x14ac:dyDescent="0.2">
      <c r="B3156" s="165"/>
      <c r="D3156" s="166" t="s">
        <v>269</v>
      </c>
      <c r="E3156" s="167" t="s">
        <v>1</v>
      </c>
      <c r="F3156" s="168" t="s">
        <v>3768</v>
      </c>
      <c r="H3156" s="167" t="s">
        <v>1</v>
      </c>
      <c r="L3156" s="165"/>
      <c r="M3156" s="169"/>
      <c r="N3156" s="170"/>
      <c r="O3156" s="170"/>
      <c r="P3156" s="170"/>
      <c r="Q3156" s="170"/>
      <c r="R3156" s="170"/>
      <c r="S3156" s="170"/>
      <c r="T3156" s="171"/>
      <c r="AT3156" s="167" t="s">
        <v>269</v>
      </c>
      <c r="AU3156" s="167" t="s">
        <v>87</v>
      </c>
      <c r="AV3156" s="13" t="s">
        <v>79</v>
      </c>
      <c r="AW3156" s="13" t="s">
        <v>26</v>
      </c>
      <c r="AX3156" s="13" t="s">
        <v>71</v>
      </c>
      <c r="AY3156" s="167" t="s">
        <v>157</v>
      </c>
    </row>
    <row r="3157" spans="1:65" s="13" customFormat="1" ht="33.75" x14ac:dyDescent="0.2">
      <c r="B3157" s="165"/>
      <c r="D3157" s="166" t="s">
        <v>269</v>
      </c>
      <c r="E3157" s="167" t="s">
        <v>1</v>
      </c>
      <c r="F3157" s="168" t="s">
        <v>3769</v>
      </c>
      <c r="H3157" s="167" t="s">
        <v>1</v>
      </c>
      <c r="L3157" s="165"/>
      <c r="M3157" s="169"/>
      <c r="N3157" s="170"/>
      <c r="O3157" s="170"/>
      <c r="P3157" s="170"/>
      <c r="Q3157" s="170"/>
      <c r="R3157" s="170"/>
      <c r="S3157" s="170"/>
      <c r="T3157" s="171"/>
      <c r="AT3157" s="167" t="s">
        <v>269</v>
      </c>
      <c r="AU3157" s="167" t="s">
        <v>87</v>
      </c>
      <c r="AV3157" s="13" t="s">
        <v>79</v>
      </c>
      <c r="AW3157" s="13" t="s">
        <v>26</v>
      </c>
      <c r="AX3157" s="13" t="s">
        <v>71</v>
      </c>
      <c r="AY3157" s="167" t="s">
        <v>157</v>
      </c>
    </row>
    <row r="3158" spans="1:65" s="15" customFormat="1" x14ac:dyDescent="0.2">
      <c r="B3158" s="179"/>
      <c r="D3158" s="166" t="s">
        <v>269</v>
      </c>
      <c r="E3158" s="180" t="s">
        <v>1</v>
      </c>
      <c r="F3158" s="181" t="s">
        <v>272</v>
      </c>
      <c r="H3158" s="182">
        <v>1</v>
      </c>
      <c r="L3158" s="179"/>
      <c r="M3158" s="183"/>
      <c r="N3158" s="184"/>
      <c r="O3158" s="184"/>
      <c r="P3158" s="184"/>
      <c r="Q3158" s="184"/>
      <c r="R3158" s="184"/>
      <c r="S3158" s="184"/>
      <c r="T3158" s="185"/>
      <c r="AT3158" s="180" t="s">
        <v>269</v>
      </c>
      <c r="AU3158" s="180" t="s">
        <v>87</v>
      </c>
      <c r="AV3158" s="15" t="s">
        <v>162</v>
      </c>
      <c r="AW3158" s="15" t="s">
        <v>26</v>
      </c>
      <c r="AX3158" s="15" t="s">
        <v>79</v>
      </c>
      <c r="AY3158" s="180" t="s">
        <v>157</v>
      </c>
    </row>
    <row r="3159" spans="1:65" s="2" customFormat="1" ht="37.9" customHeight="1" x14ac:dyDescent="0.2">
      <c r="A3159" s="30"/>
      <c r="B3159" s="147"/>
      <c r="C3159" s="193" t="s">
        <v>3850</v>
      </c>
      <c r="D3159" s="193" t="s">
        <v>777</v>
      </c>
      <c r="E3159" s="194" t="s">
        <v>3851</v>
      </c>
      <c r="F3159" s="195" t="s">
        <v>3852</v>
      </c>
      <c r="G3159" s="196" t="s">
        <v>205</v>
      </c>
      <c r="H3159" s="197">
        <v>1</v>
      </c>
      <c r="I3159" s="197"/>
      <c r="J3159" s="197">
        <f>ROUND(I3159*H3159,3)</f>
        <v>0</v>
      </c>
      <c r="K3159" s="198"/>
      <c r="L3159" s="199"/>
      <c r="M3159" s="200" t="s">
        <v>1</v>
      </c>
      <c r="N3159" s="201" t="s">
        <v>37</v>
      </c>
      <c r="O3159" s="156">
        <v>0</v>
      </c>
      <c r="P3159" s="156">
        <f>O3159*H3159</f>
        <v>0</v>
      </c>
      <c r="Q3159" s="156">
        <v>3.2000000000000001E-2</v>
      </c>
      <c r="R3159" s="156">
        <f>Q3159*H3159</f>
        <v>3.2000000000000001E-2</v>
      </c>
      <c r="S3159" s="156">
        <v>0</v>
      </c>
      <c r="T3159" s="157">
        <f>S3159*H3159</f>
        <v>0</v>
      </c>
      <c r="U3159" s="30"/>
      <c r="V3159" s="30"/>
      <c r="W3159" s="30"/>
      <c r="X3159" s="30"/>
      <c r="Y3159" s="30"/>
      <c r="Z3159" s="30"/>
      <c r="AA3159" s="30"/>
      <c r="AB3159" s="30"/>
      <c r="AC3159" s="30"/>
      <c r="AD3159" s="30"/>
      <c r="AE3159" s="30"/>
      <c r="AR3159" s="158" t="s">
        <v>511</v>
      </c>
      <c r="AT3159" s="158" t="s">
        <v>777</v>
      </c>
      <c r="AU3159" s="158" t="s">
        <v>87</v>
      </c>
      <c r="AY3159" s="18" t="s">
        <v>157</v>
      </c>
      <c r="BE3159" s="159">
        <f>IF(N3159="základná",J3159,0)</f>
        <v>0</v>
      </c>
      <c r="BF3159" s="159">
        <f>IF(N3159="znížená",J3159,0)</f>
        <v>0</v>
      </c>
      <c r="BG3159" s="159">
        <f>IF(N3159="zákl. prenesená",J3159,0)</f>
        <v>0</v>
      </c>
      <c r="BH3159" s="159">
        <f>IF(N3159="zníž. prenesená",J3159,0)</f>
        <v>0</v>
      </c>
      <c r="BI3159" s="159">
        <f>IF(N3159="nulová",J3159,0)</f>
        <v>0</v>
      </c>
      <c r="BJ3159" s="18" t="s">
        <v>87</v>
      </c>
      <c r="BK3159" s="160">
        <f>ROUND(I3159*H3159,3)</f>
        <v>0</v>
      </c>
      <c r="BL3159" s="18" t="s">
        <v>220</v>
      </c>
      <c r="BM3159" s="158" t="s">
        <v>3853</v>
      </c>
    </row>
    <row r="3160" spans="1:65" s="14" customFormat="1" x14ac:dyDescent="0.2">
      <c r="B3160" s="172"/>
      <c r="D3160" s="166" t="s">
        <v>269</v>
      </c>
      <c r="E3160" s="173" t="s">
        <v>1</v>
      </c>
      <c r="F3160" s="174" t="s">
        <v>3854</v>
      </c>
      <c r="H3160" s="175">
        <v>1</v>
      </c>
      <c r="L3160" s="172"/>
      <c r="M3160" s="176"/>
      <c r="N3160" s="177"/>
      <c r="O3160" s="177"/>
      <c r="P3160" s="177"/>
      <c r="Q3160" s="177"/>
      <c r="R3160" s="177"/>
      <c r="S3160" s="177"/>
      <c r="T3160" s="178"/>
      <c r="AT3160" s="173" t="s">
        <v>269</v>
      </c>
      <c r="AU3160" s="173" t="s">
        <v>87</v>
      </c>
      <c r="AV3160" s="14" t="s">
        <v>87</v>
      </c>
      <c r="AW3160" s="14" t="s">
        <v>26</v>
      </c>
      <c r="AX3160" s="14" t="s">
        <v>71</v>
      </c>
      <c r="AY3160" s="173" t="s">
        <v>157</v>
      </c>
    </row>
    <row r="3161" spans="1:65" s="13" customFormat="1" x14ac:dyDescent="0.2">
      <c r="B3161" s="165"/>
      <c r="D3161" s="166" t="s">
        <v>269</v>
      </c>
      <c r="E3161" s="167" t="s">
        <v>1</v>
      </c>
      <c r="F3161" s="168" t="s">
        <v>3538</v>
      </c>
      <c r="H3161" s="167" t="s">
        <v>1</v>
      </c>
      <c r="L3161" s="165"/>
      <c r="M3161" s="169"/>
      <c r="N3161" s="170"/>
      <c r="O3161" s="170"/>
      <c r="P3161" s="170"/>
      <c r="Q3161" s="170"/>
      <c r="R3161" s="170"/>
      <c r="S3161" s="170"/>
      <c r="T3161" s="171"/>
      <c r="AT3161" s="167" t="s">
        <v>269</v>
      </c>
      <c r="AU3161" s="167" t="s">
        <v>87</v>
      </c>
      <c r="AV3161" s="13" t="s">
        <v>79</v>
      </c>
      <c r="AW3161" s="13" t="s">
        <v>26</v>
      </c>
      <c r="AX3161" s="13" t="s">
        <v>71</v>
      </c>
      <c r="AY3161" s="167" t="s">
        <v>157</v>
      </c>
    </row>
    <row r="3162" spans="1:65" s="13" customFormat="1" x14ac:dyDescent="0.2">
      <c r="B3162" s="165"/>
      <c r="D3162" s="166" t="s">
        <v>269</v>
      </c>
      <c r="E3162" s="167" t="s">
        <v>1</v>
      </c>
      <c r="F3162" s="168" t="s">
        <v>3539</v>
      </c>
      <c r="H3162" s="167" t="s">
        <v>1</v>
      </c>
      <c r="L3162" s="165"/>
      <c r="M3162" s="169"/>
      <c r="N3162" s="170"/>
      <c r="O3162" s="170"/>
      <c r="P3162" s="170"/>
      <c r="Q3162" s="170"/>
      <c r="R3162" s="170"/>
      <c r="S3162" s="170"/>
      <c r="T3162" s="171"/>
      <c r="AT3162" s="167" t="s">
        <v>269</v>
      </c>
      <c r="AU3162" s="167" t="s">
        <v>87</v>
      </c>
      <c r="AV3162" s="13" t="s">
        <v>79</v>
      </c>
      <c r="AW3162" s="13" t="s">
        <v>26</v>
      </c>
      <c r="AX3162" s="13" t="s">
        <v>71</v>
      </c>
      <c r="AY3162" s="167" t="s">
        <v>157</v>
      </c>
    </row>
    <row r="3163" spans="1:65" s="13" customFormat="1" ht="22.5" x14ac:dyDescent="0.2">
      <c r="B3163" s="165"/>
      <c r="D3163" s="166" t="s">
        <v>269</v>
      </c>
      <c r="E3163" s="167" t="s">
        <v>1</v>
      </c>
      <c r="F3163" s="168" t="s">
        <v>3540</v>
      </c>
      <c r="H3163" s="167" t="s">
        <v>1</v>
      </c>
      <c r="L3163" s="165"/>
      <c r="M3163" s="169"/>
      <c r="N3163" s="170"/>
      <c r="O3163" s="170"/>
      <c r="P3163" s="170"/>
      <c r="Q3163" s="170"/>
      <c r="R3163" s="170"/>
      <c r="S3163" s="170"/>
      <c r="T3163" s="171"/>
      <c r="AT3163" s="167" t="s">
        <v>269</v>
      </c>
      <c r="AU3163" s="167" t="s">
        <v>87</v>
      </c>
      <c r="AV3163" s="13" t="s">
        <v>79</v>
      </c>
      <c r="AW3163" s="13" t="s">
        <v>26</v>
      </c>
      <c r="AX3163" s="13" t="s">
        <v>71</v>
      </c>
      <c r="AY3163" s="167" t="s">
        <v>157</v>
      </c>
    </row>
    <row r="3164" spans="1:65" s="13" customFormat="1" x14ac:dyDescent="0.2">
      <c r="B3164" s="165"/>
      <c r="D3164" s="166" t="s">
        <v>269</v>
      </c>
      <c r="E3164" s="167" t="s">
        <v>1</v>
      </c>
      <c r="F3164" s="168" t="s">
        <v>1997</v>
      </c>
      <c r="H3164" s="167" t="s">
        <v>1</v>
      </c>
      <c r="L3164" s="165"/>
      <c r="M3164" s="169"/>
      <c r="N3164" s="170"/>
      <c r="O3164" s="170"/>
      <c r="P3164" s="170"/>
      <c r="Q3164" s="170"/>
      <c r="R3164" s="170"/>
      <c r="S3164" s="170"/>
      <c r="T3164" s="171"/>
      <c r="AT3164" s="167" t="s">
        <v>269</v>
      </c>
      <c r="AU3164" s="167" t="s">
        <v>87</v>
      </c>
      <c r="AV3164" s="13" t="s">
        <v>79</v>
      </c>
      <c r="AW3164" s="13" t="s">
        <v>26</v>
      </c>
      <c r="AX3164" s="13" t="s">
        <v>71</v>
      </c>
      <c r="AY3164" s="167" t="s">
        <v>157</v>
      </c>
    </row>
    <row r="3165" spans="1:65" s="13" customFormat="1" ht="33.75" x14ac:dyDescent="0.2">
      <c r="B3165" s="165"/>
      <c r="D3165" s="166" t="s">
        <v>269</v>
      </c>
      <c r="E3165" s="167" t="s">
        <v>1</v>
      </c>
      <c r="F3165" s="168" t="s">
        <v>3768</v>
      </c>
      <c r="H3165" s="167" t="s">
        <v>1</v>
      </c>
      <c r="L3165" s="165"/>
      <c r="M3165" s="169"/>
      <c r="N3165" s="170"/>
      <c r="O3165" s="170"/>
      <c r="P3165" s="170"/>
      <c r="Q3165" s="170"/>
      <c r="R3165" s="170"/>
      <c r="S3165" s="170"/>
      <c r="T3165" s="171"/>
      <c r="AT3165" s="167" t="s">
        <v>269</v>
      </c>
      <c r="AU3165" s="167" t="s">
        <v>87</v>
      </c>
      <c r="AV3165" s="13" t="s">
        <v>79</v>
      </c>
      <c r="AW3165" s="13" t="s">
        <v>26</v>
      </c>
      <c r="AX3165" s="13" t="s">
        <v>71</v>
      </c>
      <c r="AY3165" s="167" t="s">
        <v>157</v>
      </c>
    </row>
    <row r="3166" spans="1:65" s="13" customFormat="1" ht="33.75" x14ac:dyDescent="0.2">
      <c r="B3166" s="165"/>
      <c r="D3166" s="166" t="s">
        <v>269</v>
      </c>
      <c r="E3166" s="167" t="s">
        <v>1</v>
      </c>
      <c r="F3166" s="168" t="s">
        <v>3769</v>
      </c>
      <c r="H3166" s="167" t="s">
        <v>1</v>
      </c>
      <c r="L3166" s="165"/>
      <c r="M3166" s="169"/>
      <c r="N3166" s="170"/>
      <c r="O3166" s="170"/>
      <c r="P3166" s="170"/>
      <c r="Q3166" s="170"/>
      <c r="R3166" s="170"/>
      <c r="S3166" s="170"/>
      <c r="T3166" s="171"/>
      <c r="AT3166" s="167" t="s">
        <v>269</v>
      </c>
      <c r="AU3166" s="167" t="s">
        <v>87</v>
      </c>
      <c r="AV3166" s="13" t="s">
        <v>79</v>
      </c>
      <c r="AW3166" s="13" t="s">
        <v>26</v>
      </c>
      <c r="AX3166" s="13" t="s">
        <v>71</v>
      </c>
      <c r="AY3166" s="167" t="s">
        <v>157</v>
      </c>
    </row>
    <row r="3167" spans="1:65" s="15" customFormat="1" x14ac:dyDescent="0.2">
      <c r="B3167" s="179"/>
      <c r="D3167" s="166" t="s">
        <v>269</v>
      </c>
      <c r="E3167" s="180" t="s">
        <v>1</v>
      </c>
      <c r="F3167" s="181" t="s">
        <v>272</v>
      </c>
      <c r="H3167" s="182">
        <v>1</v>
      </c>
      <c r="L3167" s="179"/>
      <c r="M3167" s="183"/>
      <c r="N3167" s="184"/>
      <c r="O3167" s="184"/>
      <c r="P3167" s="184"/>
      <c r="Q3167" s="184"/>
      <c r="R3167" s="184"/>
      <c r="S3167" s="184"/>
      <c r="T3167" s="185"/>
      <c r="AT3167" s="180" t="s">
        <v>269</v>
      </c>
      <c r="AU3167" s="180" t="s">
        <v>87</v>
      </c>
      <c r="AV3167" s="15" t="s">
        <v>162</v>
      </c>
      <c r="AW3167" s="15" t="s">
        <v>26</v>
      </c>
      <c r="AX3167" s="15" t="s">
        <v>79</v>
      </c>
      <c r="AY3167" s="180" t="s">
        <v>157</v>
      </c>
    </row>
    <row r="3168" spans="1:65" s="2" customFormat="1" ht="37.9" customHeight="1" x14ac:dyDescent="0.2">
      <c r="A3168" s="30"/>
      <c r="B3168" s="147"/>
      <c r="C3168" s="193" t="s">
        <v>3855</v>
      </c>
      <c r="D3168" s="193" t="s">
        <v>777</v>
      </c>
      <c r="E3168" s="194" t="s">
        <v>3856</v>
      </c>
      <c r="F3168" s="195" t="s">
        <v>3857</v>
      </c>
      <c r="G3168" s="196" t="s">
        <v>205</v>
      </c>
      <c r="H3168" s="197">
        <v>7</v>
      </c>
      <c r="I3168" s="197"/>
      <c r="J3168" s="197">
        <f>ROUND(I3168*H3168,3)</f>
        <v>0</v>
      </c>
      <c r="K3168" s="198"/>
      <c r="L3168" s="199"/>
      <c r="M3168" s="200" t="s">
        <v>1</v>
      </c>
      <c r="N3168" s="201" t="s">
        <v>37</v>
      </c>
      <c r="O3168" s="156">
        <v>0</v>
      </c>
      <c r="P3168" s="156">
        <f>O3168*H3168</f>
        <v>0</v>
      </c>
      <c r="Q3168" s="156">
        <v>3.2000000000000001E-2</v>
      </c>
      <c r="R3168" s="156">
        <f>Q3168*H3168</f>
        <v>0.224</v>
      </c>
      <c r="S3168" s="156">
        <v>0</v>
      </c>
      <c r="T3168" s="157">
        <f>S3168*H3168</f>
        <v>0</v>
      </c>
      <c r="U3168" s="30"/>
      <c r="V3168" s="30"/>
      <c r="W3168" s="30"/>
      <c r="X3168" s="30"/>
      <c r="Y3168" s="30"/>
      <c r="Z3168" s="30"/>
      <c r="AA3168" s="30"/>
      <c r="AB3168" s="30"/>
      <c r="AC3168" s="30"/>
      <c r="AD3168" s="30"/>
      <c r="AE3168" s="30"/>
      <c r="AR3168" s="158" t="s">
        <v>511</v>
      </c>
      <c r="AT3168" s="158" t="s">
        <v>777</v>
      </c>
      <c r="AU3168" s="158" t="s">
        <v>87</v>
      </c>
      <c r="AY3168" s="18" t="s">
        <v>157</v>
      </c>
      <c r="BE3168" s="159">
        <f>IF(N3168="základná",J3168,0)</f>
        <v>0</v>
      </c>
      <c r="BF3168" s="159">
        <f>IF(N3168="znížená",J3168,0)</f>
        <v>0</v>
      </c>
      <c r="BG3168" s="159">
        <f>IF(N3168="zákl. prenesená",J3168,0)</f>
        <v>0</v>
      </c>
      <c r="BH3168" s="159">
        <f>IF(N3168="zníž. prenesená",J3168,0)</f>
        <v>0</v>
      </c>
      <c r="BI3168" s="159">
        <f>IF(N3168="nulová",J3168,0)</f>
        <v>0</v>
      </c>
      <c r="BJ3168" s="18" t="s">
        <v>87</v>
      </c>
      <c r="BK3168" s="160">
        <f>ROUND(I3168*H3168,3)</f>
        <v>0</v>
      </c>
      <c r="BL3168" s="18" t="s">
        <v>220</v>
      </c>
      <c r="BM3168" s="158" t="s">
        <v>3858</v>
      </c>
    </row>
    <row r="3169" spans="1:65" s="14" customFormat="1" x14ac:dyDescent="0.2">
      <c r="B3169" s="172"/>
      <c r="D3169" s="166" t="s">
        <v>269</v>
      </c>
      <c r="E3169" s="173" t="s">
        <v>1</v>
      </c>
      <c r="F3169" s="174" t="s">
        <v>3859</v>
      </c>
      <c r="H3169" s="175">
        <v>7</v>
      </c>
      <c r="L3169" s="172"/>
      <c r="M3169" s="176"/>
      <c r="N3169" s="177"/>
      <c r="O3169" s="177"/>
      <c r="P3169" s="177"/>
      <c r="Q3169" s="177"/>
      <c r="R3169" s="177"/>
      <c r="S3169" s="177"/>
      <c r="T3169" s="178"/>
      <c r="AT3169" s="173" t="s">
        <v>269</v>
      </c>
      <c r="AU3169" s="173" t="s">
        <v>87</v>
      </c>
      <c r="AV3169" s="14" t="s">
        <v>87</v>
      </c>
      <c r="AW3169" s="14" t="s">
        <v>26</v>
      </c>
      <c r="AX3169" s="14" t="s">
        <v>71</v>
      </c>
      <c r="AY3169" s="173" t="s">
        <v>157</v>
      </c>
    </row>
    <row r="3170" spans="1:65" s="13" customFormat="1" x14ac:dyDescent="0.2">
      <c r="B3170" s="165"/>
      <c r="D3170" s="166" t="s">
        <v>269</v>
      </c>
      <c r="E3170" s="167" t="s">
        <v>1</v>
      </c>
      <c r="F3170" s="168" t="s">
        <v>3538</v>
      </c>
      <c r="H3170" s="167" t="s">
        <v>1</v>
      </c>
      <c r="L3170" s="165"/>
      <c r="M3170" s="169"/>
      <c r="N3170" s="170"/>
      <c r="O3170" s="170"/>
      <c r="P3170" s="170"/>
      <c r="Q3170" s="170"/>
      <c r="R3170" s="170"/>
      <c r="S3170" s="170"/>
      <c r="T3170" s="171"/>
      <c r="AT3170" s="167" t="s">
        <v>269</v>
      </c>
      <c r="AU3170" s="167" t="s">
        <v>87</v>
      </c>
      <c r="AV3170" s="13" t="s">
        <v>79</v>
      </c>
      <c r="AW3170" s="13" t="s">
        <v>26</v>
      </c>
      <c r="AX3170" s="13" t="s">
        <v>71</v>
      </c>
      <c r="AY3170" s="167" t="s">
        <v>157</v>
      </c>
    </row>
    <row r="3171" spans="1:65" s="13" customFormat="1" x14ac:dyDescent="0.2">
      <c r="B3171" s="165"/>
      <c r="D3171" s="166" t="s">
        <v>269</v>
      </c>
      <c r="E3171" s="167" t="s">
        <v>1</v>
      </c>
      <c r="F3171" s="168" t="s">
        <v>3539</v>
      </c>
      <c r="H3171" s="167" t="s">
        <v>1</v>
      </c>
      <c r="L3171" s="165"/>
      <c r="M3171" s="169"/>
      <c r="N3171" s="170"/>
      <c r="O3171" s="170"/>
      <c r="P3171" s="170"/>
      <c r="Q3171" s="170"/>
      <c r="R3171" s="170"/>
      <c r="S3171" s="170"/>
      <c r="T3171" s="171"/>
      <c r="AT3171" s="167" t="s">
        <v>269</v>
      </c>
      <c r="AU3171" s="167" t="s">
        <v>87</v>
      </c>
      <c r="AV3171" s="13" t="s">
        <v>79</v>
      </c>
      <c r="AW3171" s="13" t="s">
        <v>26</v>
      </c>
      <c r="AX3171" s="13" t="s">
        <v>71</v>
      </c>
      <c r="AY3171" s="167" t="s">
        <v>157</v>
      </c>
    </row>
    <row r="3172" spans="1:65" s="13" customFormat="1" ht="22.5" x14ac:dyDescent="0.2">
      <c r="B3172" s="165"/>
      <c r="D3172" s="166" t="s">
        <v>269</v>
      </c>
      <c r="E3172" s="167" t="s">
        <v>1</v>
      </c>
      <c r="F3172" s="168" t="s">
        <v>3540</v>
      </c>
      <c r="H3172" s="167" t="s">
        <v>1</v>
      </c>
      <c r="L3172" s="165"/>
      <c r="M3172" s="169"/>
      <c r="N3172" s="170"/>
      <c r="O3172" s="170"/>
      <c r="P3172" s="170"/>
      <c r="Q3172" s="170"/>
      <c r="R3172" s="170"/>
      <c r="S3172" s="170"/>
      <c r="T3172" s="171"/>
      <c r="AT3172" s="167" t="s">
        <v>269</v>
      </c>
      <c r="AU3172" s="167" t="s">
        <v>87</v>
      </c>
      <c r="AV3172" s="13" t="s">
        <v>79</v>
      </c>
      <c r="AW3172" s="13" t="s">
        <v>26</v>
      </c>
      <c r="AX3172" s="13" t="s">
        <v>71</v>
      </c>
      <c r="AY3172" s="167" t="s">
        <v>157</v>
      </c>
    </row>
    <row r="3173" spans="1:65" s="13" customFormat="1" x14ac:dyDescent="0.2">
      <c r="B3173" s="165"/>
      <c r="D3173" s="166" t="s">
        <v>269</v>
      </c>
      <c r="E3173" s="167" t="s">
        <v>1</v>
      </c>
      <c r="F3173" s="168" t="s">
        <v>1997</v>
      </c>
      <c r="H3173" s="167" t="s">
        <v>1</v>
      </c>
      <c r="L3173" s="165"/>
      <c r="M3173" s="169"/>
      <c r="N3173" s="170"/>
      <c r="O3173" s="170"/>
      <c r="P3173" s="170"/>
      <c r="Q3173" s="170"/>
      <c r="R3173" s="170"/>
      <c r="S3173" s="170"/>
      <c r="T3173" s="171"/>
      <c r="AT3173" s="167" t="s">
        <v>269</v>
      </c>
      <c r="AU3173" s="167" t="s">
        <v>87</v>
      </c>
      <c r="AV3173" s="13" t="s">
        <v>79</v>
      </c>
      <c r="AW3173" s="13" t="s">
        <v>26</v>
      </c>
      <c r="AX3173" s="13" t="s">
        <v>71</v>
      </c>
      <c r="AY3173" s="167" t="s">
        <v>157</v>
      </c>
    </row>
    <row r="3174" spans="1:65" s="13" customFormat="1" ht="33.75" x14ac:dyDescent="0.2">
      <c r="B3174" s="165"/>
      <c r="D3174" s="166" t="s">
        <v>269</v>
      </c>
      <c r="E3174" s="167" t="s">
        <v>1</v>
      </c>
      <c r="F3174" s="168" t="s">
        <v>3768</v>
      </c>
      <c r="H3174" s="167" t="s">
        <v>1</v>
      </c>
      <c r="L3174" s="165"/>
      <c r="M3174" s="169"/>
      <c r="N3174" s="170"/>
      <c r="O3174" s="170"/>
      <c r="P3174" s="170"/>
      <c r="Q3174" s="170"/>
      <c r="R3174" s="170"/>
      <c r="S3174" s="170"/>
      <c r="T3174" s="171"/>
      <c r="AT3174" s="167" t="s">
        <v>269</v>
      </c>
      <c r="AU3174" s="167" t="s">
        <v>87</v>
      </c>
      <c r="AV3174" s="13" t="s">
        <v>79</v>
      </c>
      <c r="AW3174" s="13" t="s">
        <v>26</v>
      </c>
      <c r="AX3174" s="13" t="s">
        <v>71</v>
      </c>
      <c r="AY3174" s="167" t="s">
        <v>157</v>
      </c>
    </row>
    <row r="3175" spans="1:65" s="13" customFormat="1" ht="33.75" x14ac:dyDescent="0.2">
      <c r="B3175" s="165"/>
      <c r="D3175" s="166" t="s">
        <v>269</v>
      </c>
      <c r="E3175" s="167" t="s">
        <v>1</v>
      </c>
      <c r="F3175" s="168" t="s">
        <v>3769</v>
      </c>
      <c r="H3175" s="167" t="s">
        <v>1</v>
      </c>
      <c r="L3175" s="165"/>
      <c r="M3175" s="169"/>
      <c r="N3175" s="170"/>
      <c r="O3175" s="170"/>
      <c r="P3175" s="170"/>
      <c r="Q3175" s="170"/>
      <c r="R3175" s="170"/>
      <c r="S3175" s="170"/>
      <c r="T3175" s="171"/>
      <c r="AT3175" s="167" t="s">
        <v>269</v>
      </c>
      <c r="AU3175" s="167" t="s">
        <v>87</v>
      </c>
      <c r="AV3175" s="13" t="s">
        <v>79</v>
      </c>
      <c r="AW3175" s="13" t="s">
        <v>26</v>
      </c>
      <c r="AX3175" s="13" t="s">
        <v>71</v>
      </c>
      <c r="AY3175" s="167" t="s">
        <v>157</v>
      </c>
    </row>
    <row r="3176" spans="1:65" s="15" customFormat="1" x14ac:dyDescent="0.2">
      <c r="B3176" s="179"/>
      <c r="D3176" s="166" t="s">
        <v>269</v>
      </c>
      <c r="E3176" s="180" t="s">
        <v>1</v>
      </c>
      <c r="F3176" s="181" t="s">
        <v>272</v>
      </c>
      <c r="H3176" s="182">
        <v>7</v>
      </c>
      <c r="L3176" s="179"/>
      <c r="M3176" s="183"/>
      <c r="N3176" s="184"/>
      <c r="O3176" s="184"/>
      <c r="P3176" s="184"/>
      <c r="Q3176" s="184"/>
      <c r="R3176" s="184"/>
      <c r="S3176" s="184"/>
      <c r="T3176" s="185"/>
      <c r="AT3176" s="180" t="s">
        <v>269</v>
      </c>
      <c r="AU3176" s="180" t="s">
        <v>87</v>
      </c>
      <c r="AV3176" s="15" t="s">
        <v>162</v>
      </c>
      <c r="AW3176" s="15" t="s">
        <v>26</v>
      </c>
      <c r="AX3176" s="15" t="s">
        <v>79</v>
      </c>
      <c r="AY3176" s="180" t="s">
        <v>157</v>
      </c>
    </row>
    <row r="3177" spans="1:65" s="2" customFormat="1" ht="49.15" customHeight="1" x14ac:dyDescent="0.2">
      <c r="A3177" s="30"/>
      <c r="B3177" s="147"/>
      <c r="C3177" s="193" t="s">
        <v>3860</v>
      </c>
      <c r="D3177" s="193" t="s">
        <v>777</v>
      </c>
      <c r="E3177" s="194" t="s">
        <v>3861</v>
      </c>
      <c r="F3177" s="195" t="s">
        <v>3862</v>
      </c>
      <c r="G3177" s="196" t="s">
        <v>205</v>
      </c>
      <c r="H3177" s="197">
        <v>5</v>
      </c>
      <c r="I3177" s="197"/>
      <c r="J3177" s="197">
        <f>ROUND(I3177*H3177,3)</f>
        <v>0</v>
      </c>
      <c r="K3177" s="198"/>
      <c r="L3177" s="199"/>
      <c r="M3177" s="200" t="s">
        <v>1</v>
      </c>
      <c r="N3177" s="201" t="s">
        <v>37</v>
      </c>
      <c r="O3177" s="156">
        <v>0</v>
      </c>
      <c r="P3177" s="156">
        <f>O3177*H3177</f>
        <v>0</v>
      </c>
      <c r="Q3177" s="156">
        <v>3.2000000000000001E-2</v>
      </c>
      <c r="R3177" s="156">
        <f>Q3177*H3177</f>
        <v>0.16</v>
      </c>
      <c r="S3177" s="156">
        <v>0</v>
      </c>
      <c r="T3177" s="157">
        <f>S3177*H3177</f>
        <v>0</v>
      </c>
      <c r="U3177" s="30"/>
      <c r="V3177" s="30"/>
      <c r="W3177" s="30"/>
      <c r="X3177" s="30"/>
      <c r="Y3177" s="30"/>
      <c r="Z3177" s="30"/>
      <c r="AA3177" s="30"/>
      <c r="AB3177" s="30"/>
      <c r="AC3177" s="30"/>
      <c r="AD3177" s="30"/>
      <c r="AE3177" s="30"/>
      <c r="AR3177" s="158" t="s">
        <v>511</v>
      </c>
      <c r="AT3177" s="158" t="s">
        <v>777</v>
      </c>
      <c r="AU3177" s="158" t="s">
        <v>87</v>
      </c>
      <c r="AY3177" s="18" t="s">
        <v>157</v>
      </c>
      <c r="BE3177" s="159">
        <f>IF(N3177="základná",J3177,0)</f>
        <v>0</v>
      </c>
      <c r="BF3177" s="159">
        <f>IF(N3177="znížená",J3177,0)</f>
        <v>0</v>
      </c>
      <c r="BG3177" s="159">
        <f>IF(N3177="zákl. prenesená",J3177,0)</f>
        <v>0</v>
      </c>
      <c r="BH3177" s="159">
        <f>IF(N3177="zníž. prenesená",J3177,0)</f>
        <v>0</v>
      </c>
      <c r="BI3177" s="159">
        <f>IF(N3177="nulová",J3177,0)</f>
        <v>0</v>
      </c>
      <c r="BJ3177" s="18" t="s">
        <v>87</v>
      </c>
      <c r="BK3177" s="160">
        <f>ROUND(I3177*H3177,3)</f>
        <v>0</v>
      </c>
      <c r="BL3177" s="18" t="s">
        <v>220</v>
      </c>
      <c r="BM3177" s="158" t="s">
        <v>3863</v>
      </c>
    </row>
    <row r="3178" spans="1:65" s="14" customFormat="1" x14ac:dyDescent="0.2">
      <c r="B3178" s="172"/>
      <c r="D3178" s="166" t="s">
        <v>269</v>
      </c>
      <c r="E3178" s="173" t="s">
        <v>1</v>
      </c>
      <c r="F3178" s="174" t="s">
        <v>3864</v>
      </c>
      <c r="H3178" s="175">
        <v>5</v>
      </c>
      <c r="L3178" s="172"/>
      <c r="M3178" s="176"/>
      <c r="N3178" s="177"/>
      <c r="O3178" s="177"/>
      <c r="P3178" s="177"/>
      <c r="Q3178" s="177"/>
      <c r="R3178" s="177"/>
      <c r="S3178" s="177"/>
      <c r="T3178" s="178"/>
      <c r="AT3178" s="173" t="s">
        <v>269</v>
      </c>
      <c r="AU3178" s="173" t="s">
        <v>87</v>
      </c>
      <c r="AV3178" s="14" t="s">
        <v>87</v>
      </c>
      <c r="AW3178" s="14" t="s">
        <v>26</v>
      </c>
      <c r="AX3178" s="14" t="s">
        <v>71</v>
      </c>
      <c r="AY3178" s="173" t="s">
        <v>157</v>
      </c>
    </row>
    <row r="3179" spans="1:65" s="13" customFormat="1" x14ac:dyDescent="0.2">
      <c r="B3179" s="165"/>
      <c r="D3179" s="166" t="s">
        <v>269</v>
      </c>
      <c r="E3179" s="167" t="s">
        <v>1</v>
      </c>
      <c r="F3179" s="168" t="s">
        <v>3538</v>
      </c>
      <c r="H3179" s="167" t="s">
        <v>1</v>
      </c>
      <c r="L3179" s="165"/>
      <c r="M3179" s="169"/>
      <c r="N3179" s="170"/>
      <c r="O3179" s="170"/>
      <c r="P3179" s="170"/>
      <c r="Q3179" s="170"/>
      <c r="R3179" s="170"/>
      <c r="S3179" s="170"/>
      <c r="T3179" s="171"/>
      <c r="AT3179" s="167" t="s">
        <v>269</v>
      </c>
      <c r="AU3179" s="167" t="s">
        <v>87</v>
      </c>
      <c r="AV3179" s="13" t="s">
        <v>79</v>
      </c>
      <c r="AW3179" s="13" t="s">
        <v>26</v>
      </c>
      <c r="AX3179" s="13" t="s">
        <v>71</v>
      </c>
      <c r="AY3179" s="167" t="s">
        <v>157</v>
      </c>
    </row>
    <row r="3180" spans="1:65" s="13" customFormat="1" x14ac:dyDescent="0.2">
      <c r="B3180" s="165"/>
      <c r="D3180" s="166" t="s">
        <v>269</v>
      </c>
      <c r="E3180" s="167" t="s">
        <v>1</v>
      </c>
      <c r="F3180" s="168" t="s">
        <v>3539</v>
      </c>
      <c r="H3180" s="167" t="s">
        <v>1</v>
      </c>
      <c r="L3180" s="165"/>
      <c r="M3180" s="169"/>
      <c r="N3180" s="170"/>
      <c r="O3180" s="170"/>
      <c r="P3180" s="170"/>
      <c r="Q3180" s="170"/>
      <c r="R3180" s="170"/>
      <c r="S3180" s="170"/>
      <c r="T3180" s="171"/>
      <c r="AT3180" s="167" t="s">
        <v>269</v>
      </c>
      <c r="AU3180" s="167" t="s">
        <v>87</v>
      </c>
      <c r="AV3180" s="13" t="s">
        <v>79</v>
      </c>
      <c r="AW3180" s="13" t="s">
        <v>26</v>
      </c>
      <c r="AX3180" s="13" t="s">
        <v>71</v>
      </c>
      <c r="AY3180" s="167" t="s">
        <v>157</v>
      </c>
    </row>
    <row r="3181" spans="1:65" s="13" customFormat="1" ht="22.5" x14ac:dyDescent="0.2">
      <c r="B3181" s="165"/>
      <c r="D3181" s="166" t="s">
        <v>269</v>
      </c>
      <c r="E3181" s="167" t="s">
        <v>1</v>
      </c>
      <c r="F3181" s="168" t="s">
        <v>3540</v>
      </c>
      <c r="H3181" s="167" t="s">
        <v>1</v>
      </c>
      <c r="L3181" s="165"/>
      <c r="M3181" s="169"/>
      <c r="N3181" s="170"/>
      <c r="O3181" s="170"/>
      <c r="P3181" s="170"/>
      <c r="Q3181" s="170"/>
      <c r="R3181" s="170"/>
      <c r="S3181" s="170"/>
      <c r="T3181" s="171"/>
      <c r="AT3181" s="167" t="s">
        <v>269</v>
      </c>
      <c r="AU3181" s="167" t="s">
        <v>87</v>
      </c>
      <c r="AV3181" s="13" t="s">
        <v>79</v>
      </c>
      <c r="AW3181" s="13" t="s">
        <v>26</v>
      </c>
      <c r="AX3181" s="13" t="s">
        <v>71</v>
      </c>
      <c r="AY3181" s="167" t="s">
        <v>157</v>
      </c>
    </row>
    <row r="3182" spans="1:65" s="13" customFormat="1" x14ac:dyDescent="0.2">
      <c r="B3182" s="165"/>
      <c r="D3182" s="166" t="s">
        <v>269</v>
      </c>
      <c r="E3182" s="167" t="s">
        <v>1</v>
      </c>
      <c r="F3182" s="168" t="s">
        <v>1997</v>
      </c>
      <c r="H3182" s="167" t="s">
        <v>1</v>
      </c>
      <c r="L3182" s="165"/>
      <c r="M3182" s="169"/>
      <c r="N3182" s="170"/>
      <c r="O3182" s="170"/>
      <c r="P3182" s="170"/>
      <c r="Q3182" s="170"/>
      <c r="R3182" s="170"/>
      <c r="S3182" s="170"/>
      <c r="T3182" s="171"/>
      <c r="AT3182" s="167" t="s">
        <v>269</v>
      </c>
      <c r="AU3182" s="167" t="s">
        <v>87</v>
      </c>
      <c r="AV3182" s="13" t="s">
        <v>79</v>
      </c>
      <c r="AW3182" s="13" t="s">
        <v>26</v>
      </c>
      <c r="AX3182" s="13" t="s">
        <v>71</v>
      </c>
      <c r="AY3182" s="167" t="s">
        <v>157</v>
      </c>
    </row>
    <row r="3183" spans="1:65" s="13" customFormat="1" ht="33.75" x14ac:dyDescent="0.2">
      <c r="B3183" s="165"/>
      <c r="D3183" s="166" t="s">
        <v>269</v>
      </c>
      <c r="E3183" s="167" t="s">
        <v>1</v>
      </c>
      <c r="F3183" s="168" t="s">
        <v>3768</v>
      </c>
      <c r="H3183" s="167" t="s">
        <v>1</v>
      </c>
      <c r="L3183" s="165"/>
      <c r="M3183" s="169"/>
      <c r="N3183" s="170"/>
      <c r="O3183" s="170"/>
      <c r="P3183" s="170"/>
      <c r="Q3183" s="170"/>
      <c r="R3183" s="170"/>
      <c r="S3183" s="170"/>
      <c r="T3183" s="171"/>
      <c r="AT3183" s="167" t="s">
        <v>269</v>
      </c>
      <c r="AU3183" s="167" t="s">
        <v>87</v>
      </c>
      <c r="AV3183" s="13" t="s">
        <v>79</v>
      </c>
      <c r="AW3183" s="13" t="s">
        <v>26</v>
      </c>
      <c r="AX3183" s="13" t="s">
        <v>71</v>
      </c>
      <c r="AY3183" s="167" t="s">
        <v>157</v>
      </c>
    </row>
    <row r="3184" spans="1:65" s="13" customFormat="1" ht="33.75" x14ac:dyDescent="0.2">
      <c r="B3184" s="165"/>
      <c r="D3184" s="166" t="s">
        <v>269</v>
      </c>
      <c r="E3184" s="167" t="s">
        <v>1</v>
      </c>
      <c r="F3184" s="168" t="s">
        <v>3769</v>
      </c>
      <c r="H3184" s="167" t="s">
        <v>1</v>
      </c>
      <c r="L3184" s="165"/>
      <c r="M3184" s="169"/>
      <c r="N3184" s="170"/>
      <c r="O3184" s="170"/>
      <c r="P3184" s="170"/>
      <c r="Q3184" s="170"/>
      <c r="R3184" s="170"/>
      <c r="S3184" s="170"/>
      <c r="T3184" s="171"/>
      <c r="AT3184" s="167" t="s">
        <v>269</v>
      </c>
      <c r="AU3184" s="167" t="s">
        <v>87</v>
      </c>
      <c r="AV3184" s="13" t="s">
        <v>79</v>
      </c>
      <c r="AW3184" s="13" t="s">
        <v>26</v>
      </c>
      <c r="AX3184" s="13" t="s">
        <v>71</v>
      </c>
      <c r="AY3184" s="167" t="s">
        <v>157</v>
      </c>
    </row>
    <row r="3185" spans="1:65" s="15" customFormat="1" x14ac:dyDescent="0.2">
      <c r="B3185" s="179"/>
      <c r="D3185" s="166" t="s">
        <v>269</v>
      </c>
      <c r="E3185" s="180" t="s">
        <v>1</v>
      </c>
      <c r="F3185" s="181" t="s">
        <v>272</v>
      </c>
      <c r="H3185" s="182">
        <v>5</v>
      </c>
      <c r="L3185" s="179"/>
      <c r="M3185" s="183"/>
      <c r="N3185" s="184"/>
      <c r="O3185" s="184"/>
      <c r="P3185" s="184"/>
      <c r="Q3185" s="184"/>
      <c r="R3185" s="184"/>
      <c r="S3185" s="184"/>
      <c r="T3185" s="185"/>
      <c r="AT3185" s="180" t="s">
        <v>269</v>
      </c>
      <c r="AU3185" s="180" t="s">
        <v>87</v>
      </c>
      <c r="AV3185" s="15" t="s">
        <v>162</v>
      </c>
      <c r="AW3185" s="15" t="s">
        <v>26</v>
      </c>
      <c r="AX3185" s="15" t="s">
        <v>79</v>
      </c>
      <c r="AY3185" s="180" t="s">
        <v>157</v>
      </c>
    </row>
    <row r="3186" spans="1:65" s="2" customFormat="1" ht="37.9" customHeight="1" x14ac:dyDescent="0.2">
      <c r="A3186" s="30"/>
      <c r="B3186" s="147"/>
      <c r="C3186" s="148" t="s">
        <v>3865</v>
      </c>
      <c r="D3186" s="148" t="s">
        <v>159</v>
      </c>
      <c r="E3186" s="149" t="s">
        <v>3866</v>
      </c>
      <c r="F3186" s="150" t="s">
        <v>3867</v>
      </c>
      <c r="G3186" s="151" t="s">
        <v>196</v>
      </c>
      <c r="H3186" s="152">
        <v>17.22</v>
      </c>
      <c r="I3186" s="152"/>
      <c r="J3186" s="152">
        <f>ROUND(I3186*H3186,3)</f>
        <v>0</v>
      </c>
      <c r="K3186" s="153"/>
      <c r="L3186" s="31"/>
      <c r="M3186" s="154" t="s">
        <v>1</v>
      </c>
      <c r="N3186" s="155" t="s">
        <v>37</v>
      </c>
      <c r="O3186" s="156">
        <v>1.0760000000000001</v>
      </c>
      <c r="P3186" s="156">
        <f>O3186*H3186</f>
        <v>18.52872</v>
      </c>
      <c r="Q3186" s="156">
        <v>2.1000000000000001E-4</v>
      </c>
      <c r="R3186" s="156">
        <f>Q3186*H3186</f>
        <v>3.6162E-3</v>
      </c>
      <c r="S3186" s="156">
        <v>0</v>
      </c>
      <c r="T3186" s="157">
        <f>S3186*H3186</f>
        <v>0</v>
      </c>
      <c r="U3186" s="30"/>
      <c r="V3186" s="30"/>
      <c r="W3186" s="30"/>
      <c r="X3186" s="30"/>
      <c r="Y3186" s="30"/>
      <c r="Z3186" s="30"/>
      <c r="AA3186" s="30"/>
      <c r="AB3186" s="30"/>
      <c r="AC3186" s="30"/>
      <c r="AD3186" s="30"/>
      <c r="AE3186" s="30"/>
      <c r="AR3186" s="158" t="s">
        <v>220</v>
      </c>
      <c r="AT3186" s="158" t="s">
        <v>159</v>
      </c>
      <c r="AU3186" s="158" t="s">
        <v>87</v>
      </c>
      <c r="AY3186" s="18" t="s">
        <v>157</v>
      </c>
      <c r="BE3186" s="159">
        <f>IF(N3186="základná",J3186,0)</f>
        <v>0</v>
      </c>
      <c r="BF3186" s="159">
        <f>IF(N3186="znížená",J3186,0)</f>
        <v>0</v>
      </c>
      <c r="BG3186" s="159">
        <f>IF(N3186="zákl. prenesená",J3186,0)</f>
        <v>0</v>
      </c>
      <c r="BH3186" s="159">
        <f>IF(N3186="zníž. prenesená",J3186,0)</f>
        <v>0</v>
      </c>
      <c r="BI3186" s="159">
        <f>IF(N3186="nulová",J3186,0)</f>
        <v>0</v>
      </c>
      <c r="BJ3186" s="18" t="s">
        <v>87</v>
      </c>
      <c r="BK3186" s="160">
        <f>ROUND(I3186*H3186,3)</f>
        <v>0</v>
      </c>
      <c r="BL3186" s="18" t="s">
        <v>220</v>
      </c>
      <c r="BM3186" s="158" t="s">
        <v>3868</v>
      </c>
    </row>
    <row r="3187" spans="1:65" s="14" customFormat="1" x14ac:dyDescent="0.2">
      <c r="B3187" s="172"/>
      <c r="D3187" s="166" t="s">
        <v>269</v>
      </c>
      <c r="E3187" s="173" t="s">
        <v>1</v>
      </c>
      <c r="F3187" s="174" t="s">
        <v>3869</v>
      </c>
      <c r="H3187" s="175">
        <v>5.74</v>
      </c>
      <c r="L3187" s="172"/>
      <c r="M3187" s="176"/>
      <c r="N3187" s="177"/>
      <c r="O3187" s="177"/>
      <c r="P3187" s="177"/>
      <c r="Q3187" s="177"/>
      <c r="R3187" s="177"/>
      <c r="S3187" s="177"/>
      <c r="T3187" s="178"/>
      <c r="AT3187" s="173" t="s">
        <v>269</v>
      </c>
      <c r="AU3187" s="173" t="s">
        <v>87</v>
      </c>
      <c r="AV3187" s="14" t="s">
        <v>87</v>
      </c>
      <c r="AW3187" s="14" t="s">
        <v>26</v>
      </c>
      <c r="AX3187" s="14" t="s">
        <v>71</v>
      </c>
      <c r="AY3187" s="173" t="s">
        <v>157</v>
      </c>
    </row>
    <row r="3188" spans="1:65" s="14" customFormat="1" x14ac:dyDescent="0.2">
      <c r="B3188" s="172"/>
      <c r="D3188" s="166" t="s">
        <v>269</v>
      </c>
      <c r="E3188" s="173" t="s">
        <v>1</v>
      </c>
      <c r="F3188" s="174" t="s">
        <v>3870</v>
      </c>
      <c r="H3188" s="175">
        <v>5.74</v>
      </c>
      <c r="L3188" s="172"/>
      <c r="M3188" s="176"/>
      <c r="N3188" s="177"/>
      <c r="O3188" s="177"/>
      <c r="P3188" s="177"/>
      <c r="Q3188" s="177"/>
      <c r="R3188" s="177"/>
      <c r="S3188" s="177"/>
      <c r="T3188" s="178"/>
      <c r="AT3188" s="173" t="s">
        <v>269</v>
      </c>
      <c r="AU3188" s="173" t="s">
        <v>87</v>
      </c>
      <c r="AV3188" s="14" t="s">
        <v>87</v>
      </c>
      <c r="AW3188" s="14" t="s">
        <v>26</v>
      </c>
      <c r="AX3188" s="14" t="s">
        <v>71</v>
      </c>
      <c r="AY3188" s="173" t="s">
        <v>157</v>
      </c>
    </row>
    <row r="3189" spans="1:65" s="14" customFormat="1" x14ac:dyDescent="0.2">
      <c r="B3189" s="172"/>
      <c r="D3189" s="166" t="s">
        <v>269</v>
      </c>
      <c r="E3189" s="173" t="s">
        <v>1</v>
      </c>
      <c r="F3189" s="174" t="s">
        <v>3871</v>
      </c>
      <c r="H3189" s="175">
        <v>5.74</v>
      </c>
      <c r="L3189" s="172"/>
      <c r="M3189" s="176"/>
      <c r="N3189" s="177"/>
      <c r="O3189" s="177"/>
      <c r="P3189" s="177"/>
      <c r="Q3189" s="177"/>
      <c r="R3189" s="177"/>
      <c r="S3189" s="177"/>
      <c r="T3189" s="178"/>
      <c r="AT3189" s="173" t="s">
        <v>269</v>
      </c>
      <c r="AU3189" s="173" t="s">
        <v>87</v>
      </c>
      <c r="AV3189" s="14" t="s">
        <v>87</v>
      </c>
      <c r="AW3189" s="14" t="s">
        <v>26</v>
      </c>
      <c r="AX3189" s="14" t="s">
        <v>71</v>
      </c>
      <c r="AY3189" s="173" t="s">
        <v>157</v>
      </c>
    </row>
    <row r="3190" spans="1:65" s="13" customFormat="1" x14ac:dyDescent="0.2">
      <c r="B3190" s="165"/>
      <c r="D3190" s="166" t="s">
        <v>269</v>
      </c>
      <c r="E3190" s="167" t="s">
        <v>1</v>
      </c>
      <c r="F3190" s="168" t="s">
        <v>1994</v>
      </c>
      <c r="H3190" s="167" t="s">
        <v>1</v>
      </c>
      <c r="L3190" s="165"/>
      <c r="M3190" s="169"/>
      <c r="N3190" s="170"/>
      <c r="O3190" s="170"/>
      <c r="P3190" s="170"/>
      <c r="Q3190" s="170"/>
      <c r="R3190" s="170"/>
      <c r="S3190" s="170"/>
      <c r="T3190" s="171"/>
      <c r="AT3190" s="167" t="s">
        <v>269</v>
      </c>
      <c r="AU3190" s="167" t="s">
        <v>87</v>
      </c>
      <c r="AV3190" s="13" t="s">
        <v>79</v>
      </c>
      <c r="AW3190" s="13" t="s">
        <v>26</v>
      </c>
      <c r="AX3190" s="13" t="s">
        <v>71</v>
      </c>
      <c r="AY3190" s="167" t="s">
        <v>157</v>
      </c>
    </row>
    <row r="3191" spans="1:65" s="13" customFormat="1" x14ac:dyDescent="0.2">
      <c r="B3191" s="165"/>
      <c r="D3191" s="166" t="s">
        <v>269</v>
      </c>
      <c r="E3191" s="167" t="s">
        <v>1</v>
      </c>
      <c r="F3191" s="168" t="s">
        <v>3732</v>
      </c>
      <c r="H3191" s="167" t="s">
        <v>1</v>
      </c>
      <c r="L3191" s="165"/>
      <c r="M3191" s="169"/>
      <c r="N3191" s="170"/>
      <c r="O3191" s="170"/>
      <c r="P3191" s="170"/>
      <c r="Q3191" s="170"/>
      <c r="R3191" s="170"/>
      <c r="S3191" s="170"/>
      <c r="T3191" s="171"/>
      <c r="AT3191" s="167" t="s">
        <v>269</v>
      </c>
      <c r="AU3191" s="167" t="s">
        <v>87</v>
      </c>
      <c r="AV3191" s="13" t="s">
        <v>79</v>
      </c>
      <c r="AW3191" s="13" t="s">
        <v>26</v>
      </c>
      <c r="AX3191" s="13" t="s">
        <v>71</v>
      </c>
      <c r="AY3191" s="167" t="s">
        <v>157</v>
      </c>
    </row>
    <row r="3192" spans="1:65" s="13" customFormat="1" x14ac:dyDescent="0.2">
      <c r="B3192" s="165"/>
      <c r="D3192" s="166" t="s">
        <v>269</v>
      </c>
      <c r="E3192" s="167" t="s">
        <v>1</v>
      </c>
      <c r="F3192" s="168" t="s">
        <v>3506</v>
      </c>
      <c r="H3192" s="167" t="s">
        <v>1</v>
      </c>
      <c r="L3192" s="165"/>
      <c r="M3192" s="169"/>
      <c r="N3192" s="170"/>
      <c r="O3192" s="170"/>
      <c r="P3192" s="170"/>
      <c r="Q3192" s="170"/>
      <c r="R3192" s="170"/>
      <c r="S3192" s="170"/>
      <c r="T3192" s="171"/>
      <c r="AT3192" s="167" t="s">
        <v>269</v>
      </c>
      <c r="AU3192" s="167" t="s">
        <v>87</v>
      </c>
      <c r="AV3192" s="13" t="s">
        <v>79</v>
      </c>
      <c r="AW3192" s="13" t="s">
        <v>26</v>
      </c>
      <c r="AX3192" s="13" t="s">
        <v>71</v>
      </c>
      <c r="AY3192" s="167" t="s">
        <v>157</v>
      </c>
    </row>
    <row r="3193" spans="1:65" s="13" customFormat="1" x14ac:dyDescent="0.2">
      <c r="B3193" s="165"/>
      <c r="D3193" s="166" t="s">
        <v>269</v>
      </c>
      <c r="E3193" s="167" t="s">
        <v>1</v>
      </c>
      <c r="F3193" s="168" t="s">
        <v>3507</v>
      </c>
      <c r="H3193" s="167" t="s">
        <v>1</v>
      </c>
      <c r="L3193" s="165"/>
      <c r="M3193" s="169"/>
      <c r="N3193" s="170"/>
      <c r="O3193" s="170"/>
      <c r="P3193" s="170"/>
      <c r="Q3193" s="170"/>
      <c r="R3193" s="170"/>
      <c r="S3193" s="170"/>
      <c r="T3193" s="171"/>
      <c r="AT3193" s="167" t="s">
        <v>269</v>
      </c>
      <c r="AU3193" s="167" t="s">
        <v>87</v>
      </c>
      <c r="AV3193" s="13" t="s">
        <v>79</v>
      </c>
      <c r="AW3193" s="13" t="s">
        <v>26</v>
      </c>
      <c r="AX3193" s="13" t="s">
        <v>71</v>
      </c>
      <c r="AY3193" s="167" t="s">
        <v>157</v>
      </c>
    </row>
    <row r="3194" spans="1:65" s="15" customFormat="1" x14ac:dyDescent="0.2">
      <c r="B3194" s="179"/>
      <c r="D3194" s="166" t="s">
        <v>269</v>
      </c>
      <c r="E3194" s="180" t="s">
        <v>1</v>
      </c>
      <c r="F3194" s="181" t="s">
        <v>272</v>
      </c>
      <c r="H3194" s="182">
        <v>17.22</v>
      </c>
      <c r="L3194" s="179"/>
      <c r="M3194" s="183"/>
      <c r="N3194" s="184"/>
      <c r="O3194" s="184"/>
      <c r="P3194" s="184"/>
      <c r="Q3194" s="184"/>
      <c r="R3194" s="184"/>
      <c r="S3194" s="184"/>
      <c r="T3194" s="185"/>
      <c r="AT3194" s="180" t="s">
        <v>269</v>
      </c>
      <c r="AU3194" s="180" t="s">
        <v>87</v>
      </c>
      <c r="AV3194" s="15" t="s">
        <v>162</v>
      </c>
      <c r="AW3194" s="15" t="s">
        <v>26</v>
      </c>
      <c r="AX3194" s="15" t="s">
        <v>79</v>
      </c>
      <c r="AY3194" s="180" t="s">
        <v>157</v>
      </c>
    </row>
    <row r="3195" spans="1:65" s="2" customFormat="1" ht="37.9" customHeight="1" x14ac:dyDescent="0.2">
      <c r="A3195" s="30"/>
      <c r="B3195" s="147"/>
      <c r="C3195" s="148" t="s">
        <v>3872</v>
      </c>
      <c r="D3195" s="148" t="s">
        <v>159</v>
      </c>
      <c r="E3195" s="149" t="s">
        <v>3873</v>
      </c>
      <c r="F3195" s="150" t="s">
        <v>3874</v>
      </c>
      <c r="G3195" s="151" t="s">
        <v>196</v>
      </c>
      <c r="H3195" s="152">
        <v>4.5999999999999996</v>
      </c>
      <c r="I3195" s="152"/>
      <c r="J3195" s="152">
        <f>ROUND(I3195*H3195,3)</f>
        <v>0</v>
      </c>
      <c r="K3195" s="153"/>
      <c r="L3195" s="31"/>
      <c r="M3195" s="154" t="s">
        <v>1</v>
      </c>
      <c r="N3195" s="155" t="s">
        <v>37</v>
      </c>
      <c r="O3195" s="156">
        <v>1.0760000000000001</v>
      </c>
      <c r="P3195" s="156">
        <f>O3195*H3195</f>
        <v>4.9496000000000002</v>
      </c>
      <c r="Q3195" s="156">
        <v>2.1000000000000001E-4</v>
      </c>
      <c r="R3195" s="156">
        <f>Q3195*H3195</f>
        <v>9.6599999999999995E-4</v>
      </c>
      <c r="S3195" s="156">
        <v>0</v>
      </c>
      <c r="T3195" s="157">
        <f>S3195*H3195</f>
        <v>0</v>
      </c>
      <c r="U3195" s="30"/>
      <c r="V3195" s="30"/>
      <c r="W3195" s="30"/>
      <c r="X3195" s="30"/>
      <c r="Y3195" s="30"/>
      <c r="Z3195" s="30"/>
      <c r="AA3195" s="30"/>
      <c r="AB3195" s="30"/>
      <c r="AC3195" s="30"/>
      <c r="AD3195" s="30"/>
      <c r="AE3195" s="30"/>
      <c r="AR3195" s="158" t="s">
        <v>220</v>
      </c>
      <c r="AT3195" s="158" t="s">
        <v>159</v>
      </c>
      <c r="AU3195" s="158" t="s">
        <v>87</v>
      </c>
      <c r="AY3195" s="18" t="s">
        <v>157</v>
      </c>
      <c r="BE3195" s="159">
        <f>IF(N3195="základná",J3195,0)</f>
        <v>0</v>
      </c>
      <c r="BF3195" s="159">
        <f>IF(N3195="znížená",J3195,0)</f>
        <v>0</v>
      </c>
      <c r="BG3195" s="159">
        <f>IF(N3195="zákl. prenesená",J3195,0)</f>
        <v>0</v>
      </c>
      <c r="BH3195" s="159">
        <f>IF(N3195="zníž. prenesená",J3195,0)</f>
        <v>0</v>
      </c>
      <c r="BI3195" s="159">
        <f>IF(N3195="nulová",J3195,0)</f>
        <v>0</v>
      </c>
      <c r="BJ3195" s="18" t="s">
        <v>87</v>
      </c>
      <c r="BK3195" s="160">
        <f>ROUND(I3195*H3195,3)</f>
        <v>0</v>
      </c>
      <c r="BL3195" s="18" t="s">
        <v>220</v>
      </c>
      <c r="BM3195" s="158" t="s">
        <v>3875</v>
      </c>
    </row>
    <row r="3196" spans="1:65" s="14" customFormat="1" x14ac:dyDescent="0.2">
      <c r="B3196" s="172"/>
      <c r="D3196" s="166" t="s">
        <v>269</v>
      </c>
      <c r="E3196" s="173" t="s">
        <v>1</v>
      </c>
      <c r="F3196" s="174" t="s">
        <v>3876</v>
      </c>
      <c r="H3196" s="175">
        <v>4.5999999999999996</v>
      </c>
      <c r="L3196" s="172"/>
      <c r="M3196" s="176"/>
      <c r="N3196" s="177"/>
      <c r="O3196" s="177"/>
      <c r="P3196" s="177"/>
      <c r="Q3196" s="177"/>
      <c r="R3196" s="177"/>
      <c r="S3196" s="177"/>
      <c r="T3196" s="178"/>
      <c r="AT3196" s="173" t="s">
        <v>269</v>
      </c>
      <c r="AU3196" s="173" t="s">
        <v>87</v>
      </c>
      <c r="AV3196" s="14" t="s">
        <v>87</v>
      </c>
      <c r="AW3196" s="14" t="s">
        <v>26</v>
      </c>
      <c r="AX3196" s="14" t="s">
        <v>71</v>
      </c>
      <c r="AY3196" s="173" t="s">
        <v>157</v>
      </c>
    </row>
    <row r="3197" spans="1:65" s="13" customFormat="1" x14ac:dyDescent="0.2">
      <c r="B3197" s="165"/>
      <c r="D3197" s="166" t="s">
        <v>269</v>
      </c>
      <c r="E3197" s="167" t="s">
        <v>1</v>
      </c>
      <c r="F3197" s="168" t="s">
        <v>1994</v>
      </c>
      <c r="H3197" s="167" t="s">
        <v>1</v>
      </c>
      <c r="L3197" s="165"/>
      <c r="M3197" s="169"/>
      <c r="N3197" s="170"/>
      <c r="O3197" s="170"/>
      <c r="P3197" s="170"/>
      <c r="Q3197" s="170"/>
      <c r="R3197" s="170"/>
      <c r="S3197" s="170"/>
      <c r="T3197" s="171"/>
      <c r="AT3197" s="167" t="s">
        <v>269</v>
      </c>
      <c r="AU3197" s="167" t="s">
        <v>87</v>
      </c>
      <c r="AV3197" s="13" t="s">
        <v>79</v>
      </c>
      <c r="AW3197" s="13" t="s">
        <v>26</v>
      </c>
      <c r="AX3197" s="13" t="s">
        <v>71</v>
      </c>
      <c r="AY3197" s="167" t="s">
        <v>157</v>
      </c>
    </row>
    <row r="3198" spans="1:65" s="13" customFormat="1" x14ac:dyDescent="0.2">
      <c r="B3198" s="165"/>
      <c r="D3198" s="166" t="s">
        <v>269</v>
      </c>
      <c r="E3198" s="167" t="s">
        <v>1</v>
      </c>
      <c r="F3198" s="168" t="s">
        <v>3732</v>
      </c>
      <c r="H3198" s="167" t="s">
        <v>1</v>
      </c>
      <c r="L3198" s="165"/>
      <c r="M3198" s="169"/>
      <c r="N3198" s="170"/>
      <c r="O3198" s="170"/>
      <c r="P3198" s="170"/>
      <c r="Q3198" s="170"/>
      <c r="R3198" s="170"/>
      <c r="S3198" s="170"/>
      <c r="T3198" s="171"/>
      <c r="AT3198" s="167" t="s">
        <v>269</v>
      </c>
      <c r="AU3198" s="167" t="s">
        <v>87</v>
      </c>
      <c r="AV3198" s="13" t="s">
        <v>79</v>
      </c>
      <c r="AW3198" s="13" t="s">
        <v>26</v>
      </c>
      <c r="AX3198" s="13" t="s">
        <v>71</v>
      </c>
      <c r="AY3198" s="167" t="s">
        <v>157</v>
      </c>
    </row>
    <row r="3199" spans="1:65" s="13" customFormat="1" x14ac:dyDescent="0.2">
      <c r="B3199" s="165"/>
      <c r="D3199" s="166" t="s">
        <v>269</v>
      </c>
      <c r="E3199" s="167" t="s">
        <v>1</v>
      </c>
      <c r="F3199" s="168" t="s">
        <v>3506</v>
      </c>
      <c r="H3199" s="167" t="s">
        <v>1</v>
      </c>
      <c r="L3199" s="165"/>
      <c r="M3199" s="169"/>
      <c r="N3199" s="170"/>
      <c r="O3199" s="170"/>
      <c r="P3199" s="170"/>
      <c r="Q3199" s="170"/>
      <c r="R3199" s="170"/>
      <c r="S3199" s="170"/>
      <c r="T3199" s="171"/>
      <c r="AT3199" s="167" t="s">
        <v>269</v>
      </c>
      <c r="AU3199" s="167" t="s">
        <v>87</v>
      </c>
      <c r="AV3199" s="13" t="s">
        <v>79</v>
      </c>
      <c r="AW3199" s="13" t="s">
        <v>26</v>
      </c>
      <c r="AX3199" s="13" t="s">
        <v>71</v>
      </c>
      <c r="AY3199" s="167" t="s">
        <v>157</v>
      </c>
    </row>
    <row r="3200" spans="1:65" s="13" customFormat="1" x14ac:dyDescent="0.2">
      <c r="B3200" s="165"/>
      <c r="D3200" s="166" t="s">
        <v>269</v>
      </c>
      <c r="E3200" s="167" t="s">
        <v>1</v>
      </c>
      <c r="F3200" s="168" t="s">
        <v>3507</v>
      </c>
      <c r="H3200" s="167" t="s">
        <v>1</v>
      </c>
      <c r="L3200" s="165"/>
      <c r="M3200" s="169"/>
      <c r="N3200" s="170"/>
      <c r="O3200" s="170"/>
      <c r="P3200" s="170"/>
      <c r="Q3200" s="170"/>
      <c r="R3200" s="170"/>
      <c r="S3200" s="170"/>
      <c r="T3200" s="171"/>
      <c r="AT3200" s="167" t="s">
        <v>269</v>
      </c>
      <c r="AU3200" s="167" t="s">
        <v>87</v>
      </c>
      <c r="AV3200" s="13" t="s">
        <v>79</v>
      </c>
      <c r="AW3200" s="13" t="s">
        <v>26</v>
      </c>
      <c r="AX3200" s="13" t="s">
        <v>71</v>
      </c>
      <c r="AY3200" s="167" t="s">
        <v>157</v>
      </c>
    </row>
    <row r="3201" spans="1:65" s="15" customFormat="1" x14ac:dyDescent="0.2">
      <c r="B3201" s="179"/>
      <c r="D3201" s="166" t="s">
        <v>269</v>
      </c>
      <c r="E3201" s="180" t="s">
        <v>1</v>
      </c>
      <c r="F3201" s="181" t="s">
        <v>272</v>
      </c>
      <c r="H3201" s="182">
        <v>4.5999999999999996</v>
      </c>
      <c r="L3201" s="179"/>
      <c r="M3201" s="183"/>
      <c r="N3201" s="184"/>
      <c r="O3201" s="184"/>
      <c r="P3201" s="184"/>
      <c r="Q3201" s="184"/>
      <c r="R3201" s="184"/>
      <c r="S3201" s="184"/>
      <c r="T3201" s="185"/>
      <c r="AT3201" s="180" t="s">
        <v>269</v>
      </c>
      <c r="AU3201" s="180" t="s">
        <v>87</v>
      </c>
      <c r="AV3201" s="15" t="s">
        <v>162</v>
      </c>
      <c r="AW3201" s="15" t="s">
        <v>26</v>
      </c>
      <c r="AX3201" s="15" t="s">
        <v>79</v>
      </c>
      <c r="AY3201" s="180" t="s">
        <v>157</v>
      </c>
    </row>
    <row r="3202" spans="1:65" s="2" customFormat="1" ht="37.9" customHeight="1" x14ac:dyDescent="0.2">
      <c r="A3202" s="30"/>
      <c r="B3202" s="147"/>
      <c r="C3202" s="193" t="s">
        <v>3877</v>
      </c>
      <c r="D3202" s="193" t="s">
        <v>777</v>
      </c>
      <c r="E3202" s="194" t="s">
        <v>3756</v>
      </c>
      <c r="F3202" s="195" t="s">
        <v>3757</v>
      </c>
      <c r="G3202" s="196" t="s">
        <v>196</v>
      </c>
      <c r="H3202" s="197">
        <v>30</v>
      </c>
      <c r="I3202" s="197"/>
      <c r="J3202" s="197">
        <f>ROUND(I3202*H3202,3)</f>
        <v>0</v>
      </c>
      <c r="K3202" s="198"/>
      <c r="L3202" s="199"/>
      <c r="M3202" s="200" t="s">
        <v>1</v>
      </c>
      <c r="N3202" s="201" t="s">
        <v>37</v>
      </c>
      <c r="O3202" s="156">
        <v>0</v>
      </c>
      <c r="P3202" s="156">
        <f>O3202*H3202</f>
        <v>0</v>
      </c>
      <c r="Q3202" s="156">
        <v>1E-4</v>
      </c>
      <c r="R3202" s="156">
        <f>Q3202*H3202</f>
        <v>3.0000000000000001E-3</v>
      </c>
      <c r="S3202" s="156">
        <v>0</v>
      </c>
      <c r="T3202" s="157">
        <f>S3202*H3202</f>
        <v>0</v>
      </c>
      <c r="U3202" s="30"/>
      <c r="V3202" s="30"/>
      <c r="W3202" s="30"/>
      <c r="X3202" s="30"/>
      <c r="Y3202" s="30"/>
      <c r="Z3202" s="30"/>
      <c r="AA3202" s="30"/>
      <c r="AB3202" s="30"/>
      <c r="AC3202" s="30"/>
      <c r="AD3202" s="30"/>
      <c r="AE3202" s="30"/>
      <c r="AR3202" s="158" t="s">
        <v>511</v>
      </c>
      <c r="AT3202" s="158" t="s">
        <v>777</v>
      </c>
      <c r="AU3202" s="158" t="s">
        <v>87</v>
      </c>
      <c r="AY3202" s="18" t="s">
        <v>157</v>
      </c>
      <c r="BE3202" s="159">
        <f>IF(N3202="základná",J3202,0)</f>
        <v>0</v>
      </c>
      <c r="BF3202" s="159">
        <f>IF(N3202="znížená",J3202,0)</f>
        <v>0</v>
      </c>
      <c r="BG3202" s="159">
        <f>IF(N3202="zákl. prenesená",J3202,0)</f>
        <v>0</v>
      </c>
      <c r="BH3202" s="159">
        <f>IF(N3202="zníž. prenesená",J3202,0)</f>
        <v>0</v>
      </c>
      <c r="BI3202" s="159">
        <f>IF(N3202="nulová",J3202,0)</f>
        <v>0</v>
      </c>
      <c r="BJ3202" s="18" t="s">
        <v>87</v>
      </c>
      <c r="BK3202" s="160">
        <f>ROUND(I3202*H3202,3)</f>
        <v>0</v>
      </c>
      <c r="BL3202" s="18" t="s">
        <v>220</v>
      </c>
      <c r="BM3202" s="158" t="s">
        <v>3878</v>
      </c>
    </row>
    <row r="3203" spans="1:65" s="2" customFormat="1" ht="37.9" customHeight="1" x14ac:dyDescent="0.2">
      <c r="A3203" s="30"/>
      <c r="B3203" s="147"/>
      <c r="C3203" s="193" t="s">
        <v>3879</v>
      </c>
      <c r="D3203" s="193" t="s">
        <v>777</v>
      </c>
      <c r="E3203" s="194" t="s">
        <v>3760</v>
      </c>
      <c r="F3203" s="195" t="s">
        <v>3761</v>
      </c>
      <c r="G3203" s="196" t="s">
        <v>196</v>
      </c>
      <c r="H3203" s="197">
        <v>30</v>
      </c>
      <c r="I3203" s="197"/>
      <c r="J3203" s="197">
        <f>ROUND(I3203*H3203,3)</f>
        <v>0</v>
      </c>
      <c r="K3203" s="198"/>
      <c r="L3203" s="199"/>
      <c r="M3203" s="200" t="s">
        <v>1</v>
      </c>
      <c r="N3203" s="201" t="s">
        <v>37</v>
      </c>
      <c r="O3203" s="156">
        <v>0</v>
      </c>
      <c r="P3203" s="156">
        <f>O3203*H3203</f>
        <v>0</v>
      </c>
      <c r="Q3203" s="156">
        <v>1E-4</v>
      </c>
      <c r="R3203" s="156">
        <f>Q3203*H3203</f>
        <v>3.0000000000000001E-3</v>
      </c>
      <c r="S3203" s="156">
        <v>0</v>
      </c>
      <c r="T3203" s="157">
        <f>S3203*H3203</f>
        <v>0</v>
      </c>
      <c r="U3203" s="30"/>
      <c r="V3203" s="30"/>
      <c r="W3203" s="30"/>
      <c r="X3203" s="30"/>
      <c r="Y3203" s="30"/>
      <c r="Z3203" s="30"/>
      <c r="AA3203" s="30"/>
      <c r="AB3203" s="30"/>
      <c r="AC3203" s="30"/>
      <c r="AD3203" s="30"/>
      <c r="AE3203" s="30"/>
      <c r="AR3203" s="158" t="s">
        <v>511</v>
      </c>
      <c r="AT3203" s="158" t="s">
        <v>777</v>
      </c>
      <c r="AU3203" s="158" t="s">
        <v>87</v>
      </c>
      <c r="AY3203" s="18" t="s">
        <v>157</v>
      </c>
      <c r="BE3203" s="159">
        <f>IF(N3203="základná",J3203,0)</f>
        <v>0</v>
      </c>
      <c r="BF3203" s="159">
        <f>IF(N3203="znížená",J3203,0)</f>
        <v>0</v>
      </c>
      <c r="BG3203" s="159">
        <f>IF(N3203="zákl. prenesená",J3203,0)</f>
        <v>0</v>
      </c>
      <c r="BH3203" s="159">
        <f>IF(N3203="zníž. prenesená",J3203,0)</f>
        <v>0</v>
      </c>
      <c r="BI3203" s="159">
        <f>IF(N3203="nulová",J3203,0)</f>
        <v>0</v>
      </c>
      <c r="BJ3203" s="18" t="s">
        <v>87</v>
      </c>
      <c r="BK3203" s="160">
        <f>ROUND(I3203*H3203,3)</f>
        <v>0</v>
      </c>
      <c r="BL3203" s="18" t="s">
        <v>220</v>
      </c>
      <c r="BM3203" s="158" t="s">
        <v>3880</v>
      </c>
    </row>
    <row r="3204" spans="1:65" s="2" customFormat="1" ht="49.15" customHeight="1" x14ac:dyDescent="0.2">
      <c r="A3204" s="30"/>
      <c r="B3204" s="147"/>
      <c r="C3204" s="193" t="s">
        <v>3881</v>
      </c>
      <c r="D3204" s="193" t="s">
        <v>777</v>
      </c>
      <c r="E3204" s="194" t="s">
        <v>3882</v>
      </c>
      <c r="F3204" s="195" t="s">
        <v>3883</v>
      </c>
      <c r="G3204" s="196" t="s">
        <v>205</v>
      </c>
      <c r="H3204" s="197">
        <v>2</v>
      </c>
      <c r="I3204" s="197"/>
      <c r="J3204" s="197">
        <f>ROUND(I3204*H3204,3)</f>
        <v>0</v>
      </c>
      <c r="K3204" s="198"/>
      <c r="L3204" s="199"/>
      <c r="M3204" s="200" t="s">
        <v>1</v>
      </c>
      <c r="N3204" s="201" t="s">
        <v>37</v>
      </c>
      <c r="O3204" s="156">
        <v>0</v>
      </c>
      <c r="P3204" s="156">
        <f>O3204*H3204</f>
        <v>0</v>
      </c>
      <c r="Q3204" s="156">
        <v>3.2000000000000001E-2</v>
      </c>
      <c r="R3204" s="156">
        <f>Q3204*H3204</f>
        <v>6.4000000000000001E-2</v>
      </c>
      <c r="S3204" s="156">
        <v>0</v>
      </c>
      <c r="T3204" s="157">
        <f>S3204*H3204</f>
        <v>0</v>
      </c>
      <c r="U3204" s="30"/>
      <c r="V3204" s="30"/>
      <c r="W3204" s="30"/>
      <c r="X3204" s="30"/>
      <c r="Y3204" s="30"/>
      <c r="Z3204" s="30"/>
      <c r="AA3204" s="30"/>
      <c r="AB3204" s="30"/>
      <c r="AC3204" s="30"/>
      <c r="AD3204" s="30"/>
      <c r="AE3204" s="30"/>
      <c r="AR3204" s="158" t="s">
        <v>511</v>
      </c>
      <c r="AT3204" s="158" t="s">
        <v>777</v>
      </c>
      <c r="AU3204" s="158" t="s">
        <v>87</v>
      </c>
      <c r="AY3204" s="18" t="s">
        <v>157</v>
      </c>
      <c r="BE3204" s="159">
        <f>IF(N3204="základná",J3204,0)</f>
        <v>0</v>
      </c>
      <c r="BF3204" s="159">
        <f>IF(N3204="znížená",J3204,0)</f>
        <v>0</v>
      </c>
      <c r="BG3204" s="159">
        <f>IF(N3204="zákl. prenesená",J3204,0)</f>
        <v>0</v>
      </c>
      <c r="BH3204" s="159">
        <f>IF(N3204="zníž. prenesená",J3204,0)</f>
        <v>0</v>
      </c>
      <c r="BI3204" s="159">
        <f>IF(N3204="nulová",J3204,0)</f>
        <v>0</v>
      </c>
      <c r="BJ3204" s="18" t="s">
        <v>87</v>
      </c>
      <c r="BK3204" s="160">
        <f>ROUND(I3204*H3204,3)</f>
        <v>0</v>
      </c>
      <c r="BL3204" s="18" t="s">
        <v>220</v>
      </c>
      <c r="BM3204" s="158" t="s">
        <v>3884</v>
      </c>
    </row>
    <row r="3205" spans="1:65" s="14" customFormat="1" x14ac:dyDescent="0.2">
      <c r="B3205" s="172"/>
      <c r="D3205" s="166" t="s">
        <v>269</v>
      </c>
      <c r="E3205" s="173" t="s">
        <v>1</v>
      </c>
      <c r="F3205" s="174" t="s">
        <v>3885</v>
      </c>
      <c r="H3205" s="175">
        <v>2</v>
      </c>
      <c r="L3205" s="172"/>
      <c r="M3205" s="176"/>
      <c r="N3205" s="177"/>
      <c r="O3205" s="177"/>
      <c r="P3205" s="177"/>
      <c r="Q3205" s="177"/>
      <c r="R3205" s="177"/>
      <c r="S3205" s="177"/>
      <c r="T3205" s="178"/>
      <c r="AT3205" s="173" t="s">
        <v>269</v>
      </c>
      <c r="AU3205" s="173" t="s">
        <v>87</v>
      </c>
      <c r="AV3205" s="14" t="s">
        <v>87</v>
      </c>
      <c r="AW3205" s="14" t="s">
        <v>26</v>
      </c>
      <c r="AX3205" s="14" t="s">
        <v>71</v>
      </c>
      <c r="AY3205" s="173" t="s">
        <v>157</v>
      </c>
    </row>
    <row r="3206" spans="1:65" s="13" customFormat="1" x14ac:dyDescent="0.2">
      <c r="B3206" s="165"/>
      <c r="D3206" s="166" t="s">
        <v>269</v>
      </c>
      <c r="E3206" s="167" t="s">
        <v>1</v>
      </c>
      <c r="F3206" s="168" t="s">
        <v>3538</v>
      </c>
      <c r="H3206" s="167" t="s">
        <v>1</v>
      </c>
      <c r="L3206" s="165"/>
      <c r="M3206" s="169"/>
      <c r="N3206" s="170"/>
      <c r="O3206" s="170"/>
      <c r="P3206" s="170"/>
      <c r="Q3206" s="170"/>
      <c r="R3206" s="170"/>
      <c r="S3206" s="170"/>
      <c r="T3206" s="171"/>
      <c r="AT3206" s="167" t="s">
        <v>269</v>
      </c>
      <c r="AU3206" s="167" t="s">
        <v>87</v>
      </c>
      <c r="AV3206" s="13" t="s">
        <v>79</v>
      </c>
      <c r="AW3206" s="13" t="s">
        <v>26</v>
      </c>
      <c r="AX3206" s="13" t="s">
        <v>71</v>
      </c>
      <c r="AY3206" s="167" t="s">
        <v>157</v>
      </c>
    </row>
    <row r="3207" spans="1:65" s="13" customFormat="1" x14ac:dyDescent="0.2">
      <c r="B3207" s="165"/>
      <c r="D3207" s="166" t="s">
        <v>269</v>
      </c>
      <c r="E3207" s="167" t="s">
        <v>1</v>
      </c>
      <c r="F3207" s="168" t="s">
        <v>3539</v>
      </c>
      <c r="H3207" s="167" t="s">
        <v>1</v>
      </c>
      <c r="L3207" s="165"/>
      <c r="M3207" s="169"/>
      <c r="N3207" s="170"/>
      <c r="O3207" s="170"/>
      <c r="P3207" s="170"/>
      <c r="Q3207" s="170"/>
      <c r="R3207" s="170"/>
      <c r="S3207" s="170"/>
      <c r="T3207" s="171"/>
      <c r="AT3207" s="167" t="s">
        <v>269</v>
      </c>
      <c r="AU3207" s="167" t="s">
        <v>87</v>
      </c>
      <c r="AV3207" s="13" t="s">
        <v>79</v>
      </c>
      <c r="AW3207" s="13" t="s">
        <v>26</v>
      </c>
      <c r="AX3207" s="13" t="s">
        <v>71</v>
      </c>
      <c r="AY3207" s="167" t="s">
        <v>157</v>
      </c>
    </row>
    <row r="3208" spans="1:65" s="13" customFormat="1" ht="22.5" x14ac:dyDescent="0.2">
      <c r="B3208" s="165"/>
      <c r="D3208" s="166" t="s">
        <v>269</v>
      </c>
      <c r="E3208" s="167" t="s">
        <v>1</v>
      </c>
      <c r="F3208" s="168" t="s">
        <v>3540</v>
      </c>
      <c r="H3208" s="167" t="s">
        <v>1</v>
      </c>
      <c r="L3208" s="165"/>
      <c r="M3208" s="169"/>
      <c r="N3208" s="170"/>
      <c r="O3208" s="170"/>
      <c r="P3208" s="170"/>
      <c r="Q3208" s="170"/>
      <c r="R3208" s="170"/>
      <c r="S3208" s="170"/>
      <c r="T3208" s="171"/>
      <c r="AT3208" s="167" t="s">
        <v>269</v>
      </c>
      <c r="AU3208" s="167" t="s">
        <v>87</v>
      </c>
      <c r="AV3208" s="13" t="s">
        <v>79</v>
      </c>
      <c r="AW3208" s="13" t="s">
        <v>26</v>
      </c>
      <c r="AX3208" s="13" t="s">
        <v>71</v>
      </c>
      <c r="AY3208" s="167" t="s">
        <v>157</v>
      </c>
    </row>
    <row r="3209" spans="1:65" s="13" customFormat="1" x14ac:dyDescent="0.2">
      <c r="B3209" s="165"/>
      <c r="D3209" s="166" t="s">
        <v>269</v>
      </c>
      <c r="E3209" s="167" t="s">
        <v>1</v>
      </c>
      <c r="F3209" s="168" t="s">
        <v>1997</v>
      </c>
      <c r="H3209" s="167" t="s">
        <v>1</v>
      </c>
      <c r="L3209" s="165"/>
      <c r="M3209" s="169"/>
      <c r="N3209" s="170"/>
      <c r="O3209" s="170"/>
      <c r="P3209" s="170"/>
      <c r="Q3209" s="170"/>
      <c r="R3209" s="170"/>
      <c r="S3209" s="170"/>
      <c r="T3209" s="171"/>
      <c r="AT3209" s="167" t="s">
        <v>269</v>
      </c>
      <c r="AU3209" s="167" t="s">
        <v>87</v>
      </c>
      <c r="AV3209" s="13" t="s">
        <v>79</v>
      </c>
      <c r="AW3209" s="13" t="s">
        <v>26</v>
      </c>
      <c r="AX3209" s="13" t="s">
        <v>71</v>
      </c>
      <c r="AY3209" s="167" t="s">
        <v>157</v>
      </c>
    </row>
    <row r="3210" spans="1:65" s="13" customFormat="1" ht="33.75" x14ac:dyDescent="0.2">
      <c r="B3210" s="165"/>
      <c r="D3210" s="166" t="s">
        <v>269</v>
      </c>
      <c r="E3210" s="167" t="s">
        <v>1</v>
      </c>
      <c r="F3210" s="168" t="s">
        <v>3768</v>
      </c>
      <c r="H3210" s="167" t="s">
        <v>1</v>
      </c>
      <c r="L3210" s="165"/>
      <c r="M3210" s="169"/>
      <c r="N3210" s="170"/>
      <c r="O3210" s="170"/>
      <c r="P3210" s="170"/>
      <c r="Q3210" s="170"/>
      <c r="R3210" s="170"/>
      <c r="S3210" s="170"/>
      <c r="T3210" s="171"/>
      <c r="AT3210" s="167" t="s">
        <v>269</v>
      </c>
      <c r="AU3210" s="167" t="s">
        <v>87</v>
      </c>
      <c r="AV3210" s="13" t="s">
        <v>79</v>
      </c>
      <c r="AW3210" s="13" t="s">
        <v>26</v>
      </c>
      <c r="AX3210" s="13" t="s">
        <v>71</v>
      </c>
      <c r="AY3210" s="167" t="s">
        <v>157</v>
      </c>
    </row>
    <row r="3211" spans="1:65" s="13" customFormat="1" ht="33.75" x14ac:dyDescent="0.2">
      <c r="B3211" s="165"/>
      <c r="D3211" s="166" t="s">
        <v>269</v>
      </c>
      <c r="E3211" s="167" t="s">
        <v>1</v>
      </c>
      <c r="F3211" s="168" t="s">
        <v>3769</v>
      </c>
      <c r="H3211" s="167" t="s">
        <v>1</v>
      </c>
      <c r="L3211" s="165"/>
      <c r="M3211" s="169"/>
      <c r="N3211" s="170"/>
      <c r="O3211" s="170"/>
      <c r="P3211" s="170"/>
      <c r="Q3211" s="170"/>
      <c r="R3211" s="170"/>
      <c r="S3211" s="170"/>
      <c r="T3211" s="171"/>
      <c r="AT3211" s="167" t="s">
        <v>269</v>
      </c>
      <c r="AU3211" s="167" t="s">
        <v>87</v>
      </c>
      <c r="AV3211" s="13" t="s">
        <v>79</v>
      </c>
      <c r="AW3211" s="13" t="s">
        <v>26</v>
      </c>
      <c r="AX3211" s="13" t="s">
        <v>71</v>
      </c>
      <c r="AY3211" s="167" t="s">
        <v>157</v>
      </c>
    </row>
    <row r="3212" spans="1:65" s="15" customFormat="1" x14ac:dyDescent="0.2">
      <c r="B3212" s="179"/>
      <c r="D3212" s="166" t="s">
        <v>269</v>
      </c>
      <c r="E3212" s="180" t="s">
        <v>1</v>
      </c>
      <c r="F3212" s="181" t="s">
        <v>272</v>
      </c>
      <c r="H3212" s="182">
        <v>2</v>
      </c>
      <c r="L3212" s="179"/>
      <c r="M3212" s="183"/>
      <c r="N3212" s="184"/>
      <c r="O3212" s="184"/>
      <c r="P3212" s="184"/>
      <c r="Q3212" s="184"/>
      <c r="R3212" s="184"/>
      <c r="S3212" s="184"/>
      <c r="T3212" s="185"/>
      <c r="AT3212" s="180" t="s">
        <v>269</v>
      </c>
      <c r="AU3212" s="180" t="s">
        <v>87</v>
      </c>
      <c r="AV3212" s="15" t="s">
        <v>162</v>
      </c>
      <c r="AW3212" s="15" t="s">
        <v>26</v>
      </c>
      <c r="AX3212" s="15" t="s">
        <v>79</v>
      </c>
      <c r="AY3212" s="180" t="s">
        <v>157</v>
      </c>
    </row>
    <row r="3213" spans="1:65" s="2" customFormat="1" ht="37.9" customHeight="1" x14ac:dyDescent="0.2">
      <c r="A3213" s="30"/>
      <c r="B3213" s="147"/>
      <c r="C3213" s="193" t="s">
        <v>3886</v>
      </c>
      <c r="D3213" s="193" t="s">
        <v>777</v>
      </c>
      <c r="E3213" s="194" t="s">
        <v>3887</v>
      </c>
      <c r="F3213" s="195" t="s">
        <v>3888</v>
      </c>
      <c r="G3213" s="196" t="s">
        <v>205</v>
      </c>
      <c r="H3213" s="197">
        <v>1</v>
      </c>
      <c r="I3213" s="197"/>
      <c r="J3213" s="197">
        <f>ROUND(I3213*H3213,3)</f>
        <v>0</v>
      </c>
      <c r="K3213" s="198"/>
      <c r="L3213" s="199"/>
      <c r="M3213" s="200" t="s">
        <v>1</v>
      </c>
      <c r="N3213" s="201" t="s">
        <v>37</v>
      </c>
      <c r="O3213" s="156">
        <v>0</v>
      </c>
      <c r="P3213" s="156">
        <f>O3213*H3213</f>
        <v>0</v>
      </c>
      <c r="Q3213" s="156">
        <v>3.2000000000000001E-2</v>
      </c>
      <c r="R3213" s="156">
        <f>Q3213*H3213</f>
        <v>3.2000000000000001E-2</v>
      </c>
      <c r="S3213" s="156">
        <v>0</v>
      </c>
      <c r="T3213" s="157">
        <f>S3213*H3213</f>
        <v>0</v>
      </c>
      <c r="U3213" s="30"/>
      <c r="V3213" s="30"/>
      <c r="W3213" s="30"/>
      <c r="X3213" s="30"/>
      <c r="Y3213" s="30"/>
      <c r="Z3213" s="30"/>
      <c r="AA3213" s="30"/>
      <c r="AB3213" s="30"/>
      <c r="AC3213" s="30"/>
      <c r="AD3213" s="30"/>
      <c r="AE3213" s="30"/>
      <c r="AR3213" s="158" t="s">
        <v>511</v>
      </c>
      <c r="AT3213" s="158" t="s">
        <v>777</v>
      </c>
      <c r="AU3213" s="158" t="s">
        <v>87</v>
      </c>
      <c r="AY3213" s="18" t="s">
        <v>157</v>
      </c>
      <c r="BE3213" s="159">
        <f>IF(N3213="základná",J3213,0)</f>
        <v>0</v>
      </c>
      <c r="BF3213" s="159">
        <f>IF(N3213="znížená",J3213,0)</f>
        <v>0</v>
      </c>
      <c r="BG3213" s="159">
        <f>IF(N3213="zákl. prenesená",J3213,0)</f>
        <v>0</v>
      </c>
      <c r="BH3213" s="159">
        <f>IF(N3213="zníž. prenesená",J3213,0)</f>
        <v>0</v>
      </c>
      <c r="BI3213" s="159">
        <f>IF(N3213="nulová",J3213,0)</f>
        <v>0</v>
      </c>
      <c r="BJ3213" s="18" t="s">
        <v>87</v>
      </c>
      <c r="BK3213" s="160">
        <f>ROUND(I3213*H3213,3)</f>
        <v>0</v>
      </c>
      <c r="BL3213" s="18" t="s">
        <v>220</v>
      </c>
      <c r="BM3213" s="158" t="s">
        <v>3889</v>
      </c>
    </row>
    <row r="3214" spans="1:65" s="14" customFormat="1" x14ac:dyDescent="0.2">
      <c r="B3214" s="172"/>
      <c r="D3214" s="166" t="s">
        <v>269</v>
      </c>
      <c r="E3214" s="173" t="s">
        <v>1</v>
      </c>
      <c r="F3214" s="174" t="s">
        <v>3890</v>
      </c>
      <c r="H3214" s="175">
        <v>1</v>
      </c>
      <c r="L3214" s="172"/>
      <c r="M3214" s="176"/>
      <c r="N3214" s="177"/>
      <c r="O3214" s="177"/>
      <c r="P3214" s="177"/>
      <c r="Q3214" s="177"/>
      <c r="R3214" s="177"/>
      <c r="S3214" s="177"/>
      <c r="T3214" s="178"/>
      <c r="AT3214" s="173" t="s">
        <v>269</v>
      </c>
      <c r="AU3214" s="173" t="s">
        <v>87</v>
      </c>
      <c r="AV3214" s="14" t="s">
        <v>87</v>
      </c>
      <c r="AW3214" s="14" t="s">
        <v>26</v>
      </c>
      <c r="AX3214" s="14" t="s">
        <v>71</v>
      </c>
      <c r="AY3214" s="173" t="s">
        <v>157</v>
      </c>
    </row>
    <row r="3215" spans="1:65" s="13" customFormat="1" x14ac:dyDescent="0.2">
      <c r="B3215" s="165"/>
      <c r="D3215" s="166" t="s">
        <v>269</v>
      </c>
      <c r="E3215" s="167" t="s">
        <v>1</v>
      </c>
      <c r="F3215" s="168" t="s">
        <v>3538</v>
      </c>
      <c r="H3215" s="167" t="s">
        <v>1</v>
      </c>
      <c r="L3215" s="165"/>
      <c r="M3215" s="169"/>
      <c r="N3215" s="170"/>
      <c r="O3215" s="170"/>
      <c r="P3215" s="170"/>
      <c r="Q3215" s="170"/>
      <c r="R3215" s="170"/>
      <c r="S3215" s="170"/>
      <c r="T3215" s="171"/>
      <c r="AT3215" s="167" t="s">
        <v>269</v>
      </c>
      <c r="AU3215" s="167" t="s">
        <v>87</v>
      </c>
      <c r="AV3215" s="13" t="s">
        <v>79</v>
      </c>
      <c r="AW3215" s="13" t="s">
        <v>26</v>
      </c>
      <c r="AX3215" s="13" t="s">
        <v>71</v>
      </c>
      <c r="AY3215" s="167" t="s">
        <v>157</v>
      </c>
    </row>
    <row r="3216" spans="1:65" s="13" customFormat="1" x14ac:dyDescent="0.2">
      <c r="B3216" s="165"/>
      <c r="D3216" s="166" t="s">
        <v>269</v>
      </c>
      <c r="E3216" s="167" t="s">
        <v>1</v>
      </c>
      <c r="F3216" s="168" t="s">
        <v>3539</v>
      </c>
      <c r="H3216" s="167" t="s">
        <v>1</v>
      </c>
      <c r="L3216" s="165"/>
      <c r="M3216" s="169"/>
      <c r="N3216" s="170"/>
      <c r="O3216" s="170"/>
      <c r="P3216" s="170"/>
      <c r="Q3216" s="170"/>
      <c r="R3216" s="170"/>
      <c r="S3216" s="170"/>
      <c r="T3216" s="171"/>
      <c r="AT3216" s="167" t="s">
        <v>269</v>
      </c>
      <c r="AU3216" s="167" t="s">
        <v>87</v>
      </c>
      <c r="AV3216" s="13" t="s">
        <v>79</v>
      </c>
      <c r="AW3216" s="13" t="s">
        <v>26</v>
      </c>
      <c r="AX3216" s="13" t="s">
        <v>71</v>
      </c>
      <c r="AY3216" s="167" t="s">
        <v>157</v>
      </c>
    </row>
    <row r="3217" spans="1:65" s="13" customFormat="1" ht="22.5" x14ac:dyDescent="0.2">
      <c r="B3217" s="165"/>
      <c r="D3217" s="166" t="s">
        <v>269</v>
      </c>
      <c r="E3217" s="167" t="s">
        <v>1</v>
      </c>
      <c r="F3217" s="168" t="s">
        <v>3540</v>
      </c>
      <c r="H3217" s="167" t="s">
        <v>1</v>
      </c>
      <c r="L3217" s="165"/>
      <c r="M3217" s="169"/>
      <c r="N3217" s="170"/>
      <c r="O3217" s="170"/>
      <c r="P3217" s="170"/>
      <c r="Q3217" s="170"/>
      <c r="R3217" s="170"/>
      <c r="S3217" s="170"/>
      <c r="T3217" s="171"/>
      <c r="AT3217" s="167" t="s">
        <v>269</v>
      </c>
      <c r="AU3217" s="167" t="s">
        <v>87</v>
      </c>
      <c r="AV3217" s="13" t="s">
        <v>79</v>
      </c>
      <c r="AW3217" s="13" t="s">
        <v>26</v>
      </c>
      <c r="AX3217" s="13" t="s">
        <v>71</v>
      </c>
      <c r="AY3217" s="167" t="s">
        <v>157</v>
      </c>
    </row>
    <row r="3218" spans="1:65" s="13" customFormat="1" x14ac:dyDescent="0.2">
      <c r="B3218" s="165"/>
      <c r="D3218" s="166" t="s">
        <v>269</v>
      </c>
      <c r="E3218" s="167" t="s">
        <v>1</v>
      </c>
      <c r="F3218" s="168" t="s">
        <v>1997</v>
      </c>
      <c r="H3218" s="167" t="s">
        <v>1</v>
      </c>
      <c r="L3218" s="165"/>
      <c r="M3218" s="169"/>
      <c r="N3218" s="170"/>
      <c r="O3218" s="170"/>
      <c r="P3218" s="170"/>
      <c r="Q3218" s="170"/>
      <c r="R3218" s="170"/>
      <c r="S3218" s="170"/>
      <c r="T3218" s="171"/>
      <c r="AT3218" s="167" t="s">
        <v>269</v>
      </c>
      <c r="AU3218" s="167" t="s">
        <v>87</v>
      </c>
      <c r="AV3218" s="13" t="s">
        <v>79</v>
      </c>
      <c r="AW3218" s="13" t="s">
        <v>26</v>
      </c>
      <c r="AX3218" s="13" t="s">
        <v>71</v>
      </c>
      <c r="AY3218" s="167" t="s">
        <v>157</v>
      </c>
    </row>
    <row r="3219" spans="1:65" s="13" customFormat="1" ht="33.75" x14ac:dyDescent="0.2">
      <c r="B3219" s="165"/>
      <c r="D3219" s="166" t="s">
        <v>269</v>
      </c>
      <c r="E3219" s="167" t="s">
        <v>1</v>
      </c>
      <c r="F3219" s="168" t="s">
        <v>3768</v>
      </c>
      <c r="H3219" s="167" t="s">
        <v>1</v>
      </c>
      <c r="L3219" s="165"/>
      <c r="M3219" s="169"/>
      <c r="N3219" s="170"/>
      <c r="O3219" s="170"/>
      <c r="P3219" s="170"/>
      <c r="Q3219" s="170"/>
      <c r="R3219" s="170"/>
      <c r="S3219" s="170"/>
      <c r="T3219" s="171"/>
      <c r="AT3219" s="167" t="s">
        <v>269</v>
      </c>
      <c r="AU3219" s="167" t="s">
        <v>87</v>
      </c>
      <c r="AV3219" s="13" t="s">
        <v>79</v>
      </c>
      <c r="AW3219" s="13" t="s">
        <v>26</v>
      </c>
      <c r="AX3219" s="13" t="s">
        <v>71</v>
      </c>
      <c r="AY3219" s="167" t="s">
        <v>157</v>
      </c>
    </row>
    <row r="3220" spans="1:65" s="13" customFormat="1" ht="33.75" x14ac:dyDescent="0.2">
      <c r="B3220" s="165"/>
      <c r="D3220" s="166" t="s">
        <v>269</v>
      </c>
      <c r="E3220" s="167" t="s">
        <v>1</v>
      </c>
      <c r="F3220" s="168" t="s">
        <v>3769</v>
      </c>
      <c r="H3220" s="167" t="s">
        <v>1</v>
      </c>
      <c r="L3220" s="165"/>
      <c r="M3220" s="169"/>
      <c r="N3220" s="170"/>
      <c r="O3220" s="170"/>
      <c r="P3220" s="170"/>
      <c r="Q3220" s="170"/>
      <c r="R3220" s="170"/>
      <c r="S3220" s="170"/>
      <c r="T3220" s="171"/>
      <c r="AT3220" s="167" t="s">
        <v>269</v>
      </c>
      <c r="AU3220" s="167" t="s">
        <v>87</v>
      </c>
      <c r="AV3220" s="13" t="s">
        <v>79</v>
      </c>
      <c r="AW3220" s="13" t="s">
        <v>26</v>
      </c>
      <c r="AX3220" s="13" t="s">
        <v>71</v>
      </c>
      <c r="AY3220" s="167" t="s">
        <v>157</v>
      </c>
    </row>
    <row r="3221" spans="1:65" s="15" customFormat="1" x14ac:dyDescent="0.2">
      <c r="B3221" s="179"/>
      <c r="D3221" s="166" t="s">
        <v>269</v>
      </c>
      <c r="E3221" s="180" t="s">
        <v>1</v>
      </c>
      <c r="F3221" s="181" t="s">
        <v>272</v>
      </c>
      <c r="H3221" s="182">
        <v>1</v>
      </c>
      <c r="L3221" s="179"/>
      <c r="M3221" s="183"/>
      <c r="N3221" s="184"/>
      <c r="O3221" s="184"/>
      <c r="P3221" s="184"/>
      <c r="Q3221" s="184"/>
      <c r="R3221" s="184"/>
      <c r="S3221" s="184"/>
      <c r="T3221" s="185"/>
      <c r="AT3221" s="180" t="s">
        <v>269</v>
      </c>
      <c r="AU3221" s="180" t="s">
        <v>87</v>
      </c>
      <c r="AV3221" s="15" t="s">
        <v>162</v>
      </c>
      <c r="AW3221" s="15" t="s">
        <v>26</v>
      </c>
      <c r="AX3221" s="15" t="s">
        <v>79</v>
      </c>
      <c r="AY3221" s="180" t="s">
        <v>157</v>
      </c>
    </row>
    <row r="3222" spans="1:65" s="2" customFormat="1" ht="37.9" customHeight="1" x14ac:dyDescent="0.2">
      <c r="A3222" s="30"/>
      <c r="B3222" s="147"/>
      <c r="C3222" s="193" t="s">
        <v>3891</v>
      </c>
      <c r="D3222" s="193" t="s">
        <v>777</v>
      </c>
      <c r="E3222" s="194" t="s">
        <v>3892</v>
      </c>
      <c r="F3222" s="195" t="s">
        <v>3893</v>
      </c>
      <c r="G3222" s="196" t="s">
        <v>205</v>
      </c>
      <c r="H3222" s="197">
        <v>1</v>
      </c>
      <c r="I3222" s="197"/>
      <c r="J3222" s="197">
        <f>ROUND(I3222*H3222,3)</f>
        <v>0</v>
      </c>
      <c r="K3222" s="198"/>
      <c r="L3222" s="199"/>
      <c r="M3222" s="200" t="s">
        <v>1</v>
      </c>
      <c r="N3222" s="201" t="s">
        <v>37</v>
      </c>
      <c r="O3222" s="156">
        <v>0</v>
      </c>
      <c r="P3222" s="156">
        <f>O3222*H3222</f>
        <v>0</v>
      </c>
      <c r="Q3222" s="156">
        <v>3.2000000000000001E-2</v>
      </c>
      <c r="R3222" s="156">
        <f>Q3222*H3222</f>
        <v>3.2000000000000001E-2</v>
      </c>
      <c r="S3222" s="156">
        <v>0</v>
      </c>
      <c r="T3222" s="157">
        <f>S3222*H3222</f>
        <v>0</v>
      </c>
      <c r="U3222" s="30"/>
      <c r="V3222" s="30"/>
      <c r="W3222" s="30"/>
      <c r="X3222" s="30"/>
      <c r="Y3222" s="30"/>
      <c r="Z3222" s="30"/>
      <c r="AA3222" s="30"/>
      <c r="AB3222" s="30"/>
      <c r="AC3222" s="30"/>
      <c r="AD3222" s="30"/>
      <c r="AE3222" s="30"/>
      <c r="AR3222" s="158" t="s">
        <v>511</v>
      </c>
      <c r="AT3222" s="158" t="s">
        <v>777</v>
      </c>
      <c r="AU3222" s="158" t="s">
        <v>87</v>
      </c>
      <c r="AY3222" s="18" t="s">
        <v>157</v>
      </c>
      <c r="BE3222" s="159">
        <f>IF(N3222="základná",J3222,0)</f>
        <v>0</v>
      </c>
      <c r="BF3222" s="159">
        <f>IF(N3222="znížená",J3222,0)</f>
        <v>0</v>
      </c>
      <c r="BG3222" s="159">
        <f>IF(N3222="zákl. prenesená",J3222,0)</f>
        <v>0</v>
      </c>
      <c r="BH3222" s="159">
        <f>IF(N3222="zníž. prenesená",J3222,0)</f>
        <v>0</v>
      </c>
      <c r="BI3222" s="159">
        <f>IF(N3222="nulová",J3222,0)</f>
        <v>0</v>
      </c>
      <c r="BJ3222" s="18" t="s">
        <v>87</v>
      </c>
      <c r="BK3222" s="160">
        <f>ROUND(I3222*H3222,3)</f>
        <v>0</v>
      </c>
      <c r="BL3222" s="18" t="s">
        <v>220</v>
      </c>
      <c r="BM3222" s="158" t="s">
        <v>3894</v>
      </c>
    </row>
    <row r="3223" spans="1:65" s="14" customFormat="1" x14ac:dyDescent="0.2">
      <c r="B3223" s="172"/>
      <c r="D3223" s="166" t="s">
        <v>269</v>
      </c>
      <c r="E3223" s="173" t="s">
        <v>1</v>
      </c>
      <c r="F3223" s="174" t="s">
        <v>3895</v>
      </c>
      <c r="H3223" s="175">
        <v>1</v>
      </c>
      <c r="L3223" s="172"/>
      <c r="M3223" s="176"/>
      <c r="N3223" s="177"/>
      <c r="O3223" s="177"/>
      <c r="P3223" s="177"/>
      <c r="Q3223" s="177"/>
      <c r="R3223" s="177"/>
      <c r="S3223" s="177"/>
      <c r="T3223" s="178"/>
      <c r="AT3223" s="173" t="s">
        <v>269</v>
      </c>
      <c r="AU3223" s="173" t="s">
        <v>87</v>
      </c>
      <c r="AV3223" s="14" t="s">
        <v>87</v>
      </c>
      <c r="AW3223" s="14" t="s">
        <v>26</v>
      </c>
      <c r="AX3223" s="14" t="s">
        <v>71</v>
      </c>
      <c r="AY3223" s="173" t="s">
        <v>157</v>
      </c>
    </row>
    <row r="3224" spans="1:65" s="13" customFormat="1" x14ac:dyDescent="0.2">
      <c r="B3224" s="165"/>
      <c r="D3224" s="166" t="s">
        <v>269</v>
      </c>
      <c r="E3224" s="167" t="s">
        <v>1</v>
      </c>
      <c r="F3224" s="168" t="s">
        <v>3538</v>
      </c>
      <c r="H3224" s="167" t="s">
        <v>1</v>
      </c>
      <c r="L3224" s="165"/>
      <c r="M3224" s="169"/>
      <c r="N3224" s="170"/>
      <c r="O3224" s="170"/>
      <c r="P3224" s="170"/>
      <c r="Q3224" s="170"/>
      <c r="R3224" s="170"/>
      <c r="S3224" s="170"/>
      <c r="T3224" s="171"/>
      <c r="AT3224" s="167" t="s">
        <v>269</v>
      </c>
      <c r="AU3224" s="167" t="s">
        <v>87</v>
      </c>
      <c r="AV3224" s="13" t="s">
        <v>79</v>
      </c>
      <c r="AW3224" s="13" t="s">
        <v>26</v>
      </c>
      <c r="AX3224" s="13" t="s">
        <v>71</v>
      </c>
      <c r="AY3224" s="167" t="s">
        <v>157</v>
      </c>
    </row>
    <row r="3225" spans="1:65" s="13" customFormat="1" x14ac:dyDescent="0.2">
      <c r="B3225" s="165"/>
      <c r="D3225" s="166" t="s">
        <v>269</v>
      </c>
      <c r="E3225" s="167" t="s">
        <v>1</v>
      </c>
      <c r="F3225" s="168" t="s">
        <v>3539</v>
      </c>
      <c r="H3225" s="167" t="s">
        <v>1</v>
      </c>
      <c r="L3225" s="165"/>
      <c r="M3225" s="169"/>
      <c r="N3225" s="170"/>
      <c r="O3225" s="170"/>
      <c r="P3225" s="170"/>
      <c r="Q3225" s="170"/>
      <c r="R3225" s="170"/>
      <c r="S3225" s="170"/>
      <c r="T3225" s="171"/>
      <c r="AT3225" s="167" t="s">
        <v>269</v>
      </c>
      <c r="AU3225" s="167" t="s">
        <v>87</v>
      </c>
      <c r="AV3225" s="13" t="s">
        <v>79</v>
      </c>
      <c r="AW3225" s="13" t="s">
        <v>26</v>
      </c>
      <c r="AX3225" s="13" t="s">
        <v>71</v>
      </c>
      <c r="AY3225" s="167" t="s">
        <v>157</v>
      </c>
    </row>
    <row r="3226" spans="1:65" s="13" customFormat="1" ht="22.5" x14ac:dyDescent="0.2">
      <c r="B3226" s="165"/>
      <c r="D3226" s="166" t="s">
        <v>269</v>
      </c>
      <c r="E3226" s="167" t="s">
        <v>1</v>
      </c>
      <c r="F3226" s="168" t="s">
        <v>3540</v>
      </c>
      <c r="H3226" s="167" t="s">
        <v>1</v>
      </c>
      <c r="L3226" s="165"/>
      <c r="M3226" s="169"/>
      <c r="N3226" s="170"/>
      <c r="O3226" s="170"/>
      <c r="P3226" s="170"/>
      <c r="Q3226" s="170"/>
      <c r="R3226" s="170"/>
      <c r="S3226" s="170"/>
      <c r="T3226" s="171"/>
      <c r="AT3226" s="167" t="s">
        <v>269</v>
      </c>
      <c r="AU3226" s="167" t="s">
        <v>87</v>
      </c>
      <c r="AV3226" s="13" t="s">
        <v>79</v>
      </c>
      <c r="AW3226" s="13" t="s">
        <v>26</v>
      </c>
      <c r="AX3226" s="13" t="s">
        <v>71</v>
      </c>
      <c r="AY3226" s="167" t="s">
        <v>157</v>
      </c>
    </row>
    <row r="3227" spans="1:65" s="13" customFormat="1" x14ac:dyDescent="0.2">
      <c r="B3227" s="165"/>
      <c r="D3227" s="166" t="s">
        <v>269</v>
      </c>
      <c r="E3227" s="167" t="s">
        <v>1</v>
      </c>
      <c r="F3227" s="168" t="s">
        <v>1997</v>
      </c>
      <c r="H3227" s="167" t="s">
        <v>1</v>
      </c>
      <c r="L3227" s="165"/>
      <c r="M3227" s="169"/>
      <c r="N3227" s="170"/>
      <c r="O3227" s="170"/>
      <c r="P3227" s="170"/>
      <c r="Q3227" s="170"/>
      <c r="R3227" s="170"/>
      <c r="S3227" s="170"/>
      <c r="T3227" s="171"/>
      <c r="AT3227" s="167" t="s">
        <v>269</v>
      </c>
      <c r="AU3227" s="167" t="s">
        <v>87</v>
      </c>
      <c r="AV3227" s="13" t="s">
        <v>79</v>
      </c>
      <c r="AW3227" s="13" t="s">
        <v>26</v>
      </c>
      <c r="AX3227" s="13" t="s">
        <v>71</v>
      </c>
      <c r="AY3227" s="167" t="s">
        <v>157</v>
      </c>
    </row>
    <row r="3228" spans="1:65" s="13" customFormat="1" ht="33.75" x14ac:dyDescent="0.2">
      <c r="B3228" s="165"/>
      <c r="D3228" s="166" t="s">
        <v>269</v>
      </c>
      <c r="E3228" s="167" t="s">
        <v>1</v>
      </c>
      <c r="F3228" s="168" t="s">
        <v>3768</v>
      </c>
      <c r="H3228" s="167" t="s">
        <v>1</v>
      </c>
      <c r="L3228" s="165"/>
      <c r="M3228" s="169"/>
      <c r="N3228" s="170"/>
      <c r="O3228" s="170"/>
      <c r="P3228" s="170"/>
      <c r="Q3228" s="170"/>
      <c r="R3228" s="170"/>
      <c r="S3228" s="170"/>
      <c r="T3228" s="171"/>
      <c r="AT3228" s="167" t="s">
        <v>269</v>
      </c>
      <c r="AU3228" s="167" t="s">
        <v>87</v>
      </c>
      <c r="AV3228" s="13" t="s">
        <v>79</v>
      </c>
      <c r="AW3228" s="13" t="s">
        <v>26</v>
      </c>
      <c r="AX3228" s="13" t="s">
        <v>71</v>
      </c>
      <c r="AY3228" s="167" t="s">
        <v>157</v>
      </c>
    </row>
    <row r="3229" spans="1:65" s="13" customFormat="1" ht="33.75" x14ac:dyDescent="0.2">
      <c r="B3229" s="165"/>
      <c r="D3229" s="166" t="s">
        <v>269</v>
      </c>
      <c r="E3229" s="167" t="s">
        <v>1</v>
      </c>
      <c r="F3229" s="168" t="s">
        <v>3769</v>
      </c>
      <c r="H3229" s="167" t="s">
        <v>1</v>
      </c>
      <c r="L3229" s="165"/>
      <c r="M3229" s="169"/>
      <c r="N3229" s="170"/>
      <c r="O3229" s="170"/>
      <c r="P3229" s="170"/>
      <c r="Q3229" s="170"/>
      <c r="R3229" s="170"/>
      <c r="S3229" s="170"/>
      <c r="T3229" s="171"/>
      <c r="AT3229" s="167" t="s">
        <v>269</v>
      </c>
      <c r="AU3229" s="167" t="s">
        <v>87</v>
      </c>
      <c r="AV3229" s="13" t="s">
        <v>79</v>
      </c>
      <c r="AW3229" s="13" t="s">
        <v>26</v>
      </c>
      <c r="AX3229" s="13" t="s">
        <v>71</v>
      </c>
      <c r="AY3229" s="167" t="s">
        <v>157</v>
      </c>
    </row>
    <row r="3230" spans="1:65" s="15" customFormat="1" x14ac:dyDescent="0.2">
      <c r="B3230" s="179"/>
      <c r="D3230" s="166" t="s">
        <v>269</v>
      </c>
      <c r="E3230" s="180" t="s">
        <v>1</v>
      </c>
      <c r="F3230" s="181" t="s">
        <v>272</v>
      </c>
      <c r="H3230" s="182">
        <v>1</v>
      </c>
      <c r="L3230" s="179"/>
      <c r="M3230" s="183"/>
      <c r="N3230" s="184"/>
      <c r="O3230" s="184"/>
      <c r="P3230" s="184"/>
      <c r="Q3230" s="184"/>
      <c r="R3230" s="184"/>
      <c r="S3230" s="184"/>
      <c r="T3230" s="185"/>
      <c r="AT3230" s="180" t="s">
        <v>269</v>
      </c>
      <c r="AU3230" s="180" t="s">
        <v>87</v>
      </c>
      <c r="AV3230" s="15" t="s">
        <v>162</v>
      </c>
      <c r="AW3230" s="15" t="s">
        <v>26</v>
      </c>
      <c r="AX3230" s="15" t="s">
        <v>79</v>
      </c>
      <c r="AY3230" s="180" t="s">
        <v>157</v>
      </c>
    </row>
    <row r="3231" spans="1:65" s="2" customFormat="1" ht="37.9" customHeight="1" x14ac:dyDescent="0.2">
      <c r="A3231" s="30"/>
      <c r="B3231" s="147"/>
      <c r="C3231" s="148" t="s">
        <v>3896</v>
      </c>
      <c r="D3231" s="148" t="s">
        <v>159</v>
      </c>
      <c r="E3231" s="149" t="s">
        <v>3897</v>
      </c>
      <c r="F3231" s="150" t="s">
        <v>3898</v>
      </c>
      <c r="G3231" s="151" t="s">
        <v>205</v>
      </c>
      <c r="H3231" s="152">
        <v>2</v>
      </c>
      <c r="I3231" s="152"/>
      <c r="J3231" s="152">
        <f>ROUND(I3231*H3231,3)</f>
        <v>0</v>
      </c>
      <c r="K3231" s="153"/>
      <c r="L3231" s="31"/>
      <c r="M3231" s="154" t="s">
        <v>1</v>
      </c>
      <c r="N3231" s="155" t="s">
        <v>37</v>
      </c>
      <c r="O3231" s="156">
        <v>2.37</v>
      </c>
      <c r="P3231" s="156">
        <f>O3231*H3231</f>
        <v>4.74</v>
      </c>
      <c r="Q3231" s="156">
        <v>0</v>
      </c>
      <c r="R3231" s="156">
        <f>Q3231*H3231</f>
        <v>0</v>
      </c>
      <c r="S3231" s="156">
        <v>0</v>
      </c>
      <c r="T3231" s="157">
        <f>S3231*H3231</f>
        <v>0</v>
      </c>
      <c r="U3231" s="30"/>
      <c r="V3231" s="30"/>
      <c r="W3231" s="30"/>
      <c r="X3231" s="30"/>
      <c r="Y3231" s="30"/>
      <c r="Z3231" s="30"/>
      <c r="AA3231" s="30"/>
      <c r="AB3231" s="30"/>
      <c r="AC3231" s="30"/>
      <c r="AD3231" s="30"/>
      <c r="AE3231" s="30"/>
      <c r="AR3231" s="158" t="s">
        <v>220</v>
      </c>
      <c r="AT3231" s="158" t="s">
        <v>159</v>
      </c>
      <c r="AU3231" s="158" t="s">
        <v>87</v>
      </c>
      <c r="AY3231" s="18" t="s">
        <v>157</v>
      </c>
      <c r="BE3231" s="159">
        <f>IF(N3231="základná",J3231,0)</f>
        <v>0</v>
      </c>
      <c r="BF3231" s="159">
        <f>IF(N3231="znížená",J3231,0)</f>
        <v>0</v>
      </c>
      <c r="BG3231" s="159">
        <f>IF(N3231="zákl. prenesená",J3231,0)</f>
        <v>0</v>
      </c>
      <c r="BH3231" s="159">
        <f>IF(N3231="zníž. prenesená",J3231,0)</f>
        <v>0</v>
      </c>
      <c r="BI3231" s="159">
        <f>IF(N3231="nulová",J3231,0)</f>
        <v>0</v>
      </c>
      <c r="BJ3231" s="18" t="s">
        <v>87</v>
      </c>
      <c r="BK3231" s="160">
        <f>ROUND(I3231*H3231,3)</f>
        <v>0</v>
      </c>
      <c r="BL3231" s="18" t="s">
        <v>220</v>
      </c>
      <c r="BM3231" s="158" t="s">
        <v>3899</v>
      </c>
    </row>
    <row r="3232" spans="1:65" s="14" customFormat="1" x14ac:dyDescent="0.2">
      <c r="B3232" s="172"/>
      <c r="D3232" s="166" t="s">
        <v>269</v>
      </c>
      <c r="E3232" s="173" t="s">
        <v>1</v>
      </c>
      <c r="F3232" s="174" t="s">
        <v>3900</v>
      </c>
      <c r="H3232" s="175">
        <v>1</v>
      </c>
      <c r="L3232" s="172"/>
      <c r="M3232" s="176"/>
      <c r="N3232" s="177"/>
      <c r="O3232" s="177"/>
      <c r="P3232" s="177"/>
      <c r="Q3232" s="177"/>
      <c r="R3232" s="177"/>
      <c r="S3232" s="177"/>
      <c r="T3232" s="178"/>
      <c r="AT3232" s="173" t="s">
        <v>269</v>
      </c>
      <c r="AU3232" s="173" t="s">
        <v>87</v>
      </c>
      <c r="AV3232" s="14" t="s">
        <v>87</v>
      </c>
      <c r="AW3232" s="14" t="s">
        <v>26</v>
      </c>
      <c r="AX3232" s="14" t="s">
        <v>71</v>
      </c>
      <c r="AY3232" s="173" t="s">
        <v>157</v>
      </c>
    </row>
    <row r="3233" spans="1:65" s="14" customFormat="1" x14ac:dyDescent="0.2">
      <c r="B3233" s="172"/>
      <c r="D3233" s="166" t="s">
        <v>269</v>
      </c>
      <c r="E3233" s="173" t="s">
        <v>1</v>
      </c>
      <c r="F3233" s="174" t="s">
        <v>3901</v>
      </c>
      <c r="H3233" s="175">
        <v>1</v>
      </c>
      <c r="L3233" s="172"/>
      <c r="M3233" s="176"/>
      <c r="N3233" s="177"/>
      <c r="O3233" s="177"/>
      <c r="P3233" s="177"/>
      <c r="Q3233" s="177"/>
      <c r="R3233" s="177"/>
      <c r="S3233" s="177"/>
      <c r="T3233" s="178"/>
      <c r="AT3233" s="173" t="s">
        <v>269</v>
      </c>
      <c r="AU3233" s="173" t="s">
        <v>87</v>
      </c>
      <c r="AV3233" s="14" t="s">
        <v>87</v>
      </c>
      <c r="AW3233" s="14" t="s">
        <v>26</v>
      </c>
      <c r="AX3233" s="14" t="s">
        <v>71</v>
      </c>
      <c r="AY3233" s="173" t="s">
        <v>157</v>
      </c>
    </row>
    <row r="3234" spans="1:65" s="15" customFormat="1" x14ac:dyDescent="0.2">
      <c r="B3234" s="179"/>
      <c r="D3234" s="166" t="s">
        <v>269</v>
      </c>
      <c r="E3234" s="180" t="s">
        <v>1</v>
      </c>
      <c r="F3234" s="181" t="s">
        <v>272</v>
      </c>
      <c r="H3234" s="182">
        <v>2</v>
      </c>
      <c r="L3234" s="179"/>
      <c r="M3234" s="183"/>
      <c r="N3234" s="184"/>
      <c r="O3234" s="184"/>
      <c r="P3234" s="184"/>
      <c r="Q3234" s="184"/>
      <c r="R3234" s="184"/>
      <c r="S3234" s="184"/>
      <c r="T3234" s="185"/>
      <c r="AT3234" s="180" t="s">
        <v>269</v>
      </c>
      <c r="AU3234" s="180" t="s">
        <v>87</v>
      </c>
      <c r="AV3234" s="15" t="s">
        <v>162</v>
      </c>
      <c r="AW3234" s="15" t="s">
        <v>26</v>
      </c>
      <c r="AX3234" s="15" t="s">
        <v>79</v>
      </c>
      <c r="AY3234" s="180" t="s">
        <v>157</v>
      </c>
    </row>
    <row r="3235" spans="1:65" s="2" customFormat="1" ht="37.9" customHeight="1" x14ac:dyDescent="0.2">
      <c r="A3235" s="30"/>
      <c r="B3235" s="147"/>
      <c r="C3235" s="148" t="s">
        <v>3902</v>
      </c>
      <c r="D3235" s="148" t="s">
        <v>159</v>
      </c>
      <c r="E3235" s="149" t="s">
        <v>3903</v>
      </c>
      <c r="F3235" s="150" t="s">
        <v>3904</v>
      </c>
      <c r="G3235" s="151" t="s">
        <v>205</v>
      </c>
      <c r="H3235" s="152">
        <v>1</v>
      </c>
      <c r="I3235" s="152"/>
      <c r="J3235" s="152">
        <f>ROUND(I3235*H3235,3)</f>
        <v>0</v>
      </c>
      <c r="K3235" s="153"/>
      <c r="L3235" s="31"/>
      <c r="M3235" s="154" t="s">
        <v>1</v>
      </c>
      <c r="N3235" s="155" t="s">
        <v>37</v>
      </c>
      <c r="O3235" s="156">
        <v>4.4926500000000003</v>
      </c>
      <c r="P3235" s="156">
        <f>O3235*H3235</f>
        <v>4.4926500000000003</v>
      </c>
      <c r="Q3235" s="156">
        <v>0</v>
      </c>
      <c r="R3235" s="156">
        <f>Q3235*H3235</f>
        <v>0</v>
      </c>
      <c r="S3235" s="156">
        <v>0</v>
      </c>
      <c r="T3235" s="157">
        <f>S3235*H3235</f>
        <v>0</v>
      </c>
      <c r="U3235" s="30"/>
      <c r="V3235" s="30"/>
      <c r="W3235" s="30"/>
      <c r="X3235" s="30"/>
      <c r="Y3235" s="30"/>
      <c r="Z3235" s="30"/>
      <c r="AA3235" s="30"/>
      <c r="AB3235" s="30"/>
      <c r="AC3235" s="30"/>
      <c r="AD3235" s="30"/>
      <c r="AE3235" s="30"/>
      <c r="AR3235" s="158" t="s">
        <v>220</v>
      </c>
      <c r="AT3235" s="158" t="s">
        <v>159</v>
      </c>
      <c r="AU3235" s="158" t="s">
        <v>87</v>
      </c>
      <c r="AY3235" s="18" t="s">
        <v>157</v>
      </c>
      <c r="BE3235" s="159">
        <f>IF(N3235="základná",J3235,0)</f>
        <v>0</v>
      </c>
      <c r="BF3235" s="159">
        <f>IF(N3235="znížená",J3235,0)</f>
        <v>0</v>
      </c>
      <c r="BG3235" s="159">
        <f>IF(N3235="zákl. prenesená",J3235,0)</f>
        <v>0</v>
      </c>
      <c r="BH3235" s="159">
        <f>IF(N3235="zníž. prenesená",J3235,0)</f>
        <v>0</v>
      </c>
      <c r="BI3235" s="159">
        <f>IF(N3235="nulová",J3235,0)</f>
        <v>0</v>
      </c>
      <c r="BJ3235" s="18" t="s">
        <v>87</v>
      </c>
      <c r="BK3235" s="160">
        <f>ROUND(I3235*H3235,3)</f>
        <v>0</v>
      </c>
      <c r="BL3235" s="18" t="s">
        <v>220</v>
      </c>
      <c r="BM3235" s="158" t="s">
        <v>3905</v>
      </c>
    </row>
    <row r="3236" spans="1:65" s="14" customFormat="1" x14ac:dyDescent="0.2">
      <c r="B3236" s="172"/>
      <c r="D3236" s="166" t="s">
        <v>269</v>
      </c>
      <c r="E3236" s="173" t="s">
        <v>1</v>
      </c>
      <c r="F3236" s="174" t="s">
        <v>3906</v>
      </c>
      <c r="H3236" s="175">
        <v>1</v>
      </c>
      <c r="L3236" s="172"/>
      <c r="M3236" s="176"/>
      <c r="N3236" s="177"/>
      <c r="O3236" s="177"/>
      <c r="P3236" s="177"/>
      <c r="Q3236" s="177"/>
      <c r="R3236" s="177"/>
      <c r="S3236" s="177"/>
      <c r="T3236" s="178"/>
      <c r="AT3236" s="173" t="s">
        <v>269</v>
      </c>
      <c r="AU3236" s="173" t="s">
        <v>87</v>
      </c>
      <c r="AV3236" s="14" t="s">
        <v>87</v>
      </c>
      <c r="AW3236" s="14" t="s">
        <v>26</v>
      </c>
      <c r="AX3236" s="14" t="s">
        <v>71</v>
      </c>
      <c r="AY3236" s="173" t="s">
        <v>157</v>
      </c>
    </row>
    <row r="3237" spans="1:65" s="15" customFormat="1" x14ac:dyDescent="0.2">
      <c r="B3237" s="179"/>
      <c r="D3237" s="166" t="s">
        <v>269</v>
      </c>
      <c r="E3237" s="180" t="s">
        <v>1</v>
      </c>
      <c r="F3237" s="181" t="s">
        <v>272</v>
      </c>
      <c r="H3237" s="182">
        <v>1</v>
      </c>
      <c r="L3237" s="179"/>
      <c r="M3237" s="183"/>
      <c r="N3237" s="184"/>
      <c r="O3237" s="184"/>
      <c r="P3237" s="184"/>
      <c r="Q3237" s="184"/>
      <c r="R3237" s="184"/>
      <c r="S3237" s="184"/>
      <c r="T3237" s="185"/>
      <c r="AT3237" s="180" t="s">
        <v>269</v>
      </c>
      <c r="AU3237" s="180" t="s">
        <v>87</v>
      </c>
      <c r="AV3237" s="15" t="s">
        <v>162</v>
      </c>
      <c r="AW3237" s="15" t="s">
        <v>26</v>
      </c>
      <c r="AX3237" s="15" t="s">
        <v>79</v>
      </c>
      <c r="AY3237" s="180" t="s">
        <v>157</v>
      </c>
    </row>
    <row r="3238" spans="1:65" s="2" customFormat="1" ht="14.45" customHeight="1" x14ac:dyDescent="0.2">
      <c r="A3238" s="30"/>
      <c r="B3238" s="147"/>
      <c r="C3238" s="148" t="s">
        <v>3907</v>
      </c>
      <c r="D3238" s="148" t="s">
        <v>159</v>
      </c>
      <c r="E3238" s="149" t="s">
        <v>3908</v>
      </c>
      <c r="F3238" s="150" t="s">
        <v>3909</v>
      </c>
      <c r="G3238" s="151" t="s">
        <v>205</v>
      </c>
      <c r="H3238" s="152">
        <v>2</v>
      </c>
      <c r="I3238" s="152"/>
      <c r="J3238" s="152">
        <f>ROUND(I3238*H3238,3)</f>
        <v>0</v>
      </c>
      <c r="K3238" s="153"/>
      <c r="L3238" s="31"/>
      <c r="M3238" s="154" t="s">
        <v>1</v>
      </c>
      <c r="N3238" s="155" t="s">
        <v>37</v>
      </c>
      <c r="O3238" s="156">
        <v>3.1030000000000002</v>
      </c>
      <c r="P3238" s="156">
        <f>O3238*H3238</f>
        <v>6.2060000000000004</v>
      </c>
      <c r="Q3238" s="156">
        <v>2.0670000000000001E-2</v>
      </c>
      <c r="R3238" s="156">
        <f>Q3238*H3238</f>
        <v>4.1340000000000002E-2</v>
      </c>
      <c r="S3238" s="156">
        <v>0</v>
      </c>
      <c r="T3238" s="157">
        <f>S3238*H3238</f>
        <v>0</v>
      </c>
      <c r="U3238" s="30"/>
      <c r="V3238" s="30"/>
      <c r="W3238" s="30"/>
      <c r="X3238" s="30"/>
      <c r="Y3238" s="30"/>
      <c r="Z3238" s="30"/>
      <c r="AA3238" s="30"/>
      <c r="AB3238" s="30"/>
      <c r="AC3238" s="30"/>
      <c r="AD3238" s="30"/>
      <c r="AE3238" s="30"/>
      <c r="AR3238" s="158" t="s">
        <v>220</v>
      </c>
      <c r="AT3238" s="158" t="s">
        <v>159</v>
      </c>
      <c r="AU3238" s="158" t="s">
        <v>87</v>
      </c>
      <c r="AY3238" s="18" t="s">
        <v>157</v>
      </c>
      <c r="BE3238" s="159">
        <f>IF(N3238="základná",J3238,0)</f>
        <v>0</v>
      </c>
      <c r="BF3238" s="159">
        <f>IF(N3238="znížená",J3238,0)</f>
        <v>0</v>
      </c>
      <c r="BG3238" s="159">
        <f>IF(N3238="zákl. prenesená",J3238,0)</f>
        <v>0</v>
      </c>
      <c r="BH3238" s="159">
        <f>IF(N3238="zníž. prenesená",J3238,0)</f>
        <v>0</v>
      </c>
      <c r="BI3238" s="159">
        <f>IF(N3238="nulová",J3238,0)</f>
        <v>0</v>
      </c>
      <c r="BJ3238" s="18" t="s">
        <v>87</v>
      </c>
      <c r="BK3238" s="160">
        <f>ROUND(I3238*H3238,3)</f>
        <v>0</v>
      </c>
      <c r="BL3238" s="18" t="s">
        <v>220</v>
      </c>
      <c r="BM3238" s="158" t="s">
        <v>3910</v>
      </c>
    </row>
    <row r="3239" spans="1:65" s="14" customFormat="1" x14ac:dyDescent="0.2">
      <c r="B3239" s="172"/>
      <c r="D3239" s="166" t="s">
        <v>269</v>
      </c>
      <c r="E3239" s="173" t="s">
        <v>1</v>
      </c>
      <c r="F3239" s="174" t="s">
        <v>3911</v>
      </c>
      <c r="H3239" s="175">
        <v>1</v>
      </c>
      <c r="L3239" s="172"/>
      <c r="M3239" s="176"/>
      <c r="N3239" s="177"/>
      <c r="O3239" s="177"/>
      <c r="P3239" s="177"/>
      <c r="Q3239" s="177"/>
      <c r="R3239" s="177"/>
      <c r="S3239" s="177"/>
      <c r="T3239" s="178"/>
      <c r="AT3239" s="173" t="s">
        <v>269</v>
      </c>
      <c r="AU3239" s="173" t="s">
        <v>87</v>
      </c>
      <c r="AV3239" s="14" t="s">
        <v>87</v>
      </c>
      <c r="AW3239" s="14" t="s">
        <v>26</v>
      </c>
      <c r="AX3239" s="14" t="s">
        <v>71</v>
      </c>
      <c r="AY3239" s="173" t="s">
        <v>157</v>
      </c>
    </row>
    <row r="3240" spans="1:65" s="14" customFormat="1" x14ac:dyDescent="0.2">
      <c r="B3240" s="172"/>
      <c r="D3240" s="166" t="s">
        <v>269</v>
      </c>
      <c r="E3240" s="173" t="s">
        <v>1</v>
      </c>
      <c r="F3240" s="174" t="s">
        <v>3912</v>
      </c>
      <c r="H3240" s="175">
        <v>1</v>
      </c>
      <c r="L3240" s="172"/>
      <c r="M3240" s="176"/>
      <c r="N3240" s="177"/>
      <c r="O3240" s="177"/>
      <c r="P3240" s="177"/>
      <c r="Q3240" s="177"/>
      <c r="R3240" s="177"/>
      <c r="S3240" s="177"/>
      <c r="T3240" s="178"/>
      <c r="AT3240" s="173" t="s">
        <v>269</v>
      </c>
      <c r="AU3240" s="173" t="s">
        <v>87</v>
      </c>
      <c r="AV3240" s="14" t="s">
        <v>87</v>
      </c>
      <c r="AW3240" s="14" t="s">
        <v>26</v>
      </c>
      <c r="AX3240" s="14" t="s">
        <v>71</v>
      </c>
      <c r="AY3240" s="173" t="s">
        <v>157</v>
      </c>
    </row>
    <row r="3241" spans="1:65" s="13" customFormat="1" x14ac:dyDescent="0.2">
      <c r="B3241" s="165"/>
      <c r="D3241" s="166" t="s">
        <v>269</v>
      </c>
      <c r="E3241" s="167" t="s">
        <v>1</v>
      </c>
      <c r="F3241" s="168" t="s">
        <v>1994</v>
      </c>
      <c r="H3241" s="167" t="s">
        <v>1</v>
      </c>
      <c r="L3241" s="165"/>
      <c r="M3241" s="169"/>
      <c r="N3241" s="170"/>
      <c r="O3241" s="170"/>
      <c r="P3241" s="170"/>
      <c r="Q3241" s="170"/>
      <c r="R3241" s="170"/>
      <c r="S3241" s="170"/>
      <c r="T3241" s="171"/>
      <c r="AT3241" s="167" t="s">
        <v>269</v>
      </c>
      <c r="AU3241" s="167" t="s">
        <v>87</v>
      </c>
      <c r="AV3241" s="13" t="s">
        <v>79</v>
      </c>
      <c r="AW3241" s="13" t="s">
        <v>26</v>
      </c>
      <c r="AX3241" s="13" t="s">
        <v>71</v>
      </c>
      <c r="AY3241" s="167" t="s">
        <v>157</v>
      </c>
    </row>
    <row r="3242" spans="1:65" s="13" customFormat="1" x14ac:dyDescent="0.2">
      <c r="B3242" s="165"/>
      <c r="D3242" s="166" t="s">
        <v>269</v>
      </c>
      <c r="E3242" s="167" t="s">
        <v>1</v>
      </c>
      <c r="F3242" s="168" t="s">
        <v>3732</v>
      </c>
      <c r="H3242" s="167" t="s">
        <v>1</v>
      </c>
      <c r="L3242" s="165"/>
      <c r="M3242" s="169"/>
      <c r="N3242" s="170"/>
      <c r="O3242" s="170"/>
      <c r="P3242" s="170"/>
      <c r="Q3242" s="170"/>
      <c r="R3242" s="170"/>
      <c r="S3242" s="170"/>
      <c r="T3242" s="171"/>
      <c r="AT3242" s="167" t="s">
        <v>269</v>
      </c>
      <c r="AU3242" s="167" t="s">
        <v>87</v>
      </c>
      <c r="AV3242" s="13" t="s">
        <v>79</v>
      </c>
      <c r="AW3242" s="13" t="s">
        <v>26</v>
      </c>
      <c r="AX3242" s="13" t="s">
        <v>71</v>
      </c>
      <c r="AY3242" s="167" t="s">
        <v>157</v>
      </c>
    </row>
    <row r="3243" spans="1:65" s="13" customFormat="1" x14ac:dyDescent="0.2">
      <c r="B3243" s="165"/>
      <c r="D3243" s="166" t="s">
        <v>269</v>
      </c>
      <c r="E3243" s="167" t="s">
        <v>1</v>
      </c>
      <c r="F3243" s="168" t="s">
        <v>3506</v>
      </c>
      <c r="H3243" s="167" t="s">
        <v>1</v>
      </c>
      <c r="L3243" s="165"/>
      <c r="M3243" s="169"/>
      <c r="N3243" s="170"/>
      <c r="O3243" s="170"/>
      <c r="P3243" s="170"/>
      <c r="Q3243" s="170"/>
      <c r="R3243" s="170"/>
      <c r="S3243" s="170"/>
      <c r="T3243" s="171"/>
      <c r="AT3243" s="167" t="s">
        <v>269</v>
      </c>
      <c r="AU3243" s="167" t="s">
        <v>87</v>
      </c>
      <c r="AV3243" s="13" t="s">
        <v>79</v>
      </c>
      <c r="AW3243" s="13" t="s">
        <v>26</v>
      </c>
      <c r="AX3243" s="13" t="s">
        <v>71</v>
      </c>
      <c r="AY3243" s="167" t="s">
        <v>157</v>
      </c>
    </row>
    <row r="3244" spans="1:65" s="13" customFormat="1" x14ac:dyDescent="0.2">
      <c r="B3244" s="165"/>
      <c r="D3244" s="166" t="s">
        <v>269</v>
      </c>
      <c r="E3244" s="167" t="s">
        <v>1</v>
      </c>
      <c r="F3244" s="168" t="s">
        <v>3507</v>
      </c>
      <c r="H3244" s="167" t="s">
        <v>1</v>
      </c>
      <c r="L3244" s="165"/>
      <c r="M3244" s="169"/>
      <c r="N3244" s="170"/>
      <c r="O3244" s="170"/>
      <c r="P3244" s="170"/>
      <c r="Q3244" s="170"/>
      <c r="R3244" s="170"/>
      <c r="S3244" s="170"/>
      <c r="T3244" s="171"/>
      <c r="AT3244" s="167" t="s">
        <v>269</v>
      </c>
      <c r="AU3244" s="167" t="s">
        <v>87</v>
      </c>
      <c r="AV3244" s="13" t="s">
        <v>79</v>
      </c>
      <c r="AW3244" s="13" t="s">
        <v>26</v>
      </c>
      <c r="AX3244" s="13" t="s">
        <v>71</v>
      </c>
      <c r="AY3244" s="167" t="s">
        <v>157</v>
      </c>
    </row>
    <row r="3245" spans="1:65" s="15" customFormat="1" x14ac:dyDescent="0.2">
      <c r="B3245" s="179"/>
      <c r="D3245" s="166" t="s">
        <v>269</v>
      </c>
      <c r="E3245" s="180" t="s">
        <v>1</v>
      </c>
      <c r="F3245" s="181" t="s">
        <v>272</v>
      </c>
      <c r="H3245" s="182">
        <v>2</v>
      </c>
      <c r="L3245" s="179"/>
      <c r="M3245" s="183"/>
      <c r="N3245" s="184"/>
      <c r="O3245" s="184"/>
      <c r="P3245" s="184"/>
      <c r="Q3245" s="184"/>
      <c r="R3245" s="184"/>
      <c r="S3245" s="184"/>
      <c r="T3245" s="185"/>
      <c r="AT3245" s="180" t="s">
        <v>269</v>
      </c>
      <c r="AU3245" s="180" t="s">
        <v>87</v>
      </c>
      <c r="AV3245" s="15" t="s">
        <v>162</v>
      </c>
      <c r="AW3245" s="15" t="s">
        <v>26</v>
      </c>
      <c r="AX3245" s="15" t="s">
        <v>79</v>
      </c>
      <c r="AY3245" s="180" t="s">
        <v>157</v>
      </c>
    </row>
    <row r="3246" spans="1:65" s="2" customFormat="1" ht="14.45" customHeight="1" x14ac:dyDescent="0.2">
      <c r="A3246" s="30"/>
      <c r="B3246" s="147"/>
      <c r="C3246" s="148" t="s">
        <v>3913</v>
      </c>
      <c r="D3246" s="148" t="s">
        <v>159</v>
      </c>
      <c r="E3246" s="149" t="s">
        <v>3914</v>
      </c>
      <c r="F3246" s="150" t="s">
        <v>3915</v>
      </c>
      <c r="G3246" s="151" t="s">
        <v>205</v>
      </c>
      <c r="H3246" s="152">
        <v>1</v>
      </c>
      <c r="I3246" s="152"/>
      <c r="J3246" s="152">
        <f>ROUND(I3246*H3246,3)</f>
        <v>0</v>
      </c>
      <c r="K3246" s="153"/>
      <c r="L3246" s="31"/>
      <c r="M3246" s="154" t="s">
        <v>1</v>
      </c>
      <c r="N3246" s="155" t="s">
        <v>37</v>
      </c>
      <c r="O3246" s="156">
        <v>4.0430000000000001</v>
      </c>
      <c r="P3246" s="156">
        <f>O3246*H3246</f>
        <v>4.0430000000000001</v>
      </c>
      <c r="Q3246" s="156">
        <v>2.0670000000000001E-2</v>
      </c>
      <c r="R3246" s="156">
        <f>Q3246*H3246</f>
        <v>2.0670000000000001E-2</v>
      </c>
      <c r="S3246" s="156">
        <v>0</v>
      </c>
      <c r="T3246" s="157">
        <f>S3246*H3246</f>
        <v>0</v>
      </c>
      <c r="U3246" s="30"/>
      <c r="V3246" s="30"/>
      <c r="W3246" s="30"/>
      <c r="X3246" s="30"/>
      <c r="Y3246" s="30"/>
      <c r="Z3246" s="30"/>
      <c r="AA3246" s="30"/>
      <c r="AB3246" s="30"/>
      <c r="AC3246" s="30"/>
      <c r="AD3246" s="30"/>
      <c r="AE3246" s="30"/>
      <c r="AR3246" s="158" t="s">
        <v>220</v>
      </c>
      <c r="AT3246" s="158" t="s">
        <v>159</v>
      </c>
      <c r="AU3246" s="158" t="s">
        <v>87</v>
      </c>
      <c r="AY3246" s="18" t="s">
        <v>157</v>
      </c>
      <c r="BE3246" s="159">
        <f>IF(N3246="základná",J3246,0)</f>
        <v>0</v>
      </c>
      <c r="BF3246" s="159">
        <f>IF(N3246="znížená",J3246,0)</f>
        <v>0</v>
      </c>
      <c r="BG3246" s="159">
        <f>IF(N3246="zákl. prenesená",J3246,0)</f>
        <v>0</v>
      </c>
      <c r="BH3246" s="159">
        <f>IF(N3246="zníž. prenesená",J3246,0)</f>
        <v>0</v>
      </c>
      <c r="BI3246" s="159">
        <f>IF(N3246="nulová",J3246,0)</f>
        <v>0</v>
      </c>
      <c r="BJ3246" s="18" t="s">
        <v>87</v>
      </c>
      <c r="BK3246" s="160">
        <f>ROUND(I3246*H3246,3)</f>
        <v>0</v>
      </c>
      <c r="BL3246" s="18" t="s">
        <v>220</v>
      </c>
      <c r="BM3246" s="158" t="s">
        <v>3916</v>
      </c>
    </row>
    <row r="3247" spans="1:65" s="14" customFormat="1" x14ac:dyDescent="0.2">
      <c r="B3247" s="172"/>
      <c r="D3247" s="166" t="s">
        <v>269</v>
      </c>
      <c r="E3247" s="173" t="s">
        <v>1</v>
      </c>
      <c r="F3247" s="174" t="s">
        <v>3917</v>
      </c>
      <c r="H3247" s="175">
        <v>1</v>
      </c>
      <c r="L3247" s="172"/>
      <c r="M3247" s="176"/>
      <c r="N3247" s="177"/>
      <c r="O3247" s="177"/>
      <c r="P3247" s="177"/>
      <c r="Q3247" s="177"/>
      <c r="R3247" s="177"/>
      <c r="S3247" s="177"/>
      <c r="T3247" s="178"/>
      <c r="AT3247" s="173" t="s">
        <v>269</v>
      </c>
      <c r="AU3247" s="173" t="s">
        <v>87</v>
      </c>
      <c r="AV3247" s="14" t="s">
        <v>87</v>
      </c>
      <c r="AW3247" s="14" t="s">
        <v>26</v>
      </c>
      <c r="AX3247" s="14" t="s">
        <v>71</v>
      </c>
      <c r="AY3247" s="173" t="s">
        <v>157</v>
      </c>
    </row>
    <row r="3248" spans="1:65" s="13" customFormat="1" x14ac:dyDescent="0.2">
      <c r="B3248" s="165"/>
      <c r="D3248" s="166" t="s">
        <v>269</v>
      </c>
      <c r="E3248" s="167" t="s">
        <v>1</v>
      </c>
      <c r="F3248" s="168" t="s">
        <v>1994</v>
      </c>
      <c r="H3248" s="167" t="s">
        <v>1</v>
      </c>
      <c r="L3248" s="165"/>
      <c r="M3248" s="169"/>
      <c r="N3248" s="170"/>
      <c r="O3248" s="170"/>
      <c r="P3248" s="170"/>
      <c r="Q3248" s="170"/>
      <c r="R3248" s="170"/>
      <c r="S3248" s="170"/>
      <c r="T3248" s="171"/>
      <c r="AT3248" s="167" t="s">
        <v>269</v>
      </c>
      <c r="AU3248" s="167" t="s">
        <v>87</v>
      </c>
      <c r="AV3248" s="13" t="s">
        <v>79</v>
      </c>
      <c r="AW3248" s="13" t="s">
        <v>26</v>
      </c>
      <c r="AX3248" s="13" t="s">
        <v>71</v>
      </c>
      <c r="AY3248" s="167" t="s">
        <v>157</v>
      </c>
    </row>
    <row r="3249" spans="1:65" s="13" customFormat="1" x14ac:dyDescent="0.2">
      <c r="B3249" s="165"/>
      <c r="D3249" s="166" t="s">
        <v>269</v>
      </c>
      <c r="E3249" s="167" t="s">
        <v>1</v>
      </c>
      <c r="F3249" s="168" t="s">
        <v>3732</v>
      </c>
      <c r="H3249" s="167" t="s">
        <v>1</v>
      </c>
      <c r="L3249" s="165"/>
      <c r="M3249" s="169"/>
      <c r="N3249" s="170"/>
      <c r="O3249" s="170"/>
      <c r="P3249" s="170"/>
      <c r="Q3249" s="170"/>
      <c r="R3249" s="170"/>
      <c r="S3249" s="170"/>
      <c r="T3249" s="171"/>
      <c r="AT3249" s="167" t="s">
        <v>269</v>
      </c>
      <c r="AU3249" s="167" t="s">
        <v>87</v>
      </c>
      <c r="AV3249" s="13" t="s">
        <v>79</v>
      </c>
      <c r="AW3249" s="13" t="s">
        <v>26</v>
      </c>
      <c r="AX3249" s="13" t="s">
        <v>71</v>
      </c>
      <c r="AY3249" s="167" t="s">
        <v>157</v>
      </c>
    </row>
    <row r="3250" spans="1:65" s="13" customFormat="1" x14ac:dyDescent="0.2">
      <c r="B3250" s="165"/>
      <c r="D3250" s="166" t="s">
        <v>269</v>
      </c>
      <c r="E3250" s="167" t="s">
        <v>1</v>
      </c>
      <c r="F3250" s="168" t="s">
        <v>3506</v>
      </c>
      <c r="H3250" s="167" t="s">
        <v>1</v>
      </c>
      <c r="L3250" s="165"/>
      <c r="M3250" s="169"/>
      <c r="N3250" s="170"/>
      <c r="O3250" s="170"/>
      <c r="P3250" s="170"/>
      <c r="Q3250" s="170"/>
      <c r="R3250" s="170"/>
      <c r="S3250" s="170"/>
      <c r="T3250" s="171"/>
      <c r="AT3250" s="167" t="s">
        <v>269</v>
      </c>
      <c r="AU3250" s="167" t="s">
        <v>87</v>
      </c>
      <c r="AV3250" s="13" t="s">
        <v>79</v>
      </c>
      <c r="AW3250" s="13" t="s">
        <v>26</v>
      </c>
      <c r="AX3250" s="13" t="s">
        <v>71</v>
      </c>
      <c r="AY3250" s="167" t="s">
        <v>157</v>
      </c>
    </row>
    <row r="3251" spans="1:65" s="13" customFormat="1" x14ac:dyDescent="0.2">
      <c r="B3251" s="165"/>
      <c r="D3251" s="166" t="s">
        <v>269</v>
      </c>
      <c r="E3251" s="167" t="s">
        <v>1</v>
      </c>
      <c r="F3251" s="168" t="s">
        <v>3507</v>
      </c>
      <c r="H3251" s="167" t="s">
        <v>1</v>
      </c>
      <c r="L3251" s="165"/>
      <c r="M3251" s="169"/>
      <c r="N3251" s="170"/>
      <c r="O3251" s="170"/>
      <c r="P3251" s="170"/>
      <c r="Q3251" s="170"/>
      <c r="R3251" s="170"/>
      <c r="S3251" s="170"/>
      <c r="T3251" s="171"/>
      <c r="AT3251" s="167" t="s">
        <v>269</v>
      </c>
      <c r="AU3251" s="167" t="s">
        <v>87</v>
      </c>
      <c r="AV3251" s="13" t="s">
        <v>79</v>
      </c>
      <c r="AW3251" s="13" t="s">
        <v>26</v>
      </c>
      <c r="AX3251" s="13" t="s">
        <v>71</v>
      </c>
      <c r="AY3251" s="167" t="s">
        <v>157</v>
      </c>
    </row>
    <row r="3252" spans="1:65" s="15" customFormat="1" x14ac:dyDescent="0.2">
      <c r="B3252" s="179"/>
      <c r="D3252" s="166" t="s">
        <v>269</v>
      </c>
      <c r="E3252" s="180" t="s">
        <v>1</v>
      </c>
      <c r="F3252" s="181" t="s">
        <v>272</v>
      </c>
      <c r="H3252" s="182">
        <v>1</v>
      </c>
      <c r="L3252" s="179"/>
      <c r="M3252" s="183"/>
      <c r="N3252" s="184"/>
      <c r="O3252" s="184"/>
      <c r="P3252" s="184"/>
      <c r="Q3252" s="184"/>
      <c r="R3252" s="184"/>
      <c r="S3252" s="184"/>
      <c r="T3252" s="185"/>
      <c r="AT3252" s="180" t="s">
        <v>269</v>
      </c>
      <c r="AU3252" s="180" t="s">
        <v>87</v>
      </c>
      <c r="AV3252" s="15" t="s">
        <v>162</v>
      </c>
      <c r="AW3252" s="15" t="s">
        <v>26</v>
      </c>
      <c r="AX3252" s="15" t="s">
        <v>79</v>
      </c>
      <c r="AY3252" s="180" t="s">
        <v>157</v>
      </c>
    </row>
    <row r="3253" spans="1:65" s="2" customFormat="1" ht="37.9" customHeight="1" x14ac:dyDescent="0.2">
      <c r="A3253" s="30"/>
      <c r="B3253" s="147"/>
      <c r="C3253" s="193" t="s">
        <v>3918</v>
      </c>
      <c r="D3253" s="193" t="s">
        <v>777</v>
      </c>
      <c r="E3253" s="194" t="s">
        <v>3919</v>
      </c>
      <c r="F3253" s="195" t="s">
        <v>3920</v>
      </c>
      <c r="G3253" s="196" t="s">
        <v>205</v>
      </c>
      <c r="H3253" s="197">
        <v>1</v>
      </c>
      <c r="I3253" s="197"/>
      <c r="J3253" s="197">
        <f>ROUND(I3253*H3253,3)</f>
        <v>0</v>
      </c>
      <c r="K3253" s="198"/>
      <c r="L3253" s="199"/>
      <c r="M3253" s="200" t="s">
        <v>1</v>
      </c>
      <c r="N3253" s="201" t="s">
        <v>37</v>
      </c>
      <c r="O3253" s="156">
        <v>0</v>
      </c>
      <c r="P3253" s="156">
        <f>O3253*H3253</f>
        <v>0</v>
      </c>
      <c r="Q3253" s="156">
        <v>0.03</v>
      </c>
      <c r="R3253" s="156">
        <f>Q3253*H3253</f>
        <v>0.03</v>
      </c>
      <c r="S3253" s="156">
        <v>0</v>
      </c>
      <c r="T3253" s="157">
        <f>S3253*H3253</f>
        <v>0</v>
      </c>
      <c r="U3253" s="30"/>
      <c r="V3253" s="30"/>
      <c r="W3253" s="30"/>
      <c r="X3253" s="30"/>
      <c r="Y3253" s="30"/>
      <c r="Z3253" s="30"/>
      <c r="AA3253" s="30"/>
      <c r="AB3253" s="30"/>
      <c r="AC3253" s="30"/>
      <c r="AD3253" s="30"/>
      <c r="AE3253" s="30"/>
      <c r="AR3253" s="158" t="s">
        <v>511</v>
      </c>
      <c r="AT3253" s="158" t="s">
        <v>777</v>
      </c>
      <c r="AU3253" s="158" t="s">
        <v>87</v>
      </c>
      <c r="AY3253" s="18" t="s">
        <v>157</v>
      </c>
      <c r="BE3253" s="159">
        <f>IF(N3253="základná",J3253,0)</f>
        <v>0</v>
      </c>
      <c r="BF3253" s="159">
        <f>IF(N3253="znížená",J3253,0)</f>
        <v>0</v>
      </c>
      <c r="BG3253" s="159">
        <f>IF(N3253="zákl. prenesená",J3253,0)</f>
        <v>0</v>
      </c>
      <c r="BH3253" s="159">
        <f>IF(N3253="zníž. prenesená",J3253,0)</f>
        <v>0</v>
      </c>
      <c r="BI3253" s="159">
        <f>IF(N3253="nulová",J3253,0)</f>
        <v>0</v>
      </c>
      <c r="BJ3253" s="18" t="s">
        <v>87</v>
      </c>
      <c r="BK3253" s="160">
        <f>ROUND(I3253*H3253,3)</f>
        <v>0</v>
      </c>
      <c r="BL3253" s="18" t="s">
        <v>220</v>
      </c>
      <c r="BM3253" s="158" t="s">
        <v>3921</v>
      </c>
    </row>
    <row r="3254" spans="1:65" s="14" customFormat="1" x14ac:dyDescent="0.2">
      <c r="B3254" s="172"/>
      <c r="D3254" s="166" t="s">
        <v>269</v>
      </c>
      <c r="E3254" s="173" t="s">
        <v>1</v>
      </c>
      <c r="F3254" s="174" t="s">
        <v>3900</v>
      </c>
      <c r="H3254" s="175">
        <v>1</v>
      </c>
      <c r="L3254" s="172"/>
      <c r="M3254" s="176"/>
      <c r="N3254" s="177"/>
      <c r="O3254" s="177"/>
      <c r="P3254" s="177"/>
      <c r="Q3254" s="177"/>
      <c r="R3254" s="177"/>
      <c r="S3254" s="177"/>
      <c r="T3254" s="178"/>
      <c r="AT3254" s="173" t="s">
        <v>269</v>
      </c>
      <c r="AU3254" s="173" t="s">
        <v>87</v>
      </c>
      <c r="AV3254" s="14" t="s">
        <v>87</v>
      </c>
      <c r="AW3254" s="14" t="s">
        <v>26</v>
      </c>
      <c r="AX3254" s="14" t="s">
        <v>71</v>
      </c>
      <c r="AY3254" s="173" t="s">
        <v>157</v>
      </c>
    </row>
    <row r="3255" spans="1:65" s="13" customFormat="1" x14ac:dyDescent="0.2">
      <c r="B3255" s="165"/>
      <c r="D3255" s="166" t="s">
        <v>269</v>
      </c>
      <c r="E3255" s="167" t="s">
        <v>1</v>
      </c>
      <c r="F3255" s="168" t="s">
        <v>3538</v>
      </c>
      <c r="H3255" s="167" t="s">
        <v>1</v>
      </c>
      <c r="L3255" s="165"/>
      <c r="M3255" s="169"/>
      <c r="N3255" s="170"/>
      <c r="O3255" s="170"/>
      <c r="P3255" s="170"/>
      <c r="Q3255" s="170"/>
      <c r="R3255" s="170"/>
      <c r="S3255" s="170"/>
      <c r="T3255" s="171"/>
      <c r="AT3255" s="167" t="s">
        <v>269</v>
      </c>
      <c r="AU3255" s="167" t="s">
        <v>87</v>
      </c>
      <c r="AV3255" s="13" t="s">
        <v>79</v>
      </c>
      <c r="AW3255" s="13" t="s">
        <v>26</v>
      </c>
      <c r="AX3255" s="13" t="s">
        <v>71</v>
      </c>
      <c r="AY3255" s="167" t="s">
        <v>157</v>
      </c>
    </row>
    <row r="3256" spans="1:65" s="13" customFormat="1" x14ac:dyDescent="0.2">
      <c r="B3256" s="165"/>
      <c r="D3256" s="166" t="s">
        <v>269</v>
      </c>
      <c r="E3256" s="167" t="s">
        <v>1</v>
      </c>
      <c r="F3256" s="168" t="s">
        <v>3539</v>
      </c>
      <c r="H3256" s="167" t="s">
        <v>1</v>
      </c>
      <c r="L3256" s="165"/>
      <c r="M3256" s="169"/>
      <c r="N3256" s="170"/>
      <c r="O3256" s="170"/>
      <c r="P3256" s="170"/>
      <c r="Q3256" s="170"/>
      <c r="R3256" s="170"/>
      <c r="S3256" s="170"/>
      <c r="T3256" s="171"/>
      <c r="AT3256" s="167" t="s">
        <v>269</v>
      </c>
      <c r="AU3256" s="167" t="s">
        <v>87</v>
      </c>
      <c r="AV3256" s="13" t="s">
        <v>79</v>
      </c>
      <c r="AW3256" s="13" t="s">
        <v>26</v>
      </c>
      <c r="AX3256" s="13" t="s">
        <v>71</v>
      </c>
      <c r="AY3256" s="167" t="s">
        <v>157</v>
      </c>
    </row>
    <row r="3257" spans="1:65" s="13" customFormat="1" ht="22.5" x14ac:dyDescent="0.2">
      <c r="B3257" s="165"/>
      <c r="D3257" s="166" t="s">
        <v>269</v>
      </c>
      <c r="E3257" s="167" t="s">
        <v>1</v>
      </c>
      <c r="F3257" s="168" t="s">
        <v>3540</v>
      </c>
      <c r="H3257" s="167" t="s">
        <v>1</v>
      </c>
      <c r="L3257" s="165"/>
      <c r="M3257" s="169"/>
      <c r="N3257" s="170"/>
      <c r="O3257" s="170"/>
      <c r="P3257" s="170"/>
      <c r="Q3257" s="170"/>
      <c r="R3257" s="170"/>
      <c r="S3257" s="170"/>
      <c r="T3257" s="171"/>
      <c r="AT3257" s="167" t="s">
        <v>269</v>
      </c>
      <c r="AU3257" s="167" t="s">
        <v>87</v>
      </c>
      <c r="AV3257" s="13" t="s">
        <v>79</v>
      </c>
      <c r="AW3257" s="13" t="s">
        <v>26</v>
      </c>
      <c r="AX3257" s="13" t="s">
        <v>71</v>
      </c>
      <c r="AY3257" s="167" t="s">
        <v>157</v>
      </c>
    </row>
    <row r="3258" spans="1:65" s="13" customFormat="1" x14ac:dyDescent="0.2">
      <c r="B3258" s="165"/>
      <c r="D3258" s="166" t="s">
        <v>269</v>
      </c>
      <c r="E3258" s="167" t="s">
        <v>1</v>
      </c>
      <c r="F3258" s="168" t="s">
        <v>1997</v>
      </c>
      <c r="H3258" s="167" t="s">
        <v>1</v>
      </c>
      <c r="L3258" s="165"/>
      <c r="M3258" s="169"/>
      <c r="N3258" s="170"/>
      <c r="O3258" s="170"/>
      <c r="P3258" s="170"/>
      <c r="Q3258" s="170"/>
      <c r="R3258" s="170"/>
      <c r="S3258" s="170"/>
      <c r="T3258" s="171"/>
      <c r="AT3258" s="167" t="s">
        <v>269</v>
      </c>
      <c r="AU3258" s="167" t="s">
        <v>87</v>
      </c>
      <c r="AV3258" s="13" t="s">
        <v>79</v>
      </c>
      <c r="AW3258" s="13" t="s">
        <v>26</v>
      </c>
      <c r="AX3258" s="13" t="s">
        <v>71</v>
      </c>
      <c r="AY3258" s="167" t="s">
        <v>157</v>
      </c>
    </row>
    <row r="3259" spans="1:65" s="13" customFormat="1" ht="33.75" x14ac:dyDescent="0.2">
      <c r="B3259" s="165"/>
      <c r="D3259" s="166" t="s">
        <v>269</v>
      </c>
      <c r="E3259" s="167" t="s">
        <v>1</v>
      </c>
      <c r="F3259" s="168" t="s">
        <v>3768</v>
      </c>
      <c r="H3259" s="167" t="s">
        <v>1</v>
      </c>
      <c r="L3259" s="165"/>
      <c r="M3259" s="169"/>
      <c r="N3259" s="170"/>
      <c r="O3259" s="170"/>
      <c r="P3259" s="170"/>
      <c r="Q3259" s="170"/>
      <c r="R3259" s="170"/>
      <c r="S3259" s="170"/>
      <c r="T3259" s="171"/>
      <c r="AT3259" s="167" t="s">
        <v>269</v>
      </c>
      <c r="AU3259" s="167" t="s">
        <v>87</v>
      </c>
      <c r="AV3259" s="13" t="s">
        <v>79</v>
      </c>
      <c r="AW3259" s="13" t="s">
        <v>26</v>
      </c>
      <c r="AX3259" s="13" t="s">
        <v>71</v>
      </c>
      <c r="AY3259" s="167" t="s">
        <v>157</v>
      </c>
    </row>
    <row r="3260" spans="1:65" s="13" customFormat="1" ht="33.75" x14ac:dyDescent="0.2">
      <c r="B3260" s="165"/>
      <c r="D3260" s="166" t="s">
        <v>269</v>
      </c>
      <c r="E3260" s="167" t="s">
        <v>1</v>
      </c>
      <c r="F3260" s="168" t="s">
        <v>3769</v>
      </c>
      <c r="H3260" s="167" t="s">
        <v>1</v>
      </c>
      <c r="L3260" s="165"/>
      <c r="M3260" s="169"/>
      <c r="N3260" s="170"/>
      <c r="O3260" s="170"/>
      <c r="P3260" s="170"/>
      <c r="Q3260" s="170"/>
      <c r="R3260" s="170"/>
      <c r="S3260" s="170"/>
      <c r="T3260" s="171"/>
      <c r="AT3260" s="167" t="s">
        <v>269</v>
      </c>
      <c r="AU3260" s="167" t="s">
        <v>87</v>
      </c>
      <c r="AV3260" s="13" t="s">
        <v>79</v>
      </c>
      <c r="AW3260" s="13" t="s">
        <v>26</v>
      </c>
      <c r="AX3260" s="13" t="s">
        <v>71</v>
      </c>
      <c r="AY3260" s="167" t="s">
        <v>157</v>
      </c>
    </row>
    <row r="3261" spans="1:65" s="15" customFormat="1" x14ac:dyDescent="0.2">
      <c r="B3261" s="179"/>
      <c r="D3261" s="166" t="s">
        <v>269</v>
      </c>
      <c r="E3261" s="180" t="s">
        <v>1</v>
      </c>
      <c r="F3261" s="181" t="s">
        <v>272</v>
      </c>
      <c r="H3261" s="182">
        <v>1</v>
      </c>
      <c r="L3261" s="179"/>
      <c r="M3261" s="183"/>
      <c r="N3261" s="184"/>
      <c r="O3261" s="184"/>
      <c r="P3261" s="184"/>
      <c r="Q3261" s="184"/>
      <c r="R3261" s="184"/>
      <c r="S3261" s="184"/>
      <c r="T3261" s="185"/>
      <c r="AT3261" s="180" t="s">
        <v>269</v>
      </c>
      <c r="AU3261" s="180" t="s">
        <v>87</v>
      </c>
      <c r="AV3261" s="15" t="s">
        <v>162</v>
      </c>
      <c r="AW3261" s="15" t="s">
        <v>26</v>
      </c>
      <c r="AX3261" s="15" t="s">
        <v>79</v>
      </c>
      <c r="AY3261" s="180" t="s">
        <v>157</v>
      </c>
    </row>
    <row r="3262" spans="1:65" s="2" customFormat="1" ht="37.9" customHeight="1" x14ac:dyDescent="0.2">
      <c r="A3262" s="30"/>
      <c r="B3262" s="147"/>
      <c r="C3262" s="193" t="s">
        <v>3922</v>
      </c>
      <c r="D3262" s="193" t="s">
        <v>777</v>
      </c>
      <c r="E3262" s="194" t="s">
        <v>3923</v>
      </c>
      <c r="F3262" s="195" t="s">
        <v>3924</v>
      </c>
      <c r="G3262" s="196" t="s">
        <v>205</v>
      </c>
      <c r="H3262" s="197">
        <v>1</v>
      </c>
      <c r="I3262" s="197"/>
      <c r="J3262" s="197">
        <f>ROUND(I3262*H3262,3)</f>
        <v>0</v>
      </c>
      <c r="K3262" s="198"/>
      <c r="L3262" s="199"/>
      <c r="M3262" s="200" t="s">
        <v>1</v>
      </c>
      <c r="N3262" s="201" t="s">
        <v>37</v>
      </c>
      <c r="O3262" s="156">
        <v>0</v>
      </c>
      <c r="P3262" s="156">
        <f>O3262*H3262</f>
        <v>0</v>
      </c>
      <c r="Q3262" s="156">
        <v>0.03</v>
      </c>
      <c r="R3262" s="156">
        <f>Q3262*H3262</f>
        <v>0.03</v>
      </c>
      <c r="S3262" s="156">
        <v>0</v>
      </c>
      <c r="T3262" s="157">
        <f>S3262*H3262</f>
        <v>0</v>
      </c>
      <c r="U3262" s="30"/>
      <c r="V3262" s="30"/>
      <c r="W3262" s="30"/>
      <c r="X3262" s="30"/>
      <c r="Y3262" s="30"/>
      <c r="Z3262" s="30"/>
      <c r="AA3262" s="30"/>
      <c r="AB3262" s="30"/>
      <c r="AC3262" s="30"/>
      <c r="AD3262" s="30"/>
      <c r="AE3262" s="30"/>
      <c r="AR3262" s="158" t="s">
        <v>511</v>
      </c>
      <c r="AT3262" s="158" t="s">
        <v>777</v>
      </c>
      <c r="AU3262" s="158" t="s">
        <v>87</v>
      </c>
      <c r="AY3262" s="18" t="s">
        <v>157</v>
      </c>
      <c r="BE3262" s="159">
        <f>IF(N3262="základná",J3262,0)</f>
        <v>0</v>
      </c>
      <c r="BF3262" s="159">
        <f>IF(N3262="znížená",J3262,0)</f>
        <v>0</v>
      </c>
      <c r="BG3262" s="159">
        <f>IF(N3262="zákl. prenesená",J3262,0)</f>
        <v>0</v>
      </c>
      <c r="BH3262" s="159">
        <f>IF(N3262="zníž. prenesená",J3262,0)</f>
        <v>0</v>
      </c>
      <c r="BI3262" s="159">
        <f>IF(N3262="nulová",J3262,0)</f>
        <v>0</v>
      </c>
      <c r="BJ3262" s="18" t="s">
        <v>87</v>
      </c>
      <c r="BK3262" s="160">
        <f>ROUND(I3262*H3262,3)</f>
        <v>0</v>
      </c>
      <c r="BL3262" s="18" t="s">
        <v>220</v>
      </c>
      <c r="BM3262" s="158" t="s">
        <v>3925</v>
      </c>
    </row>
    <row r="3263" spans="1:65" s="14" customFormat="1" x14ac:dyDescent="0.2">
      <c r="B3263" s="172"/>
      <c r="D3263" s="166" t="s">
        <v>269</v>
      </c>
      <c r="E3263" s="173" t="s">
        <v>1</v>
      </c>
      <c r="F3263" s="174" t="s">
        <v>3906</v>
      </c>
      <c r="H3263" s="175">
        <v>1</v>
      </c>
      <c r="L3263" s="172"/>
      <c r="M3263" s="176"/>
      <c r="N3263" s="177"/>
      <c r="O3263" s="177"/>
      <c r="P3263" s="177"/>
      <c r="Q3263" s="177"/>
      <c r="R3263" s="177"/>
      <c r="S3263" s="177"/>
      <c r="T3263" s="178"/>
      <c r="AT3263" s="173" t="s">
        <v>269</v>
      </c>
      <c r="AU3263" s="173" t="s">
        <v>87</v>
      </c>
      <c r="AV3263" s="14" t="s">
        <v>87</v>
      </c>
      <c r="AW3263" s="14" t="s">
        <v>26</v>
      </c>
      <c r="AX3263" s="14" t="s">
        <v>71</v>
      </c>
      <c r="AY3263" s="173" t="s">
        <v>157</v>
      </c>
    </row>
    <row r="3264" spans="1:65" s="13" customFormat="1" x14ac:dyDescent="0.2">
      <c r="B3264" s="165"/>
      <c r="D3264" s="166" t="s">
        <v>269</v>
      </c>
      <c r="E3264" s="167" t="s">
        <v>1</v>
      </c>
      <c r="F3264" s="168" t="s">
        <v>3538</v>
      </c>
      <c r="H3264" s="167" t="s">
        <v>1</v>
      </c>
      <c r="L3264" s="165"/>
      <c r="M3264" s="169"/>
      <c r="N3264" s="170"/>
      <c r="O3264" s="170"/>
      <c r="P3264" s="170"/>
      <c r="Q3264" s="170"/>
      <c r="R3264" s="170"/>
      <c r="S3264" s="170"/>
      <c r="T3264" s="171"/>
      <c r="AT3264" s="167" t="s">
        <v>269</v>
      </c>
      <c r="AU3264" s="167" t="s">
        <v>87</v>
      </c>
      <c r="AV3264" s="13" t="s">
        <v>79</v>
      </c>
      <c r="AW3264" s="13" t="s">
        <v>26</v>
      </c>
      <c r="AX3264" s="13" t="s">
        <v>71</v>
      </c>
      <c r="AY3264" s="167" t="s">
        <v>157</v>
      </c>
    </row>
    <row r="3265" spans="1:65" s="13" customFormat="1" x14ac:dyDescent="0.2">
      <c r="B3265" s="165"/>
      <c r="D3265" s="166" t="s">
        <v>269</v>
      </c>
      <c r="E3265" s="167" t="s">
        <v>1</v>
      </c>
      <c r="F3265" s="168" t="s">
        <v>3539</v>
      </c>
      <c r="H3265" s="167" t="s">
        <v>1</v>
      </c>
      <c r="L3265" s="165"/>
      <c r="M3265" s="169"/>
      <c r="N3265" s="170"/>
      <c r="O3265" s="170"/>
      <c r="P3265" s="170"/>
      <c r="Q3265" s="170"/>
      <c r="R3265" s="170"/>
      <c r="S3265" s="170"/>
      <c r="T3265" s="171"/>
      <c r="AT3265" s="167" t="s">
        <v>269</v>
      </c>
      <c r="AU3265" s="167" t="s">
        <v>87</v>
      </c>
      <c r="AV3265" s="13" t="s">
        <v>79</v>
      </c>
      <c r="AW3265" s="13" t="s">
        <v>26</v>
      </c>
      <c r="AX3265" s="13" t="s">
        <v>71</v>
      </c>
      <c r="AY3265" s="167" t="s">
        <v>157</v>
      </c>
    </row>
    <row r="3266" spans="1:65" s="13" customFormat="1" ht="22.5" x14ac:dyDescent="0.2">
      <c r="B3266" s="165"/>
      <c r="D3266" s="166" t="s">
        <v>269</v>
      </c>
      <c r="E3266" s="167" t="s">
        <v>1</v>
      </c>
      <c r="F3266" s="168" t="s">
        <v>3540</v>
      </c>
      <c r="H3266" s="167" t="s">
        <v>1</v>
      </c>
      <c r="L3266" s="165"/>
      <c r="M3266" s="169"/>
      <c r="N3266" s="170"/>
      <c r="O3266" s="170"/>
      <c r="P3266" s="170"/>
      <c r="Q3266" s="170"/>
      <c r="R3266" s="170"/>
      <c r="S3266" s="170"/>
      <c r="T3266" s="171"/>
      <c r="AT3266" s="167" t="s">
        <v>269</v>
      </c>
      <c r="AU3266" s="167" t="s">
        <v>87</v>
      </c>
      <c r="AV3266" s="13" t="s">
        <v>79</v>
      </c>
      <c r="AW3266" s="13" t="s">
        <v>26</v>
      </c>
      <c r="AX3266" s="13" t="s">
        <v>71</v>
      </c>
      <c r="AY3266" s="167" t="s">
        <v>157</v>
      </c>
    </row>
    <row r="3267" spans="1:65" s="13" customFormat="1" x14ac:dyDescent="0.2">
      <c r="B3267" s="165"/>
      <c r="D3267" s="166" t="s">
        <v>269</v>
      </c>
      <c r="E3267" s="167" t="s">
        <v>1</v>
      </c>
      <c r="F3267" s="168" t="s">
        <v>1997</v>
      </c>
      <c r="H3267" s="167" t="s">
        <v>1</v>
      </c>
      <c r="L3267" s="165"/>
      <c r="M3267" s="169"/>
      <c r="N3267" s="170"/>
      <c r="O3267" s="170"/>
      <c r="P3267" s="170"/>
      <c r="Q3267" s="170"/>
      <c r="R3267" s="170"/>
      <c r="S3267" s="170"/>
      <c r="T3267" s="171"/>
      <c r="AT3267" s="167" t="s">
        <v>269</v>
      </c>
      <c r="AU3267" s="167" t="s">
        <v>87</v>
      </c>
      <c r="AV3267" s="13" t="s">
        <v>79</v>
      </c>
      <c r="AW3267" s="13" t="s">
        <v>26</v>
      </c>
      <c r="AX3267" s="13" t="s">
        <v>71</v>
      </c>
      <c r="AY3267" s="167" t="s">
        <v>157</v>
      </c>
    </row>
    <row r="3268" spans="1:65" s="13" customFormat="1" ht="33.75" x14ac:dyDescent="0.2">
      <c r="B3268" s="165"/>
      <c r="D3268" s="166" t="s">
        <v>269</v>
      </c>
      <c r="E3268" s="167" t="s">
        <v>1</v>
      </c>
      <c r="F3268" s="168" t="s">
        <v>3768</v>
      </c>
      <c r="H3268" s="167" t="s">
        <v>1</v>
      </c>
      <c r="L3268" s="165"/>
      <c r="M3268" s="169"/>
      <c r="N3268" s="170"/>
      <c r="O3268" s="170"/>
      <c r="P3268" s="170"/>
      <c r="Q3268" s="170"/>
      <c r="R3268" s="170"/>
      <c r="S3268" s="170"/>
      <c r="T3268" s="171"/>
      <c r="AT3268" s="167" t="s">
        <v>269</v>
      </c>
      <c r="AU3268" s="167" t="s">
        <v>87</v>
      </c>
      <c r="AV3268" s="13" t="s">
        <v>79</v>
      </c>
      <c r="AW3268" s="13" t="s">
        <v>26</v>
      </c>
      <c r="AX3268" s="13" t="s">
        <v>71</v>
      </c>
      <c r="AY3268" s="167" t="s">
        <v>157</v>
      </c>
    </row>
    <row r="3269" spans="1:65" s="13" customFormat="1" ht="33.75" x14ac:dyDescent="0.2">
      <c r="B3269" s="165"/>
      <c r="D3269" s="166" t="s">
        <v>269</v>
      </c>
      <c r="E3269" s="167" t="s">
        <v>1</v>
      </c>
      <c r="F3269" s="168" t="s">
        <v>3769</v>
      </c>
      <c r="H3269" s="167" t="s">
        <v>1</v>
      </c>
      <c r="L3269" s="165"/>
      <c r="M3269" s="169"/>
      <c r="N3269" s="170"/>
      <c r="O3269" s="170"/>
      <c r="P3269" s="170"/>
      <c r="Q3269" s="170"/>
      <c r="R3269" s="170"/>
      <c r="S3269" s="170"/>
      <c r="T3269" s="171"/>
      <c r="AT3269" s="167" t="s">
        <v>269</v>
      </c>
      <c r="AU3269" s="167" t="s">
        <v>87</v>
      </c>
      <c r="AV3269" s="13" t="s">
        <v>79</v>
      </c>
      <c r="AW3269" s="13" t="s">
        <v>26</v>
      </c>
      <c r="AX3269" s="13" t="s">
        <v>71</v>
      </c>
      <c r="AY3269" s="167" t="s">
        <v>157</v>
      </c>
    </row>
    <row r="3270" spans="1:65" s="15" customFormat="1" x14ac:dyDescent="0.2">
      <c r="B3270" s="179"/>
      <c r="D3270" s="166" t="s">
        <v>269</v>
      </c>
      <c r="E3270" s="180" t="s">
        <v>1</v>
      </c>
      <c r="F3270" s="181" t="s">
        <v>272</v>
      </c>
      <c r="H3270" s="182">
        <v>1</v>
      </c>
      <c r="L3270" s="179"/>
      <c r="M3270" s="183"/>
      <c r="N3270" s="184"/>
      <c r="O3270" s="184"/>
      <c r="P3270" s="184"/>
      <c r="Q3270" s="184"/>
      <c r="R3270" s="184"/>
      <c r="S3270" s="184"/>
      <c r="T3270" s="185"/>
      <c r="AT3270" s="180" t="s">
        <v>269</v>
      </c>
      <c r="AU3270" s="180" t="s">
        <v>87</v>
      </c>
      <c r="AV3270" s="15" t="s">
        <v>162</v>
      </c>
      <c r="AW3270" s="15" t="s">
        <v>26</v>
      </c>
      <c r="AX3270" s="15" t="s">
        <v>79</v>
      </c>
      <c r="AY3270" s="180" t="s">
        <v>157</v>
      </c>
    </row>
    <row r="3271" spans="1:65" s="2" customFormat="1" ht="49.15" customHeight="1" x14ac:dyDescent="0.2">
      <c r="A3271" s="30"/>
      <c r="B3271" s="147"/>
      <c r="C3271" s="193" t="s">
        <v>3926</v>
      </c>
      <c r="D3271" s="193" t="s">
        <v>777</v>
      </c>
      <c r="E3271" s="194" t="s">
        <v>3927</v>
      </c>
      <c r="F3271" s="195" t="s">
        <v>3928</v>
      </c>
      <c r="G3271" s="196" t="s">
        <v>205</v>
      </c>
      <c r="H3271" s="197">
        <v>1</v>
      </c>
      <c r="I3271" s="197"/>
      <c r="J3271" s="197">
        <f>ROUND(I3271*H3271,3)</f>
        <v>0</v>
      </c>
      <c r="K3271" s="198"/>
      <c r="L3271" s="199"/>
      <c r="M3271" s="200" t="s">
        <v>1</v>
      </c>
      <c r="N3271" s="201" t="s">
        <v>37</v>
      </c>
      <c r="O3271" s="156">
        <v>0</v>
      </c>
      <c r="P3271" s="156">
        <f>O3271*H3271</f>
        <v>0</v>
      </c>
      <c r="Q3271" s="156">
        <v>0.03</v>
      </c>
      <c r="R3271" s="156">
        <f>Q3271*H3271</f>
        <v>0.03</v>
      </c>
      <c r="S3271" s="156">
        <v>0</v>
      </c>
      <c r="T3271" s="157">
        <f>S3271*H3271</f>
        <v>0</v>
      </c>
      <c r="U3271" s="30"/>
      <c r="V3271" s="30"/>
      <c r="W3271" s="30"/>
      <c r="X3271" s="30"/>
      <c r="Y3271" s="30"/>
      <c r="Z3271" s="30"/>
      <c r="AA3271" s="30"/>
      <c r="AB3271" s="30"/>
      <c r="AC3271" s="30"/>
      <c r="AD3271" s="30"/>
      <c r="AE3271" s="30"/>
      <c r="AR3271" s="158" t="s">
        <v>511</v>
      </c>
      <c r="AT3271" s="158" t="s">
        <v>777</v>
      </c>
      <c r="AU3271" s="158" t="s">
        <v>87</v>
      </c>
      <c r="AY3271" s="18" t="s">
        <v>157</v>
      </c>
      <c r="BE3271" s="159">
        <f>IF(N3271="základná",J3271,0)</f>
        <v>0</v>
      </c>
      <c r="BF3271" s="159">
        <f>IF(N3271="znížená",J3271,0)</f>
        <v>0</v>
      </c>
      <c r="BG3271" s="159">
        <f>IF(N3271="zákl. prenesená",J3271,0)</f>
        <v>0</v>
      </c>
      <c r="BH3271" s="159">
        <f>IF(N3271="zníž. prenesená",J3271,0)</f>
        <v>0</v>
      </c>
      <c r="BI3271" s="159">
        <f>IF(N3271="nulová",J3271,0)</f>
        <v>0</v>
      </c>
      <c r="BJ3271" s="18" t="s">
        <v>87</v>
      </c>
      <c r="BK3271" s="160">
        <f>ROUND(I3271*H3271,3)</f>
        <v>0</v>
      </c>
      <c r="BL3271" s="18" t="s">
        <v>220</v>
      </c>
      <c r="BM3271" s="158" t="s">
        <v>3929</v>
      </c>
    </row>
    <row r="3272" spans="1:65" s="14" customFormat="1" x14ac:dyDescent="0.2">
      <c r="B3272" s="172"/>
      <c r="D3272" s="166" t="s">
        <v>269</v>
      </c>
      <c r="E3272" s="173" t="s">
        <v>1</v>
      </c>
      <c r="F3272" s="174" t="s">
        <v>3901</v>
      </c>
      <c r="H3272" s="175">
        <v>1</v>
      </c>
      <c r="L3272" s="172"/>
      <c r="M3272" s="176"/>
      <c r="N3272" s="177"/>
      <c r="O3272" s="177"/>
      <c r="P3272" s="177"/>
      <c r="Q3272" s="177"/>
      <c r="R3272" s="177"/>
      <c r="S3272" s="177"/>
      <c r="T3272" s="178"/>
      <c r="AT3272" s="173" t="s">
        <v>269</v>
      </c>
      <c r="AU3272" s="173" t="s">
        <v>87</v>
      </c>
      <c r="AV3272" s="14" t="s">
        <v>87</v>
      </c>
      <c r="AW3272" s="14" t="s">
        <v>26</v>
      </c>
      <c r="AX3272" s="14" t="s">
        <v>71</v>
      </c>
      <c r="AY3272" s="173" t="s">
        <v>157</v>
      </c>
    </row>
    <row r="3273" spans="1:65" s="13" customFormat="1" x14ac:dyDescent="0.2">
      <c r="B3273" s="165"/>
      <c r="D3273" s="166" t="s">
        <v>269</v>
      </c>
      <c r="E3273" s="167" t="s">
        <v>1</v>
      </c>
      <c r="F3273" s="168" t="s">
        <v>3538</v>
      </c>
      <c r="H3273" s="167" t="s">
        <v>1</v>
      </c>
      <c r="L3273" s="165"/>
      <c r="M3273" s="169"/>
      <c r="N3273" s="170"/>
      <c r="O3273" s="170"/>
      <c r="P3273" s="170"/>
      <c r="Q3273" s="170"/>
      <c r="R3273" s="170"/>
      <c r="S3273" s="170"/>
      <c r="T3273" s="171"/>
      <c r="AT3273" s="167" t="s">
        <v>269</v>
      </c>
      <c r="AU3273" s="167" t="s">
        <v>87</v>
      </c>
      <c r="AV3273" s="13" t="s">
        <v>79</v>
      </c>
      <c r="AW3273" s="13" t="s">
        <v>26</v>
      </c>
      <c r="AX3273" s="13" t="s">
        <v>71</v>
      </c>
      <c r="AY3273" s="167" t="s">
        <v>157</v>
      </c>
    </row>
    <row r="3274" spans="1:65" s="13" customFormat="1" x14ac:dyDescent="0.2">
      <c r="B3274" s="165"/>
      <c r="D3274" s="166" t="s">
        <v>269</v>
      </c>
      <c r="E3274" s="167" t="s">
        <v>1</v>
      </c>
      <c r="F3274" s="168" t="s">
        <v>3539</v>
      </c>
      <c r="H3274" s="167" t="s">
        <v>1</v>
      </c>
      <c r="L3274" s="165"/>
      <c r="M3274" s="169"/>
      <c r="N3274" s="170"/>
      <c r="O3274" s="170"/>
      <c r="P3274" s="170"/>
      <c r="Q3274" s="170"/>
      <c r="R3274" s="170"/>
      <c r="S3274" s="170"/>
      <c r="T3274" s="171"/>
      <c r="AT3274" s="167" t="s">
        <v>269</v>
      </c>
      <c r="AU3274" s="167" t="s">
        <v>87</v>
      </c>
      <c r="AV3274" s="13" t="s">
        <v>79</v>
      </c>
      <c r="AW3274" s="13" t="s">
        <v>26</v>
      </c>
      <c r="AX3274" s="13" t="s">
        <v>71</v>
      </c>
      <c r="AY3274" s="167" t="s">
        <v>157</v>
      </c>
    </row>
    <row r="3275" spans="1:65" s="13" customFormat="1" ht="22.5" x14ac:dyDescent="0.2">
      <c r="B3275" s="165"/>
      <c r="D3275" s="166" t="s">
        <v>269</v>
      </c>
      <c r="E3275" s="167" t="s">
        <v>1</v>
      </c>
      <c r="F3275" s="168" t="s">
        <v>3540</v>
      </c>
      <c r="H3275" s="167" t="s">
        <v>1</v>
      </c>
      <c r="L3275" s="165"/>
      <c r="M3275" s="169"/>
      <c r="N3275" s="170"/>
      <c r="O3275" s="170"/>
      <c r="P3275" s="170"/>
      <c r="Q3275" s="170"/>
      <c r="R3275" s="170"/>
      <c r="S3275" s="170"/>
      <c r="T3275" s="171"/>
      <c r="AT3275" s="167" t="s">
        <v>269</v>
      </c>
      <c r="AU3275" s="167" t="s">
        <v>87</v>
      </c>
      <c r="AV3275" s="13" t="s">
        <v>79</v>
      </c>
      <c r="AW3275" s="13" t="s">
        <v>26</v>
      </c>
      <c r="AX3275" s="13" t="s">
        <v>71</v>
      </c>
      <c r="AY3275" s="167" t="s">
        <v>157</v>
      </c>
    </row>
    <row r="3276" spans="1:65" s="13" customFormat="1" x14ac:dyDescent="0.2">
      <c r="B3276" s="165"/>
      <c r="D3276" s="166" t="s">
        <v>269</v>
      </c>
      <c r="E3276" s="167" t="s">
        <v>1</v>
      </c>
      <c r="F3276" s="168" t="s">
        <v>1997</v>
      </c>
      <c r="H3276" s="167" t="s">
        <v>1</v>
      </c>
      <c r="L3276" s="165"/>
      <c r="M3276" s="169"/>
      <c r="N3276" s="170"/>
      <c r="O3276" s="170"/>
      <c r="P3276" s="170"/>
      <c r="Q3276" s="170"/>
      <c r="R3276" s="170"/>
      <c r="S3276" s="170"/>
      <c r="T3276" s="171"/>
      <c r="AT3276" s="167" t="s">
        <v>269</v>
      </c>
      <c r="AU3276" s="167" t="s">
        <v>87</v>
      </c>
      <c r="AV3276" s="13" t="s">
        <v>79</v>
      </c>
      <c r="AW3276" s="13" t="s">
        <v>26</v>
      </c>
      <c r="AX3276" s="13" t="s">
        <v>71</v>
      </c>
      <c r="AY3276" s="167" t="s">
        <v>157</v>
      </c>
    </row>
    <row r="3277" spans="1:65" s="13" customFormat="1" ht="33.75" x14ac:dyDescent="0.2">
      <c r="B3277" s="165"/>
      <c r="D3277" s="166" t="s">
        <v>269</v>
      </c>
      <c r="E3277" s="167" t="s">
        <v>1</v>
      </c>
      <c r="F3277" s="168" t="s">
        <v>3768</v>
      </c>
      <c r="H3277" s="167" t="s">
        <v>1</v>
      </c>
      <c r="L3277" s="165"/>
      <c r="M3277" s="169"/>
      <c r="N3277" s="170"/>
      <c r="O3277" s="170"/>
      <c r="P3277" s="170"/>
      <c r="Q3277" s="170"/>
      <c r="R3277" s="170"/>
      <c r="S3277" s="170"/>
      <c r="T3277" s="171"/>
      <c r="AT3277" s="167" t="s">
        <v>269</v>
      </c>
      <c r="AU3277" s="167" t="s">
        <v>87</v>
      </c>
      <c r="AV3277" s="13" t="s">
        <v>79</v>
      </c>
      <c r="AW3277" s="13" t="s">
        <v>26</v>
      </c>
      <c r="AX3277" s="13" t="s">
        <v>71</v>
      </c>
      <c r="AY3277" s="167" t="s">
        <v>157</v>
      </c>
    </row>
    <row r="3278" spans="1:65" s="13" customFormat="1" ht="33.75" x14ac:dyDescent="0.2">
      <c r="B3278" s="165"/>
      <c r="D3278" s="166" t="s">
        <v>269</v>
      </c>
      <c r="E3278" s="167" t="s">
        <v>1</v>
      </c>
      <c r="F3278" s="168" t="s">
        <v>3769</v>
      </c>
      <c r="H3278" s="167" t="s">
        <v>1</v>
      </c>
      <c r="L3278" s="165"/>
      <c r="M3278" s="169"/>
      <c r="N3278" s="170"/>
      <c r="O3278" s="170"/>
      <c r="P3278" s="170"/>
      <c r="Q3278" s="170"/>
      <c r="R3278" s="170"/>
      <c r="S3278" s="170"/>
      <c r="T3278" s="171"/>
      <c r="AT3278" s="167" t="s">
        <v>269</v>
      </c>
      <c r="AU3278" s="167" t="s">
        <v>87</v>
      </c>
      <c r="AV3278" s="13" t="s">
        <v>79</v>
      </c>
      <c r="AW3278" s="13" t="s">
        <v>26</v>
      </c>
      <c r="AX3278" s="13" t="s">
        <v>71</v>
      </c>
      <c r="AY3278" s="167" t="s">
        <v>157</v>
      </c>
    </row>
    <row r="3279" spans="1:65" s="15" customFormat="1" x14ac:dyDescent="0.2">
      <c r="B3279" s="179"/>
      <c r="D3279" s="166" t="s">
        <v>269</v>
      </c>
      <c r="E3279" s="180" t="s">
        <v>1</v>
      </c>
      <c r="F3279" s="181" t="s">
        <v>272</v>
      </c>
      <c r="H3279" s="182">
        <v>1</v>
      </c>
      <c r="L3279" s="179"/>
      <c r="M3279" s="183"/>
      <c r="N3279" s="184"/>
      <c r="O3279" s="184"/>
      <c r="P3279" s="184"/>
      <c r="Q3279" s="184"/>
      <c r="R3279" s="184"/>
      <c r="S3279" s="184"/>
      <c r="T3279" s="185"/>
      <c r="AT3279" s="180" t="s">
        <v>269</v>
      </c>
      <c r="AU3279" s="180" t="s">
        <v>87</v>
      </c>
      <c r="AV3279" s="15" t="s">
        <v>162</v>
      </c>
      <c r="AW3279" s="15" t="s">
        <v>26</v>
      </c>
      <c r="AX3279" s="15" t="s">
        <v>79</v>
      </c>
      <c r="AY3279" s="180" t="s">
        <v>157</v>
      </c>
    </row>
    <row r="3280" spans="1:65" s="2" customFormat="1" ht="14.45" customHeight="1" x14ac:dyDescent="0.2">
      <c r="A3280" s="30"/>
      <c r="B3280" s="147"/>
      <c r="C3280" s="148" t="s">
        <v>3930</v>
      </c>
      <c r="D3280" s="148" t="s">
        <v>159</v>
      </c>
      <c r="E3280" s="149" t="s">
        <v>3931</v>
      </c>
      <c r="F3280" s="150" t="s">
        <v>3932</v>
      </c>
      <c r="G3280" s="151" t="s">
        <v>205</v>
      </c>
      <c r="H3280" s="152">
        <v>21</v>
      </c>
      <c r="I3280" s="152"/>
      <c r="J3280" s="152">
        <f>ROUND(I3280*H3280,3)</f>
        <v>0</v>
      </c>
      <c r="K3280" s="153"/>
      <c r="L3280" s="31"/>
      <c r="M3280" s="154" t="s">
        <v>1</v>
      </c>
      <c r="N3280" s="155" t="s">
        <v>37</v>
      </c>
      <c r="O3280" s="156">
        <v>4.1503500000000004</v>
      </c>
      <c r="P3280" s="156">
        <f>O3280*H3280</f>
        <v>87.157350000000008</v>
      </c>
      <c r="Q3280" s="156">
        <v>0</v>
      </c>
      <c r="R3280" s="156">
        <f>Q3280*H3280</f>
        <v>0</v>
      </c>
      <c r="S3280" s="156">
        <v>0</v>
      </c>
      <c r="T3280" s="157">
        <f>S3280*H3280</f>
        <v>0</v>
      </c>
      <c r="U3280" s="30"/>
      <c r="V3280" s="30"/>
      <c r="W3280" s="30"/>
      <c r="X3280" s="30"/>
      <c r="Y3280" s="30"/>
      <c r="Z3280" s="30"/>
      <c r="AA3280" s="30"/>
      <c r="AB3280" s="30"/>
      <c r="AC3280" s="30"/>
      <c r="AD3280" s="30"/>
      <c r="AE3280" s="30"/>
      <c r="AR3280" s="158" t="s">
        <v>220</v>
      </c>
      <c r="AT3280" s="158" t="s">
        <v>159</v>
      </c>
      <c r="AU3280" s="158" t="s">
        <v>87</v>
      </c>
      <c r="AY3280" s="18" t="s">
        <v>157</v>
      </c>
      <c r="BE3280" s="159">
        <f>IF(N3280="základná",J3280,0)</f>
        <v>0</v>
      </c>
      <c r="BF3280" s="159">
        <f>IF(N3280="znížená",J3280,0)</f>
        <v>0</v>
      </c>
      <c r="BG3280" s="159">
        <f>IF(N3280="zákl. prenesená",J3280,0)</f>
        <v>0</v>
      </c>
      <c r="BH3280" s="159">
        <f>IF(N3280="zníž. prenesená",J3280,0)</f>
        <v>0</v>
      </c>
      <c r="BI3280" s="159">
        <f>IF(N3280="nulová",J3280,0)</f>
        <v>0</v>
      </c>
      <c r="BJ3280" s="18" t="s">
        <v>87</v>
      </c>
      <c r="BK3280" s="160">
        <f>ROUND(I3280*H3280,3)</f>
        <v>0</v>
      </c>
      <c r="BL3280" s="18" t="s">
        <v>220</v>
      </c>
      <c r="BM3280" s="158" t="s">
        <v>3933</v>
      </c>
    </row>
    <row r="3281" spans="1:65" s="14" customFormat="1" x14ac:dyDescent="0.2">
      <c r="B3281" s="172"/>
      <c r="D3281" s="166" t="s">
        <v>269</v>
      </c>
      <c r="E3281" s="173" t="s">
        <v>1</v>
      </c>
      <c r="F3281" s="174" t="s">
        <v>3934</v>
      </c>
      <c r="H3281" s="175">
        <v>2</v>
      </c>
      <c r="L3281" s="172"/>
      <c r="M3281" s="176"/>
      <c r="N3281" s="177"/>
      <c r="O3281" s="177"/>
      <c r="P3281" s="177"/>
      <c r="Q3281" s="177"/>
      <c r="R3281" s="177"/>
      <c r="S3281" s="177"/>
      <c r="T3281" s="178"/>
      <c r="AT3281" s="173" t="s">
        <v>269</v>
      </c>
      <c r="AU3281" s="173" t="s">
        <v>87</v>
      </c>
      <c r="AV3281" s="14" t="s">
        <v>87</v>
      </c>
      <c r="AW3281" s="14" t="s">
        <v>26</v>
      </c>
      <c r="AX3281" s="14" t="s">
        <v>71</v>
      </c>
      <c r="AY3281" s="173" t="s">
        <v>157</v>
      </c>
    </row>
    <row r="3282" spans="1:65" s="14" customFormat="1" x14ac:dyDescent="0.2">
      <c r="B3282" s="172"/>
      <c r="D3282" s="166" t="s">
        <v>269</v>
      </c>
      <c r="E3282" s="173" t="s">
        <v>1</v>
      </c>
      <c r="F3282" s="174" t="s">
        <v>3935</v>
      </c>
      <c r="H3282" s="175">
        <v>19</v>
      </c>
      <c r="L3282" s="172"/>
      <c r="M3282" s="176"/>
      <c r="N3282" s="177"/>
      <c r="O3282" s="177"/>
      <c r="P3282" s="177"/>
      <c r="Q3282" s="177"/>
      <c r="R3282" s="177"/>
      <c r="S3282" s="177"/>
      <c r="T3282" s="178"/>
      <c r="AT3282" s="173" t="s">
        <v>269</v>
      </c>
      <c r="AU3282" s="173" t="s">
        <v>87</v>
      </c>
      <c r="AV3282" s="14" t="s">
        <v>87</v>
      </c>
      <c r="AW3282" s="14" t="s">
        <v>26</v>
      </c>
      <c r="AX3282" s="14" t="s">
        <v>71</v>
      </c>
      <c r="AY3282" s="173" t="s">
        <v>157</v>
      </c>
    </row>
    <row r="3283" spans="1:65" s="15" customFormat="1" x14ac:dyDescent="0.2">
      <c r="B3283" s="179"/>
      <c r="D3283" s="166" t="s">
        <v>269</v>
      </c>
      <c r="E3283" s="180" t="s">
        <v>1</v>
      </c>
      <c r="F3283" s="181" t="s">
        <v>272</v>
      </c>
      <c r="H3283" s="182">
        <v>21</v>
      </c>
      <c r="L3283" s="179"/>
      <c r="M3283" s="183"/>
      <c r="N3283" s="184"/>
      <c r="O3283" s="184"/>
      <c r="P3283" s="184"/>
      <c r="Q3283" s="184"/>
      <c r="R3283" s="184"/>
      <c r="S3283" s="184"/>
      <c r="T3283" s="185"/>
      <c r="AT3283" s="180" t="s">
        <v>269</v>
      </c>
      <c r="AU3283" s="180" t="s">
        <v>87</v>
      </c>
      <c r="AV3283" s="15" t="s">
        <v>162</v>
      </c>
      <c r="AW3283" s="15" t="s">
        <v>26</v>
      </c>
      <c r="AX3283" s="15" t="s">
        <v>79</v>
      </c>
      <c r="AY3283" s="180" t="s">
        <v>157</v>
      </c>
    </row>
    <row r="3284" spans="1:65" s="2" customFormat="1" ht="14.45" customHeight="1" x14ac:dyDescent="0.2">
      <c r="A3284" s="30"/>
      <c r="B3284" s="147"/>
      <c r="C3284" s="148" t="s">
        <v>3936</v>
      </c>
      <c r="D3284" s="148" t="s">
        <v>159</v>
      </c>
      <c r="E3284" s="149" t="s">
        <v>3937</v>
      </c>
      <c r="F3284" s="150" t="s">
        <v>3938</v>
      </c>
      <c r="G3284" s="151" t="s">
        <v>205</v>
      </c>
      <c r="H3284" s="152">
        <v>1</v>
      </c>
      <c r="I3284" s="152"/>
      <c r="J3284" s="152">
        <f>ROUND(I3284*H3284,3)</f>
        <v>0</v>
      </c>
      <c r="K3284" s="153"/>
      <c r="L3284" s="31"/>
      <c r="M3284" s="154" t="s">
        <v>1</v>
      </c>
      <c r="N3284" s="155" t="s">
        <v>37</v>
      </c>
      <c r="O3284" s="156">
        <v>0.41699999999999998</v>
      </c>
      <c r="P3284" s="156">
        <f>O3284*H3284</f>
        <v>0.41699999999999998</v>
      </c>
      <c r="Q3284" s="156">
        <v>9.0000000000000006E-5</v>
      </c>
      <c r="R3284" s="156">
        <f>Q3284*H3284</f>
        <v>9.0000000000000006E-5</v>
      </c>
      <c r="S3284" s="156">
        <v>0</v>
      </c>
      <c r="T3284" s="157">
        <f>S3284*H3284</f>
        <v>0</v>
      </c>
      <c r="U3284" s="30"/>
      <c r="V3284" s="30"/>
      <c r="W3284" s="30"/>
      <c r="X3284" s="30"/>
      <c r="Y3284" s="30"/>
      <c r="Z3284" s="30"/>
      <c r="AA3284" s="30"/>
      <c r="AB3284" s="30"/>
      <c r="AC3284" s="30"/>
      <c r="AD3284" s="30"/>
      <c r="AE3284" s="30"/>
      <c r="AR3284" s="158" t="s">
        <v>220</v>
      </c>
      <c r="AT3284" s="158" t="s">
        <v>159</v>
      </c>
      <c r="AU3284" s="158" t="s">
        <v>87</v>
      </c>
      <c r="AY3284" s="18" t="s">
        <v>157</v>
      </c>
      <c r="BE3284" s="159">
        <f>IF(N3284="základná",J3284,0)</f>
        <v>0</v>
      </c>
      <c r="BF3284" s="159">
        <f>IF(N3284="znížená",J3284,0)</f>
        <v>0</v>
      </c>
      <c r="BG3284" s="159">
        <f>IF(N3284="zákl. prenesená",J3284,0)</f>
        <v>0</v>
      </c>
      <c r="BH3284" s="159">
        <f>IF(N3284="zníž. prenesená",J3284,0)</f>
        <v>0</v>
      </c>
      <c r="BI3284" s="159">
        <f>IF(N3284="nulová",J3284,0)</f>
        <v>0</v>
      </c>
      <c r="BJ3284" s="18" t="s">
        <v>87</v>
      </c>
      <c r="BK3284" s="160">
        <f>ROUND(I3284*H3284,3)</f>
        <v>0</v>
      </c>
      <c r="BL3284" s="18" t="s">
        <v>220</v>
      </c>
      <c r="BM3284" s="158" t="s">
        <v>3939</v>
      </c>
    </row>
    <row r="3285" spans="1:65" s="14" customFormat="1" x14ac:dyDescent="0.2">
      <c r="B3285" s="172"/>
      <c r="D3285" s="166" t="s">
        <v>269</v>
      </c>
      <c r="E3285" s="173" t="s">
        <v>1</v>
      </c>
      <c r="F3285" s="174" t="s">
        <v>3940</v>
      </c>
      <c r="H3285" s="175">
        <v>1</v>
      </c>
      <c r="L3285" s="172"/>
      <c r="M3285" s="176"/>
      <c r="N3285" s="177"/>
      <c r="O3285" s="177"/>
      <c r="P3285" s="177"/>
      <c r="Q3285" s="177"/>
      <c r="R3285" s="177"/>
      <c r="S3285" s="177"/>
      <c r="T3285" s="178"/>
      <c r="AT3285" s="173" t="s">
        <v>269</v>
      </c>
      <c r="AU3285" s="173" t="s">
        <v>87</v>
      </c>
      <c r="AV3285" s="14" t="s">
        <v>87</v>
      </c>
      <c r="AW3285" s="14" t="s">
        <v>26</v>
      </c>
      <c r="AX3285" s="14" t="s">
        <v>71</v>
      </c>
      <c r="AY3285" s="173" t="s">
        <v>157</v>
      </c>
    </row>
    <row r="3286" spans="1:65" s="15" customFormat="1" x14ac:dyDescent="0.2">
      <c r="B3286" s="179"/>
      <c r="D3286" s="166" t="s">
        <v>269</v>
      </c>
      <c r="E3286" s="180" t="s">
        <v>1</v>
      </c>
      <c r="F3286" s="181" t="s">
        <v>272</v>
      </c>
      <c r="H3286" s="182">
        <v>1</v>
      </c>
      <c r="L3286" s="179"/>
      <c r="M3286" s="183"/>
      <c r="N3286" s="184"/>
      <c r="O3286" s="184"/>
      <c r="P3286" s="184"/>
      <c r="Q3286" s="184"/>
      <c r="R3286" s="184"/>
      <c r="S3286" s="184"/>
      <c r="T3286" s="185"/>
      <c r="AT3286" s="180" t="s">
        <v>269</v>
      </c>
      <c r="AU3286" s="180" t="s">
        <v>87</v>
      </c>
      <c r="AV3286" s="15" t="s">
        <v>162</v>
      </c>
      <c r="AW3286" s="15" t="s">
        <v>26</v>
      </c>
      <c r="AX3286" s="15" t="s">
        <v>79</v>
      </c>
      <c r="AY3286" s="180" t="s">
        <v>157</v>
      </c>
    </row>
    <row r="3287" spans="1:65" s="2" customFormat="1" ht="37.9" customHeight="1" x14ac:dyDescent="0.2">
      <c r="A3287" s="30"/>
      <c r="B3287" s="147"/>
      <c r="C3287" s="193" t="s">
        <v>3941</v>
      </c>
      <c r="D3287" s="193" t="s">
        <v>777</v>
      </c>
      <c r="E3287" s="194" t="s">
        <v>3942</v>
      </c>
      <c r="F3287" s="195" t="s">
        <v>8157</v>
      </c>
      <c r="G3287" s="196" t="s">
        <v>205</v>
      </c>
      <c r="H3287" s="197">
        <v>1</v>
      </c>
      <c r="I3287" s="197"/>
      <c r="J3287" s="197">
        <f>ROUND(I3287*H3287,3)</f>
        <v>0</v>
      </c>
      <c r="K3287" s="198"/>
      <c r="L3287" s="199"/>
      <c r="M3287" s="200" t="s">
        <v>1</v>
      </c>
      <c r="N3287" s="201" t="s">
        <v>37</v>
      </c>
      <c r="O3287" s="156">
        <v>0</v>
      </c>
      <c r="P3287" s="156">
        <f>O3287*H3287</f>
        <v>0</v>
      </c>
      <c r="Q3287" s="156">
        <v>0.1042</v>
      </c>
      <c r="R3287" s="156">
        <f>Q3287*H3287</f>
        <v>0.1042</v>
      </c>
      <c r="S3287" s="156">
        <v>0</v>
      </c>
      <c r="T3287" s="157">
        <f>S3287*H3287</f>
        <v>0</v>
      </c>
      <c r="U3287" s="30"/>
      <c r="V3287" s="30"/>
      <c r="W3287" s="30"/>
      <c r="X3287" s="30"/>
      <c r="Y3287" s="30"/>
      <c r="Z3287" s="30"/>
      <c r="AA3287" s="30"/>
      <c r="AB3287" s="30"/>
      <c r="AC3287" s="30"/>
      <c r="AD3287" s="30"/>
      <c r="AE3287" s="30"/>
      <c r="AR3287" s="158" t="s">
        <v>511</v>
      </c>
      <c r="AT3287" s="158" t="s">
        <v>777</v>
      </c>
      <c r="AU3287" s="158" t="s">
        <v>87</v>
      </c>
      <c r="AY3287" s="18" t="s">
        <v>157</v>
      </c>
      <c r="BE3287" s="159">
        <f>IF(N3287="základná",J3287,0)</f>
        <v>0</v>
      </c>
      <c r="BF3287" s="159">
        <f>IF(N3287="znížená",J3287,0)</f>
        <v>0</v>
      </c>
      <c r="BG3287" s="159">
        <f>IF(N3287="zákl. prenesená",J3287,0)</f>
        <v>0</v>
      </c>
      <c r="BH3287" s="159">
        <f>IF(N3287="zníž. prenesená",J3287,0)</f>
        <v>0</v>
      </c>
      <c r="BI3287" s="159">
        <f>IF(N3287="nulová",J3287,0)</f>
        <v>0</v>
      </c>
      <c r="BJ3287" s="18" t="s">
        <v>87</v>
      </c>
      <c r="BK3287" s="160">
        <f>ROUND(I3287*H3287,3)</f>
        <v>0</v>
      </c>
      <c r="BL3287" s="18" t="s">
        <v>220</v>
      </c>
      <c r="BM3287" s="158" t="s">
        <v>3943</v>
      </c>
    </row>
    <row r="3288" spans="1:65" s="14" customFormat="1" x14ac:dyDescent="0.2">
      <c r="B3288" s="172"/>
      <c r="D3288" s="166" t="s">
        <v>269</v>
      </c>
      <c r="E3288" s="173" t="s">
        <v>1</v>
      </c>
      <c r="F3288" s="174" t="s">
        <v>3944</v>
      </c>
      <c r="H3288" s="175">
        <v>1</v>
      </c>
      <c r="L3288" s="172"/>
      <c r="M3288" s="176"/>
      <c r="N3288" s="177"/>
      <c r="O3288" s="177"/>
      <c r="P3288" s="177"/>
      <c r="Q3288" s="177"/>
      <c r="R3288" s="177"/>
      <c r="S3288" s="177"/>
      <c r="T3288" s="178"/>
      <c r="AT3288" s="173" t="s">
        <v>269</v>
      </c>
      <c r="AU3288" s="173" t="s">
        <v>87</v>
      </c>
      <c r="AV3288" s="14" t="s">
        <v>87</v>
      </c>
      <c r="AW3288" s="14" t="s">
        <v>26</v>
      </c>
      <c r="AX3288" s="14" t="s">
        <v>71</v>
      </c>
      <c r="AY3288" s="173" t="s">
        <v>157</v>
      </c>
    </row>
    <row r="3289" spans="1:65" s="13" customFormat="1" x14ac:dyDescent="0.2">
      <c r="B3289" s="165"/>
      <c r="D3289" s="166" t="s">
        <v>269</v>
      </c>
      <c r="E3289" s="167" t="s">
        <v>1</v>
      </c>
      <c r="F3289" s="168" t="s">
        <v>3945</v>
      </c>
      <c r="H3289" s="167" t="s">
        <v>1</v>
      </c>
      <c r="L3289" s="165"/>
      <c r="M3289" s="169"/>
      <c r="N3289" s="170"/>
      <c r="O3289" s="170"/>
      <c r="P3289" s="170"/>
      <c r="Q3289" s="170"/>
      <c r="R3289" s="170"/>
      <c r="S3289" s="170"/>
      <c r="T3289" s="171"/>
      <c r="AT3289" s="167" t="s">
        <v>269</v>
      </c>
      <c r="AU3289" s="167" t="s">
        <v>87</v>
      </c>
      <c r="AV3289" s="13" t="s">
        <v>79</v>
      </c>
      <c r="AW3289" s="13" t="s">
        <v>26</v>
      </c>
      <c r="AX3289" s="13" t="s">
        <v>71</v>
      </c>
      <c r="AY3289" s="167" t="s">
        <v>157</v>
      </c>
    </row>
    <row r="3290" spans="1:65" s="13" customFormat="1" x14ac:dyDescent="0.2">
      <c r="B3290" s="165"/>
      <c r="D3290" s="166" t="s">
        <v>269</v>
      </c>
      <c r="E3290" s="167" t="s">
        <v>1</v>
      </c>
      <c r="F3290" s="168" t="s">
        <v>3946</v>
      </c>
      <c r="H3290" s="167" t="s">
        <v>1</v>
      </c>
      <c r="L3290" s="165"/>
      <c r="M3290" s="169"/>
      <c r="N3290" s="170"/>
      <c r="O3290" s="170"/>
      <c r="P3290" s="170"/>
      <c r="Q3290" s="170"/>
      <c r="R3290" s="170"/>
      <c r="S3290" s="170"/>
      <c r="T3290" s="171"/>
      <c r="AT3290" s="167" t="s">
        <v>269</v>
      </c>
      <c r="AU3290" s="167" t="s">
        <v>87</v>
      </c>
      <c r="AV3290" s="13" t="s">
        <v>79</v>
      </c>
      <c r="AW3290" s="13" t="s">
        <v>26</v>
      </c>
      <c r="AX3290" s="13" t="s">
        <v>71</v>
      </c>
      <c r="AY3290" s="167" t="s">
        <v>157</v>
      </c>
    </row>
    <row r="3291" spans="1:65" s="13" customFormat="1" x14ac:dyDescent="0.2">
      <c r="B3291" s="165"/>
      <c r="D3291" s="166" t="s">
        <v>269</v>
      </c>
      <c r="E3291" s="167" t="s">
        <v>1</v>
      </c>
      <c r="F3291" s="168" t="s">
        <v>3947</v>
      </c>
      <c r="H3291" s="167" t="s">
        <v>1</v>
      </c>
      <c r="L3291" s="165"/>
      <c r="M3291" s="169"/>
      <c r="N3291" s="170"/>
      <c r="O3291" s="170"/>
      <c r="P3291" s="170"/>
      <c r="Q3291" s="170"/>
      <c r="R3291" s="170"/>
      <c r="S3291" s="170"/>
      <c r="T3291" s="171"/>
      <c r="AT3291" s="167" t="s">
        <v>269</v>
      </c>
      <c r="AU3291" s="167" t="s">
        <v>87</v>
      </c>
      <c r="AV3291" s="13" t="s">
        <v>79</v>
      </c>
      <c r="AW3291" s="13" t="s">
        <v>26</v>
      </c>
      <c r="AX3291" s="13" t="s">
        <v>71</v>
      </c>
      <c r="AY3291" s="167" t="s">
        <v>157</v>
      </c>
    </row>
    <row r="3292" spans="1:65" s="13" customFormat="1" x14ac:dyDescent="0.2">
      <c r="B3292" s="165"/>
      <c r="D3292" s="166" t="s">
        <v>269</v>
      </c>
      <c r="E3292" s="167" t="s">
        <v>1</v>
      </c>
      <c r="F3292" s="168" t="s">
        <v>3948</v>
      </c>
      <c r="H3292" s="167" t="s">
        <v>1</v>
      </c>
      <c r="L3292" s="165"/>
      <c r="M3292" s="169"/>
      <c r="N3292" s="170"/>
      <c r="O3292" s="170"/>
      <c r="P3292" s="170"/>
      <c r="Q3292" s="170"/>
      <c r="R3292" s="170"/>
      <c r="S3292" s="170"/>
      <c r="T3292" s="171"/>
      <c r="AT3292" s="167" t="s">
        <v>269</v>
      </c>
      <c r="AU3292" s="167" t="s">
        <v>87</v>
      </c>
      <c r="AV3292" s="13" t="s">
        <v>79</v>
      </c>
      <c r="AW3292" s="13" t="s">
        <v>26</v>
      </c>
      <c r="AX3292" s="13" t="s">
        <v>71</v>
      </c>
      <c r="AY3292" s="167" t="s">
        <v>157</v>
      </c>
    </row>
    <row r="3293" spans="1:65" s="13" customFormat="1" x14ac:dyDescent="0.2">
      <c r="B3293" s="165"/>
      <c r="D3293" s="166" t="s">
        <v>269</v>
      </c>
      <c r="E3293" s="167" t="s">
        <v>1</v>
      </c>
      <c r="F3293" s="168" t="s">
        <v>3949</v>
      </c>
      <c r="H3293" s="167" t="s">
        <v>1</v>
      </c>
      <c r="L3293" s="165"/>
      <c r="M3293" s="169"/>
      <c r="N3293" s="170"/>
      <c r="O3293" s="170"/>
      <c r="P3293" s="170"/>
      <c r="Q3293" s="170"/>
      <c r="R3293" s="170"/>
      <c r="S3293" s="170"/>
      <c r="T3293" s="171"/>
      <c r="AT3293" s="167" t="s">
        <v>269</v>
      </c>
      <c r="AU3293" s="167" t="s">
        <v>87</v>
      </c>
      <c r="AV3293" s="13" t="s">
        <v>79</v>
      </c>
      <c r="AW3293" s="13" t="s">
        <v>26</v>
      </c>
      <c r="AX3293" s="13" t="s">
        <v>71</v>
      </c>
      <c r="AY3293" s="167" t="s">
        <v>157</v>
      </c>
    </row>
    <row r="3294" spans="1:65" s="15" customFormat="1" x14ac:dyDescent="0.2">
      <c r="B3294" s="179"/>
      <c r="D3294" s="166" t="s">
        <v>269</v>
      </c>
      <c r="E3294" s="180" t="s">
        <v>1</v>
      </c>
      <c r="F3294" s="181" t="s">
        <v>272</v>
      </c>
      <c r="H3294" s="182">
        <v>1</v>
      </c>
      <c r="L3294" s="179"/>
      <c r="M3294" s="183"/>
      <c r="N3294" s="184"/>
      <c r="O3294" s="184"/>
      <c r="P3294" s="184"/>
      <c r="Q3294" s="184"/>
      <c r="R3294" s="184"/>
      <c r="S3294" s="184"/>
      <c r="T3294" s="185"/>
      <c r="AT3294" s="180" t="s">
        <v>269</v>
      </c>
      <c r="AU3294" s="180" t="s">
        <v>87</v>
      </c>
      <c r="AV3294" s="15" t="s">
        <v>162</v>
      </c>
      <c r="AW3294" s="15" t="s">
        <v>26</v>
      </c>
      <c r="AX3294" s="15" t="s">
        <v>79</v>
      </c>
      <c r="AY3294" s="180" t="s">
        <v>157</v>
      </c>
    </row>
    <row r="3295" spans="1:65" s="2" customFormat="1" ht="14.45" customHeight="1" x14ac:dyDescent="0.2">
      <c r="A3295" s="30"/>
      <c r="B3295" s="147"/>
      <c r="C3295" s="148" t="s">
        <v>3950</v>
      </c>
      <c r="D3295" s="148" t="s">
        <v>159</v>
      </c>
      <c r="E3295" s="149" t="s">
        <v>3951</v>
      </c>
      <c r="F3295" s="150" t="s">
        <v>3952</v>
      </c>
      <c r="G3295" s="151" t="s">
        <v>168</v>
      </c>
      <c r="H3295" s="152">
        <v>20.2</v>
      </c>
      <c r="I3295" s="152"/>
      <c r="J3295" s="152">
        <f>ROUND(I3295*H3295,3)</f>
        <v>0</v>
      </c>
      <c r="K3295" s="153"/>
      <c r="L3295" s="31"/>
      <c r="M3295" s="154" t="s">
        <v>1</v>
      </c>
      <c r="N3295" s="155" t="s">
        <v>37</v>
      </c>
      <c r="O3295" s="156">
        <v>0.41699999999999998</v>
      </c>
      <c r="P3295" s="156">
        <f>O3295*H3295</f>
        <v>8.4233999999999991</v>
      </c>
      <c r="Q3295" s="156">
        <v>9.0000000000000006E-5</v>
      </c>
      <c r="R3295" s="156">
        <f>Q3295*H3295</f>
        <v>1.818E-3</v>
      </c>
      <c r="S3295" s="156">
        <v>0</v>
      </c>
      <c r="T3295" s="157">
        <f>S3295*H3295</f>
        <v>0</v>
      </c>
      <c r="U3295" s="30"/>
      <c r="V3295" s="30"/>
      <c r="W3295" s="30"/>
      <c r="X3295" s="30"/>
      <c r="Y3295" s="30"/>
      <c r="Z3295" s="30"/>
      <c r="AA3295" s="30"/>
      <c r="AB3295" s="30"/>
      <c r="AC3295" s="30"/>
      <c r="AD3295" s="30"/>
      <c r="AE3295" s="30"/>
      <c r="AR3295" s="158" t="s">
        <v>220</v>
      </c>
      <c r="AT3295" s="158" t="s">
        <v>159</v>
      </c>
      <c r="AU3295" s="158" t="s">
        <v>87</v>
      </c>
      <c r="AY3295" s="18" t="s">
        <v>157</v>
      </c>
      <c r="BE3295" s="159">
        <f>IF(N3295="základná",J3295,0)</f>
        <v>0</v>
      </c>
      <c r="BF3295" s="159">
        <f>IF(N3295="znížená",J3295,0)</f>
        <v>0</v>
      </c>
      <c r="BG3295" s="159">
        <f>IF(N3295="zákl. prenesená",J3295,0)</f>
        <v>0</v>
      </c>
      <c r="BH3295" s="159">
        <f>IF(N3295="zníž. prenesená",J3295,0)</f>
        <v>0</v>
      </c>
      <c r="BI3295" s="159">
        <f>IF(N3295="nulová",J3295,0)</f>
        <v>0</v>
      </c>
      <c r="BJ3295" s="18" t="s">
        <v>87</v>
      </c>
      <c r="BK3295" s="160">
        <f>ROUND(I3295*H3295,3)</f>
        <v>0</v>
      </c>
      <c r="BL3295" s="18" t="s">
        <v>220</v>
      </c>
      <c r="BM3295" s="158" t="s">
        <v>3953</v>
      </c>
    </row>
    <row r="3296" spans="1:65" s="14" customFormat="1" ht="33.75" x14ac:dyDescent="0.2">
      <c r="B3296" s="172"/>
      <c r="D3296" s="166" t="s">
        <v>269</v>
      </c>
      <c r="E3296" s="173" t="s">
        <v>1</v>
      </c>
      <c r="F3296" s="174" t="s">
        <v>3954</v>
      </c>
      <c r="H3296" s="175">
        <v>20.2</v>
      </c>
      <c r="L3296" s="172"/>
      <c r="M3296" s="176"/>
      <c r="N3296" s="177"/>
      <c r="O3296" s="177"/>
      <c r="P3296" s="177"/>
      <c r="Q3296" s="177"/>
      <c r="R3296" s="177"/>
      <c r="S3296" s="177"/>
      <c r="T3296" s="178"/>
      <c r="AT3296" s="173" t="s">
        <v>269</v>
      </c>
      <c r="AU3296" s="173" t="s">
        <v>87</v>
      </c>
      <c r="AV3296" s="14" t="s">
        <v>87</v>
      </c>
      <c r="AW3296" s="14" t="s">
        <v>26</v>
      </c>
      <c r="AX3296" s="14" t="s">
        <v>71</v>
      </c>
      <c r="AY3296" s="173" t="s">
        <v>157</v>
      </c>
    </row>
    <row r="3297" spans="1:65" s="15" customFormat="1" x14ac:dyDescent="0.2">
      <c r="B3297" s="179"/>
      <c r="D3297" s="166" t="s">
        <v>269</v>
      </c>
      <c r="E3297" s="180" t="s">
        <v>1</v>
      </c>
      <c r="F3297" s="181" t="s">
        <v>272</v>
      </c>
      <c r="H3297" s="182">
        <v>20.2</v>
      </c>
      <c r="L3297" s="179"/>
      <c r="M3297" s="183"/>
      <c r="N3297" s="184"/>
      <c r="O3297" s="184"/>
      <c r="P3297" s="184"/>
      <c r="Q3297" s="184"/>
      <c r="R3297" s="184"/>
      <c r="S3297" s="184"/>
      <c r="T3297" s="185"/>
      <c r="AT3297" s="180" t="s">
        <v>269</v>
      </c>
      <c r="AU3297" s="180" t="s">
        <v>87</v>
      </c>
      <c r="AV3297" s="15" t="s">
        <v>162</v>
      </c>
      <c r="AW3297" s="15" t="s">
        <v>26</v>
      </c>
      <c r="AX3297" s="15" t="s">
        <v>79</v>
      </c>
      <c r="AY3297" s="180" t="s">
        <v>157</v>
      </c>
    </row>
    <row r="3298" spans="1:65" s="2" customFormat="1" ht="37.5" customHeight="1" x14ac:dyDescent="0.2">
      <c r="A3298" s="30"/>
      <c r="B3298" s="147"/>
      <c r="C3298" s="193" t="s">
        <v>3955</v>
      </c>
      <c r="D3298" s="193" t="s">
        <v>777</v>
      </c>
      <c r="E3298" s="194" t="s">
        <v>3956</v>
      </c>
      <c r="F3298" s="195" t="s">
        <v>8158</v>
      </c>
      <c r="G3298" s="196" t="s">
        <v>205</v>
      </c>
      <c r="H3298" s="197">
        <v>1</v>
      </c>
      <c r="I3298" s="197"/>
      <c r="J3298" s="197">
        <f t="shared" ref="J3298:J3303" si="20">ROUND(I3298*H3298,3)</f>
        <v>0</v>
      </c>
      <c r="K3298" s="198"/>
      <c r="L3298" s="199"/>
      <c r="M3298" s="200" t="s">
        <v>1</v>
      </c>
      <c r="N3298" s="201" t="s">
        <v>37</v>
      </c>
      <c r="O3298" s="156">
        <v>0</v>
      </c>
      <c r="P3298" s="156">
        <f t="shared" ref="P3298:P3303" si="21">O3298*H3298</f>
        <v>0</v>
      </c>
      <c r="Q3298" s="156">
        <v>0.1042</v>
      </c>
      <c r="R3298" s="156">
        <f t="shared" ref="R3298:R3303" si="22">Q3298*H3298</f>
        <v>0.1042</v>
      </c>
      <c r="S3298" s="156">
        <v>0</v>
      </c>
      <c r="T3298" s="157">
        <f t="shared" ref="T3298:T3303" si="23">S3298*H3298</f>
        <v>0</v>
      </c>
      <c r="U3298" s="30"/>
      <c r="V3298" s="30"/>
      <c r="W3298" s="30"/>
      <c r="X3298" s="30"/>
      <c r="Y3298" s="30"/>
      <c r="Z3298" s="30"/>
      <c r="AA3298" s="30"/>
      <c r="AB3298" s="30"/>
      <c r="AC3298" s="30"/>
      <c r="AD3298" s="30"/>
      <c r="AE3298" s="30"/>
      <c r="AR3298" s="158" t="s">
        <v>511</v>
      </c>
      <c r="AT3298" s="158" t="s">
        <v>777</v>
      </c>
      <c r="AU3298" s="158" t="s">
        <v>87</v>
      </c>
      <c r="AY3298" s="18" t="s">
        <v>157</v>
      </c>
      <c r="BE3298" s="159">
        <f t="shared" ref="BE3298:BE3303" si="24">IF(N3298="základná",J3298,0)</f>
        <v>0</v>
      </c>
      <c r="BF3298" s="159">
        <f t="shared" ref="BF3298:BF3303" si="25">IF(N3298="znížená",J3298,0)</f>
        <v>0</v>
      </c>
      <c r="BG3298" s="159">
        <f t="shared" ref="BG3298:BG3303" si="26">IF(N3298="zákl. prenesená",J3298,0)</f>
        <v>0</v>
      </c>
      <c r="BH3298" s="159">
        <f t="shared" ref="BH3298:BH3303" si="27">IF(N3298="zníž. prenesená",J3298,0)</f>
        <v>0</v>
      </c>
      <c r="BI3298" s="159">
        <f t="shared" ref="BI3298:BI3303" si="28">IF(N3298="nulová",J3298,0)</f>
        <v>0</v>
      </c>
      <c r="BJ3298" s="18" t="s">
        <v>87</v>
      </c>
      <c r="BK3298" s="160">
        <f t="shared" ref="BK3298:BK3303" si="29">ROUND(I3298*H3298,3)</f>
        <v>0</v>
      </c>
      <c r="BL3298" s="18" t="s">
        <v>220</v>
      </c>
      <c r="BM3298" s="158" t="s">
        <v>3957</v>
      </c>
    </row>
    <row r="3299" spans="1:65" s="2" customFormat="1" ht="37.5" customHeight="1" x14ac:dyDescent="0.2">
      <c r="A3299" s="30"/>
      <c r="B3299" s="147"/>
      <c r="C3299" s="193" t="s">
        <v>3958</v>
      </c>
      <c r="D3299" s="193" t="s">
        <v>777</v>
      </c>
      <c r="E3299" s="194" t="s">
        <v>3959</v>
      </c>
      <c r="F3299" s="195" t="s">
        <v>8159</v>
      </c>
      <c r="G3299" s="196" t="s">
        <v>205</v>
      </c>
      <c r="H3299" s="197">
        <v>1</v>
      </c>
      <c r="I3299" s="197"/>
      <c r="J3299" s="197">
        <f t="shared" si="20"/>
        <v>0</v>
      </c>
      <c r="K3299" s="198"/>
      <c r="L3299" s="199"/>
      <c r="M3299" s="200" t="s">
        <v>1</v>
      </c>
      <c r="N3299" s="201" t="s">
        <v>37</v>
      </c>
      <c r="O3299" s="156">
        <v>0</v>
      </c>
      <c r="P3299" s="156">
        <f t="shared" si="21"/>
        <v>0</v>
      </c>
      <c r="Q3299" s="156">
        <v>0.1042</v>
      </c>
      <c r="R3299" s="156">
        <f t="shared" si="22"/>
        <v>0.1042</v>
      </c>
      <c r="S3299" s="156">
        <v>0</v>
      </c>
      <c r="T3299" s="157">
        <f t="shared" si="23"/>
        <v>0</v>
      </c>
      <c r="U3299" s="30"/>
      <c r="V3299" s="30"/>
      <c r="W3299" s="30"/>
      <c r="X3299" s="30"/>
      <c r="Y3299" s="30"/>
      <c r="Z3299" s="30"/>
      <c r="AA3299" s="30"/>
      <c r="AB3299" s="30"/>
      <c r="AC3299" s="30"/>
      <c r="AD3299" s="30"/>
      <c r="AE3299" s="30"/>
      <c r="AR3299" s="158" t="s">
        <v>511</v>
      </c>
      <c r="AT3299" s="158" t="s">
        <v>777</v>
      </c>
      <c r="AU3299" s="158" t="s">
        <v>87</v>
      </c>
      <c r="AY3299" s="18" t="s">
        <v>157</v>
      </c>
      <c r="BE3299" s="159">
        <f t="shared" si="24"/>
        <v>0</v>
      </c>
      <c r="BF3299" s="159">
        <f t="shared" si="25"/>
        <v>0</v>
      </c>
      <c r="BG3299" s="159">
        <f t="shared" si="26"/>
        <v>0</v>
      </c>
      <c r="BH3299" s="159">
        <f t="shared" si="27"/>
        <v>0</v>
      </c>
      <c r="BI3299" s="159">
        <f t="shared" si="28"/>
        <v>0</v>
      </c>
      <c r="BJ3299" s="18" t="s">
        <v>87</v>
      </c>
      <c r="BK3299" s="160">
        <f t="shared" si="29"/>
        <v>0</v>
      </c>
      <c r="BL3299" s="18" t="s">
        <v>220</v>
      </c>
      <c r="BM3299" s="158" t="s">
        <v>3960</v>
      </c>
    </row>
    <row r="3300" spans="1:65" s="2" customFormat="1" ht="34.5" customHeight="1" x14ac:dyDescent="0.2">
      <c r="A3300" s="30"/>
      <c r="B3300" s="147"/>
      <c r="C3300" s="193" t="s">
        <v>3961</v>
      </c>
      <c r="D3300" s="193" t="s">
        <v>777</v>
      </c>
      <c r="E3300" s="194" t="s">
        <v>3962</v>
      </c>
      <c r="F3300" s="195" t="s">
        <v>8160</v>
      </c>
      <c r="G3300" s="196" t="s">
        <v>205</v>
      </c>
      <c r="H3300" s="197">
        <v>3</v>
      </c>
      <c r="I3300" s="197"/>
      <c r="J3300" s="197">
        <f t="shared" si="20"/>
        <v>0</v>
      </c>
      <c r="K3300" s="198"/>
      <c r="L3300" s="199"/>
      <c r="M3300" s="200" t="s">
        <v>1</v>
      </c>
      <c r="N3300" s="201" t="s">
        <v>37</v>
      </c>
      <c r="O3300" s="156">
        <v>0</v>
      </c>
      <c r="P3300" s="156">
        <f t="shared" si="21"/>
        <v>0</v>
      </c>
      <c r="Q3300" s="156">
        <v>0.1042</v>
      </c>
      <c r="R3300" s="156">
        <f t="shared" si="22"/>
        <v>0.31259999999999999</v>
      </c>
      <c r="S3300" s="156">
        <v>0</v>
      </c>
      <c r="T3300" s="157">
        <f t="shared" si="23"/>
        <v>0</v>
      </c>
      <c r="U3300" s="30"/>
      <c r="V3300" s="30"/>
      <c r="W3300" s="30"/>
      <c r="X3300" s="30"/>
      <c r="Y3300" s="30"/>
      <c r="Z3300" s="30"/>
      <c r="AA3300" s="30"/>
      <c r="AB3300" s="30"/>
      <c r="AC3300" s="30"/>
      <c r="AD3300" s="30"/>
      <c r="AE3300" s="30"/>
      <c r="AR3300" s="158" t="s">
        <v>511</v>
      </c>
      <c r="AT3300" s="158" t="s">
        <v>777</v>
      </c>
      <c r="AU3300" s="158" t="s">
        <v>87</v>
      </c>
      <c r="AY3300" s="18" t="s">
        <v>157</v>
      </c>
      <c r="BE3300" s="159">
        <f t="shared" si="24"/>
        <v>0</v>
      </c>
      <c r="BF3300" s="159">
        <f t="shared" si="25"/>
        <v>0</v>
      </c>
      <c r="BG3300" s="159">
        <f t="shared" si="26"/>
        <v>0</v>
      </c>
      <c r="BH3300" s="159">
        <f t="shared" si="27"/>
        <v>0</v>
      </c>
      <c r="BI3300" s="159">
        <f t="shared" si="28"/>
        <v>0</v>
      </c>
      <c r="BJ3300" s="18" t="s">
        <v>87</v>
      </c>
      <c r="BK3300" s="160">
        <f t="shared" si="29"/>
        <v>0</v>
      </c>
      <c r="BL3300" s="18" t="s">
        <v>220</v>
      </c>
      <c r="BM3300" s="158" t="s">
        <v>3963</v>
      </c>
    </row>
    <row r="3301" spans="1:65" s="2" customFormat="1" ht="42.75" customHeight="1" x14ac:dyDescent="0.2">
      <c r="A3301" s="30"/>
      <c r="B3301" s="147"/>
      <c r="C3301" s="193" t="s">
        <v>3964</v>
      </c>
      <c r="D3301" s="193" t="s">
        <v>777</v>
      </c>
      <c r="E3301" s="194" t="s">
        <v>3965</v>
      </c>
      <c r="F3301" s="195" t="s">
        <v>8161</v>
      </c>
      <c r="G3301" s="196" t="s">
        <v>205</v>
      </c>
      <c r="H3301" s="197">
        <v>3</v>
      </c>
      <c r="I3301" s="197"/>
      <c r="J3301" s="197">
        <f t="shared" si="20"/>
        <v>0</v>
      </c>
      <c r="K3301" s="198"/>
      <c r="L3301" s="199"/>
      <c r="M3301" s="200" t="s">
        <v>1</v>
      </c>
      <c r="N3301" s="201" t="s">
        <v>37</v>
      </c>
      <c r="O3301" s="156">
        <v>0</v>
      </c>
      <c r="P3301" s="156">
        <f t="shared" si="21"/>
        <v>0</v>
      </c>
      <c r="Q3301" s="156">
        <v>0.1042</v>
      </c>
      <c r="R3301" s="156">
        <f t="shared" si="22"/>
        <v>0.31259999999999999</v>
      </c>
      <c r="S3301" s="156">
        <v>0</v>
      </c>
      <c r="T3301" s="157">
        <f t="shared" si="23"/>
        <v>0</v>
      </c>
      <c r="U3301" s="30"/>
      <c r="V3301" s="30"/>
      <c r="W3301" s="30"/>
      <c r="X3301" s="30"/>
      <c r="Y3301" s="30"/>
      <c r="Z3301" s="30"/>
      <c r="AA3301" s="30"/>
      <c r="AB3301" s="30"/>
      <c r="AC3301" s="30"/>
      <c r="AD3301" s="30"/>
      <c r="AE3301" s="30"/>
      <c r="AR3301" s="158" t="s">
        <v>511</v>
      </c>
      <c r="AT3301" s="158" t="s">
        <v>777</v>
      </c>
      <c r="AU3301" s="158" t="s">
        <v>87</v>
      </c>
      <c r="AY3301" s="18" t="s">
        <v>157</v>
      </c>
      <c r="BE3301" s="159">
        <f t="shared" si="24"/>
        <v>0</v>
      </c>
      <c r="BF3301" s="159">
        <f t="shared" si="25"/>
        <v>0</v>
      </c>
      <c r="BG3301" s="159">
        <f t="shared" si="26"/>
        <v>0</v>
      </c>
      <c r="BH3301" s="159">
        <f t="shared" si="27"/>
        <v>0</v>
      </c>
      <c r="BI3301" s="159">
        <f t="shared" si="28"/>
        <v>0</v>
      </c>
      <c r="BJ3301" s="18" t="s">
        <v>87</v>
      </c>
      <c r="BK3301" s="160">
        <f t="shared" si="29"/>
        <v>0</v>
      </c>
      <c r="BL3301" s="18" t="s">
        <v>220</v>
      </c>
      <c r="BM3301" s="158" t="s">
        <v>3966</v>
      </c>
    </row>
    <row r="3302" spans="1:65" s="2" customFormat="1" ht="40.5" customHeight="1" x14ac:dyDescent="0.2">
      <c r="A3302" s="30"/>
      <c r="B3302" s="147"/>
      <c r="C3302" s="193" t="s">
        <v>3967</v>
      </c>
      <c r="D3302" s="193" t="s">
        <v>777</v>
      </c>
      <c r="E3302" s="194" t="s">
        <v>3968</v>
      </c>
      <c r="F3302" s="195" t="s">
        <v>8162</v>
      </c>
      <c r="G3302" s="196" t="s">
        <v>205</v>
      </c>
      <c r="H3302" s="197">
        <v>1</v>
      </c>
      <c r="I3302" s="197"/>
      <c r="J3302" s="197">
        <f t="shared" si="20"/>
        <v>0</v>
      </c>
      <c r="K3302" s="198"/>
      <c r="L3302" s="199"/>
      <c r="M3302" s="200" t="s">
        <v>1</v>
      </c>
      <c r="N3302" s="201" t="s">
        <v>37</v>
      </c>
      <c r="O3302" s="156">
        <v>0</v>
      </c>
      <c r="P3302" s="156">
        <f t="shared" si="21"/>
        <v>0</v>
      </c>
      <c r="Q3302" s="156">
        <v>0.1042</v>
      </c>
      <c r="R3302" s="156">
        <f t="shared" si="22"/>
        <v>0.1042</v>
      </c>
      <c r="S3302" s="156">
        <v>0</v>
      </c>
      <c r="T3302" s="157">
        <f t="shared" si="23"/>
        <v>0</v>
      </c>
      <c r="U3302" s="30"/>
      <c r="V3302" s="30"/>
      <c r="W3302" s="30"/>
      <c r="X3302" s="30"/>
      <c r="Y3302" s="30"/>
      <c r="Z3302" s="30"/>
      <c r="AA3302" s="30"/>
      <c r="AB3302" s="30"/>
      <c r="AC3302" s="30"/>
      <c r="AD3302" s="30"/>
      <c r="AE3302" s="30"/>
      <c r="AR3302" s="158" t="s">
        <v>511</v>
      </c>
      <c r="AT3302" s="158" t="s">
        <v>777</v>
      </c>
      <c r="AU3302" s="158" t="s">
        <v>87</v>
      </c>
      <c r="AY3302" s="18" t="s">
        <v>157</v>
      </c>
      <c r="BE3302" s="159">
        <f t="shared" si="24"/>
        <v>0</v>
      </c>
      <c r="BF3302" s="159">
        <f t="shared" si="25"/>
        <v>0</v>
      </c>
      <c r="BG3302" s="159">
        <f t="shared" si="26"/>
        <v>0</v>
      </c>
      <c r="BH3302" s="159">
        <f t="shared" si="27"/>
        <v>0</v>
      </c>
      <c r="BI3302" s="159">
        <f t="shared" si="28"/>
        <v>0</v>
      </c>
      <c r="BJ3302" s="18" t="s">
        <v>87</v>
      </c>
      <c r="BK3302" s="160">
        <f t="shared" si="29"/>
        <v>0</v>
      </c>
      <c r="BL3302" s="18" t="s">
        <v>220</v>
      </c>
      <c r="BM3302" s="158" t="s">
        <v>3969</v>
      </c>
    </row>
    <row r="3303" spans="1:65" s="2" customFormat="1" ht="24.2" customHeight="1" x14ac:dyDescent="0.2">
      <c r="A3303" s="30"/>
      <c r="B3303" s="147"/>
      <c r="C3303" s="148" t="s">
        <v>3970</v>
      </c>
      <c r="D3303" s="148" t="s">
        <v>159</v>
      </c>
      <c r="E3303" s="149" t="s">
        <v>3971</v>
      </c>
      <c r="F3303" s="150" t="s">
        <v>3972</v>
      </c>
      <c r="G3303" s="151" t="s">
        <v>757</v>
      </c>
      <c r="H3303" s="152">
        <v>17.16</v>
      </c>
      <c r="I3303" s="152"/>
      <c r="J3303" s="152">
        <f t="shared" si="20"/>
        <v>0</v>
      </c>
      <c r="K3303" s="153"/>
      <c r="L3303" s="31"/>
      <c r="M3303" s="154" t="s">
        <v>1</v>
      </c>
      <c r="N3303" s="155" t="s">
        <v>37</v>
      </c>
      <c r="O3303" s="156">
        <v>0.22</v>
      </c>
      <c r="P3303" s="156">
        <f t="shared" si="21"/>
        <v>3.7751999999999999</v>
      </c>
      <c r="Q3303" s="156">
        <v>6.0000000000000002E-5</v>
      </c>
      <c r="R3303" s="156">
        <f t="shared" si="22"/>
        <v>1.0296000000000001E-3</v>
      </c>
      <c r="S3303" s="156">
        <v>0</v>
      </c>
      <c r="T3303" s="157">
        <f t="shared" si="23"/>
        <v>0</v>
      </c>
      <c r="U3303" s="30"/>
      <c r="V3303" s="30"/>
      <c r="W3303" s="30"/>
      <c r="X3303" s="30"/>
      <c r="Y3303" s="30"/>
      <c r="Z3303" s="30"/>
      <c r="AA3303" s="30"/>
      <c r="AB3303" s="30"/>
      <c r="AC3303" s="30"/>
      <c r="AD3303" s="30"/>
      <c r="AE3303" s="30"/>
      <c r="AR3303" s="158" t="s">
        <v>220</v>
      </c>
      <c r="AT3303" s="158" t="s">
        <v>159</v>
      </c>
      <c r="AU3303" s="158" t="s">
        <v>87</v>
      </c>
      <c r="AY3303" s="18" t="s">
        <v>157</v>
      </c>
      <c r="BE3303" s="159">
        <f t="shared" si="24"/>
        <v>0</v>
      </c>
      <c r="BF3303" s="159">
        <f t="shared" si="25"/>
        <v>0</v>
      </c>
      <c r="BG3303" s="159">
        <f t="shared" si="26"/>
        <v>0</v>
      </c>
      <c r="BH3303" s="159">
        <f t="shared" si="27"/>
        <v>0</v>
      </c>
      <c r="BI3303" s="159">
        <f t="shared" si="28"/>
        <v>0</v>
      </c>
      <c r="BJ3303" s="18" t="s">
        <v>87</v>
      </c>
      <c r="BK3303" s="160">
        <f t="shared" si="29"/>
        <v>0</v>
      </c>
      <c r="BL3303" s="18" t="s">
        <v>220</v>
      </c>
      <c r="BM3303" s="158" t="s">
        <v>3973</v>
      </c>
    </row>
    <row r="3304" spans="1:65" s="14" customFormat="1" ht="22.5" x14ac:dyDescent="0.2">
      <c r="B3304" s="172"/>
      <c r="D3304" s="166" t="s">
        <v>269</v>
      </c>
      <c r="E3304" s="173" t="s">
        <v>1</v>
      </c>
      <c r="F3304" s="174" t="s">
        <v>3974</v>
      </c>
      <c r="H3304" s="175">
        <v>17.16</v>
      </c>
      <c r="L3304" s="172"/>
      <c r="M3304" s="176"/>
      <c r="N3304" s="177"/>
      <c r="O3304" s="177"/>
      <c r="P3304" s="177"/>
      <c r="Q3304" s="177"/>
      <c r="R3304" s="177"/>
      <c r="S3304" s="177"/>
      <c r="T3304" s="178"/>
      <c r="AT3304" s="173" t="s">
        <v>269</v>
      </c>
      <c r="AU3304" s="173" t="s">
        <v>87</v>
      </c>
      <c r="AV3304" s="14" t="s">
        <v>87</v>
      </c>
      <c r="AW3304" s="14" t="s">
        <v>26</v>
      </c>
      <c r="AX3304" s="14" t="s">
        <v>71</v>
      </c>
      <c r="AY3304" s="173" t="s">
        <v>157</v>
      </c>
    </row>
    <row r="3305" spans="1:65" s="13" customFormat="1" x14ac:dyDescent="0.2">
      <c r="B3305" s="165"/>
      <c r="D3305" s="166" t="s">
        <v>269</v>
      </c>
      <c r="E3305" s="167" t="s">
        <v>1</v>
      </c>
      <c r="F3305" s="168" t="s">
        <v>1994</v>
      </c>
      <c r="H3305" s="167" t="s">
        <v>1</v>
      </c>
      <c r="L3305" s="165"/>
      <c r="M3305" s="169"/>
      <c r="N3305" s="170"/>
      <c r="O3305" s="170"/>
      <c r="P3305" s="170"/>
      <c r="Q3305" s="170"/>
      <c r="R3305" s="170"/>
      <c r="S3305" s="170"/>
      <c r="T3305" s="171"/>
      <c r="AT3305" s="167" t="s">
        <v>269</v>
      </c>
      <c r="AU3305" s="167" t="s">
        <v>87</v>
      </c>
      <c r="AV3305" s="13" t="s">
        <v>79</v>
      </c>
      <c r="AW3305" s="13" t="s">
        <v>26</v>
      </c>
      <c r="AX3305" s="13" t="s">
        <v>71</v>
      </c>
      <c r="AY3305" s="167" t="s">
        <v>157</v>
      </c>
    </row>
    <row r="3306" spans="1:65" s="13" customFormat="1" x14ac:dyDescent="0.2">
      <c r="B3306" s="165"/>
      <c r="D3306" s="166" t="s">
        <v>269</v>
      </c>
      <c r="E3306" s="167" t="s">
        <v>1</v>
      </c>
      <c r="F3306" s="168" t="s">
        <v>3975</v>
      </c>
      <c r="H3306" s="167" t="s">
        <v>1</v>
      </c>
      <c r="L3306" s="165"/>
      <c r="M3306" s="169"/>
      <c r="N3306" s="170"/>
      <c r="O3306" s="170"/>
      <c r="P3306" s="170"/>
      <c r="Q3306" s="170"/>
      <c r="R3306" s="170"/>
      <c r="S3306" s="170"/>
      <c r="T3306" s="171"/>
      <c r="AT3306" s="167" t="s">
        <v>269</v>
      </c>
      <c r="AU3306" s="167" t="s">
        <v>87</v>
      </c>
      <c r="AV3306" s="13" t="s">
        <v>79</v>
      </c>
      <c r="AW3306" s="13" t="s">
        <v>26</v>
      </c>
      <c r="AX3306" s="13" t="s">
        <v>71</v>
      </c>
      <c r="AY3306" s="167" t="s">
        <v>157</v>
      </c>
    </row>
    <row r="3307" spans="1:65" s="13" customFormat="1" x14ac:dyDescent="0.2">
      <c r="B3307" s="165"/>
      <c r="D3307" s="166" t="s">
        <v>269</v>
      </c>
      <c r="E3307" s="167" t="s">
        <v>1</v>
      </c>
      <c r="F3307" s="168" t="s">
        <v>3506</v>
      </c>
      <c r="H3307" s="167" t="s">
        <v>1</v>
      </c>
      <c r="L3307" s="165"/>
      <c r="M3307" s="169"/>
      <c r="N3307" s="170"/>
      <c r="O3307" s="170"/>
      <c r="P3307" s="170"/>
      <c r="Q3307" s="170"/>
      <c r="R3307" s="170"/>
      <c r="S3307" s="170"/>
      <c r="T3307" s="171"/>
      <c r="AT3307" s="167" t="s">
        <v>269</v>
      </c>
      <c r="AU3307" s="167" t="s">
        <v>87</v>
      </c>
      <c r="AV3307" s="13" t="s">
        <v>79</v>
      </c>
      <c r="AW3307" s="13" t="s">
        <v>26</v>
      </c>
      <c r="AX3307" s="13" t="s">
        <v>71</v>
      </c>
      <c r="AY3307" s="167" t="s">
        <v>157</v>
      </c>
    </row>
    <row r="3308" spans="1:65" s="13" customFormat="1" x14ac:dyDescent="0.2">
      <c r="B3308" s="165"/>
      <c r="D3308" s="166" t="s">
        <v>269</v>
      </c>
      <c r="E3308" s="167" t="s">
        <v>1</v>
      </c>
      <c r="F3308" s="168" t="s">
        <v>3507</v>
      </c>
      <c r="H3308" s="167" t="s">
        <v>1</v>
      </c>
      <c r="L3308" s="165"/>
      <c r="M3308" s="169"/>
      <c r="N3308" s="170"/>
      <c r="O3308" s="170"/>
      <c r="P3308" s="170"/>
      <c r="Q3308" s="170"/>
      <c r="R3308" s="170"/>
      <c r="S3308" s="170"/>
      <c r="T3308" s="171"/>
      <c r="AT3308" s="167" t="s">
        <v>269</v>
      </c>
      <c r="AU3308" s="167" t="s">
        <v>87</v>
      </c>
      <c r="AV3308" s="13" t="s">
        <v>79</v>
      </c>
      <c r="AW3308" s="13" t="s">
        <v>26</v>
      </c>
      <c r="AX3308" s="13" t="s">
        <v>71</v>
      </c>
      <c r="AY3308" s="167" t="s">
        <v>157</v>
      </c>
    </row>
    <row r="3309" spans="1:65" s="15" customFormat="1" x14ac:dyDescent="0.2">
      <c r="B3309" s="179"/>
      <c r="D3309" s="166" t="s">
        <v>269</v>
      </c>
      <c r="E3309" s="180" t="s">
        <v>1</v>
      </c>
      <c r="F3309" s="181" t="s">
        <v>272</v>
      </c>
      <c r="H3309" s="182">
        <v>17.16</v>
      </c>
      <c r="L3309" s="179"/>
      <c r="M3309" s="183"/>
      <c r="N3309" s="184"/>
      <c r="O3309" s="184"/>
      <c r="P3309" s="184"/>
      <c r="Q3309" s="184"/>
      <c r="R3309" s="184"/>
      <c r="S3309" s="184"/>
      <c r="T3309" s="185"/>
      <c r="AT3309" s="180" t="s">
        <v>269</v>
      </c>
      <c r="AU3309" s="180" t="s">
        <v>87</v>
      </c>
      <c r="AV3309" s="15" t="s">
        <v>162</v>
      </c>
      <c r="AW3309" s="15" t="s">
        <v>26</v>
      </c>
      <c r="AX3309" s="15" t="s">
        <v>79</v>
      </c>
      <c r="AY3309" s="180" t="s">
        <v>157</v>
      </c>
    </row>
    <row r="3310" spans="1:65" s="2" customFormat="1" ht="24.2" customHeight="1" x14ac:dyDescent="0.2">
      <c r="A3310" s="30"/>
      <c r="B3310" s="147"/>
      <c r="C3310" s="193" t="s">
        <v>3976</v>
      </c>
      <c r="D3310" s="193" t="s">
        <v>777</v>
      </c>
      <c r="E3310" s="194" t="s">
        <v>3977</v>
      </c>
      <c r="F3310" s="195" t="s">
        <v>3978</v>
      </c>
      <c r="G3310" s="196" t="s">
        <v>757</v>
      </c>
      <c r="H3310" s="197">
        <v>17.635999999999999</v>
      </c>
      <c r="I3310" s="197"/>
      <c r="J3310" s="197">
        <f>ROUND(I3310*H3310,3)</f>
        <v>0</v>
      </c>
      <c r="K3310" s="198"/>
      <c r="L3310" s="199"/>
      <c r="M3310" s="200" t="s">
        <v>1</v>
      </c>
      <c r="N3310" s="201" t="s">
        <v>37</v>
      </c>
      <c r="O3310" s="156">
        <v>0</v>
      </c>
      <c r="P3310" s="156">
        <f>O3310*H3310</f>
        <v>0</v>
      </c>
      <c r="Q3310" s="156">
        <v>8.1200000000000005E-3</v>
      </c>
      <c r="R3310" s="156">
        <f>Q3310*H3310</f>
        <v>0.14320432</v>
      </c>
      <c r="S3310" s="156">
        <v>0</v>
      </c>
      <c r="T3310" s="157">
        <f>S3310*H3310</f>
        <v>0</v>
      </c>
      <c r="U3310" s="30"/>
      <c r="V3310" s="30"/>
      <c r="W3310" s="30"/>
      <c r="X3310" s="30"/>
      <c r="Y3310" s="30"/>
      <c r="Z3310" s="30"/>
      <c r="AA3310" s="30"/>
      <c r="AB3310" s="30"/>
      <c r="AC3310" s="30"/>
      <c r="AD3310" s="30"/>
      <c r="AE3310" s="30"/>
      <c r="AR3310" s="158" t="s">
        <v>511</v>
      </c>
      <c r="AT3310" s="158" t="s">
        <v>777</v>
      </c>
      <c r="AU3310" s="158" t="s">
        <v>87</v>
      </c>
      <c r="AY3310" s="18" t="s">
        <v>157</v>
      </c>
      <c r="BE3310" s="159">
        <f>IF(N3310="základná",J3310,0)</f>
        <v>0</v>
      </c>
      <c r="BF3310" s="159">
        <f>IF(N3310="znížená",J3310,0)</f>
        <v>0</v>
      </c>
      <c r="BG3310" s="159">
        <f>IF(N3310="zákl. prenesená",J3310,0)</f>
        <v>0</v>
      </c>
      <c r="BH3310" s="159">
        <f>IF(N3310="zníž. prenesená",J3310,0)</f>
        <v>0</v>
      </c>
      <c r="BI3310" s="159">
        <f>IF(N3310="nulová",J3310,0)</f>
        <v>0</v>
      </c>
      <c r="BJ3310" s="18" t="s">
        <v>87</v>
      </c>
      <c r="BK3310" s="160">
        <f>ROUND(I3310*H3310,3)</f>
        <v>0</v>
      </c>
      <c r="BL3310" s="18" t="s">
        <v>220</v>
      </c>
      <c r="BM3310" s="158" t="s">
        <v>3979</v>
      </c>
    </row>
    <row r="3311" spans="1:65" s="13" customFormat="1" x14ac:dyDescent="0.2">
      <c r="B3311" s="165"/>
      <c r="D3311" s="166" t="s">
        <v>269</v>
      </c>
      <c r="E3311" s="167" t="s">
        <v>1</v>
      </c>
      <c r="F3311" s="168" t="s">
        <v>3980</v>
      </c>
      <c r="H3311" s="167" t="s">
        <v>1</v>
      </c>
      <c r="L3311" s="165"/>
      <c r="M3311" s="169"/>
      <c r="N3311" s="170"/>
      <c r="O3311" s="170"/>
      <c r="P3311" s="170"/>
      <c r="Q3311" s="170"/>
      <c r="R3311" s="170"/>
      <c r="S3311" s="170"/>
      <c r="T3311" s="171"/>
      <c r="AT3311" s="167" t="s">
        <v>269</v>
      </c>
      <c r="AU3311" s="167" t="s">
        <v>87</v>
      </c>
      <c r="AV3311" s="13" t="s">
        <v>79</v>
      </c>
      <c r="AW3311" s="13" t="s">
        <v>26</v>
      </c>
      <c r="AX3311" s="13" t="s">
        <v>71</v>
      </c>
      <c r="AY3311" s="167" t="s">
        <v>157</v>
      </c>
    </row>
    <row r="3312" spans="1:65" s="14" customFormat="1" x14ac:dyDescent="0.2">
      <c r="B3312" s="172"/>
      <c r="D3312" s="166" t="s">
        <v>269</v>
      </c>
      <c r="E3312" s="173" t="s">
        <v>1</v>
      </c>
      <c r="F3312" s="174" t="s">
        <v>3981</v>
      </c>
      <c r="H3312" s="175">
        <v>16.795999999999999</v>
      </c>
      <c r="L3312" s="172"/>
      <c r="M3312" s="176"/>
      <c r="N3312" s="177"/>
      <c r="O3312" s="177"/>
      <c r="P3312" s="177"/>
      <c r="Q3312" s="177"/>
      <c r="R3312" s="177"/>
      <c r="S3312" s="177"/>
      <c r="T3312" s="178"/>
      <c r="AT3312" s="173" t="s">
        <v>269</v>
      </c>
      <c r="AU3312" s="173" t="s">
        <v>87</v>
      </c>
      <c r="AV3312" s="14" t="s">
        <v>87</v>
      </c>
      <c r="AW3312" s="14" t="s">
        <v>26</v>
      </c>
      <c r="AX3312" s="14" t="s">
        <v>71</v>
      </c>
      <c r="AY3312" s="173" t="s">
        <v>157</v>
      </c>
    </row>
    <row r="3313" spans="1:65" s="14" customFormat="1" x14ac:dyDescent="0.2">
      <c r="B3313" s="172"/>
      <c r="D3313" s="166" t="s">
        <v>269</v>
      </c>
      <c r="E3313" s="173" t="s">
        <v>1</v>
      </c>
      <c r="F3313" s="174" t="s">
        <v>3982</v>
      </c>
      <c r="H3313" s="175">
        <v>0.84</v>
      </c>
      <c r="L3313" s="172"/>
      <c r="M3313" s="176"/>
      <c r="N3313" s="177"/>
      <c r="O3313" s="177"/>
      <c r="P3313" s="177"/>
      <c r="Q3313" s="177"/>
      <c r="R3313" s="177"/>
      <c r="S3313" s="177"/>
      <c r="T3313" s="178"/>
      <c r="AT3313" s="173" t="s">
        <v>269</v>
      </c>
      <c r="AU3313" s="173" t="s">
        <v>87</v>
      </c>
      <c r="AV3313" s="14" t="s">
        <v>87</v>
      </c>
      <c r="AW3313" s="14" t="s">
        <v>26</v>
      </c>
      <c r="AX3313" s="14" t="s">
        <v>71</v>
      </c>
      <c r="AY3313" s="173" t="s">
        <v>157</v>
      </c>
    </row>
    <row r="3314" spans="1:65" s="13" customFormat="1" ht="22.5" x14ac:dyDescent="0.2">
      <c r="B3314" s="165"/>
      <c r="D3314" s="166" t="s">
        <v>269</v>
      </c>
      <c r="E3314" s="167" t="s">
        <v>1</v>
      </c>
      <c r="F3314" s="168" t="s">
        <v>3540</v>
      </c>
      <c r="H3314" s="167" t="s">
        <v>1</v>
      </c>
      <c r="L3314" s="165"/>
      <c r="M3314" s="169"/>
      <c r="N3314" s="170"/>
      <c r="O3314" s="170"/>
      <c r="P3314" s="170"/>
      <c r="Q3314" s="170"/>
      <c r="R3314" s="170"/>
      <c r="S3314" s="170"/>
      <c r="T3314" s="171"/>
      <c r="AT3314" s="167" t="s">
        <v>269</v>
      </c>
      <c r="AU3314" s="167" t="s">
        <v>87</v>
      </c>
      <c r="AV3314" s="13" t="s">
        <v>79</v>
      </c>
      <c r="AW3314" s="13" t="s">
        <v>26</v>
      </c>
      <c r="AX3314" s="13" t="s">
        <v>71</v>
      </c>
      <c r="AY3314" s="167" t="s">
        <v>157</v>
      </c>
    </row>
    <row r="3315" spans="1:65" s="13" customFormat="1" x14ac:dyDescent="0.2">
      <c r="B3315" s="165"/>
      <c r="D3315" s="166" t="s">
        <v>269</v>
      </c>
      <c r="E3315" s="167" t="s">
        <v>1</v>
      </c>
      <c r="F3315" s="168" t="s">
        <v>3538</v>
      </c>
      <c r="H3315" s="167" t="s">
        <v>1</v>
      </c>
      <c r="L3315" s="165"/>
      <c r="M3315" s="169"/>
      <c r="N3315" s="170"/>
      <c r="O3315" s="170"/>
      <c r="P3315" s="170"/>
      <c r="Q3315" s="170"/>
      <c r="R3315" s="170"/>
      <c r="S3315" s="170"/>
      <c r="T3315" s="171"/>
      <c r="AT3315" s="167" t="s">
        <v>269</v>
      </c>
      <c r="AU3315" s="167" t="s">
        <v>87</v>
      </c>
      <c r="AV3315" s="13" t="s">
        <v>79</v>
      </c>
      <c r="AW3315" s="13" t="s">
        <v>26</v>
      </c>
      <c r="AX3315" s="13" t="s">
        <v>71</v>
      </c>
      <c r="AY3315" s="167" t="s">
        <v>157</v>
      </c>
    </row>
    <row r="3316" spans="1:65" s="13" customFormat="1" ht="22.5" x14ac:dyDescent="0.2">
      <c r="B3316" s="165"/>
      <c r="D3316" s="166" t="s">
        <v>269</v>
      </c>
      <c r="E3316" s="167" t="s">
        <v>1</v>
      </c>
      <c r="F3316" s="168" t="s">
        <v>3983</v>
      </c>
      <c r="H3316" s="167" t="s">
        <v>1</v>
      </c>
      <c r="L3316" s="165"/>
      <c r="M3316" s="169"/>
      <c r="N3316" s="170"/>
      <c r="O3316" s="170"/>
      <c r="P3316" s="170"/>
      <c r="Q3316" s="170"/>
      <c r="R3316" s="170"/>
      <c r="S3316" s="170"/>
      <c r="T3316" s="171"/>
      <c r="AT3316" s="167" t="s">
        <v>269</v>
      </c>
      <c r="AU3316" s="167" t="s">
        <v>87</v>
      </c>
      <c r="AV3316" s="13" t="s">
        <v>79</v>
      </c>
      <c r="AW3316" s="13" t="s">
        <v>26</v>
      </c>
      <c r="AX3316" s="13" t="s">
        <v>71</v>
      </c>
      <c r="AY3316" s="167" t="s">
        <v>157</v>
      </c>
    </row>
    <row r="3317" spans="1:65" s="13" customFormat="1" ht="22.5" x14ac:dyDescent="0.2">
      <c r="B3317" s="165"/>
      <c r="D3317" s="166" t="s">
        <v>269</v>
      </c>
      <c r="E3317" s="167" t="s">
        <v>1</v>
      </c>
      <c r="F3317" s="168" t="s">
        <v>3598</v>
      </c>
      <c r="H3317" s="167" t="s">
        <v>1</v>
      </c>
      <c r="L3317" s="165"/>
      <c r="M3317" s="169"/>
      <c r="N3317" s="170"/>
      <c r="O3317" s="170"/>
      <c r="P3317" s="170"/>
      <c r="Q3317" s="170"/>
      <c r="R3317" s="170"/>
      <c r="S3317" s="170"/>
      <c r="T3317" s="171"/>
      <c r="AT3317" s="167" t="s">
        <v>269</v>
      </c>
      <c r="AU3317" s="167" t="s">
        <v>87</v>
      </c>
      <c r="AV3317" s="13" t="s">
        <v>79</v>
      </c>
      <c r="AW3317" s="13" t="s">
        <v>26</v>
      </c>
      <c r="AX3317" s="13" t="s">
        <v>71</v>
      </c>
      <c r="AY3317" s="167" t="s">
        <v>157</v>
      </c>
    </row>
    <row r="3318" spans="1:65" s="13" customFormat="1" x14ac:dyDescent="0.2">
      <c r="B3318" s="165"/>
      <c r="D3318" s="166" t="s">
        <v>269</v>
      </c>
      <c r="E3318" s="167" t="s">
        <v>1</v>
      </c>
      <c r="F3318" s="168" t="s">
        <v>1997</v>
      </c>
      <c r="H3318" s="167" t="s">
        <v>1</v>
      </c>
      <c r="L3318" s="165"/>
      <c r="M3318" s="169"/>
      <c r="N3318" s="170"/>
      <c r="O3318" s="170"/>
      <c r="P3318" s="170"/>
      <c r="Q3318" s="170"/>
      <c r="R3318" s="170"/>
      <c r="S3318" s="170"/>
      <c r="T3318" s="171"/>
      <c r="AT3318" s="167" t="s">
        <v>269</v>
      </c>
      <c r="AU3318" s="167" t="s">
        <v>87</v>
      </c>
      <c r="AV3318" s="13" t="s">
        <v>79</v>
      </c>
      <c r="AW3318" s="13" t="s">
        <v>26</v>
      </c>
      <c r="AX3318" s="13" t="s">
        <v>71</v>
      </c>
      <c r="AY3318" s="167" t="s">
        <v>157</v>
      </c>
    </row>
    <row r="3319" spans="1:65" s="15" customFormat="1" x14ac:dyDescent="0.2">
      <c r="B3319" s="179"/>
      <c r="D3319" s="166" t="s">
        <v>269</v>
      </c>
      <c r="E3319" s="180" t="s">
        <v>1</v>
      </c>
      <c r="F3319" s="181" t="s">
        <v>272</v>
      </c>
      <c r="H3319" s="182">
        <v>17.635999999999999</v>
      </c>
      <c r="L3319" s="179"/>
      <c r="M3319" s="183"/>
      <c r="N3319" s="184"/>
      <c r="O3319" s="184"/>
      <c r="P3319" s="184"/>
      <c r="Q3319" s="184"/>
      <c r="R3319" s="184"/>
      <c r="S3319" s="184"/>
      <c r="T3319" s="185"/>
      <c r="AT3319" s="180" t="s">
        <v>269</v>
      </c>
      <c r="AU3319" s="180" t="s">
        <v>87</v>
      </c>
      <c r="AV3319" s="15" t="s">
        <v>162</v>
      </c>
      <c r="AW3319" s="15" t="s">
        <v>26</v>
      </c>
      <c r="AX3319" s="15" t="s">
        <v>79</v>
      </c>
      <c r="AY3319" s="180" t="s">
        <v>157</v>
      </c>
    </row>
    <row r="3320" spans="1:65" s="2" customFormat="1" ht="24.2" customHeight="1" x14ac:dyDescent="0.2">
      <c r="A3320" s="30"/>
      <c r="B3320" s="147"/>
      <c r="C3320" s="148" t="s">
        <v>3984</v>
      </c>
      <c r="D3320" s="148" t="s">
        <v>159</v>
      </c>
      <c r="E3320" s="149" t="s">
        <v>3985</v>
      </c>
      <c r="F3320" s="150" t="s">
        <v>3986</v>
      </c>
      <c r="G3320" s="151" t="s">
        <v>757</v>
      </c>
      <c r="H3320" s="152">
        <v>645.9</v>
      </c>
      <c r="I3320" s="152"/>
      <c r="J3320" s="152">
        <f>ROUND(I3320*H3320,3)</f>
        <v>0</v>
      </c>
      <c r="K3320" s="153"/>
      <c r="L3320" s="31"/>
      <c r="M3320" s="154" t="s">
        <v>1</v>
      </c>
      <c r="N3320" s="155" t="s">
        <v>37</v>
      </c>
      <c r="O3320" s="156">
        <v>9.9000000000000005E-2</v>
      </c>
      <c r="P3320" s="156">
        <f>O3320*H3320</f>
        <v>63.944099999999999</v>
      </c>
      <c r="Q3320" s="156">
        <v>5.0000000000000002E-5</v>
      </c>
      <c r="R3320" s="156">
        <f>Q3320*H3320</f>
        <v>3.2294999999999997E-2</v>
      </c>
      <c r="S3320" s="156">
        <v>0</v>
      </c>
      <c r="T3320" s="157">
        <f>S3320*H3320</f>
        <v>0</v>
      </c>
      <c r="U3320" s="30"/>
      <c r="V3320" s="30"/>
      <c r="W3320" s="30"/>
      <c r="X3320" s="30"/>
      <c r="Y3320" s="30"/>
      <c r="Z3320" s="30"/>
      <c r="AA3320" s="30"/>
      <c r="AB3320" s="30"/>
      <c r="AC3320" s="30"/>
      <c r="AD3320" s="30"/>
      <c r="AE3320" s="30"/>
      <c r="AR3320" s="158" t="s">
        <v>220</v>
      </c>
      <c r="AT3320" s="158" t="s">
        <v>159</v>
      </c>
      <c r="AU3320" s="158" t="s">
        <v>87</v>
      </c>
      <c r="AY3320" s="18" t="s">
        <v>157</v>
      </c>
      <c r="BE3320" s="159">
        <f>IF(N3320="základná",J3320,0)</f>
        <v>0</v>
      </c>
      <c r="BF3320" s="159">
        <f>IF(N3320="znížená",J3320,0)</f>
        <v>0</v>
      </c>
      <c r="BG3320" s="159">
        <f>IF(N3320="zákl. prenesená",J3320,0)</f>
        <v>0</v>
      </c>
      <c r="BH3320" s="159">
        <f>IF(N3320="zníž. prenesená",J3320,0)</f>
        <v>0</v>
      </c>
      <c r="BI3320" s="159">
        <f>IF(N3320="nulová",J3320,0)</f>
        <v>0</v>
      </c>
      <c r="BJ3320" s="18" t="s">
        <v>87</v>
      </c>
      <c r="BK3320" s="160">
        <f>ROUND(I3320*H3320,3)</f>
        <v>0</v>
      </c>
      <c r="BL3320" s="18" t="s">
        <v>220</v>
      </c>
      <c r="BM3320" s="158" t="s">
        <v>3987</v>
      </c>
    </row>
    <row r="3321" spans="1:65" s="13" customFormat="1" ht="22.5" x14ac:dyDescent="0.2">
      <c r="B3321" s="165"/>
      <c r="D3321" s="166" t="s">
        <v>269</v>
      </c>
      <c r="E3321" s="167" t="s">
        <v>1</v>
      </c>
      <c r="F3321" s="168" t="s">
        <v>3988</v>
      </c>
      <c r="H3321" s="167" t="s">
        <v>1</v>
      </c>
      <c r="L3321" s="165"/>
      <c r="M3321" s="169"/>
      <c r="N3321" s="170"/>
      <c r="O3321" s="170"/>
      <c r="P3321" s="170"/>
      <c r="Q3321" s="170"/>
      <c r="R3321" s="170"/>
      <c r="S3321" s="170"/>
      <c r="T3321" s="171"/>
      <c r="AT3321" s="167" t="s">
        <v>269</v>
      </c>
      <c r="AU3321" s="167" t="s">
        <v>87</v>
      </c>
      <c r="AV3321" s="13" t="s">
        <v>79</v>
      </c>
      <c r="AW3321" s="13" t="s">
        <v>26</v>
      </c>
      <c r="AX3321" s="13" t="s">
        <v>71</v>
      </c>
      <c r="AY3321" s="167" t="s">
        <v>157</v>
      </c>
    </row>
    <row r="3322" spans="1:65" s="14" customFormat="1" x14ac:dyDescent="0.2">
      <c r="B3322" s="172"/>
      <c r="D3322" s="166" t="s">
        <v>269</v>
      </c>
      <c r="E3322" s="173" t="s">
        <v>1</v>
      </c>
      <c r="F3322" s="174" t="s">
        <v>3989</v>
      </c>
      <c r="H3322" s="175">
        <v>50</v>
      </c>
      <c r="L3322" s="172"/>
      <c r="M3322" s="176"/>
      <c r="N3322" s="177"/>
      <c r="O3322" s="177"/>
      <c r="P3322" s="177"/>
      <c r="Q3322" s="177"/>
      <c r="R3322" s="177"/>
      <c r="S3322" s="177"/>
      <c r="T3322" s="178"/>
      <c r="AT3322" s="173" t="s">
        <v>269</v>
      </c>
      <c r="AU3322" s="173" t="s">
        <v>87</v>
      </c>
      <c r="AV3322" s="14" t="s">
        <v>87</v>
      </c>
      <c r="AW3322" s="14" t="s">
        <v>26</v>
      </c>
      <c r="AX3322" s="14" t="s">
        <v>71</v>
      </c>
      <c r="AY3322" s="173" t="s">
        <v>157</v>
      </c>
    </row>
    <row r="3323" spans="1:65" s="16" customFormat="1" x14ac:dyDescent="0.2">
      <c r="B3323" s="186"/>
      <c r="D3323" s="166" t="s">
        <v>269</v>
      </c>
      <c r="E3323" s="187" t="s">
        <v>1</v>
      </c>
      <c r="F3323" s="188" t="s">
        <v>319</v>
      </c>
      <c r="H3323" s="189">
        <v>50</v>
      </c>
      <c r="L3323" s="186"/>
      <c r="M3323" s="190"/>
      <c r="N3323" s="191"/>
      <c r="O3323" s="191"/>
      <c r="P3323" s="191"/>
      <c r="Q3323" s="191"/>
      <c r="R3323" s="191"/>
      <c r="S3323" s="191"/>
      <c r="T3323" s="192"/>
      <c r="AT3323" s="187" t="s">
        <v>269</v>
      </c>
      <c r="AU3323" s="187" t="s">
        <v>87</v>
      </c>
      <c r="AV3323" s="16" t="s">
        <v>92</v>
      </c>
      <c r="AW3323" s="16" t="s">
        <v>26</v>
      </c>
      <c r="AX3323" s="16" t="s">
        <v>71</v>
      </c>
      <c r="AY3323" s="187" t="s">
        <v>157</v>
      </c>
    </row>
    <row r="3324" spans="1:65" s="13" customFormat="1" ht="33.75" x14ac:dyDescent="0.2">
      <c r="B3324" s="165"/>
      <c r="D3324" s="166" t="s">
        <v>269</v>
      </c>
      <c r="E3324" s="167" t="s">
        <v>1</v>
      </c>
      <c r="F3324" s="168" t="s">
        <v>3990</v>
      </c>
      <c r="H3324" s="167" t="s">
        <v>1</v>
      </c>
      <c r="L3324" s="165"/>
      <c r="M3324" s="169"/>
      <c r="N3324" s="170"/>
      <c r="O3324" s="170"/>
      <c r="P3324" s="170"/>
      <c r="Q3324" s="170"/>
      <c r="R3324" s="170"/>
      <c r="S3324" s="170"/>
      <c r="T3324" s="171"/>
      <c r="AT3324" s="167" t="s">
        <v>269</v>
      </c>
      <c r="AU3324" s="167" t="s">
        <v>87</v>
      </c>
      <c r="AV3324" s="13" t="s">
        <v>79</v>
      </c>
      <c r="AW3324" s="13" t="s">
        <v>26</v>
      </c>
      <c r="AX3324" s="13" t="s">
        <v>71</v>
      </c>
      <c r="AY3324" s="167" t="s">
        <v>157</v>
      </c>
    </row>
    <row r="3325" spans="1:65" s="14" customFormat="1" x14ac:dyDescent="0.2">
      <c r="B3325" s="172"/>
      <c r="D3325" s="166" t="s">
        <v>269</v>
      </c>
      <c r="E3325" s="173" t="s">
        <v>1</v>
      </c>
      <c r="F3325" s="174" t="s">
        <v>3991</v>
      </c>
      <c r="H3325" s="175">
        <v>549</v>
      </c>
      <c r="L3325" s="172"/>
      <c r="M3325" s="176"/>
      <c r="N3325" s="177"/>
      <c r="O3325" s="177"/>
      <c r="P3325" s="177"/>
      <c r="Q3325" s="177"/>
      <c r="R3325" s="177"/>
      <c r="S3325" s="177"/>
      <c r="T3325" s="178"/>
      <c r="AT3325" s="173" t="s">
        <v>269</v>
      </c>
      <c r="AU3325" s="173" t="s">
        <v>87</v>
      </c>
      <c r="AV3325" s="14" t="s">
        <v>87</v>
      </c>
      <c r="AW3325" s="14" t="s">
        <v>26</v>
      </c>
      <c r="AX3325" s="14" t="s">
        <v>71</v>
      </c>
      <c r="AY3325" s="173" t="s">
        <v>157</v>
      </c>
    </row>
    <row r="3326" spans="1:65" s="16" customFormat="1" x14ac:dyDescent="0.2">
      <c r="B3326" s="186"/>
      <c r="D3326" s="166" t="s">
        <v>269</v>
      </c>
      <c r="E3326" s="187" t="s">
        <v>1</v>
      </c>
      <c r="F3326" s="188" t="s">
        <v>319</v>
      </c>
      <c r="H3326" s="189">
        <v>549</v>
      </c>
      <c r="L3326" s="186"/>
      <c r="M3326" s="190"/>
      <c r="N3326" s="191"/>
      <c r="O3326" s="191"/>
      <c r="P3326" s="191"/>
      <c r="Q3326" s="191"/>
      <c r="R3326" s="191"/>
      <c r="S3326" s="191"/>
      <c r="T3326" s="192"/>
      <c r="AT3326" s="187" t="s">
        <v>269</v>
      </c>
      <c r="AU3326" s="187" t="s">
        <v>87</v>
      </c>
      <c r="AV3326" s="16" t="s">
        <v>92</v>
      </c>
      <c r="AW3326" s="16" t="s">
        <v>26</v>
      </c>
      <c r="AX3326" s="16" t="s">
        <v>71</v>
      </c>
      <c r="AY3326" s="187" t="s">
        <v>157</v>
      </c>
    </row>
    <row r="3327" spans="1:65" s="13" customFormat="1" ht="22.5" x14ac:dyDescent="0.2">
      <c r="B3327" s="165"/>
      <c r="D3327" s="166" t="s">
        <v>269</v>
      </c>
      <c r="E3327" s="167" t="s">
        <v>1</v>
      </c>
      <c r="F3327" s="168" t="s">
        <v>3992</v>
      </c>
      <c r="H3327" s="167" t="s">
        <v>1</v>
      </c>
      <c r="L3327" s="165"/>
      <c r="M3327" s="169"/>
      <c r="N3327" s="170"/>
      <c r="O3327" s="170"/>
      <c r="P3327" s="170"/>
      <c r="Q3327" s="170"/>
      <c r="R3327" s="170"/>
      <c r="S3327" s="170"/>
      <c r="T3327" s="171"/>
      <c r="AT3327" s="167" t="s">
        <v>269</v>
      </c>
      <c r="AU3327" s="167" t="s">
        <v>87</v>
      </c>
      <c r="AV3327" s="13" t="s">
        <v>79</v>
      </c>
      <c r="AW3327" s="13" t="s">
        <v>26</v>
      </c>
      <c r="AX3327" s="13" t="s">
        <v>71</v>
      </c>
      <c r="AY3327" s="167" t="s">
        <v>157</v>
      </c>
    </row>
    <row r="3328" spans="1:65" s="14" customFormat="1" x14ac:dyDescent="0.2">
      <c r="B3328" s="172"/>
      <c r="D3328" s="166" t="s">
        <v>269</v>
      </c>
      <c r="E3328" s="173" t="s">
        <v>1</v>
      </c>
      <c r="F3328" s="174" t="s">
        <v>3993</v>
      </c>
      <c r="H3328" s="175">
        <v>46.9</v>
      </c>
      <c r="L3328" s="172"/>
      <c r="M3328" s="176"/>
      <c r="N3328" s="177"/>
      <c r="O3328" s="177"/>
      <c r="P3328" s="177"/>
      <c r="Q3328" s="177"/>
      <c r="R3328" s="177"/>
      <c r="S3328" s="177"/>
      <c r="T3328" s="178"/>
      <c r="AT3328" s="173" t="s">
        <v>269</v>
      </c>
      <c r="AU3328" s="173" t="s">
        <v>87</v>
      </c>
      <c r="AV3328" s="14" t="s">
        <v>87</v>
      </c>
      <c r="AW3328" s="14" t="s">
        <v>26</v>
      </c>
      <c r="AX3328" s="14" t="s">
        <v>71</v>
      </c>
      <c r="AY3328" s="173" t="s">
        <v>157</v>
      </c>
    </row>
    <row r="3329" spans="1:65" s="16" customFormat="1" x14ac:dyDescent="0.2">
      <c r="B3329" s="186"/>
      <c r="D3329" s="166" t="s">
        <v>269</v>
      </c>
      <c r="E3329" s="187" t="s">
        <v>1</v>
      </c>
      <c r="F3329" s="188" t="s">
        <v>319</v>
      </c>
      <c r="H3329" s="189">
        <v>46.9</v>
      </c>
      <c r="L3329" s="186"/>
      <c r="M3329" s="190"/>
      <c r="N3329" s="191"/>
      <c r="O3329" s="191"/>
      <c r="P3329" s="191"/>
      <c r="Q3329" s="191"/>
      <c r="R3329" s="191"/>
      <c r="S3329" s="191"/>
      <c r="T3329" s="192"/>
      <c r="AT3329" s="187" t="s">
        <v>269</v>
      </c>
      <c r="AU3329" s="187" t="s">
        <v>87</v>
      </c>
      <c r="AV3329" s="16" t="s">
        <v>92</v>
      </c>
      <c r="AW3329" s="16" t="s">
        <v>26</v>
      </c>
      <c r="AX3329" s="16" t="s">
        <v>71</v>
      </c>
      <c r="AY3329" s="187" t="s">
        <v>157</v>
      </c>
    </row>
    <row r="3330" spans="1:65" s="13" customFormat="1" x14ac:dyDescent="0.2">
      <c r="B3330" s="165"/>
      <c r="D3330" s="166" t="s">
        <v>269</v>
      </c>
      <c r="E3330" s="167" t="s">
        <v>1</v>
      </c>
      <c r="F3330" s="168" t="s">
        <v>1994</v>
      </c>
      <c r="H3330" s="167" t="s">
        <v>1</v>
      </c>
      <c r="L3330" s="165"/>
      <c r="M3330" s="169"/>
      <c r="N3330" s="170"/>
      <c r="O3330" s="170"/>
      <c r="P3330" s="170"/>
      <c r="Q3330" s="170"/>
      <c r="R3330" s="170"/>
      <c r="S3330" s="170"/>
      <c r="T3330" s="171"/>
      <c r="AT3330" s="167" t="s">
        <v>269</v>
      </c>
      <c r="AU3330" s="167" t="s">
        <v>87</v>
      </c>
      <c r="AV3330" s="13" t="s">
        <v>79</v>
      </c>
      <c r="AW3330" s="13" t="s">
        <v>26</v>
      </c>
      <c r="AX3330" s="13" t="s">
        <v>71</v>
      </c>
      <c r="AY3330" s="167" t="s">
        <v>157</v>
      </c>
    </row>
    <row r="3331" spans="1:65" s="13" customFormat="1" x14ac:dyDescent="0.2">
      <c r="B3331" s="165"/>
      <c r="D3331" s="166" t="s">
        <v>269</v>
      </c>
      <c r="E3331" s="167" t="s">
        <v>1</v>
      </c>
      <c r="F3331" s="168" t="s">
        <v>3975</v>
      </c>
      <c r="H3331" s="167" t="s">
        <v>1</v>
      </c>
      <c r="L3331" s="165"/>
      <c r="M3331" s="169"/>
      <c r="N3331" s="170"/>
      <c r="O3331" s="170"/>
      <c r="P3331" s="170"/>
      <c r="Q3331" s="170"/>
      <c r="R3331" s="170"/>
      <c r="S3331" s="170"/>
      <c r="T3331" s="171"/>
      <c r="AT3331" s="167" t="s">
        <v>269</v>
      </c>
      <c r="AU3331" s="167" t="s">
        <v>87</v>
      </c>
      <c r="AV3331" s="13" t="s">
        <v>79</v>
      </c>
      <c r="AW3331" s="13" t="s">
        <v>26</v>
      </c>
      <c r="AX3331" s="13" t="s">
        <v>71</v>
      </c>
      <c r="AY3331" s="167" t="s">
        <v>157</v>
      </c>
    </row>
    <row r="3332" spans="1:65" s="13" customFormat="1" x14ac:dyDescent="0.2">
      <c r="B3332" s="165"/>
      <c r="D3332" s="166" t="s">
        <v>269</v>
      </c>
      <c r="E3332" s="167" t="s">
        <v>1</v>
      </c>
      <c r="F3332" s="168" t="s">
        <v>3506</v>
      </c>
      <c r="H3332" s="167" t="s">
        <v>1</v>
      </c>
      <c r="L3332" s="165"/>
      <c r="M3332" s="169"/>
      <c r="N3332" s="170"/>
      <c r="O3332" s="170"/>
      <c r="P3332" s="170"/>
      <c r="Q3332" s="170"/>
      <c r="R3332" s="170"/>
      <c r="S3332" s="170"/>
      <c r="T3332" s="171"/>
      <c r="AT3332" s="167" t="s">
        <v>269</v>
      </c>
      <c r="AU3332" s="167" t="s">
        <v>87</v>
      </c>
      <c r="AV3332" s="13" t="s">
        <v>79</v>
      </c>
      <c r="AW3332" s="13" t="s">
        <v>26</v>
      </c>
      <c r="AX3332" s="13" t="s">
        <v>71</v>
      </c>
      <c r="AY3332" s="167" t="s">
        <v>157</v>
      </c>
    </row>
    <row r="3333" spans="1:65" s="13" customFormat="1" x14ac:dyDescent="0.2">
      <c r="B3333" s="165"/>
      <c r="D3333" s="166" t="s">
        <v>269</v>
      </c>
      <c r="E3333" s="167" t="s">
        <v>1</v>
      </c>
      <c r="F3333" s="168" t="s">
        <v>3507</v>
      </c>
      <c r="H3333" s="167" t="s">
        <v>1</v>
      </c>
      <c r="L3333" s="165"/>
      <c r="M3333" s="169"/>
      <c r="N3333" s="170"/>
      <c r="O3333" s="170"/>
      <c r="P3333" s="170"/>
      <c r="Q3333" s="170"/>
      <c r="R3333" s="170"/>
      <c r="S3333" s="170"/>
      <c r="T3333" s="171"/>
      <c r="AT3333" s="167" t="s">
        <v>269</v>
      </c>
      <c r="AU3333" s="167" t="s">
        <v>87</v>
      </c>
      <c r="AV3333" s="13" t="s">
        <v>79</v>
      </c>
      <c r="AW3333" s="13" t="s">
        <v>26</v>
      </c>
      <c r="AX3333" s="13" t="s">
        <v>71</v>
      </c>
      <c r="AY3333" s="167" t="s">
        <v>157</v>
      </c>
    </row>
    <row r="3334" spans="1:65" s="15" customFormat="1" x14ac:dyDescent="0.2">
      <c r="B3334" s="179"/>
      <c r="D3334" s="166" t="s">
        <v>269</v>
      </c>
      <c r="E3334" s="180" t="s">
        <v>1</v>
      </c>
      <c r="F3334" s="181" t="s">
        <v>272</v>
      </c>
      <c r="H3334" s="182">
        <v>645.9</v>
      </c>
      <c r="L3334" s="179"/>
      <c r="M3334" s="183"/>
      <c r="N3334" s="184"/>
      <c r="O3334" s="184"/>
      <c r="P3334" s="184"/>
      <c r="Q3334" s="184"/>
      <c r="R3334" s="184"/>
      <c r="S3334" s="184"/>
      <c r="T3334" s="185"/>
      <c r="AT3334" s="180" t="s">
        <v>269</v>
      </c>
      <c r="AU3334" s="180" t="s">
        <v>87</v>
      </c>
      <c r="AV3334" s="15" t="s">
        <v>162</v>
      </c>
      <c r="AW3334" s="15" t="s">
        <v>26</v>
      </c>
      <c r="AX3334" s="15" t="s">
        <v>79</v>
      </c>
      <c r="AY3334" s="180" t="s">
        <v>157</v>
      </c>
    </row>
    <row r="3335" spans="1:65" s="2" customFormat="1" ht="37.9" customHeight="1" x14ac:dyDescent="0.2">
      <c r="A3335" s="30"/>
      <c r="B3335" s="147"/>
      <c r="C3335" s="193" t="s">
        <v>3994</v>
      </c>
      <c r="D3335" s="193" t="s">
        <v>777</v>
      </c>
      <c r="E3335" s="194" t="s">
        <v>3995</v>
      </c>
      <c r="F3335" s="195" t="s">
        <v>3996</v>
      </c>
      <c r="G3335" s="196" t="s">
        <v>168</v>
      </c>
      <c r="H3335" s="197">
        <v>2.25</v>
      </c>
      <c r="I3335" s="197"/>
      <c r="J3335" s="197">
        <f>ROUND(I3335*H3335,3)</f>
        <v>0</v>
      </c>
      <c r="K3335" s="198"/>
      <c r="L3335" s="199"/>
      <c r="M3335" s="200" t="s">
        <v>1</v>
      </c>
      <c r="N3335" s="201" t="s">
        <v>37</v>
      </c>
      <c r="O3335" s="156">
        <v>0</v>
      </c>
      <c r="P3335" s="156">
        <f>O3335*H3335</f>
        <v>0</v>
      </c>
      <c r="Q3335" s="156">
        <v>8.1200000000000005E-3</v>
      </c>
      <c r="R3335" s="156">
        <f>Q3335*H3335</f>
        <v>1.8270000000000002E-2</v>
      </c>
      <c r="S3335" s="156">
        <v>0</v>
      </c>
      <c r="T3335" s="157">
        <f>S3335*H3335</f>
        <v>0</v>
      </c>
      <c r="U3335" s="30"/>
      <c r="V3335" s="30"/>
      <c r="W3335" s="30"/>
      <c r="X3335" s="30"/>
      <c r="Y3335" s="30"/>
      <c r="Z3335" s="30"/>
      <c r="AA3335" s="30"/>
      <c r="AB3335" s="30"/>
      <c r="AC3335" s="30"/>
      <c r="AD3335" s="30"/>
      <c r="AE3335" s="30"/>
      <c r="AR3335" s="158" t="s">
        <v>511</v>
      </c>
      <c r="AT3335" s="158" t="s">
        <v>777</v>
      </c>
      <c r="AU3335" s="158" t="s">
        <v>87</v>
      </c>
      <c r="AY3335" s="18" t="s">
        <v>157</v>
      </c>
      <c r="BE3335" s="159">
        <f>IF(N3335="základná",J3335,0)</f>
        <v>0</v>
      </c>
      <c r="BF3335" s="159">
        <f>IF(N3335="znížená",J3335,0)</f>
        <v>0</v>
      </c>
      <c r="BG3335" s="159">
        <f>IF(N3335="zákl. prenesená",J3335,0)</f>
        <v>0</v>
      </c>
      <c r="BH3335" s="159">
        <f>IF(N3335="zníž. prenesená",J3335,0)</f>
        <v>0</v>
      </c>
      <c r="BI3335" s="159">
        <f>IF(N3335="nulová",J3335,0)</f>
        <v>0</v>
      </c>
      <c r="BJ3335" s="18" t="s">
        <v>87</v>
      </c>
      <c r="BK3335" s="160">
        <f>ROUND(I3335*H3335,3)</f>
        <v>0</v>
      </c>
      <c r="BL3335" s="18" t="s">
        <v>220</v>
      </c>
      <c r="BM3335" s="158" t="s">
        <v>3997</v>
      </c>
    </row>
    <row r="3336" spans="1:65" s="13" customFormat="1" x14ac:dyDescent="0.2">
      <c r="B3336" s="165"/>
      <c r="D3336" s="166" t="s">
        <v>269</v>
      </c>
      <c r="E3336" s="167" t="s">
        <v>1</v>
      </c>
      <c r="F3336" s="168" t="s">
        <v>3998</v>
      </c>
      <c r="H3336" s="167" t="s">
        <v>1</v>
      </c>
      <c r="L3336" s="165"/>
      <c r="M3336" s="169"/>
      <c r="N3336" s="170"/>
      <c r="O3336" s="170"/>
      <c r="P3336" s="170"/>
      <c r="Q3336" s="170"/>
      <c r="R3336" s="170"/>
      <c r="S3336" s="170"/>
      <c r="T3336" s="171"/>
      <c r="AT3336" s="167" t="s">
        <v>269</v>
      </c>
      <c r="AU3336" s="167" t="s">
        <v>87</v>
      </c>
      <c r="AV3336" s="13" t="s">
        <v>79</v>
      </c>
      <c r="AW3336" s="13" t="s">
        <v>26</v>
      </c>
      <c r="AX3336" s="13" t="s">
        <v>71</v>
      </c>
      <c r="AY3336" s="167" t="s">
        <v>157</v>
      </c>
    </row>
    <row r="3337" spans="1:65" s="14" customFormat="1" x14ac:dyDescent="0.2">
      <c r="B3337" s="172"/>
      <c r="D3337" s="166" t="s">
        <v>269</v>
      </c>
      <c r="E3337" s="173" t="s">
        <v>1</v>
      </c>
      <c r="F3337" s="174" t="s">
        <v>3999</v>
      </c>
      <c r="H3337" s="175">
        <v>2.25</v>
      </c>
      <c r="L3337" s="172"/>
      <c r="M3337" s="176"/>
      <c r="N3337" s="177"/>
      <c r="O3337" s="177"/>
      <c r="P3337" s="177"/>
      <c r="Q3337" s="177"/>
      <c r="R3337" s="177"/>
      <c r="S3337" s="177"/>
      <c r="T3337" s="178"/>
      <c r="AT3337" s="173" t="s">
        <v>269</v>
      </c>
      <c r="AU3337" s="173" t="s">
        <v>87</v>
      </c>
      <c r="AV3337" s="14" t="s">
        <v>87</v>
      </c>
      <c r="AW3337" s="14" t="s">
        <v>26</v>
      </c>
      <c r="AX3337" s="14" t="s">
        <v>71</v>
      </c>
      <c r="AY3337" s="173" t="s">
        <v>157</v>
      </c>
    </row>
    <row r="3338" spans="1:65" s="13" customFormat="1" x14ac:dyDescent="0.2">
      <c r="B3338" s="165"/>
      <c r="D3338" s="166" t="s">
        <v>269</v>
      </c>
      <c r="E3338" s="167" t="s">
        <v>1</v>
      </c>
      <c r="F3338" s="168" t="s">
        <v>4000</v>
      </c>
      <c r="H3338" s="167" t="s">
        <v>1</v>
      </c>
      <c r="L3338" s="165"/>
      <c r="M3338" s="169"/>
      <c r="N3338" s="170"/>
      <c r="O3338" s="170"/>
      <c r="P3338" s="170"/>
      <c r="Q3338" s="170"/>
      <c r="R3338" s="170"/>
      <c r="S3338" s="170"/>
      <c r="T3338" s="171"/>
      <c r="AT3338" s="167" t="s">
        <v>269</v>
      </c>
      <c r="AU3338" s="167" t="s">
        <v>87</v>
      </c>
      <c r="AV3338" s="13" t="s">
        <v>79</v>
      </c>
      <c r="AW3338" s="13" t="s">
        <v>26</v>
      </c>
      <c r="AX3338" s="13" t="s">
        <v>71</v>
      </c>
      <c r="AY3338" s="167" t="s">
        <v>157</v>
      </c>
    </row>
    <row r="3339" spans="1:65" s="13" customFormat="1" x14ac:dyDescent="0.2">
      <c r="B3339" s="165"/>
      <c r="D3339" s="166" t="s">
        <v>269</v>
      </c>
      <c r="E3339" s="167" t="s">
        <v>1</v>
      </c>
      <c r="F3339" s="168" t="s">
        <v>4001</v>
      </c>
      <c r="H3339" s="167" t="s">
        <v>1</v>
      </c>
      <c r="L3339" s="165"/>
      <c r="M3339" s="169"/>
      <c r="N3339" s="170"/>
      <c r="O3339" s="170"/>
      <c r="P3339" s="170"/>
      <c r="Q3339" s="170"/>
      <c r="R3339" s="170"/>
      <c r="S3339" s="170"/>
      <c r="T3339" s="171"/>
      <c r="AT3339" s="167" t="s">
        <v>269</v>
      </c>
      <c r="AU3339" s="167" t="s">
        <v>87</v>
      </c>
      <c r="AV3339" s="13" t="s">
        <v>79</v>
      </c>
      <c r="AW3339" s="13" t="s">
        <v>26</v>
      </c>
      <c r="AX3339" s="13" t="s">
        <v>71</v>
      </c>
      <c r="AY3339" s="167" t="s">
        <v>157</v>
      </c>
    </row>
    <row r="3340" spans="1:65" s="13" customFormat="1" x14ac:dyDescent="0.2">
      <c r="B3340" s="165"/>
      <c r="D3340" s="166" t="s">
        <v>269</v>
      </c>
      <c r="E3340" s="167" t="s">
        <v>1</v>
      </c>
      <c r="F3340" s="168" t="s">
        <v>3538</v>
      </c>
      <c r="H3340" s="167" t="s">
        <v>1</v>
      </c>
      <c r="L3340" s="165"/>
      <c r="M3340" s="169"/>
      <c r="N3340" s="170"/>
      <c r="O3340" s="170"/>
      <c r="P3340" s="170"/>
      <c r="Q3340" s="170"/>
      <c r="R3340" s="170"/>
      <c r="S3340" s="170"/>
      <c r="T3340" s="171"/>
      <c r="AT3340" s="167" t="s">
        <v>269</v>
      </c>
      <c r="AU3340" s="167" t="s">
        <v>87</v>
      </c>
      <c r="AV3340" s="13" t="s">
        <v>79</v>
      </c>
      <c r="AW3340" s="13" t="s">
        <v>26</v>
      </c>
      <c r="AX3340" s="13" t="s">
        <v>71</v>
      </c>
      <c r="AY3340" s="167" t="s">
        <v>157</v>
      </c>
    </row>
    <row r="3341" spans="1:65" s="13" customFormat="1" ht="22.5" x14ac:dyDescent="0.2">
      <c r="B3341" s="165"/>
      <c r="D3341" s="166" t="s">
        <v>269</v>
      </c>
      <c r="E3341" s="167" t="s">
        <v>1</v>
      </c>
      <c r="F3341" s="168" t="s">
        <v>3983</v>
      </c>
      <c r="H3341" s="167" t="s">
        <v>1</v>
      </c>
      <c r="L3341" s="165"/>
      <c r="M3341" s="169"/>
      <c r="N3341" s="170"/>
      <c r="O3341" s="170"/>
      <c r="P3341" s="170"/>
      <c r="Q3341" s="170"/>
      <c r="R3341" s="170"/>
      <c r="S3341" s="170"/>
      <c r="T3341" s="171"/>
      <c r="AT3341" s="167" t="s">
        <v>269</v>
      </c>
      <c r="AU3341" s="167" t="s">
        <v>87</v>
      </c>
      <c r="AV3341" s="13" t="s">
        <v>79</v>
      </c>
      <c r="AW3341" s="13" t="s">
        <v>26</v>
      </c>
      <c r="AX3341" s="13" t="s">
        <v>71</v>
      </c>
      <c r="AY3341" s="167" t="s">
        <v>157</v>
      </c>
    </row>
    <row r="3342" spans="1:65" s="13" customFormat="1" ht="22.5" x14ac:dyDescent="0.2">
      <c r="B3342" s="165"/>
      <c r="D3342" s="166" t="s">
        <v>269</v>
      </c>
      <c r="E3342" s="167" t="s">
        <v>1</v>
      </c>
      <c r="F3342" s="168" t="s">
        <v>3598</v>
      </c>
      <c r="H3342" s="167" t="s">
        <v>1</v>
      </c>
      <c r="L3342" s="165"/>
      <c r="M3342" s="169"/>
      <c r="N3342" s="170"/>
      <c r="O3342" s="170"/>
      <c r="P3342" s="170"/>
      <c r="Q3342" s="170"/>
      <c r="R3342" s="170"/>
      <c r="S3342" s="170"/>
      <c r="T3342" s="171"/>
      <c r="AT3342" s="167" t="s">
        <v>269</v>
      </c>
      <c r="AU3342" s="167" t="s">
        <v>87</v>
      </c>
      <c r="AV3342" s="13" t="s">
        <v>79</v>
      </c>
      <c r="AW3342" s="13" t="s">
        <v>26</v>
      </c>
      <c r="AX3342" s="13" t="s">
        <v>71</v>
      </c>
      <c r="AY3342" s="167" t="s">
        <v>157</v>
      </c>
    </row>
    <row r="3343" spans="1:65" s="13" customFormat="1" ht="22.5" x14ac:dyDescent="0.2">
      <c r="B3343" s="165"/>
      <c r="D3343" s="166" t="s">
        <v>269</v>
      </c>
      <c r="E3343" s="167" t="s">
        <v>1</v>
      </c>
      <c r="F3343" s="168" t="s">
        <v>3540</v>
      </c>
      <c r="H3343" s="167" t="s">
        <v>1</v>
      </c>
      <c r="L3343" s="165"/>
      <c r="M3343" s="169"/>
      <c r="N3343" s="170"/>
      <c r="O3343" s="170"/>
      <c r="P3343" s="170"/>
      <c r="Q3343" s="170"/>
      <c r="R3343" s="170"/>
      <c r="S3343" s="170"/>
      <c r="T3343" s="171"/>
      <c r="AT3343" s="167" t="s">
        <v>269</v>
      </c>
      <c r="AU3343" s="167" t="s">
        <v>87</v>
      </c>
      <c r="AV3343" s="13" t="s">
        <v>79</v>
      </c>
      <c r="AW3343" s="13" t="s">
        <v>26</v>
      </c>
      <c r="AX3343" s="13" t="s">
        <v>71</v>
      </c>
      <c r="AY3343" s="167" t="s">
        <v>157</v>
      </c>
    </row>
    <row r="3344" spans="1:65" s="13" customFormat="1" x14ac:dyDescent="0.2">
      <c r="B3344" s="165"/>
      <c r="D3344" s="166" t="s">
        <v>269</v>
      </c>
      <c r="E3344" s="167" t="s">
        <v>1</v>
      </c>
      <c r="F3344" s="168" t="s">
        <v>1997</v>
      </c>
      <c r="H3344" s="167" t="s">
        <v>1</v>
      </c>
      <c r="L3344" s="165"/>
      <c r="M3344" s="169"/>
      <c r="N3344" s="170"/>
      <c r="O3344" s="170"/>
      <c r="P3344" s="170"/>
      <c r="Q3344" s="170"/>
      <c r="R3344" s="170"/>
      <c r="S3344" s="170"/>
      <c r="T3344" s="171"/>
      <c r="AT3344" s="167" t="s">
        <v>269</v>
      </c>
      <c r="AU3344" s="167" t="s">
        <v>87</v>
      </c>
      <c r="AV3344" s="13" t="s">
        <v>79</v>
      </c>
      <c r="AW3344" s="13" t="s">
        <v>26</v>
      </c>
      <c r="AX3344" s="13" t="s">
        <v>71</v>
      </c>
      <c r="AY3344" s="167" t="s">
        <v>157</v>
      </c>
    </row>
    <row r="3345" spans="1:65" s="15" customFormat="1" x14ac:dyDescent="0.2">
      <c r="B3345" s="179"/>
      <c r="D3345" s="166" t="s">
        <v>269</v>
      </c>
      <c r="E3345" s="180" t="s">
        <v>1</v>
      </c>
      <c r="F3345" s="181" t="s">
        <v>272</v>
      </c>
      <c r="H3345" s="182">
        <v>2.25</v>
      </c>
      <c r="L3345" s="179"/>
      <c r="M3345" s="183"/>
      <c r="N3345" s="184"/>
      <c r="O3345" s="184"/>
      <c r="P3345" s="184"/>
      <c r="Q3345" s="184"/>
      <c r="R3345" s="184"/>
      <c r="S3345" s="184"/>
      <c r="T3345" s="185"/>
      <c r="AT3345" s="180" t="s">
        <v>269</v>
      </c>
      <c r="AU3345" s="180" t="s">
        <v>87</v>
      </c>
      <c r="AV3345" s="15" t="s">
        <v>162</v>
      </c>
      <c r="AW3345" s="15" t="s">
        <v>26</v>
      </c>
      <c r="AX3345" s="15" t="s">
        <v>79</v>
      </c>
      <c r="AY3345" s="180" t="s">
        <v>157</v>
      </c>
    </row>
    <row r="3346" spans="1:65" s="2" customFormat="1" ht="37.9" customHeight="1" x14ac:dyDescent="0.2">
      <c r="A3346" s="30"/>
      <c r="B3346" s="147"/>
      <c r="C3346" s="193" t="s">
        <v>4002</v>
      </c>
      <c r="D3346" s="193" t="s">
        <v>777</v>
      </c>
      <c r="E3346" s="194" t="s">
        <v>4003</v>
      </c>
      <c r="F3346" s="195" t="s">
        <v>4004</v>
      </c>
      <c r="G3346" s="196" t="s">
        <v>757</v>
      </c>
      <c r="H3346" s="197">
        <v>549</v>
      </c>
      <c r="I3346" s="197"/>
      <c r="J3346" s="197">
        <f>ROUND(I3346*H3346,3)</f>
        <v>0</v>
      </c>
      <c r="K3346" s="198"/>
      <c r="L3346" s="199"/>
      <c r="M3346" s="200" t="s">
        <v>1</v>
      </c>
      <c r="N3346" s="201" t="s">
        <v>37</v>
      </c>
      <c r="O3346" s="156">
        <v>0</v>
      </c>
      <c r="P3346" s="156">
        <f>O3346*H3346</f>
        <v>0</v>
      </c>
      <c r="Q3346" s="156">
        <v>8.1200000000000005E-3</v>
      </c>
      <c r="R3346" s="156">
        <f>Q3346*H3346</f>
        <v>4.4578800000000003</v>
      </c>
      <c r="S3346" s="156">
        <v>0</v>
      </c>
      <c r="T3346" s="157">
        <f>S3346*H3346</f>
        <v>0</v>
      </c>
      <c r="U3346" s="30"/>
      <c r="V3346" s="30"/>
      <c r="W3346" s="30"/>
      <c r="X3346" s="30"/>
      <c r="Y3346" s="30"/>
      <c r="Z3346" s="30"/>
      <c r="AA3346" s="30"/>
      <c r="AB3346" s="30"/>
      <c r="AC3346" s="30"/>
      <c r="AD3346" s="30"/>
      <c r="AE3346" s="30"/>
      <c r="AR3346" s="158" t="s">
        <v>511</v>
      </c>
      <c r="AT3346" s="158" t="s">
        <v>777</v>
      </c>
      <c r="AU3346" s="158" t="s">
        <v>87</v>
      </c>
      <c r="AY3346" s="18" t="s">
        <v>157</v>
      </c>
      <c r="BE3346" s="159">
        <f>IF(N3346="základná",J3346,0)</f>
        <v>0</v>
      </c>
      <c r="BF3346" s="159">
        <f>IF(N3346="znížená",J3346,0)</f>
        <v>0</v>
      </c>
      <c r="BG3346" s="159">
        <f>IF(N3346="zákl. prenesená",J3346,0)</f>
        <v>0</v>
      </c>
      <c r="BH3346" s="159">
        <f>IF(N3346="zníž. prenesená",J3346,0)</f>
        <v>0</v>
      </c>
      <c r="BI3346" s="159">
        <f>IF(N3346="nulová",J3346,0)</f>
        <v>0</v>
      </c>
      <c r="BJ3346" s="18" t="s">
        <v>87</v>
      </c>
      <c r="BK3346" s="160">
        <f>ROUND(I3346*H3346,3)</f>
        <v>0</v>
      </c>
      <c r="BL3346" s="18" t="s">
        <v>220</v>
      </c>
      <c r="BM3346" s="158" t="s">
        <v>4005</v>
      </c>
    </row>
    <row r="3347" spans="1:65" s="13" customFormat="1" ht="33.75" x14ac:dyDescent="0.2">
      <c r="B3347" s="165"/>
      <c r="D3347" s="166" t="s">
        <v>269</v>
      </c>
      <c r="E3347" s="167" t="s">
        <v>1</v>
      </c>
      <c r="F3347" s="168" t="s">
        <v>3990</v>
      </c>
      <c r="H3347" s="167" t="s">
        <v>1</v>
      </c>
      <c r="L3347" s="165"/>
      <c r="M3347" s="169"/>
      <c r="N3347" s="170"/>
      <c r="O3347" s="170"/>
      <c r="P3347" s="170"/>
      <c r="Q3347" s="170"/>
      <c r="R3347" s="170"/>
      <c r="S3347" s="170"/>
      <c r="T3347" s="171"/>
      <c r="AT3347" s="167" t="s">
        <v>269</v>
      </c>
      <c r="AU3347" s="167" t="s">
        <v>87</v>
      </c>
      <c r="AV3347" s="13" t="s">
        <v>79</v>
      </c>
      <c r="AW3347" s="13" t="s">
        <v>26</v>
      </c>
      <c r="AX3347" s="13" t="s">
        <v>71</v>
      </c>
      <c r="AY3347" s="167" t="s">
        <v>157</v>
      </c>
    </row>
    <row r="3348" spans="1:65" s="14" customFormat="1" x14ac:dyDescent="0.2">
      <c r="B3348" s="172"/>
      <c r="D3348" s="166" t="s">
        <v>269</v>
      </c>
      <c r="E3348" s="173" t="s">
        <v>1</v>
      </c>
      <c r="F3348" s="174" t="s">
        <v>4006</v>
      </c>
      <c r="H3348" s="175">
        <v>549</v>
      </c>
      <c r="L3348" s="172"/>
      <c r="M3348" s="176"/>
      <c r="N3348" s="177"/>
      <c r="O3348" s="177"/>
      <c r="P3348" s="177"/>
      <c r="Q3348" s="177"/>
      <c r="R3348" s="177"/>
      <c r="S3348" s="177"/>
      <c r="T3348" s="178"/>
      <c r="AT3348" s="173" t="s">
        <v>269</v>
      </c>
      <c r="AU3348" s="173" t="s">
        <v>87</v>
      </c>
      <c r="AV3348" s="14" t="s">
        <v>87</v>
      </c>
      <c r="AW3348" s="14" t="s">
        <v>26</v>
      </c>
      <c r="AX3348" s="14" t="s">
        <v>71</v>
      </c>
      <c r="AY3348" s="173" t="s">
        <v>157</v>
      </c>
    </row>
    <row r="3349" spans="1:65" s="13" customFormat="1" x14ac:dyDescent="0.2">
      <c r="B3349" s="165"/>
      <c r="D3349" s="166" t="s">
        <v>269</v>
      </c>
      <c r="E3349" s="167" t="s">
        <v>1</v>
      </c>
      <c r="F3349" s="168" t="s">
        <v>3538</v>
      </c>
      <c r="H3349" s="167" t="s">
        <v>1</v>
      </c>
      <c r="L3349" s="165"/>
      <c r="M3349" s="169"/>
      <c r="N3349" s="170"/>
      <c r="O3349" s="170"/>
      <c r="P3349" s="170"/>
      <c r="Q3349" s="170"/>
      <c r="R3349" s="170"/>
      <c r="S3349" s="170"/>
      <c r="T3349" s="171"/>
      <c r="AT3349" s="167" t="s">
        <v>269</v>
      </c>
      <c r="AU3349" s="167" t="s">
        <v>87</v>
      </c>
      <c r="AV3349" s="13" t="s">
        <v>79</v>
      </c>
      <c r="AW3349" s="13" t="s">
        <v>26</v>
      </c>
      <c r="AX3349" s="13" t="s">
        <v>71</v>
      </c>
      <c r="AY3349" s="167" t="s">
        <v>157</v>
      </c>
    </row>
    <row r="3350" spans="1:65" s="13" customFormat="1" ht="22.5" x14ac:dyDescent="0.2">
      <c r="B3350" s="165"/>
      <c r="D3350" s="166" t="s">
        <v>269</v>
      </c>
      <c r="E3350" s="167" t="s">
        <v>1</v>
      </c>
      <c r="F3350" s="168" t="s">
        <v>4007</v>
      </c>
      <c r="H3350" s="167" t="s">
        <v>1</v>
      </c>
      <c r="L3350" s="165"/>
      <c r="M3350" s="169"/>
      <c r="N3350" s="170"/>
      <c r="O3350" s="170"/>
      <c r="P3350" s="170"/>
      <c r="Q3350" s="170"/>
      <c r="R3350" s="170"/>
      <c r="S3350" s="170"/>
      <c r="T3350" s="171"/>
      <c r="AT3350" s="167" t="s">
        <v>269</v>
      </c>
      <c r="AU3350" s="167" t="s">
        <v>87</v>
      </c>
      <c r="AV3350" s="13" t="s">
        <v>79</v>
      </c>
      <c r="AW3350" s="13" t="s">
        <v>26</v>
      </c>
      <c r="AX3350" s="13" t="s">
        <v>71</v>
      </c>
      <c r="AY3350" s="167" t="s">
        <v>157</v>
      </c>
    </row>
    <row r="3351" spans="1:65" s="13" customFormat="1" ht="22.5" x14ac:dyDescent="0.2">
      <c r="B3351" s="165"/>
      <c r="D3351" s="166" t="s">
        <v>269</v>
      </c>
      <c r="E3351" s="167" t="s">
        <v>1</v>
      </c>
      <c r="F3351" s="168" t="s">
        <v>3598</v>
      </c>
      <c r="H3351" s="167" t="s">
        <v>1</v>
      </c>
      <c r="L3351" s="165"/>
      <c r="M3351" s="169"/>
      <c r="N3351" s="170"/>
      <c r="O3351" s="170"/>
      <c r="P3351" s="170"/>
      <c r="Q3351" s="170"/>
      <c r="R3351" s="170"/>
      <c r="S3351" s="170"/>
      <c r="T3351" s="171"/>
      <c r="AT3351" s="167" t="s">
        <v>269</v>
      </c>
      <c r="AU3351" s="167" t="s">
        <v>87</v>
      </c>
      <c r="AV3351" s="13" t="s">
        <v>79</v>
      </c>
      <c r="AW3351" s="13" t="s">
        <v>26</v>
      </c>
      <c r="AX3351" s="13" t="s">
        <v>71</v>
      </c>
      <c r="AY3351" s="167" t="s">
        <v>157</v>
      </c>
    </row>
    <row r="3352" spans="1:65" s="13" customFormat="1" ht="22.5" x14ac:dyDescent="0.2">
      <c r="B3352" s="165"/>
      <c r="D3352" s="166" t="s">
        <v>269</v>
      </c>
      <c r="E3352" s="167" t="s">
        <v>1</v>
      </c>
      <c r="F3352" s="168" t="s">
        <v>3540</v>
      </c>
      <c r="H3352" s="167" t="s">
        <v>1</v>
      </c>
      <c r="L3352" s="165"/>
      <c r="M3352" s="169"/>
      <c r="N3352" s="170"/>
      <c r="O3352" s="170"/>
      <c r="P3352" s="170"/>
      <c r="Q3352" s="170"/>
      <c r="R3352" s="170"/>
      <c r="S3352" s="170"/>
      <c r="T3352" s="171"/>
      <c r="AT3352" s="167" t="s">
        <v>269</v>
      </c>
      <c r="AU3352" s="167" t="s">
        <v>87</v>
      </c>
      <c r="AV3352" s="13" t="s">
        <v>79</v>
      </c>
      <c r="AW3352" s="13" t="s">
        <v>26</v>
      </c>
      <c r="AX3352" s="13" t="s">
        <v>71</v>
      </c>
      <c r="AY3352" s="167" t="s">
        <v>157</v>
      </c>
    </row>
    <row r="3353" spans="1:65" s="13" customFormat="1" x14ac:dyDescent="0.2">
      <c r="B3353" s="165"/>
      <c r="D3353" s="166" t="s">
        <v>269</v>
      </c>
      <c r="E3353" s="167" t="s">
        <v>1</v>
      </c>
      <c r="F3353" s="168" t="s">
        <v>1997</v>
      </c>
      <c r="H3353" s="167" t="s">
        <v>1</v>
      </c>
      <c r="L3353" s="165"/>
      <c r="M3353" s="169"/>
      <c r="N3353" s="170"/>
      <c r="O3353" s="170"/>
      <c r="P3353" s="170"/>
      <c r="Q3353" s="170"/>
      <c r="R3353" s="170"/>
      <c r="S3353" s="170"/>
      <c r="T3353" s="171"/>
      <c r="AT3353" s="167" t="s">
        <v>269</v>
      </c>
      <c r="AU3353" s="167" t="s">
        <v>87</v>
      </c>
      <c r="AV3353" s="13" t="s">
        <v>79</v>
      </c>
      <c r="AW3353" s="13" t="s">
        <v>26</v>
      </c>
      <c r="AX3353" s="13" t="s">
        <v>71</v>
      </c>
      <c r="AY3353" s="167" t="s">
        <v>157</v>
      </c>
    </row>
    <row r="3354" spans="1:65" s="15" customFormat="1" x14ac:dyDescent="0.2">
      <c r="B3354" s="179"/>
      <c r="D3354" s="166" t="s">
        <v>269</v>
      </c>
      <c r="E3354" s="180" t="s">
        <v>1</v>
      </c>
      <c r="F3354" s="181" t="s">
        <v>272</v>
      </c>
      <c r="H3354" s="182">
        <v>549</v>
      </c>
      <c r="L3354" s="179"/>
      <c r="M3354" s="183"/>
      <c r="N3354" s="184"/>
      <c r="O3354" s="184"/>
      <c r="P3354" s="184"/>
      <c r="Q3354" s="184"/>
      <c r="R3354" s="184"/>
      <c r="S3354" s="184"/>
      <c r="T3354" s="185"/>
      <c r="AT3354" s="180" t="s">
        <v>269</v>
      </c>
      <c r="AU3354" s="180" t="s">
        <v>87</v>
      </c>
      <c r="AV3354" s="15" t="s">
        <v>162</v>
      </c>
      <c r="AW3354" s="15" t="s">
        <v>26</v>
      </c>
      <c r="AX3354" s="15" t="s">
        <v>79</v>
      </c>
      <c r="AY3354" s="180" t="s">
        <v>157</v>
      </c>
    </row>
    <row r="3355" spans="1:65" s="2" customFormat="1" ht="24.2" customHeight="1" x14ac:dyDescent="0.2">
      <c r="A3355" s="30"/>
      <c r="B3355" s="147"/>
      <c r="C3355" s="193" t="s">
        <v>4008</v>
      </c>
      <c r="D3355" s="193" t="s">
        <v>777</v>
      </c>
      <c r="E3355" s="194" t="s">
        <v>4009</v>
      </c>
      <c r="F3355" s="195" t="s">
        <v>4010</v>
      </c>
      <c r="G3355" s="196" t="s">
        <v>757</v>
      </c>
      <c r="H3355" s="197">
        <v>48.222999999999999</v>
      </c>
      <c r="I3355" s="197"/>
      <c r="J3355" s="197">
        <f>ROUND(I3355*H3355,3)</f>
        <v>0</v>
      </c>
      <c r="K3355" s="198"/>
      <c r="L3355" s="199"/>
      <c r="M3355" s="200" t="s">
        <v>1</v>
      </c>
      <c r="N3355" s="201" t="s">
        <v>37</v>
      </c>
      <c r="O3355" s="156">
        <v>0</v>
      </c>
      <c r="P3355" s="156">
        <f>O3355*H3355</f>
        <v>0</v>
      </c>
      <c r="Q3355" s="156">
        <v>8.1200000000000005E-3</v>
      </c>
      <c r="R3355" s="156">
        <f>Q3355*H3355</f>
        <v>0.39157076000000002</v>
      </c>
      <c r="S3355" s="156">
        <v>0</v>
      </c>
      <c r="T3355" s="157">
        <f>S3355*H3355</f>
        <v>0</v>
      </c>
      <c r="U3355" s="30"/>
      <c r="V3355" s="30"/>
      <c r="W3355" s="30"/>
      <c r="X3355" s="30"/>
      <c r="Y3355" s="30"/>
      <c r="Z3355" s="30"/>
      <c r="AA3355" s="30"/>
      <c r="AB3355" s="30"/>
      <c r="AC3355" s="30"/>
      <c r="AD3355" s="30"/>
      <c r="AE3355" s="30"/>
      <c r="AR3355" s="158" t="s">
        <v>511</v>
      </c>
      <c r="AT3355" s="158" t="s">
        <v>777</v>
      </c>
      <c r="AU3355" s="158" t="s">
        <v>87</v>
      </c>
      <c r="AY3355" s="18" t="s">
        <v>157</v>
      </c>
      <c r="BE3355" s="159">
        <f>IF(N3355="základná",J3355,0)</f>
        <v>0</v>
      </c>
      <c r="BF3355" s="159">
        <f>IF(N3355="znížená",J3355,0)</f>
        <v>0</v>
      </c>
      <c r="BG3355" s="159">
        <f>IF(N3355="zákl. prenesená",J3355,0)</f>
        <v>0</v>
      </c>
      <c r="BH3355" s="159">
        <f>IF(N3355="zníž. prenesená",J3355,0)</f>
        <v>0</v>
      </c>
      <c r="BI3355" s="159">
        <f>IF(N3355="nulová",J3355,0)</f>
        <v>0</v>
      </c>
      <c r="BJ3355" s="18" t="s">
        <v>87</v>
      </c>
      <c r="BK3355" s="160">
        <f>ROUND(I3355*H3355,3)</f>
        <v>0</v>
      </c>
      <c r="BL3355" s="18" t="s">
        <v>220</v>
      </c>
      <c r="BM3355" s="158" t="s">
        <v>4011</v>
      </c>
    </row>
    <row r="3356" spans="1:65" s="13" customFormat="1" ht="22.5" x14ac:dyDescent="0.2">
      <c r="B3356" s="165"/>
      <c r="D3356" s="166" t="s">
        <v>269</v>
      </c>
      <c r="E3356" s="167" t="s">
        <v>1</v>
      </c>
      <c r="F3356" s="168" t="s">
        <v>4012</v>
      </c>
      <c r="H3356" s="167" t="s">
        <v>1</v>
      </c>
      <c r="L3356" s="165"/>
      <c r="M3356" s="169"/>
      <c r="N3356" s="170"/>
      <c r="O3356" s="170"/>
      <c r="P3356" s="170"/>
      <c r="Q3356" s="170"/>
      <c r="R3356" s="170"/>
      <c r="S3356" s="170"/>
      <c r="T3356" s="171"/>
      <c r="AT3356" s="167" t="s">
        <v>269</v>
      </c>
      <c r="AU3356" s="167" t="s">
        <v>87</v>
      </c>
      <c r="AV3356" s="13" t="s">
        <v>79</v>
      </c>
      <c r="AW3356" s="13" t="s">
        <v>26</v>
      </c>
      <c r="AX3356" s="13" t="s">
        <v>71</v>
      </c>
      <c r="AY3356" s="167" t="s">
        <v>157</v>
      </c>
    </row>
    <row r="3357" spans="1:65" s="14" customFormat="1" x14ac:dyDescent="0.2">
      <c r="B3357" s="172"/>
      <c r="D3357" s="166" t="s">
        <v>269</v>
      </c>
      <c r="E3357" s="173" t="s">
        <v>1</v>
      </c>
      <c r="F3357" s="174" t="s">
        <v>4013</v>
      </c>
      <c r="H3357" s="175">
        <v>44.65</v>
      </c>
      <c r="L3357" s="172"/>
      <c r="M3357" s="176"/>
      <c r="N3357" s="177"/>
      <c r="O3357" s="177"/>
      <c r="P3357" s="177"/>
      <c r="Q3357" s="177"/>
      <c r="R3357" s="177"/>
      <c r="S3357" s="177"/>
      <c r="T3357" s="178"/>
      <c r="AT3357" s="173" t="s">
        <v>269</v>
      </c>
      <c r="AU3357" s="173" t="s">
        <v>87</v>
      </c>
      <c r="AV3357" s="14" t="s">
        <v>87</v>
      </c>
      <c r="AW3357" s="14" t="s">
        <v>26</v>
      </c>
      <c r="AX3357" s="14" t="s">
        <v>71</v>
      </c>
      <c r="AY3357" s="173" t="s">
        <v>157</v>
      </c>
    </row>
    <row r="3358" spans="1:65" s="16" customFormat="1" x14ac:dyDescent="0.2">
      <c r="B3358" s="186"/>
      <c r="D3358" s="166" t="s">
        <v>269</v>
      </c>
      <c r="E3358" s="187" t="s">
        <v>1</v>
      </c>
      <c r="F3358" s="188" t="s">
        <v>319</v>
      </c>
      <c r="H3358" s="189">
        <v>44.65</v>
      </c>
      <c r="L3358" s="186"/>
      <c r="M3358" s="190"/>
      <c r="N3358" s="191"/>
      <c r="O3358" s="191"/>
      <c r="P3358" s="191"/>
      <c r="Q3358" s="191"/>
      <c r="R3358" s="191"/>
      <c r="S3358" s="191"/>
      <c r="T3358" s="192"/>
      <c r="AT3358" s="187" t="s">
        <v>269</v>
      </c>
      <c r="AU3358" s="187" t="s">
        <v>87</v>
      </c>
      <c r="AV3358" s="16" t="s">
        <v>92</v>
      </c>
      <c r="AW3358" s="16" t="s">
        <v>26</v>
      </c>
      <c r="AX3358" s="16" t="s">
        <v>71</v>
      </c>
      <c r="AY3358" s="187" t="s">
        <v>157</v>
      </c>
    </row>
    <row r="3359" spans="1:65" s="14" customFormat="1" x14ac:dyDescent="0.2">
      <c r="B3359" s="172"/>
      <c r="D3359" s="166" t="s">
        <v>269</v>
      </c>
      <c r="E3359" s="173" t="s">
        <v>1</v>
      </c>
      <c r="F3359" s="174" t="s">
        <v>4014</v>
      </c>
      <c r="H3359" s="175">
        <v>1.34</v>
      </c>
      <c r="L3359" s="172"/>
      <c r="M3359" s="176"/>
      <c r="N3359" s="177"/>
      <c r="O3359" s="177"/>
      <c r="P3359" s="177"/>
      <c r="Q3359" s="177"/>
      <c r="R3359" s="177"/>
      <c r="S3359" s="177"/>
      <c r="T3359" s="178"/>
      <c r="AT3359" s="173" t="s">
        <v>269</v>
      </c>
      <c r="AU3359" s="173" t="s">
        <v>87</v>
      </c>
      <c r="AV3359" s="14" t="s">
        <v>87</v>
      </c>
      <c r="AW3359" s="14" t="s">
        <v>26</v>
      </c>
      <c r="AX3359" s="14" t="s">
        <v>71</v>
      </c>
      <c r="AY3359" s="173" t="s">
        <v>157</v>
      </c>
    </row>
    <row r="3360" spans="1:65" s="14" customFormat="1" x14ac:dyDescent="0.2">
      <c r="B3360" s="172"/>
      <c r="D3360" s="166" t="s">
        <v>269</v>
      </c>
      <c r="E3360" s="173" t="s">
        <v>1</v>
      </c>
      <c r="F3360" s="174" t="s">
        <v>4015</v>
      </c>
      <c r="H3360" s="175">
        <v>2.2330000000000001</v>
      </c>
      <c r="L3360" s="172"/>
      <c r="M3360" s="176"/>
      <c r="N3360" s="177"/>
      <c r="O3360" s="177"/>
      <c r="P3360" s="177"/>
      <c r="Q3360" s="177"/>
      <c r="R3360" s="177"/>
      <c r="S3360" s="177"/>
      <c r="T3360" s="178"/>
      <c r="AT3360" s="173" t="s">
        <v>269</v>
      </c>
      <c r="AU3360" s="173" t="s">
        <v>87</v>
      </c>
      <c r="AV3360" s="14" t="s">
        <v>87</v>
      </c>
      <c r="AW3360" s="14" t="s">
        <v>26</v>
      </c>
      <c r="AX3360" s="14" t="s">
        <v>71</v>
      </c>
      <c r="AY3360" s="173" t="s">
        <v>157</v>
      </c>
    </row>
    <row r="3361" spans="1:65" s="16" customFormat="1" x14ac:dyDescent="0.2">
      <c r="B3361" s="186"/>
      <c r="D3361" s="166" t="s">
        <v>269</v>
      </c>
      <c r="E3361" s="187" t="s">
        <v>1</v>
      </c>
      <c r="F3361" s="188" t="s">
        <v>319</v>
      </c>
      <c r="H3361" s="189">
        <v>3.573</v>
      </c>
      <c r="L3361" s="186"/>
      <c r="M3361" s="190"/>
      <c r="N3361" s="191"/>
      <c r="O3361" s="191"/>
      <c r="P3361" s="191"/>
      <c r="Q3361" s="191"/>
      <c r="R3361" s="191"/>
      <c r="S3361" s="191"/>
      <c r="T3361" s="192"/>
      <c r="AT3361" s="187" t="s">
        <v>269</v>
      </c>
      <c r="AU3361" s="187" t="s">
        <v>87</v>
      </c>
      <c r="AV3361" s="16" t="s">
        <v>92</v>
      </c>
      <c r="AW3361" s="16" t="s">
        <v>26</v>
      </c>
      <c r="AX3361" s="16" t="s">
        <v>71</v>
      </c>
      <c r="AY3361" s="187" t="s">
        <v>157</v>
      </c>
    </row>
    <row r="3362" spans="1:65" s="13" customFormat="1" x14ac:dyDescent="0.2">
      <c r="B3362" s="165"/>
      <c r="D3362" s="166" t="s">
        <v>269</v>
      </c>
      <c r="E3362" s="167" t="s">
        <v>1</v>
      </c>
      <c r="F3362" s="168" t="s">
        <v>4016</v>
      </c>
      <c r="H3362" s="167" t="s">
        <v>1</v>
      </c>
      <c r="L3362" s="165"/>
      <c r="M3362" s="169"/>
      <c r="N3362" s="170"/>
      <c r="O3362" s="170"/>
      <c r="P3362" s="170"/>
      <c r="Q3362" s="170"/>
      <c r="R3362" s="170"/>
      <c r="S3362" s="170"/>
      <c r="T3362" s="171"/>
      <c r="AT3362" s="167" t="s">
        <v>269</v>
      </c>
      <c r="AU3362" s="167" t="s">
        <v>87</v>
      </c>
      <c r="AV3362" s="13" t="s">
        <v>79</v>
      </c>
      <c r="AW3362" s="13" t="s">
        <v>26</v>
      </c>
      <c r="AX3362" s="13" t="s">
        <v>71</v>
      </c>
      <c r="AY3362" s="167" t="s">
        <v>157</v>
      </c>
    </row>
    <row r="3363" spans="1:65" s="13" customFormat="1" ht="22.5" x14ac:dyDescent="0.2">
      <c r="B3363" s="165"/>
      <c r="D3363" s="166" t="s">
        <v>269</v>
      </c>
      <c r="E3363" s="167" t="s">
        <v>1</v>
      </c>
      <c r="F3363" s="168" t="s">
        <v>3540</v>
      </c>
      <c r="H3363" s="167" t="s">
        <v>1</v>
      </c>
      <c r="L3363" s="165"/>
      <c r="M3363" s="169"/>
      <c r="N3363" s="170"/>
      <c r="O3363" s="170"/>
      <c r="P3363" s="170"/>
      <c r="Q3363" s="170"/>
      <c r="R3363" s="170"/>
      <c r="S3363" s="170"/>
      <c r="T3363" s="171"/>
      <c r="AT3363" s="167" t="s">
        <v>269</v>
      </c>
      <c r="AU3363" s="167" t="s">
        <v>87</v>
      </c>
      <c r="AV3363" s="13" t="s">
        <v>79</v>
      </c>
      <c r="AW3363" s="13" t="s">
        <v>26</v>
      </c>
      <c r="AX3363" s="13" t="s">
        <v>71</v>
      </c>
      <c r="AY3363" s="167" t="s">
        <v>157</v>
      </c>
    </row>
    <row r="3364" spans="1:65" s="13" customFormat="1" x14ac:dyDescent="0.2">
      <c r="B3364" s="165"/>
      <c r="D3364" s="166" t="s">
        <v>269</v>
      </c>
      <c r="E3364" s="167" t="s">
        <v>1</v>
      </c>
      <c r="F3364" s="168" t="s">
        <v>3538</v>
      </c>
      <c r="H3364" s="167" t="s">
        <v>1</v>
      </c>
      <c r="L3364" s="165"/>
      <c r="M3364" s="169"/>
      <c r="N3364" s="170"/>
      <c r="O3364" s="170"/>
      <c r="P3364" s="170"/>
      <c r="Q3364" s="170"/>
      <c r="R3364" s="170"/>
      <c r="S3364" s="170"/>
      <c r="T3364" s="171"/>
      <c r="AT3364" s="167" t="s">
        <v>269</v>
      </c>
      <c r="AU3364" s="167" t="s">
        <v>87</v>
      </c>
      <c r="AV3364" s="13" t="s">
        <v>79</v>
      </c>
      <c r="AW3364" s="13" t="s">
        <v>26</v>
      </c>
      <c r="AX3364" s="13" t="s">
        <v>71</v>
      </c>
      <c r="AY3364" s="167" t="s">
        <v>157</v>
      </c>
    </row>
    <row r="3365" spans="1:65" s="13" customFormat="1" ht="22.5" x14ac:dyDescent="0.2">
      <c r="B3365" s="165"/>
      <c r="D3365" s="166" t="s">
        <v>269</v>
      </c>
      <c r="E3365" s="167" t="s">
        <v>1</v>
      </c>
      <c r="F3365" s="168" t="s">
        <v>4017</v>
      </c>
      <c r="H3365" s="167" t="s">
        <v>1</v>
      </c>
      <c r="L3365" s="165"/>
      <c r="M3365" s="169"/>
      <c r="N3365" s="170"/>
      <c r="O3365" s="170"/>
      <c r="P3365" s="170"/>
      <c r="Q3365" s="170"/>
      <c r="R3365" s="170"/>
      <c r="S3365" s="170"/>
      <c r="T3365" s="171"/>
      <c r="AT3365" s="167" t="s">
        <v>269</v>
      </c>
      <c r="AU3365" s="167" t="s">
        <v>87</v>
      </c>
      <c r="AV3365" s="13" t="s">
        <v>79</v>
      </c>
      <c r="AW3365" s="13" t="s">
        <v>26</v>
      </c>
      <c r="AX3365" s="13" t="s">
        <v>71</v>
      </c>
      <c r="AY3365" s="167" t="s">
        <v>157</v>
      </c>
    </row>
    <row r="3366" spans="1:65" s="13" customFormat="1" ht="22.5" x14ac:dyDescent="0.2">
      <c r="B3366" s="165"/>
      <c r="D3366" s="166" t="s">
        <v>269</v>
      </c>
      <c r="E3366" s="167" t="s">
        <v>1</v>
      </c>
      <c r="F3366" s="168" t="s">
        <v>3598</v>
      </c>
      <c r="H3366" s="167" t="s">
        <v>1</v>
      </c>
      <c r="L3366" s="165"/>
      <c r="M3366" s="169"/>
      <c r="N3366" s="170"/>
      <c r="O3366" s="170"/>
      <c r="P3366" s="170"/>
      <c r="Q3366" s="170"/>
      <c r="R3366" s="170"/>
      <c r="S3366" s="170"/>
      <c r="T3366" s="171"/>
      <c r="AT3366" s="167" t="s">
        <v>269</v>
      </c>
      <c r="AU3366" s="167" t="s">
        <v>87</v>
      </c>
      <c r="AV3366" s="13" t="s">
        <v>79</v>
      </c>
      <c r="AW3366" s="13" t="s">
        <v>26</v>
      </c>
      <c r="AX3366" s="13" t="s">
        <v>71</v>
      </c>
      <c r="AY3366" s="167" t="s">
        <v>157</v>
      </c>
    </row>
    <row r="3367" spans="1:65" s="15" customFormat="1" x14ac:dyDescent="0.2">
      <c r="B3367" s="179"/>
      <c r="D3367" s="166" t="s">
        <v>269</v>
      </c>
      <c r="E3367" s="180" t="s">
        <v>1</v>
      </c>
      <c r="F3367" s="181" t="s">
        <v>272</v>
      </c>
      <c r="H3367" s="182">
        <v>48.222999999999999</v>
      </c>
      <c r="L3367" s="179"/>
      <c r="M3367" s="183"/>
      <c r="N3367" s="184"/>
      <c r="O3367" s="184"/>
      <c r="P3367" s="184"/>
      <c r="Q3367" s="184"/>
      <c r="R3367" s="184"/>
      <c r="S3367" s="184"/>
      <c r="T3367" s="185"/>
      <c r="AT3367" s="180" t="s">
        <v>269</v>
      </c>
      <c r="AU3367" s="180" t="s">
        <v>87</v>
      </c>
      <c r="AV3367" s="15" t="s">
        <v>162</v>
      </c>
      <c r="AW3367" s="15" t="s">
        <v>26</v>
      </c>
      <c r="AX3367" s="15" t="s">
        <v>79</v>
      </c>
      <c r="AY3367" s="180" t="s">
        <v>157</v>
      </c>
    </row>
    <row r="3368" spans="1:65" s="2" customFormat="1" ht="24.2" customHeight="1" x14ac:dyDescent="0.2">
      <c r="A3368" s="30"/>
      <c r="B3368" s="147"/>
      <c r="C3368" s="148" t="s">
        <v>4018</v>
      </c>
      <c r="D3368" s="148" t="s">
        <v>159</v>
      </c>
      <c r="E3368" s="149" t="s">
        <v>4019</v>
      </c>
      <c r="F3368" s="150" t="s">
        <v>4020</v>
      </c>
      <c r="G3368" s="151" t="s">
        <v>757</v>
      </c>
      <c r="H3368" s="152">
        <v>2106.4340000000002</v>
      </c>
      <c r="I3368" s="152"/>
      <c r="J3368" s="152">
        <f>ROUND(I3368*H3368,3)</f>
        <v>0</v>
      </c>
      <c r="K3368" s="153"/>
      <c r="L3368" s="31"/>
      <c r="M3368" s="154" t="s">
        <v>1</v>
      </c>
      <c r="N3368" s="155" t="s">
        <v>37</v>
      </c>
      <c r="O3368" s="156">
        <v>5.0999999999999997E-2</v>
      </c>
      <c r="P3368" s="156">
        <f>O3368*H3368</f>
        <v>107.428134</v>
      </c>
      <c r="Q3368" s="156">
        <v>5.0000000000000002E-5</v>
      </c>
      <c r="R3368" s="156">
        <f>Q3368*H3368</f>
        <v>0.10532170000000002</v>
      </c>
      <c r="S3368" s="156">
        <v>0</v>
      </c>
      <c r="T3368" s="157">
        <f>S3368*H3368</f>
        <v>0</v>
      </c>
      <c r="U3368" s="30"/>
      <c r="V3368" s="30"/>
      <c r="W3368" s="30"/>
      <c r="X3368" s="30"/>
      <c r="Y3368" s="30"/>
      <c r="Z3368" s="30"/>
      <c r="AA3368" s="30"/>
      <c r="AB3368" s="30"/>
      <c r="AC3368" s="30"/>
      <c r="AD3368" s="30"/>
      <c r="AE3368" s="30"/>
      <c r="AR3368" s="158" t="s">
        <v>220</v>
      </c>
      <c r="AT3368" s="158" t="s">
        <v>159</v>
      </c>
      <c r="AU3368" s="158" t="s">
        <v>87</v>
      </c>
      <c r="AY3368" s="18" t="s">
        <v>157</v>
      </c>
      <c r="BE3368" s="159">
        <f>IF(N3368="základná",J3368,0)</f>
        <v>0</v>
      </c>
      <c r="BF3368" s="159">
        <f>IF(N3368="znížená",J3368,0)</f>
        <v>0</v>
      </c>
      <c r="BG3368" s="159">
        <f>IF(N3368="zákl. prenesená",J3368,0)</f>
        <v>0</v>
      </c>
      <c r="BH3368" s="159">
        <f>IF(N3368="zníž. prenesená",J3368,0)</f>
        <v>0</v>
      </c>
      <c r="BI3368" s="159">
        <f>IF(N3368="nulová",J3368,0)</f>
        <v>0</v>
      </c>
      <c r="BJ3368" s="18" t="s">
        <v>87</v>
      </c>
      <c r="BK3368" s="160">
        <f>ROUND(I3368*H3368,3)</f>
        <v>0</v>
      </c>
      <c r="BL3368" s="18" t="s">
        <v>220</v>
      </c>
      <c r="BM3368" s="158" t="s">
        <v>4021</v>
      </c>
    </row>
    <row r="3369" spans="1:65" s="13" customFormat="1" x14ac:dyDescent="0.2">
      <c r="B3369" s="165"/>
      <c r="D3369" s="166" t="s">
        <v>269</v>
      </c>
      <c r="E3369" s="167" t="s">
        <v>1</v>
      </c>
      <c r="F3369" s="168" t="s">
        <v>4022</v>
      </c>
      <c r="H3369" s="167" t="s">
        <v>1</v>
      </c>
      <c r="L3369" s="165"/>
      <c r="M3369" s="169"/>
      <c r="N3369" s="170"/>
      <c r="O3369" s="170"/>
      <c r="P3369" s="170"/>
      <c r="Q3369" s="170"/>
      <c r="R3369" s="170"/>
      <c r="S3369" s="170"/>
      <c r="T3369" s="171"/>
      <c r="AT3369" s="167" t="s">
        <v>269</v>
      </c>
      <c r="AU3369" s="167" t="s">
        <v>87</v>
      </c>
      <c r="AV3369" s="13" t="s">
        <v>79</v>
      </c>
      <c r="AW3369" s="13" t="s">
        <v>26</v>
      </c>
      <c r="AX3369" s="13" t="s">
        <v>71</v>
      </c>
      <c r="AY3369" s="167" t="s">
        <v>157</v>
      </c>
    </row>
    <row r="3370" spans="1:65" s="14" customFormat="1" x14ac:dyDescent="0.2">
      <c r="B3370" s="172"/>
      <c r="D3370" s="166" t="s">
        <v>269</v>
      </c>
      <c r="E3370" s="173" t="s">
        <v>1</v>
      </c>
      <c r="F3370" s="174" t="s">
        <v>4023</v>
      </c>
      <c r="H3370" s="175">
        <v>2045.0820000000001</v>
      </c>
      <c r="L3370" s="172"/>
      <c r="M3370" s="176"/>
      <c r="N3370" s="177"/>
      <c r="O3370" s="177"/>
      <c r="P3370" s="177"/>
      <c r="Q3370" s="177"/>
      <c r="R3370" s="177"/>
      <c r="S3370" s="177"/>
      <c r="T3370" s="178"/>
      <c r="AT3370" s="173" t="s">
        <v>269</v>
      </c>
      <c r="AU3370" s="173" t="s">
        <v>87</v>
      </c>
      <c r="AV3370" s="14" t="s">
        <v>87</v>
      </c>
      <c r="AW3370" s="14" t="s">
        <v>26</v>
      </c>
      <c r="AX3370" s="14" t="s">
        <v>71</v>
      </c>
      <c r="AY3370" s="173" t="s">
        <v>157</v>
      </c>
    </row>
    <row r="3371" spans="1:65" s="16" customFormat="1" x14ac:dyDescent="0.2">
      <c r="B3371" s="186"/>
      <c r="D3371" s="166" t="s">
        <v>269</v>
      </c>
      <c r="E3371" s="187" t="s">
        <v>1</v>
      </c>
      <c r="F3371" s="188" t="s">
        <v>319</v>
      </c>
      <c r="H3371" s="189">
        <v>2045.0820000000001</v>
      </c>
      <c r="L3371" s="186"/>
      <c r="M3371" s="190"/>
      <c r="N3371" s="191"/>
      <c r="O3371" s="191"/>
      <c r="P3371" s="191"/>
      <c r="Q3371" s="191"/>
      <c r="R3371" s="191"/>
      <c r="S3371" s="191"/>
      <c r="T3371" s="192"/>
      <c r="AT3371" s="187" t="s">
        <v>269</v>
      </c>
      <c r="AU3371" s="187" t="s">
        <v>87</v>
      </c>
      <c r="AV3371" s="16" t="s">
        <v>92</v>
      </c>
      <c r="AW3371" s="16" t="s">
        <v>26</v>
      </c>
      <c r="AX3371" s="16" t="s">
        <v>71</v>
      </c>
      <c r="AY3371" s="187" t="s">
        <v>157</v>
      </c>
    </row>
    <row r="3372" spans="1:65" s="14" customFormat="1" x14ac:dyDescent="0.2">
      <c r="B3372" s="172"/>
      <c r="D3372" s="166" t="s">
        <v>269</v>
      </c>
      <c r="E3372" s="173" t="s">
        <v>1</v>
      </c>
      <c r="F3372" s="174" t="s">
        <v>4024</v>
      </c>
      <c r="H3372" s="175">
        <v>61.351999999999997</v>
      </c>
      <c r="L3372" s="172"/>
      <c r="M3372" s="176"/>
      <c r="N3372" s="177"/>
      <c r="O3372" s="177"/>
      <c r="P3372" s="177"/>
      <c r="Q3372" s="177"/>
      <c r="R3372" s="177"/>
      <c r="S3372" s="177"/>
      <c r="T3372" s="178"/>
      <c r="AT3372" s="173" t="s">
        <v>269</v>
      </c>
      <c r="AU3372" s="173" t="s">
        <v>87</v>
      </c>
      <c r="AV3372" s="14" t="s">
        <v>87</v>
      </c>
      <c r="AW3372" s="14" t="s">
        <v>26</v>
      </c>
      <c r="AX3372" s="14" t="s">
        <v>71</v>
      </c>
      <c r="AY3372" s="173" t="s">
        <v>157</v>
      </c>
    </row>
    <row r="3373" spans="1:65" s="16" customFormat="1" x14ac:dyDescent="0.2">
      <c r="B3373" s="186"/>
      <c r="D3373" s="166" t="s">
        <v>269</v>
      </c>
      <c r="E3373" s="187" t="s">
        <v>1</v>
      </c>
      <c r="F3373" s="188" t="s">
        <v>319</v>
      </c>
      <c r="H3373" s="189">
        <v>61.351999999999997</v>
      </c>
      <c r="L3373" s="186"/>
      <c r="M3373" s="190"/>
      <c r="N3373" s="191"/>
      <c r="O3373" s="191"/>
      <c r="P3373" s="191"/>
      <c r="Q3373" s="191"/>
      <c r="R3373" s="191"/>
      <c r="S3373" s="191"/>
      <c r="T3373" s="192"/>
      <c r="AT3373" s="187" t="s">
        <v>269</v>
      </c>
      <c r="AU3373" s="187" t="s">
        <v>87</v>
      </c>
      <c r="AV3373" s="16" t="s">
        <v>92</v>
      </c>
      <c r="AW3373" s="16" t="s">
        <v>26</v>
      </c>
      <c r="AX3373" s="16" t="s">
        <v>71</v>
      </c>
      <c r="AY3373" s="187" t="s">
        <v>157</v>
      </c>
    </row>
    <row r="3374" spans="1:65" s="13" customFormat="1" x14ac:dyDescent="0.2">
      <c r="B3374" s="165"/>
      <c r="D3374" s="166" t="s">
        <v>269</v>
      </c>
      <c r="E3374" s="167" t="s">
        <v>1</v>
      </c>
      <c r="F3374" s="168" t="s">
        <v>1994</v>
      </c>
      <c r="H3374" s="167" t="s">
        <v>1</v>
      </c>
      <c r="L3374" s="165"/>
      <c r="M3374" s="169"/>
      <c r="N3374" s="170"/>
      <c r="O3374" s="170"/>
      <c r="P3374" s="170"/>
      <c r="Q3374" s="170"/>
      <c r="R3374" s="170"/>
      <c r="S3374" s="170"/>
      <c r="T3374" s="171"/>
      <c r="AT3374" s="167" t="s">
        <v>269</v>
      </c>
      <c r="AU3374" s="167" t="s">
        <v>87</v>
      </c>
      <c r="AV3374" s="13" t="s">
        <v>79</v>
      </c>
      <c r="AW3374" s="13" t="s">
        <v>26</v>
      </c>
      <c r="AX3374" s="13" t="s">
        <v>71</v>
      </c>
      <c r="AY3374" s="167" t="s">
        <v>157</v>
      </c>
    </row>
    <row r="3375" spans="1:65" s="13" customFormat="1" x14ac:dyDescent="0.2">
      <c r="B3375" s="165"/>
      <c r="D3375" s="166" t="s">
        <v>269</v>
      </c>
      <c r="E3375" s="167" t="s">
        <v>1</v>
      </c>
      <c r="F3375" s="168" t="s">
        <v>3975</v>
      </c>
      <c r="H3375" s="167" t="s">
        <v>1</v>
      </c>
      <c r="L3375" s="165"/>
      <c r="M3375" s="169"/>
      <c r="N3375" s="170"/>
      <c r="O3375" s="170"/>
      <c r="P3375" s="170"/>
      <c r="Q3375" s="170"/>
      <c r="R3375" s="170"/>
      <c r="S3375" s="170"/>
      <c r="T3375" s="171"/>
      <c r="AT3375" s="167" t="s">
        <v>269</v>
      </c>
      <c r="AU3375" s="167" t="s">
        <v>87</v>
      </c>
      <c r="AV3375" s="13" t="s">
        <v>79</v>
      </c>
      <c r="AW3375" s="13" t="s">
        <v>26</v>
      </c>
      <c r="AX3375" s="13" t="s">
        <v>71</v>
      </c>
      <c r="AY3375" s="167" t="s">
        <v>157</v>
      </c>
    </row>
    <row r="3376" spans="1:65" s="13" customFormat="1" x14ac:dyDescent="0.2">
      <c r="B3376" s="165"/>
      <c r="D3376" s="166" t="s">
        <v>269</v>
      </c>
      <c r="E3376" s="167" t="s">
        <v>1</v>
      </c>
      <c r="F3376" s="168" t="s">
        <v>3506</v>
      </c>
      <c r="H3376" s="167" t="s">
        <v>1</v>
      </c>
      <c r="L3376" s="165"/>
      <c r="M3376" s="169"/>
      <c r="N3376" s="170"/>
      <c r="O3376" s="170"/>
      <c r="P3376" s="170"/>
      <c r="Q3376" s="170"/>
      <c r="R3376" s="170"/>
      <c r="S3376" s="170"/>
      <c r="T3376" s="171"/>
      <c r="AT3376" s="167" t="s">
        <v>269</v>
      </c>
      <c r="AU3376" s="167" t="s">
        <v>87</v>
      </c>
      <c r="AV3376" s="13" t="s">
        <v>79</v>
      </c>
      <c r="AW3376" s="13" t="s">
        <v>26</v>
      </c>
      <c r="AX3376" s="13" t="s">
        <v>71</v>
      </c>
      <c r="AY3376" s="167" t="s">
        <v>157</v>
      </c>
    </row>
    <row r="3377" spans="1:65" s="13" customFormat="1" x14ac:dyDescent="0.2">
      <c r="B3377" s="165"/>
      <c r="D3377" s="166" t="s">
        <v>269</v>
      </c>
      <c r="E3377" s="167" t="s">
        <v>1</v>
      </c>
      <c r="F3377" s="168" t="s">
        <v>3507</v>
      </c>
      <c r="H3377" s="167" t="s">
        <v>1</v>
      </c>
      <c r="L3377" s="165"/>
      <c r="M3377" s="169"/>
      <c r="N3377" s="170"/>
      <c r="O3377" s="170"/>
      <c r="P3377" s="170"/>
      <c r="Q3377" s="170"/>
      <c r="R3377" s="170"/>
      <c r="S3377" s="170"/>
      <c r="T3377" s="171"/>
      <c r="AT3377" s="167" t="s">
        <v>269</v>
      </c>
      <c r="AU3377" s="167" t="s">
        <v>87</v>
      </c>
      <c r="AV3377" s="13" t="s">
        <v>79</v>
      </c>
      <c r="AW3377" s="13" t="s">
        <v>26</v>
      </c>
      <c r="AX3377" s="13" t="s">
        <v>71</v>
      </c>
      <c r="AY3377" s="167" t="s">
        <v>157</v>
      </c>
    </row>
    <row r="3378" spans="1:65" s="15" customFormat="1" x14ac:dyDescent="0.2">
      <c r="B3378" s="179"/>
      <c r="D3378" s="166" t="s">
        <v>269</v>
      </c>
      <c r="E3378" s="180" t="s">
        <v>1</v>
      </c>
      <c r="F3378" s="181" t="s">
        <v>272</v>
      </c>
      <c r="H3378" s="182">
        <v>2106.4340000000002</v>
      </c>
      <c r="L3378" s="179"/>
      <c r="M3378" s="183"/>
      <c r="N3378" s="184"/>
      <c r="O3378" s="184"/>
      <c r="P3378" s="184"/>
      <c r="Q3378" s="184"/>
      <c r="R3378" s="184"/>
      <c r="S3378" s="184"/>
      <c r="T3378" s="185"/>
      <c r="AT3378" s="180" t="s">
        <v>269</v>
      </c>
      <c r="AU3378" s="180" t="s">
        <v>87</v>
      </c>
      <c r="AV3378" s="15" t="s">
        <v>162</v>
      </c>
      <c r="AW3378" s="15" t="s">
        <v>26</v>
      </c>
      <c r="AX3378" s="15" t="s">
        <v>79</v>
      </c>
      <c r="AY3378" s="180" t="s">
        <v>157</v>
      </c>
    </row>
    <row r="3379" spans="1:65" s="2" customFormat="1" ht="42" customHeight="1" x14ac:dyDescent="0.2">
      <c r="A3379" s="30"/>
      <c r="B3379" s="147"/>
      <c r="C3379" s="193" t="s">
        <v>4025</v>
      </c>
      <c r="D3379" s="193" t="s">
        <v>777</v>
      </c>
      <c r="E3379" s="194" t="s">
        <v>4026</v>
      </c>
      <c r="F3379" s="195" t="s">
        <v>4027</v>
      </c>
      <c r="G3379" s="196" t="s">
        <v>168</v>
      </c>
      <c r="H3379" s="197">
        <v>70.682000000000002</v>
      </c>
      <c r="I3379" s="197"/>
      <c r="J3379" s="197">
        <f>ROUND(I3379*H3379,3)</f>
        <v>0</v>
      </c>
      <c r="K3379" s="198"/>
      <c r="L3379" s="199"/>
      <c r="M3379" s="200" t="s">
        <v>1</v>
      </c>
      <c r="N3379" s="201" t="s">
        <v>37</v>
      </c>
      <c r="O3379" s="156">
        <v>0</v>
      </c>
      <c r="P3379" s="156">
        <f>O3379*H3379</f>
        <v>0</v>
      </c>
      <c r="Q3379" s="156">
        <v>8.1200000000000005E-3</v>
      </c>
      <c r="R3379" s="156">
        <f>Q3379*H3379</f>
        <v>0.57393784000000003</v>
      </c>
      <c r="S3379" s="156">
        <v>0</v>
      </c>
      <c r="T3379" s="157">
        <f>S3379*H3379</f>
        <v>0</v>
      </c>
      <c r="U3379" s="30"/>
      <c r="V3379" s="30"/>
      <c r="W3379" s="30"/>
      <c r="X3379" s="30"/>
      <c r="Y3379" s="30"/>
      <c r="Z3379" s="30"/>
      <c r="AA3379" s="30"/>
      <c r="AB3379" s="30"/>
      <c r="AC3379" s="30"/>
      <c r="AD3379" s="30"/>
      <c r="AE3379" s="30"/>
      <c r="AR3379" s="158" t="s">
        <v>511</v>
      </c>
      <c r="AT3379" s="158" t="s">
        <v>777</v>
      </c>
      <c r="AU3379" s="158" t="s">
        <v>87</v>
      </c>
      <c r="AY3379" s="18" t="s">
        <v>157</v>
      </c>
      <c r="BE3379" s="159">
        <f>IF(N3379="základná",J3379,0)</f>
        <v>0</v>
      </c>
      <c r="BF3379" s="159">
        <f>IF(N3379="znížená",J3379,0)</f>
        <v>0</v>
      </c>
      <c r="BG3379" s="159">
        <f>IF(N3379="zákl. prenesená",J3379,0)</f>
        <v>0</v>
      </c>
      <c r="BH3379" s="159">
        <f>IF(N3379="zníž. prenesená",J3379,0)</f>
        <v>0</v>
      </c>
      <c r="BI3379" s="159">
        <f>IF(N3379="nulová",J3379,0)</f>
        <v>0</v>
      </c>
      <c r="BJ3379" s="18" t="s">
        <v>87</v>
      </c>
      <c r="BK3379" s="160">
        <f>ROUND(I3379*H3379,3)</f>
        <v>0</v>
      </c>
      <c r="BL3379" s="18" t="s">
        <v>220</v>
      </c>
      <c r="BM3379" s="158" t="s">
        <v>4028</v>
      </c>
    </row>
    <row r="3380" spans="1:65" s="13" customFormat="1" x14ac:dyDescent="0.2">
      <c r="B3380" s="165"/>
      <c r="D3380" s="166" t="s">
        <v>269</v>
      </c>
      <c r="E3380" s="167" t="s">
        <v>1</v>
      </c>
      <c r="F3380" s="168" t="s">
        <v>4029</v>
      </c>
      <c r="H3380" s="167" t="s">
        <v>1</v>
      </c>
      <c r="L3380" s="165"/>
      <c r="M3380" s="169"/>
      <c r="N3380" s="170"/>
      <c r="O3380" s="170"/>
      <c r="P3380" s="170"/>
      <c r="Q3380" s="170"/>
      <c r="R3380" s="170"/>
      <c r="S3380" s="170"/>
      <c r="T3380" s="171"/>
      <c r="AT3380" s="167" t="s">
        <v>269</v>
      </c>
      <c r="AU3380" s="167" t="s">
        <v>87</v>
      </c>
      <c r="AV3380" s="13" t="s">
        <v>79</v>
      </c>
      <c r="AW3380" s="13" t="s">
        <v>26</v>
      </c>
      <c r="AX3380" s="13" t="s">
        <v>71</v>
      </c>
      <c r="AY3380" s="167" t="s">
        <v>157</v>
      </c>
    </row>
    <row r="3381" spans="1:65" s="14" customFormat="1" x14ac:dyDescent="0.2">
      <c r="B3381" s="172"/>
      <c r="D3381" s="166" t="s">
        <v>269</v>
      </c>
      <c r="E3381" s="173" t="s">
        <v>1</v>
      </c>
      <c r="F3381" s="174" t="s">
        <v>4030</v>
      </c>
      <c r="H3381" s="175">
        <v>70.682000000000002</v>
      </c>
      <c r="L3381" s="172"/>
      <c r="M3381" s="176"/>
      <c r="N3381" s="177"/>
      <c r="O3381" s="177"/>
      <c r="P3381" s="177"/>
      <c r="Q3381" s="177"/>
      <c r="R3381" s="177"/>
      <c r="S3381" s="177"/>
      <c r="T3381" s="178"/>
      <c r="AT3381" s="173" t="s">
        <v>269</v>
      </c>
      <c r="AU3381" s="173" t="s">
        <v>87</v>
      </c>
      <c r="AV3381" s="14" t="s">
        <v>87</v>
      </c>
      <c r="AW3381" s="14" t="s">
        <v>26</v>
      </c>
      <c r="AX3381" s="14" t="s">
        <v>71</v>
      </c>
      <c r="AY3381" s="173" t="s">
        <v>157</v>
      </c>
    </row>
    <row r="3382" spans="1:65" s="13" customFormat="1" x14ac:dyDescent="0.2">
      <c r="B3382" s="165"/>
      <c r="D3382" s="166" t="s">
        <v>269</v>
      </c>
      <c r="E3382" s="167" t="s">
        <v>1</v>
      </c>
      <c r="F3382" s="168" t="s">
        <v>4031</v>
      </c>
      <c r="H3382" s="167" t="s">
        <v>1</v>
      </c>
      <c r="L3382" s="165"/>
      <c r="M3382" s="169"/>
      <c r="N3382" s="170"/>
      <c r="O3382" s="170"/>
      <c r="P3382" s="170"/>
      <c r="Q3382" s="170"/>
      <c r="R3382" s="170"/>
      <c r="S3382" s="170"/>
      <c r="T3382" s="171"/>
      <c r="AT3382" s="167" t="s">
        <v>269</v>
      </c>
      <c r="AU3382" s="167" t="s">
        <v>87</v>
      </c>
      <c r="AV3382" s="13" t="s">
        <v>79</v>
      </c>
      <c r="AW3382" s="13" t="s">
        <v>26</v>
      </c>
      <c r="AX3382" s="13" t="s">
        <v>71</v>
      </c>
      <c r="AY3382" s="167" t="s">
        <v>157</v>
      </c>
    </row>
    <row r="3383" spans="1:65" s="13" customFormat="1" ht="33.75" x14ac:dyDescent="0.2">
      <c r="B3383" s="165"/>
      <c r="D3383" s="166" t="s">
        <v>269</v>
      </c>
      <c r="E3383" s="167" t="s">
        <v>1</v>
      </c>
      <c r="F3383" s="168" t="s">
        <v>4032</v>
      </c>
      <c r="H3383" s="167" t="s">
        <v>1</v>
      </c>
      <c r="L3383" s="165"/>
      <c r="M3383" s="169"/>
      <c r="N3383" s="170"/>
      <c r="O3383" s="170"/>
      <c r="P3383" s="170"/>
      <c r="Q3383" s="170"/>
      <c r="R3383" s="170"/>
      <c r="S3383" s="170"/>
      <c r="T3383" s="171"/>
      <c r="AT3383" s="167" t="s">
        <v>269</v>
      </c>
      <c r="AU3383" s="167" t="s">
        <v>87</v>
      </c>
      <c r="AV3383" s="13" t="s">
        <v>79</v>
      </c>
      <c r="AW3383" s="13" t="s">
        <v>26</v>
      </c>
      <c r="AX3383" s="13" t="s">
        <v>71</v>
      </c>
      <c r="AY3383" s="167" t="s">
        <v>157</v>
      </c>
    </row>
    <row r="3384" spans="1:65" s="13" customFormat="1" x14ac:dyDescent="0.2">
      <c r="B3384" s="165"/>
      <c r="D3384" s="166" t="s">
        <v>269</v>
      </c>
      <c r="E3384" s="167" t="s">
        <v>1</v>
      </c>
      <c r="F3384" s="168" t="s">
        <v>4033</v>
      </c>
      <c r="H3384" s="167" t="s">
        <v>1</v>
      </c>
      <c r="L3384" s="165"/>
      <c r="M3384" s="169"/>
      <c r="N3384" s="170"/>
      <c r="O3384" s="170"/>
      <c r="P3384" s="170"/>
      <c r="Q3384" s="170"/>
      <c r="R3384" s="170"/>
      <c r="S3384" s="170"/>
      <c r="T3384" s="171"/>
      <c r="AT3384" s="167" t="s">
        <v>269</v>
      </c>
      <c r="AU3384" s="167" t="s">
        <v>87</v>
      </c>
      <c r="AV3384" s="13" t="s">
        <v>79</v>
      </c>
      <c r="AW3384" s="13" t="s">
        <v>26</v>
      </c>
      <c r="AX3384" s="13" t="s">
        <v>71</v>
      </c>
      <c r="AY3384" s="167" t="s">
        <v>157</v>
      </c>
    </row>
    <row r="3385" spans="1:65" s="13" customFormat="1" ht="22.5" x14ac:dyDescent="0.2">
      <c r="B3385" s="165"/>
      <c r="D3385" s="166" t="s">
        <v>269</v>
      </c>
      <c r="E3385" s="167" t="s">
        <v>1</v>
      </c>
      <c r="F3385" s="168" t="s">
        <v>4007</v>
      </c>
      <c r="H3385" s="167" t="s">
        <v>1</v>
      </c>
      <c r="L3385" s="165"/>
      <c r="M3385" s="169"/>
      <c r="N3385" s="170"/>
      <c r="O3385" s="170"/>
      <c r="P3385" s="170"/>
      <c r="Q3385" s="170"/>
      <c r="R3385" s="170"/>
      <c r="S3385" s="170"/>
      <c r="T3385" s="171"/>
      <c r="AT3385" s="167" t="s">
        <v>269</v>
      </c>
      <c r="AU3385" s="167" t="s">
        <v>87</v>
      </c>
      <c r="AV3385" s="13" t="s">
        <v>79</v>
      </c>
      <c r="AW3385" s="13" t="s">
        <v>26</v>
      </c>
      <c r="AX3385" s="13" t="s">
        <v>71</v>
      </c>
      <c r="AY3385" s="167" t="s">
        <v>157</v>
      </c>
    </row>
    <row r="3386" spans="1:65" s="13" customFormat="1" ht="22.5" x14ac:dyDescent="0.2">
      <c r="B3386" s="165"/>
      <c r="D3386" s="166" t="s">
        <v>269</v>
      </c>
      <c r="E3386" s="167" t="s">
        <v>1</v>
      </c>
      <c r="F3386" s="168" t="s">
        <v>4034</v>
      </c>
      <c r="H3386" s="167" t="s">
        <v>1</v>
      </c>
      <c r="L3386" s="165"/>
      <c r="M3386" s="169"/>
      <c r="N3386" s="170"/>
      <c r="O3386" s="170"/>
      <c r="P3386" s="170"/>
      <c r="Q3386" s="170"/>
      <c r="R3386" s="170"/>
      <c r="S3386" s="170"/>
      <c r="T3386" s="171"/>
      <c r="AT3386" s="167" t="s">
        <v>269</v>
      </c>
      <c r="AU3386" s="167" t="s">
        <v>87</v>
      </c>
      <c r="AV3386" s="13" t="s">
        <v>79</v>
      </c>
      <c r="AW3386" s="13" t="s">
        <v>26</v>
      </c>
      <c r="AX3386" s="13" t="s">
        <v>71</v>
      </c>
      <c r="AY3386" s="167" t="s">
        <v>157</v>
      </c>
    </row>
    <row r="3387" spans="1:65" s="13" customFormat="1" ht="22.5" x14ac:dyDescent="0.2">
      <c r="B3387" s="165"/>
      <c r="D3387" s="166" t="s">
        <v>269</v>
      </c>
      <c r="E3387" s="167" t="s">
        <v>1</v>
      </c>
      <c r="F3387" s="168" t="s">
        <v>3598</v>
      </c>
      <c r="H3387" s="167" t="s">
        <v>1</v>
      </c>
      <c r="L3387" s="165"/>
      <c r="M3387" s="169"/>
      <c r="N3387" s="170"/>
      <c r="O3387" s="170"/>
      <c r="P3387" s="170"/>
      <c r="Q3387" s="170"/>
      <c r="R3387" s="170"/>
      <c r="S3387" s="170"/>
      <c r="T3387" s="171"/>
      <c r="AT3387" s="167" t="s">
        <v>269</v>
      </c>
      <c r="AU3387" s="167" t="s">
        <v>87</v>
      </c>
      <c r="AV3387" s="13" t="s">
        <v>79</v>
      </c>
      <c r="AW3387" s="13" t="s">
        <v>26</v>
      </c>
      <c r="AX3387" s="13" t="s">
        <v>71</v>
      </c>
      <c r="AY3387" s="167" t="s">
        <v>157</v>
      </c>
    </row>
    <row r="3388" spans="1:65" s="13" customFormat="1" x14ac:dyDescent="0.2">
      <c r="B3388" s="165"/>
      <c r="D3388" s="166" t="s">
        <v>269</v>
      </c>
      <c r="E3388" s="167" t="s">
        <v>1</v>
      </c>
      <c r="F3388" s="168" t="s">
        <v>1997</v>
      </c>
      <c r="H3388" s="167" t="s">
        <v>1</v>
      </c>
      <c r="L3388" s="165"/>
      <c r="M3388" s="169"/>
      <c r="N3388" s="170"/>
      <c r="O3388" s="170"/>
      <c r="P3388" s="170"/>
      <c r="Q3388" s="170"/>
      <c r="R3388" s="170"/>
      <c r="S3388" s="170"/>
      <c r="T3388" s="171"/>
      <c r="AT3388" s="167" t="s">
        <v>269</v>
      </c>
      <c r="AU3388" s="167" t="s">
        <v>87</v>
      </c>
      <c r="AV3388" s="13" t="s">
        <v>79</v>
      </c>
      <c r="AW3388" s="13" t="s">
        <v>26</v>
      </c>
      <c r="AX3388" s="13" t="s">
        <v>71</v>
      </c>
      <c r="AY3388" s="167" t="s">
        <v>157</v>
      </c>
    </row>
    <row r="3389" spans="1:65" s="15" customFormat="1" x14ac:dyDescent="0.2">
      <c r="B3389" s="179"/>
      <c r="D3389" s="166" t="s">
        <v>269</v>
      </c>
      <c r="E3389" s="180" t="s">
        <v>1</v>
      </c>
      <c r="F3389" s="181" t="s">
        <v>272</v>
      </c>
      <c r="H3389" s="182">
        <v>70.682000000000002</v>
      </c>
      <c r="L3389" s="179"/>
      <c r="M3389" s="183"/>
      <c r="N3389" s="184"/>
      <c r="O3389" s="184"/>
      <c r="P3389" s="184"/>
      <c r="Q3389" s="184"/>
      <c r="R3389" s="184"/>
      <c r="S3389" s="184"/>
      <c r="T3389" s="185"/>
      <c r="AT3389" s="180" t="s">
        <v>269</v>
      </c>
      <c r="AU3389" s="180" t="s">
        <v>87</v>
      </c>
      <c r="AV3389" s="15" t="s">
        <v>162</v>
      </c>
      <c r="AW3389" s="15" t="s">
        <v>26</v>
      </c>
      <c r="AX3389" s="15" t="s">
        <v>79</v>
      </c>
      <c r="AY3389" s="180" t="s">
        <v>157</v>
      </c>
    </row>
    <row r="3390" spans="1:65" s="2" customFormat="1" ht="24.2" customHeight="1" x14ac:dyDescent="0.2">
      <c r="A3390" s="30"/>
      <c r="B3390" s="147"/>
      <c r="C3390" s="148" t="s">
        <v>4035</v>
      </c>
      <c r="D3390" s="148" t="s">
        <v>159</v>
      </c>
      <c r="E3390" s="149" t="s">
        <v>763</v>
      </c>
      <c r="F3390" s="150" t="s">
        <v>764</v>
      </c>
      <c r="G3390" s="151" t="s">
        <v>514</v>
      </c>
      <c r="H3390" s="152">
        <v>1.1000000000000001</v>
      </c>
      <c r="I3390" s="152"/>
      <c r="J3390" s="152">
        <f>ROUND(I3390*H3390,3)</f>
        <v>0</v>
      </c>
      <c r="K3390" s="153"/>
      <c r="L3390" s="31"/>
      <c r="M3390" s="154" t="s">
        <v>1</v>
      </c>
      <c r="N3390" s="155" t="s">
        <v>37</v>
      </c>
      <c r="O3390" s="156">
        <v>0</v>
      </c>
      <c r="P3390" s="156">
        <f>O3390*H3390</f>
        <v>0</v>
      </c>
      <c r="Q3390" s="156">
        <v>0</v>
      </c>
      <c r="R3390" s="156">
        <f>Q3390*H3390</f>
        <v>0</v>
      </c>
      <c r="S3390" s="156">
        <v>0</v>
      </c>
      <c r="T3390" s="157">
        <f>S3390*H3390</f>
        <v>0</v>
      </c>
      <c r="U3390" s="30"/>
      <c r="V3390" s="30"/>
      <c r="W3390" s="30"/>
      <c r="X3390" s="30"/>
      <c r="Y3390" s="30"/>
      <c r="Z3390" s="30"/>
      <c r="AA3390" s="30"/>
      <c r="AB3390" s="30"/>
      <c r="AC3390" s="30"/>
      <c r="AD3390" s="30"/>
      <c r="AE3390" s="30"/>
      <c r="AR3390" s="158" t="s">
        <v>220</v>
      </c>
      <c r="AT3390" s="158" t="s">
        <v>159</v>
      </c>
      <c r="AU3390" s="158" t="s">
        <v>87</v>
      </c>
      <c r="AY3390" s="18" t="s">
        <v>157</v>
      </c>
      <c r="BE3390" s="159">
        <f>IF(N3390="základná",J3390,0)</f>
        <v>0</v>
      </c>
      <c r="BF3390" s="159">
        <f>IF(N3390="znížená",J3390,0)</f>
        <v>0</v>
      </c>
      <c r="BG3390" s="159">
        <f>IF(N3390="zákl. prenesená",J3390,0)</f>
        <v>0</v>
      </c>
      <c r="BH3390" s="159">
        <f>IF(N3390="zníž. prenesená",J3390,0)</f>
        <v>0</v>
      </c>
      <c r="BI3390" s="159">
        <f>IF(N3390="nulová",J3390,0)</f>
        <v>0</v>
      </c>
      <c r="BJ3390" s="18" t="s">
        <v>87</v>
      </c>
      <c r="BK3390" s="160">
        <f>ROUND(I3390*H3390,3)</f>
        <v>0</v>
      </c>
      <c r="BL3390" s="18" t="s">
        <v>220</v>
      </c>
      <c r="BM3390" s="158" t="s">
        <v>4036</v>
      </c>
    </row>
    <row r="3391" spans="1:65" s="12" customFormat="1" ht="22.9" customHeight="1" x14ac:dyDescent="0.2">
      <c r="B3391" s="135"/>
      <c r="D3391" s="136" t="s">
        <v>70</v>
      </c>
      <c r="E3391" s="145" t="s">
        <v>4037</v>
      </c>
      <c r="F3391" s="145" t="s">
        <v>4038</v>
      </c>
      <c r="J3391" s="146">
        <f>BK3391</f>
        <v>0</v>
      </c>
      <c r="L3391" s="135"/>
      <c r="M3391" s="139"/>
      <c r="N3391" s="140"/>
      <c r="O3391" s="140"/>
      <c r="P3391" s="141">
        <f>SUM(P3392:P3398)</f>
        <v>0.33</v>
      </c>
      <c r="Q3391" s="140"/>
      <c r="R3391" s="141">
        <f>SUM(R3392:R3398)</f>
        <v>4.4000000000000002E-4</v>
      </c>
      <c r="S3391" s="140"/>
      <c r="T3391" s="142">
        <f>SUM(T3392:T3398)</f>
        <v>0</v>
      </c>
      <c r="AR3391" s="136" t="s">
        <v>87</v>
      </c>
      <c r="AT3391" s="143" t="s">
        <v>70</v>
      </c>
      <c r="AU3391" s="143" t="s">
        <v>79</v>
      </c>
      <c r="AY3391" s="136" t="s">
        <v>157</v>
      </c>
      <c r="BK3391" s="144">
        <f>SUM(BK3392:BK3398)</f>
        <v>0</v>
      </c>
    </row>
    <row r="3392" spans="1:65" s="2" customFormat="1" ht="27.75" customHeight="1" x14ac:dyDescent="0.2">
      <c r="A3392" s="30"/>
      <c r="B3392" s="147"/>
      <c r="C3392" s="148" t="s">
        <v>4039</v>
      </c>
      <c r="D3392" s="148" t="s">
        <v>159</v>
      </c>
      <c r="E3392" s="149" t="s">
        <v>4040</v>
      </c>
      <c r="F3392" s="150" t="s">
        <v>8318</v>
      </c>
      <c r="G3392" s="151" t="s">
        <v>819</v>
      </c>
      <c r="H3392" s="152">
        <v>1</v>
      </c>
      <c r="I3392" s="152"/>
      <c r="J3392" s="152">
        <f>ROUND(I3392*H3392,3)</f>
        <v>0</v>
      </c>
      <c r="K3392" s="153"/>
      <c r="L3392" s="31"/>
      <c r="M3392" s="154" t="s">
        <v>1</v>
      </c>
      <c r="N3392" s="155" t="s">
        <v>37</v>
      </c>
      <c r="O3392" s="156">
        <v>0.33</v>
      </c>
      <c r="P3392" s="156">
        <f>O3392*H3392</f>
        <v>0.33</v>
      </c>
      <c r="Q3392" s="156">
        <v>0</v>
      </c>
      <c r="R3392" s="156">
        <f>Q3392*H3392</f>
        <v>0</v>
      </c>
      <c r="S3392" s="156">
        <v>0</v>
      </c>
      <c r="T3392" s="157">
        <f>S3392*H3392</f>
        <v>0</v>
      </c>
      <c r="U3392" s="30"/>
      <c r="V3392" s="30"/>
      <c r="W3392" s="30"/>
      <c r="X3392" s="30"/>
      <c r="Y3392" s="30"/>
      <c r="Z3392" s="30"/>
      <c r="AA3392" s="30"/>
      <c r="AB3392" s="30"/>
      <c r="AC3392" s="30"/>
      <c r="AD3392" s="30"/>
      <c r="AE3392" s="30"/>
      <c r="AR3392" s="158" t="s">
        <v>220</v>
      </c>
      <c r="AT3392" s="158" t="s">
        <v>159</v>
      </c>
      <c r="AU3392" s="158" t="s">
        <v>87</v>
      </c>
      <c r="AY3392" s="18" t="s">
        <v>157</v>
      </c>
      <c r="BE3392" s="159">
        <f>IF(N3392="základná",J3392,0)</f>
        <v>0</v>
      </c>
      <c r="BF3392" s="159">
        <f>IF(N3392="znížená",J3392,0)</f>
        <v>0</v>
      </c>
      <c r="BG3392" s="159">
        <f>IF(N3392="zákl. prenesená",J3392,0)</f>
        <v>0</v>
      </c>
      <c r="BH3392" s="159">
        <f>IF(N3392="zníž. prenesená",J3392,0)</f>
        <v>0</v>
      </c>
      <c r="BI3392" s="159">
        <f>IF(N3392="nulová",J3392,0)</f>
        <v>0</v>
      </c>
      <c r="BJ3392" s="18" t="s">
        <v>87</v>
      </c>
      <c r="BK3392" s="160">
        <f>ROUND(I3392*H3392,3)</f>
        <v>0</v>
      </c>
      <c r="BL3392" s="18" t="s">
        <v>220</v>
      </c>
      <c r="BM3392" s="158" t="s">
        <v>4041</v>
      </c>
    </row>
    <row r="3393" spans="1:65" s="14" customFormat="1" ht="22.5" x14ac:dyDescent="0.2">
      <c r="B3393" s="172"/>
      <c r="D3393" s="166" t="s">
        <v>269</v>
      </c>
      <c r="E3393" s="173" t="s">
        <v>1</v>
      </c>
      <c r="F3393" s="174" t="s">
        <v>4042</v>
      </c>
      <c r="H3393" s="175">
        <v>1</v>
      </c>
      <c r="L3393" s="172"/>
      <c r="M3393" s="176"/>
      <c r="N3393" s="177"/>
      <c r="O3393" s="177"/>
      <c r="P3393" s="177"/>
      <c r="Q3393" s="177"/>
      <c r="R3393" s="177"/>
      <c r="S3393" s="177"/>
      <c r="T3393" s="178"/>
      <c r="AT3393" s="173" t="s">
        <v>269</v>
      </c>
      <c r="AU3393" s="173" t="s">
        <v>87</v>
      </c>
      <c r="AV3393" s="14" t="s">
        <v>87</v>
      </c>
      <c r="AW3393" s="14" t="s">
        <v>26</v>
      </c>
      <c r="AX3393" s="14" t="s">
        <v>71</v>
      </c>
      <c r="AY3393" s="173" t="s">
        <v>157</v>
      </c>
    </row>
    <row r="3394" spans="1:65" s="15" customFormat="1" x14ac:dyDescent="0.2">
      <c r="B3394" s="179"/>
      <c r="D3394" s="166" t="s">
        <v>269</v>
      </c>
      <c r="E3394" s="180" t="s">
        <v>1</v>
      </c>
      <c r="F3394" s="181" t="s">
        <v>272</v>
      </c>
      <c r="H3394" s="182">
        <v>1</v>
      </c>
      <c r="L3394" s="179"/>
      <c r="M3394" s="183"/>
      <c r="N3394" s="184"/>
      <c r="O3394" s="184"/>
      <c r="P3394" s="184"/>
      <c r="Q3394" s="184"/>
      <c r="R3394" s="184"/>
      <c r="S3394" s="184"/>
      <c r="T3394" s="185"/>
      <c r="AT3394" s="180" t="s">
        <v>269</v>
      </c>
      <c r="AU3394" s="180" t="s">
        <v>87</v>
      </c>
      <c r="AV3394" s="15" t="s">
        <v>162</v>
      </c>
      <c r="AW3394" s="15" t="s">
        <v>26</v>
      </c>
      <c r="AX3394" s="15" t="s">
        <v>79</v>
      </c>
      <c r="AY3394" s="180" t="s">
        <v>157</v>
      </c>
    </row>
    <row r="3395" spans="1:65" s="2" customFormat="1" ht="34.5" customHeight="1" x14ac:dyDescent="0.2">
      <c r="A3395" s="30"/>
      <c r="B3395" s="147"/>
      <c r="C3395" s="193" t="s">
        <v>4043</v>
      </c>
      <c r="D3395" s="193" t="s">
        <v>777</v>
      </c>
      <c r="E3395" s="194" t="s">
        <v>4044</v>
      </c>
      <c r="F3395" s="195" t="s">
        <v>8319</v>
      </c>
      <c r="G3395" s="196" t="s">
        <v>819</v>
      </c>
      <c r="H3395" s="197">
        <v>1</v>
      </c>
      <c r="I3395" s="197"/>
      <c r="J3395" s="197">
        <f>ROUND(I3395*H3395,3)</f>
        <v>0</v>
      </c>
      <c r="K3395" s="198"/>
      <c r="L3395" s="199"/>
      <c r="M3395" s="200" t="s">
        <v>1</v>
      </c>
      <c r="N3395" s="201" t="s">
        <v>37</v>
      </c>
      <c r="O3395" s="156">
        <v>0</v>
      </c>
      <c r="P3395" s="156">
        <f>O3395*H3395</f>
        <v>0</v>
      </c>
      <c r="Q3395" s="156">
        <v>4.4000000000000002E-4</v>
      </c>
      <c r="R3395" s="156">
        <f>Q3395*H3395</f>
        <v>4.4000000000000002E-4</v>
      </c>
      <c r="S3395" s="156">
        <v>0</v>
      </c>
      <c r="T3395" s="157">
        <f>S3395*H3395</f>
        <v>0</v>
      </c>
      <c r="U3395" s="30"/>
      <c r="V3395" s="30"/>
      <c r="W3395" s="30"/>
      <c r="X3395" s="30"/>
      <c r="Y3395" s="30"/>
      <c r="Z3395" s="30"/>
      <c r="AA3395" s="30"/>
      <c r="AB3395" s="30"/>
      <c r="AC3395" s="30"/>
      <c r="AD3395" s="30"/>
      <c r="AE3395" s="30"/>
      <c r="AR3395" s="158" t="s">
        <v>511</v>
      </c>
      <c r="AT3395" s="158" t="s">
        <v>777</v>
      </c>
      <c r="AU3395" s="158" t="s">
        <v>87</v>
      </c>
      <c r="AY3395" s="18" t="s">
        <v>157</v>
      </c>
      <c r="BE3395" s="159">
        <f>IF(N3395="základná",J3395,0)</f>
        <v>0</v>
      </c>
      <c r="BF3395" s="159">
        <f>IF(N3395="znížená",J3395,0)</f>
        <v>0</v>
      </c>
      <c r="BG3395" s="159">
        <f>IF(N3395="zákl. prenesená",J3395,0)</f>
        <v>0</v>
      </c>
      <c r="BH3395" s="159">
        <f>IF(N3395="zníž. prenesená",J3395,0)</f>
        <v>0</v>
      </c>
      <c r="BI3395" s="159">
        <f>IF(N3395="nulová",J3395,0)</f>
        <v>0</v>
      </c>
      <c r="BJ3395" s="18" t="s">
        <v>87</v>
      </c>
      <c r="BK3395" s="160">
        <f>ROUND(I3395*H3395,3)</f>
        <v>0</v>
      </c>
      <c r="BL3395" s="18" t="s">
        <v>220</v>
      </c>
      <c r="BM3395" s="158" t="s">
        <v>4045</v>
      </c>
    </row>
    <row r="3396" spans="1:65" s="14" customFormat="1" ht="22.5" x14ac:dyDescent="0.2">
      <c r="B3396" s="172"/>
      <c r="D3396" s="166" t="s">
        <v>269</v>
      </c>
      <c r="E3396" s="173" t="s">
        <v>1</v>
      </c>
      <c r="F3396" s="174" t="s">
        <v>4042</v>
      </c>
      <c r="H3396" s="175">
        <v>1</v>
      </c>
      <c r="L3396" s="172"/>
      <c r="M3396" s="176"/>
      <c r="N3396" s="177"/>
      <c r="O3396" s="177"/>
      <c r="P3396" s="177"/>
      <c r="Q3396" s="177"/>
      <c r="R3396" s="177"/>
      <c r="S3396" s="177"/>
      <c r="T3396" s="178"/>
      <c r="AT3396" s="173" t="s">
        <v>269</v>
      </c>
      <c r="AU3396" s="173" t="s">
        <v>87</v>
      </c>
      <c r="AV3396" s="14" t="s">
        <v>87</v>
      </c>
      <c r="AW3396" s="14" t="s">
        <v>26</v>
      </c>
      <c r="AX3396" s="14" t="s">
        <v>71</v>
      </c>
      <c r="AY3396" s="173" t="s">
        <v>157</v>
      </c>
    </row>
    <row r="3397" spans="1:65" s="15" customFormat="1" x14ac:dyDescent="0.2">
      <c r="B3397" s="179"/>
      <c r="D3397" s="166" t="s">
        <v>269</v>
      </c>
      <c r="E3397" s="180" t="s">
        <v>1</v>
      </c>
      <c r="F3397" s="181" t="s">
        <v>272</v>
      </c>
      <c r="H3397" s="182">
        <v>1</v>
      </c>
      <c r="L3397" s="179"/>
      <c r="M3397" s="183"/>
      <c r="N3397" s="184"/>
      <c r="O3397" s="184"/>
      <c r="P3397" s="184"/>
      <c r="Q3397" s="184"/>
      <c r="R3397" s="184"/>
      <c r="S3397" s="184"/>
      <c r="T3397" s="185"/>
      <c r="AT3397" s="180" t="s">
        <v>269</v>
      </c>
      <c r="AU3397" s="180" t="s">
        <v>87</v>
      </c>
      <c r="AV3397" s="15" t="s">
        <v>162</v>
      </c>
      <c r="AW3397" s="15" t="s">
        <v>26</v>
      </c>
      <c r="AX3397" s="15" t="s">
        <v>79</v>
      </c>
      <c r="AY3397" s="180" t="s">
        <v>157</v>
      </c>
    </row>
    <row r="3398" spans="1:65" s="2" customFormat="1" ht="24.2" customHeight="1" x14ac:dyDescent="0.2">
      <c r="A3398" s="30"/>
      <c r="B3398" s="147"/>
      <c r="C3398" s="148" t="s">
        <v>4046</v>
      </c>
      <c r="D3398" s="148" t="s">
        <v>159</v>
      </c>
      <c r="E3398" s="149" t="s">
        <v>4047</v>
      </c>
      <c r="F3398" s="150" t="s">
        <v>4048</v>
      </c>
      <c r="G3398" s="151" t="s">
        <v>514</v>
      </c>
      <c r="H3398" s="152">
        <v>1.8</v>
      </c>
      <c r="I3398" s="152"/>
      <c r="J3398" s="152">
        <f>ROUND(I3398*H3398,3)</f>
        <v>0</v>
      </c>
      <c r="K3398" s="153"/>
      <c r="L3398" s="31"/>
      <c r="M3398" s="154" t="s">
        <v>1</v>
      </c>
      <c r="N3398" s="155" t="s">
        <v>37</v>
      </c>
      <c r="O3398" s="156">
        <v>0</v>
      </c>
      <c r="P3398" s="156">
        <f>O3398*H3398</f>
        <v>0</v>
      </c>
      <c r="Q3398" s="156">
        <v>0</v>
      </c>
      <c r="R3398" s="156">
        <f>Q3398*H3398</f>
        <v>0</v>
      </c>
      <c r="S3398" s="156">
        <v>0</v>
      </c>
      <c r="T3398" s="157">
        <f>S3398*H3398</f>
        <v>0</v>
      </c>
      <c r="U3398" s="30"/>
      <c r="V3398" s="30"/>
      <c r="W3398" s="30"/>
      <c r="X3398" s="30"/>
      <c r="Y3398" s="30"/>
      <c r="Z3398" s="30"/>
      <c r="AA3398" s="30"/>
      <c r="AB3398" s="30"/>
      <c r="AC3398" s="30"/>
      <c r="AD3398" s="30"/>
      <c r="AE3398" s="30"/>
      <c r="AR3398" s="158" t="s">
        <v>220</v>
      </c>
      <c r="AT3398" s="158" t="s">
        <v>159</v>
      </c>
      <c r="AU3398" s="158" t="s">
        <v>87</v>
      </c>
      <c r="AY3398" s="18" t="s">
        <v>157</v>
      </c>
      <c r="BE3398" s="159">
        <f>IF(N3398="základná",J3398,0)</f>
        <v>0</v>
      </c>
      <c r="BF3398" s="159">
        <f>IF(N3398="znížená",J3398,0)</f>
        <v>0</v>
      </c>
      <c r="BG3398" s="159">
        <f>IF(N3398="zákl. prenesená",J3398,0)</f>
        <v>0</v>
      </c>
      <c r="BH3398" s="159">
        <f>IF(N3398="zníž. prenesená",J3398,0)</f>
        <v>0</v>
      </c>
      <c r="BI3398" s="159">
        <f>IF(N3398="nulová",J3398,0)</f>
        <v>0</v>
      </c>
      <c r="BJ3398" s="18" t="s">
        <v>87</v>
      </c>
      <c r="BK3398" s="160">
        <f>ROUND(I3398*H3398,3)</f>
        <v>0</v>
      </c>
      <c r="BL3398" s="18" t="s">
        <v>220</v>
      </c>
      <c r="BM3398" s="158" t="s">
        <v>4049</v>
      </c>
    </row>
    <row r="3399" spans="1:65" s="12" customFormat="1" ht="22.9" customHeight="1" x14ac:dyDescent="0.2">
      <c r="B3399" s="135"/>
      <c r="D3399" s="136" t="s">
        <v>70</v>
      </c>
      <c r="E3399" s="145" t="s">
        <v>4050</v>
      </c>
      <c r="F3399" s="145" t="s">
        <v>4051</v>
      </c>
      <c r="J3399" s="146">
        <f>BK3399</f>
        <v>0</v>
      </c>
      <c r="L3399" s="135"/>
      <c r="M3399" s="139"/>
      <c r="N3399" s="140"/>
      <c r="O3399" s="140"/>
      <c r="P3399" s="141">
        <f>SUM(P3400:P3446)</f>
        <v>247.23114129999999</v>
      </c>
      <c r="Q3399" s="140"/>
      <c r="R3399" s="141">
        <f>SUM(R3400:R3446)</f>
        <v>9.5670919699999999</v>
      </c>
      <c r="S3399" s="140"/>
      <c r="T3399" s="142">
        <f>SUM(T3400:T3446)</f>
        <v>0</v>
      </c>
      <c r="AR3399" s="136" t="s">
        <v>87</v>
      </c>
      <c r="AT3399" s="143" t="s">
        <v>70</v>
      </c>
      <c r="AU3399" s="143" t="s">
        <v>79</v>
      </c>
      <c r="AY3399" s="136" t="s">
        <v>157</v>
      </c>
      <c r="BK3399" s="144">
        <f>SUM(BK3400:BK3446)</f>
        <v>0</v>
      </c>
    </row>
    <row r="3400" spans="1:65" s="2" customFormat="1" ht="24.2" customHeight="1" x14ac:dyDescent="0.2">
      <c r="A3400" s="30"/>
      <c r="B3400" s="147"/>
      <c r="C3400" s="148" t="s">
        <v>4052</v>
      </c>
      <c r="D3400" s="148" t="s">
        <v>159</v>
      </c>
      <c r="E3400" s="149" t="s">
        <v>4053</v>
      </c>
      <c r="F3400" s="150" t="s">
        <v>4054</v>
      </c>
      <c r="G3400" s="151" t="s">
        <v>196</v>
      </c>
      <c r="H3400" s="152">
        <v>94.59</v>
      </c>
      <c r="I3400" s="152"/>
      <c r="J3400" s="152">
        <f>ROUND(I3400*H3400,3)</f>
        <v>0</v>
      </c>
      <c r="K3400" s="153"/>
      <c r="L3400" s="31"/>
      <c r="M3400" s="154" t="s">
        <v>1</v>
      </c>
      <c r="N3400" s="155" t="s">
        <v>37</v>
      </c>
      <c r="O3400" s="156">
        <v>0.15712000000000001</v>
      </c>
      <c r="P3400" s="156">
        <f>O3400*H3400</f>
        <v>14.861980800000001</v>
      </c>
      <c r="Q3400" s="156">
        <v>2.96E-3</v>
      </c>
      <c r="R3400" s="156">
        <f>Q3400*H3400</f>
        <v>0.27998640000000002</v>
      </c>
      <c r="S3400" s="156">
        <v>0</v>
      </c>
      <c r="T3400" s="157">
        <f>S3400*H3400</f>
        <v>0</v>
      </c>
      <c r="U3400" s="30"/>
      <c r="V3400" s="30"/>
      <c r="W3400" s="30"/>
      <c r="X3400" s="30"/>
      <c r="Y3400" s="30"/>
      <c r="Z3400" s="30"/>
      <c r="AA3400" s="30"/>
      <c r="AB3400" s="30"/>
      <c r="AC3400" s="30"/>
      <c r="AD3400" s="30"/>
      <c r="AE3400" s="30"/>
      <c r="AR3400" s="158" t="s">
        <v>220</v>
      </c>
      <c r="AT3400" s="158" t="s">
        <v>159</v>
      </c>
      <c r="AU3400" s="158" t="s">
        <v>87</v>
      </c>
      <c r="AY3400" s="18" t="s">
        <v>157</v>
      </c>
      <c r="BE3400" s="159">
        <f>IF(N3400="základná",J3400,0)</f>
        <v>0</v>
      </c>
      <c r="BF3400" s="159">
        <f>IF(N3400="znížená",J3400,0)</f>
        <v>0</v>
      </c>
      <c r="BG3400" s="159">
        <f>IF(N3400="zákl. prenesená",J3400,0)</f>
        <v>0</v>
      </c>
      <c r="BH3400" s="159">
        <f>IF(N3400="zníž. prenesená",J3400,0)</f>
        <v>0</v>
      </c>
      <c r="BI3400" s="159">
        <f>IF(N3400="nulová",J3400,0)</f>
        <v>0</v>
      </c>
      <c r="BJ3400" s="18" t="s">
        <v>87</v>
      </c>
      <c r="BK3400" s="160">
        <f>ROUND(I3400*H3400,3)</f>
        <v>0</v>
      </c>
      <c r="BL3400" s="18" t="s">
        <v>220</v>
      </c>
      <c r="BM3400" s="158" t="s">
        <v>4055</v>
      </c>
    </row>
    <row r="3401" spans="1:65" s="13" customFormat="1" x14ac:dyDescent="0.2">
      <c r="B3401" s="165"/>
      <c r="D3401" s="166" t="s">
        <v>269</v>
      </c>
      <c r="E3401" s="167" t="s">
        <v>1</v>
      </c>
      <c r="F3401" s="168" t="s">
        <v>1070</v>
      </c>
      <c r="H3401" s="167" t="s">
        <v>1</v>
      </c>
      <c r="L3401" s="165"/>
      <c r="M3401" s="169"/>
      <c r="N3401" s="170"/>
      <c r="O3401" s="170"/>
      <c r="P3401" s="170"/>
      <c r="Q3401" s="170"/>
      <c r="R3401" s="170"/>
      <c r="S3401" s="170"/>
      <c r="T3401" s="171"/>
      <c r="AT3401" s="167" t="s">
        <v>269</v>
      </c>
      <c r="AU3401" s="167" t="s">
        <v>87</v>
      </c>
      <c r="AV3401" s="13" t="s">
        <v>79</v>
      </c>
      <c r="AW3401" s="13" t="s">
        <v>26</v>
      </c>
      <c r="AX3401" s="13" t="s">
        <v>71</v>
      </c>
      <c r="AY3401" s="167" t="s">
        <v>157</v>
      </c>
    </row>
    <row r="3402" spans="1:65" s="14" customFormat="1" x14ac:dyDescent="0.2">
      <c r="B3402" s="172"/>
      <c r="D3402" s="166" t="s">
        <v>269</v>
      </c>
      <c r="E3402" s="173" t="s">
        <v>1</v>
      </c>
      <c r="F3402" s="174" t="s">
        <v>4056</v>
      </c>
      <c r="H3402" s="175">
        <v>10.85</v>
      </c>
      <c r="L3402" s="172"/>
      <c r="M3402" s="176"/>
      <c r="N3402" s="177"/>
      <c r="O3402" s="177"/>
      <c r="P3402" s="177"/>
      <c r="Q3402" s="177"/>
      <c r="R3402" s="177"/>
      <c r="S3402" s="177"/>
      <c r="T3402" s="178"/>
      <c r="AT3402" s="173" t="s">
        <v>269</v>
      </c>
      <c r="AU3402" s="173" t="s">
        <v>87</v>
      </c>
      <c r="AV3402" s="14" t="s">
        <v>87</v>
      </c>
      <c r="AW3402" s="14" t="s">
        <v>26</v>
      </c>
      <c r="AX3402" s="14" t="s">
        <v>71</v>
      </c>
      <c r="AY3402" s="173" t="s">
        <v>157</v>
      </c>
    </row>
    <row r="3403" spans="1:65" s="14" customFormat="1" x14ac:dyDescent="0.2">
      <c r="B3403" s="172"/>
      <c r="D3403" s="166" t="s">
        <v>269</v>
      </c>
      <c r="E3403" s="173" t="s">
        <v>1</v>
      </c>
      <c r="F3403" s="174" t="s">
        <v>4057</v>
      </c>
      <c r="H3403" s="175">
        <v>12.64</v>
      </c>
      <c r="L3403" s="172"/>
      <c r="M3403" s="176"/>
      <c r="N3403" s="177"/>
      <c r="O3403" s="177"/>
      <c r="P3403" s="177"/>
      <c r="Q3403" s="177"/>
      <c r="R3403" s="177"/>
      <c r="S3403" s="177"/>
      <c r="T3403" s="178"/>
      <c r="AT3403" s="173" t="s">
        <v>269</v>
      </c>
      <c r="AU3403" s="173" t="s">
        <v>87</v>
      </c>
      <c r="AV3403" s="14" t="s">
        <v>87</v>
      </c>
      <c r="AW3403" s="14" t="s">
        <v>26</v>
      </c>
      <c r="AX3403" s="14" t="s">
        <v>71</v>
      </c>
      <c r="AY3403" s="173" t="s">
        <v>157</v>
      </c>
    </row>
    <row r="3404" spans="1:65" s="14" customFormat="1" x14ac:dyDescent="0.2">
      <c r="B3404" s="172"/>
      <c r="D3404" s="166" t="s">
        <v>269</v>
      </c>
      <c r="E3404" s="173" t="s">
        <v>1</v>
      </c>
      <c r="F3404" s="174" t="s">
        <v>4058</v>
      </c>
      <c r="H3404" s="175">
        <v>13.25</v>
      </c>
      <c r="L3404" s="172"/>
      <c r="M3404" s="176"/>
      <c r="N3404" s="177"/>
      <c r="O3404" s="177"/>
      <c r="P3404" s="177"/>
      <c r="Q3404" s="177"/>
      <c r="R3404" s="177"/>
      <c r="S3404" s="177"/>
      <c r="T3404" s="178"/>
      <c r="AT3404" s="173" t="s">
        <v>269</v>
      </c>
      <c r="AU3404" s="173" t="s">
        <v>87</v>
      </c>
      <c r="AV3404" s="14" t="s">
        <v>87</v>
      </c>
      <c r="AW3404" s="14" t="s">
        <v>26</v>
      </c>
      <c r="AX3404" s="14" t="s">
        <v>71</v>
      </c>
      <c r="AY3404" s="173" t="s">
        <v>157</v>
      </c>
    </row>
    <row r="3405" spans="1:65" s="14" customFormat="1" x14ac:dyDescent="0.2">
      <c r="B3405" s="172"/>
      <c r="D3405" s="166" t="s">
        <v>269</v>
      </c>
      <c r="E3405" s="173" t="s">
        <v>1</v>
      </c>
      <c r="F3405" s="174" t="s">
        <v>4059</v>
      </c>
      <c r="H3405" s="175">
        <v>57.85</v>
      </c>
      <c r="L3405" s="172"/>
      <c r="M3405" s="176"/>
      <c r="N3405" s="177"/>
      <c r="O3405" s="177"/>
      <c r="P3405" s="177"/>
      <c r="Q3405" s="177"/>
      <c r="R3405" s="177"/>
      <c r="S3405" s="177"/>
      <c r="T3405" s="178"/>
      <c r="AT3405" s="173" t="s">
        <v>269</v>
      </c>
      <c r="AU3405" s="173" t="s">
        <v>87</v>
      </c>
      <c r="AV3405" s="14" t="s">
        <v>87</v>
      </c>
      <c r="AW3405" s="14" t="s">
        <v>26</v>
      </c>
      <c r="AX3405" s="14" t="s">
        <v>71</v>
      </c>
      <c r="AY3405" s="173" t="s">
        <v>157</v>
      </c>
    </row>
    <row r="3406" spans="1:65" s="15" customFormat="1" x14ac:dyDescent="0.2">
      <c r="B3406" s="179"/>
      <c r="D3406" s="166" t="s">
        <v>269</v>
      </c>
      <c r="E3406" s="180" t="s">
        <v>1</v>
      </c>
      <c r="F3406" s="181" t="s">
        <v>272</v>
      </c>
      <c r="H3406" s="182">
        <v>94.59</v>
      </c>
      <c r="L3406" s="179"/>
      <c r="M3406" s="183"/>
      <c r="N3406" s="184"/>
      <c r="O3406" s="184"/>
      <c r="P3406" s="184"/>
      <c r="Q3406" s="184"/>
      <c r="R3406" s="184"/>
      <c r="S3406" s="184"/>
      <c r="T3406" s="185"/>
      <c r="AT3406" s="180" t="s">
        <v>269</v>
      </c>
      <c r="AU3406" s="180" t="s">
        <v>87</v>
      </c>
      <c r="AV3406" s="15" t="s">
        <v>162</v>
      </c>
      <c r="AW3406" s="15" t="s">
        <v>26</v>
      </c>
      <c r="AX3406" s="15" t="s">
        <v>79</v>
      </c>
      <c r="AY3406" s="180" t="s">
        <v>157</v>
      </c>
    </row>
    <row r="3407" spans="1:65" s="2" customFormat="1" ht="24.2" customHeight="1" x14ac:dyDescent="0.2">
      <c r="A3407" s="30"/>
      <c r="B3407" s="147"/>
      <c r="C3407" s="193" t="s">
        <v>4060</v>
      </c>
      <c r="D3407" s="193" t="s">
        <v>777</v>
      </c>
      <c r="E3407" s="194" t="s">
        <v>4061</v>
      </c>
      <c r="F3407" s="195" t="s">
        <v>4062</v>
      </c>
      <c r="G3407" s="196" t="s">
        <v>168</v>
      </c>
      <c r="H3407" s="197">
        <v>7.4489999999999998</v>
      </c>
      <c r="I3407" s="197"/>
      <c r="J3407" s="197">
        <f>ROUND(I3407*H3407,3)</f>
        <v>0</v>
      </c>
      <c r="K3407" s="198"/>
      <c r="L3407" s="199"/>
      <c r="M3407" s="200" t="s">
        <v>1</v>
      </c>
      <c r="N3407" s="201" t="s">
        <v>37</v>
      </c>
      <c r="O3407" s="156">
        <v>0</v>
      </c>
      <c r="P3407" s="156">
        <f>O3407*H3407</f>
        <v>0</v>
      </c>
      <c r="Q3407" s="156">
        <v>1.9199999999999998E-2</v>
      </c>
      <c r="R3407" s="156">
        <f>Q3407*H3407</f>
        <v>0.14302079999999998</v>
      </c>
      <c r="S3407" s="156">
        <v>0</v>
      </c>
      <c r="T3407" s="157">
        <f>S3407*H3407</f>
        <v>0</v>
      </c>
      <c r="U3407" s="30"/>
      <c r="V3407" s="30"/>
      <c r="W3407" s="30"/>
      <c r="X3407" s="30"/>
      <c r="Y3407" s="30"/>
      <c r="Z3407" s="30"/>
      <c r="AA3407" s="30"/>
      <c r="AB3407" s="30"/>
      <c r="AC3407" s="30"/>
      <c r="AD3407" s="30"/>
      <c r="AE3407" s="30"/>
      <c r="AR3407" s="158" t="s">
        <v>511</v>
      </c>
      <c r="AT3407" s="158" t="s">
        <v>777</v>
      </c>
      <c r="AU3407" s="158" t="s">
        <v>87</v>
      </c>
      <c r="AY3407" s="18" t="s">
        <v>157</v>
      </c>
      <c r="BE3407" s="159">
        <f>IF(N3407="základná",J3407,0)</f>
        <v>0</v>
      </c>
      <c r="BF3407" s="159">
        <f>IF(N3407="znížená",J3407,0)</f>
        <v>0</v>
      </c>
      <c r="BG3407" s="159">
        <f>IF(N3407="zákl. prenesená",J3407,0)</f>
        <v>0</v>
      </c>
      <c r="BH3407" s="159">
        <f>IF(N3407="zníž. prenesená",J3407,0)</f>
        <v>0</v>
      </c>
      <c r="BI3407" s="159">
        <f>IF(N3407="nulová",J3407,0)</f>
        <v>0</v>
      </c>
      <c r="BJ3407" s="18" t="s">
        <v>87</v>
      </c>
      <c r="BK3407" s="160">
        <f>ROUND(I3407*H3407,3)</f>
        <v>0</v>
      </c>
      <c r="BL3407" s="18" t="s">
        <v>220</v>
      </c>
      <c r="BM3407" s="158" t="s">
        <v>4063</v>
      </c>
    </row>
    <row r="3408" spans="1:65" s="14" customFormat="1" x14ac:dyDescent="0.2">
      <c r="B3408" s="172"/>
      <c r="D3408" s="166" t="s">
        <v>269</v>
      </c>
      <c r="E3408" s="173" t="s">
        <v>1</v>
      </c>
      <c r="F3408" s="174" t="s">
        <v>4064</v>
      </c>
      <c r="H3408" s="175">
        <v>7.4489999999999998</v>
      </c>
      <c r="L3408" s="172"/>
      <c r="M3408" s="176"/>
      <c r="N3408" s="177"/>
      <c r="O3408" s="177"/>
      <c r="P3408" s="177"/>
      <c r="Q3408" s="177"/>
      <c r="R3408" s="177"/>
      <c r="S3408" s="177"/>
      <c r="T3408" s="178"/>
      <c r="AT3408" s="173" t="s">
        <v>269</v>
      </c>
      <c r="AU3408" s="173" t="s">
        <v>87</v>
      </c>
      <c r="AV3408" s="14" t="s">
        <v>87</v>
      </c>
      <c r="AW3408" s="14" t="s">
        <v>26</v>
      </c>
      <c r="AX3408" s="14" t="s">
        <v>71</v>
      </c>
      <c r="AY3408" s="173" t="s">
        <v>157</v>
      </c>
    </row>
    <row r="3409" spans="1:65" s="15" customFormat="1" x14ac:dyDescent="0.2">
      <c r="B3409" s="179"/>
      <c r="D3409" s="166" t="s">
        <v>269</v>
      </c>
      <c r="E3409" s="180" t="s">
        <v>1</v>
      </c>
      <c r="F3409" s="181" t="s">
        <v>272</v>
      </c>
      <c r="H3409" s="182">
        <v>7.4489999999999998</v>
      </c>
      <c r="L3409" s="179"/>
      <c r="M3409" s="183"/>
      <c r="N3409" s="184"/>
      <c r="O3409" s="184"/>
      <c r="P3409" s="184"/>
      <c r="Q3409" s="184"/>
      <c r="R3409" s="184"/>
      <c r="S3409" s="184"/>
      <c r="T3409" s="185"/>
      <c r="AT3409" s="180" t="s">
        <v>269</v>
      </c>
      <c r="AU3409" s="180" t="s">
        <v>87</v>
      </c>
      <c r="AV3409" s="15" t="s">
        <v>162</v>
      </c>
      <c r="AW3409" s="15" t="s">
        <v>26</v>
      </c>
      <c r="AX3409" s="15" t="s">
        <v>79</v>
      </c>
      <c r="AY3409" s="180" t="s">
        <v>157</v>
      </c>
    </row>
    <row r="3410" spans="1:65" s="2" customFormat="1" ht="24.2" customHeight="1" x14ac:dyDescent="0.2">
      <c r="A3410" s="30"/>
      <c r="B3410" s="147"/>
      <c r="C3410" s="148" t="s">
        <v>4065</v>
      </c>
      <c r="D3410" s="148" t="s">
        <v>159</v>
      </c>
      <c r="E3410" s="149" t="s">
        <v>4066</v>
      </c>
      <c r="F3410" s="150" t="s">
        <v>4067</v>
      </c>
      <c r="G3410" s="151" t="s">
        <v>196</v>
      </c>
      <c r="H3410" s="152">
        <v>39.75</v>
      </c>
      <c r="I3410" s="152"/>
      <c r="J3410" s="152">
        <f>ROUND(I3410*H3410,3)</f>
        <v>0</v>
      </c>
      <c r="K3410" s="153"/>
      <c r="L3410" s="31"/>
      <c r="M3410" s="154" t="s">
        <v>1</v>
      </c>
      <c r="N3410" s="155" t="s">
        <v>37</v>
      </c>
      <c r="O3410" s="156">
        <v>0.11969</v>
      </c>
      <c r="P3410" s="156">
        <f>O3410*H3410</f>
        <v>4.7576774999999998</v>
      </c>
      <c r="Q3410" s="156">
        <v>4.0000000000000001E-3</v>
      </c>
      <c r="R3410" s="156">
        <f>Q3410*H3410</f>
        <v>0.159</v>
      </c>
      <c r="S3410" s="156">
        <v>0</v>
      </c>
      <c r="T3410" s="157">
        <f>S3410*H3410</f>
        <v>0</v>
      </c>
      <c r="U3410" s="30"/>
      <c r="V3410" s="30"/>
      <c r="W3410" s="30"/>
      <c r="X3410" s="30"/>
      <c r="Y3410" s="30"/>
      <c r="Z3410" s="30"/>
      <c r="AA3410" s="30"/>
      <c r="AB3410" s="30"/>
      <c r="AC3410" s="30"/>
      <c r="AD3410" s="30"/>
      <c r="AE3410" s="30"/>
      <c r="AR3410" s="158" t="s">
        <v>220</v>
      </c>
      <c r="AT3410" s="158" t="s">
        <v>159</v>
      </c>
      <c r="AU3410" s="158" t="s">
        <v>87</v>
      </c>
      <c r="AY3410" s="18" t="s">
        <v>157</v>
      </c>
      <c r="BE3410" s="159">
        <f>IF(N3410="základná",J3410,0)</f>
        <v>0</v>
      </c>
      <c r="BF3410" s="159">
        <f>IF(N3410="znížená",J3410,0)</f>
        <v>0</v>
      </c>
      <c r="BG3410" s="159">
        <f>IF(N3410="zákl. prenesená",J3410,0)</f>
        <v>0</v>
      </c>
      <c r="BH3410" s="159">
        <f>IF(N3410="zníž. prenesená",J3410,0)</f>
        <v>0</v>
      </c>
      <c r="BI3410" s="159">
        <f>IF(N3410="nulová",J3410,0)</f>
        <v>0</v>
      </c>
      <c r="BJ3410" s="18" t="s">
        <v>87</v>
      </c>
      <c r="BK3410" s="160">
        <f>ROUND(I3410*H3410,3)</f>
        <v>0</v>
      </c>
      <c r="BL3410" s="18" t="s">
        <v>220</v>
      </c>
      <c r="BM3410" s="158" t="s">
        <v>4068</v>
      </c>
    </row>
    <row r="3411" spans="1:65" s="13" customFormat="1" x14ac:dyDescent="0.2">
      <c r="B3411" s="165"/>
      <c r="D3411" s="166" t="s">
        <v>269</v>
      </c>
      <c r="E3411" s="167" t="s">
        <v>1</v>
      </c>
      <c r="F3411" s="168" t="s">
        <v>1070</v>
      </c>
      <c r="H3411" s="167" t="s">
        <v>1</v>
      </c>
      <c r="L3411" s="165"/>
      <c r="M3411" s="169"/>
      <c r="N3411" s="170"/>
      <c r="O3411" s="170"/>
      <c r="P3411" s="170"/>
      <c r="Q3411" s="170"/>
      <c r="R3411" s="170"/>
      <c r="S3411" s="170"/>
      <c r="T3411" s="171"/>
      <c r="AT3411" s="167" t="s">
        <v>269</v>
      </c>
      <c r="AU3411" s="167" t="s">
        <v>87</v>
      </c>
      <c r="AV3411" s="13" t="s">
        <v>79</v>
      </c>
      <c r="AW3411" s="13" t="s">
        <v>26</v>
      </c>
      <c r="AX3411" s="13" t="s">
        <v>71</v>
      </c>
      <c r="AY3411" s="167" t="s">
        <v>157</v>
      </c>
    </row>
    <row r="3412" spans="1:65" s="14" customFormat="1" x14ac:dyDescent="0.2">
      <c r="B3412" s="172"/>
      <c r="D3412" s="166" t="s">
        <v>269</v>
      </c>
      <c r="E3412" s="173" t="s">
        <v>1</v>
      </c>
      <c r="F3412" s="174" t="s">
        <v>4069</v>
      </c>
      <c r="H3412" s="175">
        <v>39.75</v>
      </c>
      <c r="L3412" s="172"/>
      <c r="M3412" s="176"/>
      <c r="N3412" s="177"/>
      <c r="O3412" s="177"/>
      <c r="P3412" s="177"/>
      <c r="Q3412" s="177"/>
      <c r="R3412" s="177"/>
      <c r="S3412" s="177"/>
      <c r="T3412" s="178"/>
      <c r="AT3412" s="173" t="s">
        <v>269</v>
      </c>
      <c r="AU3412" s="173" t="s">
        <v>87</v>
      </c>
      <c r="AV3412" s="14" t="s">
        <v>87</v>
      </c>
      <c r="AW3412" s="14" t="s">
        <v>26</v>
      </c>
      <c r="AX3412" s="14" t="s">
        <v>71</v>
      </c>
      <c r="AY3412" s="173" t="s">
        <v>157</v>
      </c>
    </row>
    <row r="3413" spans="1:65" s="15" customFormat="1" x14ac:dyDescent="0.2">
      <c r="B3413" s="179"/>
      <c r="D3413" s="166" t="s">
        <v>269</v>
      </c>
      <c r="E3413" s="180" t="s">
        <v>1</v>
      </c>
      <c r="F3413" s="181" t="s">
        <v>272</v>
      </c>
      <c r="H3413" s="182">
        <v>39.75</v>
      </c>
      <c r="L3413" s="179"/>
      <c r="M3413" s="183"/>
      <c r="N3413" s="184"/>
      <c r="O3413" s="184"/>
      <c r="P3413" s="184"/>
      <c r="Q3413" s="184"/>
      <c r="R3413" s="184"/>
      <c r="S3413" s="184"/>
      <c r="T3413" s="185"/>
      <c r="AT3413" s="180" t="s">
        <v>269</v>
      </c>
      <c r="AU3413" s="180" t="s">
        <v>87</v>
      </c>
      <c r="AV3413" s="15" t="s">
        <v>162</v>
      </c>
      <c r="AW3413" s="15" t="s">
        <v>26</v>
      </c>
      <c r="AX3413" s="15" t="s">
        <v>79</v>
      </c>
      <c r="AY3413" s="180" t="s">
        <v>157</v>
      </c>
    </row>
    <row r="3414" spans="1:65" s="2" customFormat="1" ht="24.2" customHeight="1" x14ac:dyDescent="0.2">
      <c r="A3414" s="30"/>
      <c r="B3414" s="147"/>
      <c r="C3414" s="193" t="s">
        <v>4070</v>
      </c>
      <c r="D3414" s="193" t="s">
        <v>777</v>
      </c>
      <c r="E3414" s="194" t="s">
        <v>4071</v>
      </c>
      <c r="F3414" s="195" t="s">
        <v>4072</v>
      </c>
      <c r="G3414" s="196" t="s">
        <v>168</v>
      </c>
      <c r="H3414" s="197">
        <v>4.1740000000000004</v>
      </c>
      <c r="I3414" s="197"/>
      <c r="J3414" s="197">
        <f>ROUND(I3414*H3414,3)</f>
        <v>0</v>
      </c>
      <c r="K3414" s="198"/>
      <c r="L3414" s="199"/>
      <c r="M3414" s="200" t="s">
        <v>1</v>
      </c>
      <c r="N3414" s="201" t="s">
        <v>37</v>
      </c>
      <c r="O3414" s="156">
        <v>0</v>
      </c>
      <c r="P3414" s="156">
        <f>O3414*H3414</f>
        <v>0</v>
      </c>
      <c r="Q3414" s="156">
        <v>2.3060000000000001E-2</v>
      </c>
      <c r="R3414" s="156">
        <f>Q3414*H3414</f>
        <v>9.6252440000000009E-2</v>
      </c>
      <c r="S3414" s="156">
        <v>0</v>
      </c>
      <c r="T3414" s="157">
        <f>S3414*H3414</f>
        <v>0</v>
      </c>
      <c r="U3414" s="30"/>
      <c r="V3414" s="30"/>
      <c r="W3414" s="30"/>
      <c r="X3414" s="30"/>
      <c r="Y3414" s="30"/>
      <c r="Z3414" s="30"/>
      <c r="AA3414" s="30"/>
      <c r="AB3414" s="30"/>
      <c r="AC3414" s="30"/>
      <c r="AD3414" s="30"/>
      <c r="AE3414" s="30"/>
      <c r="AR3414" s="158" t="s">
        <v>511</v>
      </c>
      <c r="AT3414" s="158" t="s">
        <v>777</v>
      </c>
      <c r="AU3414" s="158" t="s">
        <v>87</v>
      </c>
      <c r="AY3414" s="18" t="s">
        <v>157</v>
      </c>
      <c r="BE3414" s="159">
        <f>IF(N3414="základná",J3414,0)</f>
        <v>0</v>
      </c>
      <c r="BF3414" s="159">
        <f>IF(N3414="znížená",J3414,0)</f>
        <v>0</v>
      </c>
      <c r="BG3414" s="159">
        <f>IF(N3414="zákl. prenesená",J3414,0)</f>
        <v>0</v>
      </c>
      <c r="BH3414" s="159">
        <f>IF(N3414="zníž. prenesená",J3414,0)</f>
        <v>0</v>
      </c>
      <c r="BI3414" s="159">
        <f>IF(N3414="nulová",J3414,0)</f>
        <v>0</v>
      </c>
      <c r="BJ3414" s="18" t="s">
        <v>87</v>
      </c>
      <c r="BK3414" s="160">
        <f>ROUND(I3414*H3414,3)</f>
        <v>0</v>
      </c>
      <c r="BL3414" s="18" t="s">
        <v>220</v>
      </c>
      <c r="BM3414" s="158" t="s">
        <v>4073</v>
      </c>
    </row>
    <row r="3415" spans="1:65" s="14" customFormat="1" x14ac:dyDescent="0.2">
      <c r="B3415" s="172"/>
      <c r="D3415" s="166" t="s">
        <v>269</v>
      </c>
      <c r="E3415" s="173" t="s">
        <v>1</v>
      </c>
      <c r="F3415" s="174" t="s">
        <v>4074</v>
      </c>
      <c r="H3415" s="175">
        <v>4.1740000000000004</v>
      </c>
      <c r="L3415" s="172"/>
      <c r="M3415" s="176"/>
      <c r="N3415" s="177"/>
      <c r="O3415" s="177"/>
      <c r="P3415" s="177"/>
      <c r="Q3415" s="177"/>
      <c r="R3415" s="177"/>
      <c r="S3415" s="177"/>
      <c r="T3415" s="178"/>
      <c r="AT3415" s="173" t="s">
        <v>269</v>
      </c>
      <c r="AU3415" s="173" t="s">
        <v>87</v>
      </c>
      <c r="AV3415" s="14" t="s">
        <v>87</v>
      </c>
      <c r="AW3415" s="14" t="s">
        <v>26</v>
      </c>
      <c r="AX3415" s="14" t="s">
        <v>71</v>
      </c>
      <c r="AY3415" s="173" t="s">
        <v>157</v>
      </c>
    </row>
    <row r="3416" spans="1:65" s="15" customFormat="1" x14ac:dyDescent="0.2">
      <c r="B3416" s="179"/>
      <c r="D3416" s="166" t="s">
        <v>269</v>
      </c>
      <c r="E3416" s="180" t="s">
        <v>1</v>
      </c>
      <c r="F3416" s="181" t="s">
        <v>272</v>
      </c>
      <c r="H3416" s="182">
        <v>4.1740000000000004</v>
      </c>
      <c r="L3416" s="179"/>
      <c r="M3416" s="183"/>
      <c r="N3416" s="184"/>
      <c r="O3416" s="184"/>
      <c r="P3416" s="184"/>
      <c r="Q3416" s="184"/>
      <c r="R3416" s="184"/>
      <c r="S3416" s="184"/>
      <c r="T3416" s="185"/>
      <c r="AT3416" s="180" t="s">
        <v>269</v>
      </c>
      <c r="AU3416" s="180" t="s">
        <v>87</v>
      </c>
      <c r="AV3416" s="15" t="s">
        <v>162</v>
      </c>
      <c r="AW3416" s="15" t="s">
        <v>26</v>
      </c>
      <c r="AX3416" s="15" t="s">
        <v>79</v>
      </c>
      <c r="AY3416" s="180" t="s">
        <v>157</v>
      </c>
    </row>
    <row r="3417" spans="1:65" s="2" customFormat="1" ht="24.2" customHeight="1" x14ac:dyDescent="0.2">
      <c r="A3417" s="30"/>
      <c r="B3417" s="147"/>
      <c r="C3417" s="148" t="s">
        <v>4075</v>
      </c>
      <c r="D3417" s="148" t="s">
        <v>159</v>
      </c>
      <c r="E3417" s="149" t="s">
        <v>4076</v>
      </c>
      <c r="F3417" s="150" t="s">
        <v>4077</v>
      </c>
      <c r="G3417" s="151" t="s">
        <v>168</v>
      </c>
      <c r="H3417" s="152">
        <v>124.193</v>
      </c>
      <c r="I3417" s="152"/>
      <c r="J3417" s="152">
        <f>ROUND(I3417*H3417,3)</f>
        <v>0</v>
      </c>
      <c r="K3417" s="153"/>
      <c r="L3417" s="31"/>
      <c r="M3417" s="154" t="s">
        <v>1</v>
      </c>
      <c r="N3417" s="155" t="s">
        <v>37</v>
      </c>
      <c r="O3417" s="156">
        <v>0.73099999999999998</v>
      </c>
      <c r="P3417" s="156">
        <f>O3417*H3417</f>
        <v>90.785083</v>
      </c>
      <c r="Q3417" s="156">
        <v>3.8500000000000001E-3</v>
      </c>
      <c r="R3417" s="156">
        <f>Q3417*H3417</f>
        <v>0.47814305000000001</v>
      </c>
      <c r="S3417" s="156">
        <v>0</v>
      </c>
      <c r="T3417" s="157">
        <f>S3417*H3417</f>
        <v>0</v>
      </c>
      <c r="U3417" s="30"/>
      <c r="V3417" s="30"/>
      <c r="W3417" s="30"/>
      <c r="X3417" s="30"/>
      <c r="Y3417" s="30"/>
      <c r="Z3417" s="30"/>
      <c r="AA3417" s="30"/>
      <c r="AB3417" s="30"/>
      <c r="AC3417" s="30"/>
      <c r="AD3417" s="30"/>
      <c r="AE3417" s="30"/>
      <c r="AR3417" s="158" t="s">
        <v>220</v>
      </c>
      <c r="AT3417" s="158" t="s">
        <v>159</v>
      </c>
      <c r="AU3417" s="158" t="s">
        <v>87</v>
      </c>
      <c r="AY3417" s="18" t="s">
        <v>157</v>
      </c>
      <c r="BE3417" s="159">
        <f>IF(N3417="základná",J3417,0)</f>
        <v>0</v>
      </c>
      <c r="BF3417" s="159">
        <f>IF(N3417="znížená",J3417,0)</f>
        <v>0</v>
      </c>
      <c r="BG3417" s="159">
        <f>IF(N3417="zákl. prenesená",J3417,0)</f>
        <v>0</v>
      </c>
      <c r="BH3417" s="159">
        <f>IF(N3417="zníž. prenesená",J3417,0)</f>
        <v>0</v>
      </c>
      <c r="BI3417" s="159">
        <f>IF(N3417="nulová",J3417,0)</f>
        <v>0</v>
      </c>
      <c r="BJ3417" s="18" t="s">
        <v>87</v>
      </c>
      <c r="BK3417" s="160">
        <f>ROUND(I3417*H3417,3)</f>
        <v>0</v>
      </c>
      <c r="BL3417" s="18" t="s">
        <v>220</v>
      </c>
      <c r="BM3417" s="158" t="s">
        <v>4078</v>
      </c>
    </row>
    <row r="3418" spans="1:65" s="13" customFormat="1" x14ac:dyDescent="0.2">
      <c r="B3418" s="165"/>
      <c r="D3418" s="166" t="s">
        <v>269</v>
      </c>
      <c r="E3418" s="167" t="s">
        <v>1</v>
      </c>
      <c r="F3418" s="168" t="s">
        <v>4079</v>
      </c>
      <c r="H3418" s="167" t="s">
        <v>1</v>
      </c>
      <c r="L3418" s="165"/>
      <c r="M3418" s="169"/>
      <c r="N3418" s="170"/>
      <c r="O3418" s="170"/>
      <c r="P3418" s="170"/>
      <c r="Q3418" s="170"/>
      <c r="R3418" s="170"/>
      <c r="S3418" s="170"/>
      <c r="T3418" s="171"/>
      <c r="AT3418" s="167" t="s">
        <v>269</v>
      </c>
      <c r="AU3418" s="167" t="s">
        <v>87</v>
      </c>
      <c r="AV3418" s="13" t="s">
        <v>79</v>
      </c>
      <c r="AW3418" s="13" t="s">
        <v>26</v>
      </c>
      <c r="AX3418" s="13" t="s">
        <v>71</v>
      </c>
      <c r="AY3418" s="167" t="s">
        <v>157</v>
      </c>
    </row>
    <row r="3419" spans="1:65" s="13" customFormat="1" x14ac:dyDescent="0.2">
      <c r="B3419" s="165"/>
      <c r="D3419" s="166" t="s">
        <v>269</v>
      </c>
      <c r="E3419" s="167" t="s">
        <v>1</v>
      </c>
      <c r="F3419" s="168" t="s">
        <v>1070</v>
      </c>
      <c r="H3419" s="167" t="s">
        <v>1</v>
      </c>
      <c r="L3419" s="165"/>
      <c r="M3419" s="169"/>
      <c r="N3419" s="170"/>
      <c r="O3419" s="170"/>
      <c r="P3419" s="170"/>
      <c r="Q3419" s="170"/>
      <c r="R3419" s="170"/>
      <c r="S3419" s="170"/>
      <c r="T3419" s="171"/>
      <c r="AT3419" s="167" t="s">
        <v>269</v>
      </c>
      <c r="AU3419" s="167" t="s">
        <v>87</v>
      </c>
      <c r="AV3419" s="13" t="s">
        <v>79</v>
      </c>
      <c r="AW3419" s="13" t="s">
        <v>26</v>
      </c>
      <c r="AX3419" s="13" t="s">
        <v>71</v>
      </c>
      <c r="AY3419" s="167" t="s">
        <v>157</v>
      </c>
    </row>
    <row r="3420" spans="1:65" s="14" customFormat="1" x14ac:dyDescent="0.2">
      <c r="B3420" s="172"/>
      <c r="D3420" s="166" t="s">
        <v>269</v>
      </c>
      <c r="E3420" s="173" t="s">
        <v>1</v>
      </c>
      <c r="F3420" s="174" t="s">
        <v>4080</v>
      </c>
      <c r="H3420" s="175">
        <v>24.6</v>
      </c>
      <c r="L3420" s="172"/>
      <c r="M3420" s="176"/>
      <c r="N3420" s="177"/>
      <c r="O3420" s="177"/>
      <c r="P3420" s="177"/>
      <c r="Q3420" s="177"/>
      <c r="R3420" s="177"/>
      <c r="S3420" s="177"/>
      <c r="T3420" s="178"/>
      <c r="AT3420" s="173" t="s">
        <v>269</v>
      </c>
      <c r="AU3420" s="173" t="s">
        <v>87</v>
      </c>
      <c r="AV3420" s="14" t="s">
        <v>87</v>
      </c>
      <c r="AW3420" s="14" t="s">
        <v>26</v>
      </c>
      <c r="AX3420" s="14" t="s">
        <v>71</v>
      </c>
      <c r="AY3420" s="173" t="s">
        <v>157</v>
      </c>
    </row>
    <row r="3421" spans="1:65" s="14" customFormat="1" x14ac:dyDescent="0.2">
      <c r="B3421" s="172"/>
      <c r="D3421" s="166" t="s">
        <v>269</v>
      </c>
      <c r="E3421" s="173" t="s">
        <v>1</v>
      </c>
      <c r="F3421" s="174" t="s">
        <v>4081</v>
      </c>
      <c r="H3421" s="175">
        <v>2.17</v>
      </c>
      <c r="L3421" s="172"/>
      <c r="M3421" s="176"/>
      <c r="N3421" s="177"/>
      <c r="O3421" s="177"/>
      <c r="P3421" s="177"/>
      <c r="Q3421" s="177"/>
      <c r="R3421" s="177"/>
      <c r="S3421" s="177"/>
      <c r="T3421" s="178"/>
      <c r="AT3421" s="173" t="s">
        <v>269</v>
      </c>
      <c r="AU3421" s="173" t="s">
        <v>87</v>
      </c>
      <c r="AV3421" s="14" t="s">
        <v>87</v>
      </c>
      <c r="AW3421" s="14" t="s">
        <v>26</v>
      </c>
      <c r="AX3421" s="14" t="s">
        <v>71</v>
      </c>
      <c r="AY3421" s="173" t="s">
        <v>157</v>
      </c>
    </row>
    <row r="3422" spans="1:65" s="14" customFormat="1" x14ac:dyDescent="0.2">
      <c r="B3422" s="172"/>
      <c r="D3422" s="166" t="s">
        <v>269</v>
      </c>
      <c r="E3422" s="173" t="s">
        <v>1</v>
      </c>
      <c r="F3422" s="174" t="s">
        <v>4082</v>
      </c>
      <c r="H3422" s="175">
        <v>80.48</v>
      </c>
      <c r="L3422" s="172"/>
      <c r="M3422" s="176"/>
      <c r="N3422" s="177"/>
      <c r="O3422" s="177"/>
      <c r="P3422" s="177"/>
      <c r="Q3422" s="177"/>
      <c r="R3422" s="177"/>
      <c r="S3422" s="177"/>
      <c r="T3422" s="178"/>
      <c r="AT3422" s="173" t="s">
        <v>269</v>
      </c>
      <c r="AU3422" s="173" t="s">
        <v>87</v>
      </c>
      <c r="AV3422" s="14" t="s">
        <v>87</v>
      </c>
      <c r="AW3422" s="14" t="s">
        <v>26</v>
      </c>
      <c r="AX3422" s="14" t="s">
        <v>71</v>
      </c>
      <c r="AY3422" s="173" t="s">
        <v>157</v>
      </c>
    </row>
    <row r="3423" spans="1:65" s="14" customFormat="1" x14ac:dyDescent="0.2">
      <c r="B3423" s="172"/>
      <c r="D3423" s="166" t="s">
        <v>269</v>
      </c>
      <c r="E3423" s="173" t="s">
        <v>1</v>
      </c>
      <c r="F3423" s="174" t="s">
        <v>4083</v>
      </c>
      <c r="H3423" s="175">
        <v>8.83</v>
      </c>
      <c r="L3423" s="172"/>
      <c r="M3423" s="176"/>
      <c r="N3423" s="177"/>
      <c r="O3423" s="177"/>
      <c r="P3423" s="177"/>
      <c r="Q3423" s="177"/>
      <c r="R3423" s="177"/>
      <c r="S3423" s="177"/>
      <c r="T3423" s="178"/>
      <c r="AT3423" s="173" t="s">
        <v>269</v>
      </c>
      <c r="AU3423" s="173" t="s">
        <v>87</v>
      </c>
      <c r="AV3423" s="14" t="s">
        <v>87</v>
      </c>
      <c r="AW3423" s="14" t="s">
        <v>26</v>
      </c>
      <c r="AX3423" s="14" t="s">
        <v>71</v>
      </c>
      <c r="AY3423" s="173" t="s">
        <v>157</v>
      </c>
    </row>
    <row r="3424" spans="1:65" s="16" customFormat="1" x14ac:dyDescent="0.2">
      <c r="B3424" s="186"/>
      <c r="D3424" s="166" t="s">
        <v>269</v>
      </c>
      <c r="E3424" s="187" t="s">
        <v>1</v>
      </c>
      <c r="F3424" s="188" t="s">
        <v>319</v>
      </c>
      <c r="H3424" s="189">
        <v>116.08</v>
      </c>
      <c r="L3424" s="186"/>
      <c r="M3424" s="190"/>
      <c r="N3424" s="191"/>
      <c r="O3424" s="191"/>
      <c r="P3424" s="191"/>
      <c r="Q3424" s="191"/>
      <c r="R3424" s="191"/>
      <c r="S3424" s="191"/>
      <c r="T3424" s="192"/>
      <c r="AT3424" s="187" t="s">
        <v>269</v>
      </c>
      <c r="AU3424" s="187" t="s">
        <v>87</v>
      </c>
      <c r="AV3424" s="16" t="s">
        <v>92</v>
      </c>
      <c r="AW3424" s="16" t="s">
        <v>26</v>
      </c>
      <c r="AX3424" s="16" t="s">
        <v>71</v>
      </c>
      <c r="AY3424" s="187" t="s">
        <v>157</v>
      </c>
    </row>
    <row r="3425" spans="1:65" s="13" customFormat="1" x14ac:dyDescent="0.2">
      <c r="B3425" s="165"/>
      <c r="D3425" s="166" t="s">
        <v>269</v>
      </c>
      <c r="E3425" s="167" t="s">
        <v>1</v>
      </c>
      <c r="F3425" s="168" t="s">
        <v>4084</v>
      </c>
      <c r="H3425" s="167" t="s">
        <v>1</v>
      </c>
      <c r="L3425" s="165"/>
      <c r="M3425" s="169"/>
      <c r="N3425" s="170"/>
      <c r="O3425" s="170"/>
      <c r="P3425" s="170"/>
      <c r="Q3425" s="170"/>
      <c r="R3425" s="170"/>
      <c r="S3425" s="170"/>
      <c r="T3425" s="171"/>
      <c r="AT3425" s="167" t="s">
        <v>269</v>
      </c>
      <c r="AU3425" s="167" t="s">
        <v>87</v>
      </c>
      <c r="AV3425" s="13" t="s">
        <v>79</v>
      </c>
      <c r="AW3425" s="13" t="s">
        <v>26</v>
      </c>
      <c r="AX3425" s="13" t="s">
        <v>71</v>
      </c>
      <c r="AY3425" s="167" t="s">
        <v>157</v>
      </c>
    </row>
    <row r="3426" spans="1:65" s="13" customFormat="1" x14ac:dyDescent="0.2">
      <c r="B3426" s="165"/>
      <c r="D3426" s="166" t="s">
        <v>269</v>
      </c>
      <c r="E3426" s="167" t="s">
        <v>1</v>
      </c>
      <c r="F3426" s="168" t="s">
        <v>1070</v>
      </c>
      <c r="H3426" s="167" t="s">
        <v>1</v>
      </c>
      <c r="L3426" s="165"/>
      <c r="M3426" s="169"/>
      <c r="N3426" s="170"/>
      <c r="O3426" s="170"/>
      <c r="P3426" s="170"/>
      <c r="Q3426" s="170"/>
      <c r="R3426" s="170"/>
      <c r="S3426" s="170"/>
      <c r="T3426" s="171"/>
      <c r="AT3426" s="167" t="s">
        <v>269</v>
      </c>
      <c r="AU3426" s="167" t="s">
        <v>87</v>
      </c>
      <c r="AV3426" s="13" t="s">
        <v>79</v>
      </c>
      <c r="AW3426" s="13" t="s">
        <v>26</v>
      </c>
      <c r="AX3426" s="13" t="s">
        <v>71</v>
      </c>
      <c r="AY3426" s="167" t="s">
        <v>157</v>
      </c>
    </row>
    <row r="3427" spans="1:65" s="14" customFormat="1" x14ac:dyDescent="0.2">
      <c r="B3427" s="172"/>
      <c r="D3427" s="166" t="s">
        <v>269</v>
      </c>
      <c r="E3427" s="173" t="s">
        <v>1</v>
      </c>
      <c r="F3427" s="174" t="s">
        <v>4085</v>
      </c>
      <c r="H3427" s="175">
        <v>8.1129999999999995</v>
      </c>
      <c r="L3427" s="172"/>
      <c r="M3427" s="176"/>
      <c r="N3427" s="177"/>
      <c r="O3427" s="177"/>
      <c r="P3427" s="177"/>
      <c r="Q3427" s="177"/>
      <c r="R3427" s="177"/>
      <c r="S3427" s="177"/>
      <c r="T3427" s="178"/>
      <c r="AT3427" s="173" t="s">
        <v>269</v>
      </c>
      <c r="AU3427" s="173" t="s">
        <v>87</v>
      </c>
      <c r="AV3427" s="14" t="s">
        <v>87</v>
      </c>
      <c r="AW3427" s="14" t="s">
        <v>26</v>
      </c>
      <c r="AX3427" s="14" t="s">
        <v>71</v>
      </c>
      <c r="AY3427" s="173" t="s">
        <v>157</v>
      </c>
    </row>
    <row r="3428" spans="1:65" s="16" customFormat="1" x14ac:dyDescent="0.2">
      <c r="B3428" s="186"/>
      <c r="D3428" s="166" t="s">
        <v>269</v>
      </c>
      <c r="E3428" s="187" t="s">
        <v>1</v>
      </c>
      <c r="F3428" s="188" t="s">
        <v>319</v>
      </c>
      <c r="H3428" s="189">
        <v>8.1129999999999995</v>
      </c>
      <c r="L3428" s="186"/>
      <c r="M3428" s="190"/>
      <c r="N3428" s="191"/>
      <c r="O3428" s="191"/>
      <c r="P3428" s="191"/>
      <c r="Q3428" s="191"/>
      <c r="R3428" s="191"/>
      <c r="S3428" s="191"/>
      <c r="T3428" s="192"/>
      <c r="AT3428" s="187" t="s">
        <v>269</v>
      </c>
      <c r="AU3428" s="187" t="s">
        <v>87</v>
      </c>
      <c r="AV3428" s="16" t="s">
        <v>92</v>
      </c>
      <c r="AW3428" s="16" t="s">
        <v>26</v>
      </c>
      <c r="AX3428" s="16" t="s">
        <v>71</v>
      </c>
      <c r="AY3428" s="187" t="s">
        <v>157</v>
      </c>
    </row>
    <row r="3429" spans="1:65" s="15" customFormat="1" x14ac:dyDescent="0.2">
      <c r="B3429" s="179"/>
      <c r="D3429" s="166" t="s">
        <v>269</v>
      </c>
      <c r="E3429" s="180" t="s">
        <v>1</v>
      </c>
      <c r="F3429" s="181" t="s">
        <v>272</v>
      </c>
      <c r="H3429" s="182">
        <v>124.193</v>
      </c>
      <c r="L3429" s="179"/>
      <c r="M3429" s="183"/>
      <c r="N3429" s="184"/>
      <c r="O3429" s="184"/>
      <c r="P3429" s="184"/>
      <c r="Q3429" s="184"/>
      <c r="R3429" s="184"/>
      <c r="S3429" s="184"/>
      <c r="T3429" s="185"/>
      <c r="AT3429" s="180" t="s">
        <v>269</v>
      </c>
      <c r="AU3429" s="180" t="s">
        <v>87</v>
      </c>
      <c r="AV3429" s="15" t="s">
        <v>162</v>
      </c>
      <c r="AW3429" s="15" t="s">
        <v>26</v>
      </c>
      <c r="AX3429" s="15" t="s">
        <v>79</v>
      </c>
      <c r="AY3429" s="180" t="s">
        <v>157</v>
      </c>
    </row>
    <row r="3430" spans="1:65" s="2" customFormat="1" ht="24.2" customHeight="1" x14ac:dyDescent="0.2">
      <c r="A3430" s="30"/>
      <c r="B3430" s="147"/>
      <c r="C3430" s="148" t="s">
        <v>4086</v>
      </c>
      <c r="D3430" s="148" t="s">
        <v>159</v>
      </c>
      <c r="E3430" s="149" t="s">
        <v>4087</v>
      </c>
      <c r="F3430" s="150" t="s">
        <v>4088</v>
      </c>
      <c r="G3430" s="151" t="s">
        <v>168</v>
      </c>
      <c r="H3430" s="152">
        <v>194.08</v>
      </c>
      <c r="I3430" s="152"/>
      <c r="J3430" s="152">
        <f>ROUND(I3430*H3430,3)</f>
        <v>0</v>
      </c>
      <c r="K3430" s="153"/>
      <c r="L3430" s="31"/>
      <c r="M3430" s="154" t="s">
        <v>1</v>
      </c>
      <c r="N3430" s="155" t="s">
        <v>37</v>
      </c>
      <c r="O3430" s="156">
        <v>0.70499999999999996</v>
      </c>
      <c r="P3430" s="156">
        <f>O3430*H3430</f>
        <v>136.82640000000001</v>
      </c>
      <c r="Q3430" s="156">
        <v>4.0499999999999998E-3</v>
      </c>
      <c r="R3430" s="156">
        <f>Q3430*H3430</f>
        <v>0.78602400000000006</v>
      </c>
      <c r="S3430" s="156">
        <v>0</v>
      </c>
      <c r="T3430" s="157">
        <f>S3430*H3430</f>
        <v>0</v>
      </c>
      <c r="U3430" s="30"/>
      <c r="V3430" s="30"/>
      <c r="W3430" s="30"/>
      <c r="X3430" s="30"/>
      <c r="Y3430" s="30"/>
      <c r="Z3430" s="30"/>
      <c r="AA3430" s="30"/>
      <c r="AB3430" s="30"/>
      <c r="AC3430" s="30"/>
      <c r="AD3430" s="30"/>
      <c r="AE3430" s="30"/>
      <c r="AR3430" s="158" t="s">
        <v>220</v>
      </c>
      <c r="AT3430" s="158" t="s">
        <v>159</v>
      </c>
      <c r="AU3430" s="158" t="s">
        <v>87</v>
      </c>
      <c r="AY3430" s="18" t="s">
        <v>157</v>
      </c>
      <c r="BE3430" s="159">
        <f>IF(N3430="základná",J3430,0)</f>
        <v>0</v>
      </c>
      <c r="BF3430" s="159">
        <f>IF(N3430="znížená",J3430,0)</f>
        <v>0</v>
      </c>
      <c r="BG3430" s="159">
        <f>IF(N3430="zákl. prenesená",J3430,0)</f>
        <v>0</v>
      </c>
      <c r="BH3430" s="159">
        <f>IF(N3430="zníž. prenesená",J3430,0)</f>
        <v>0</v>
      </c>
      <c r="BI3430" s="159">
        <f>IF(N3430="nulová",J3430,0)</f>
        <v>0</v>
      </c>
      <c r="BJ3430" s="18" t="s">
        <v>87</v>
      </c>
      <c r="BK3430" s="160">
        <f>ROUND(I3430*H3430,3)</f>
        <v>0</v>
      </c>
      <c r="BL3430" s="18" t="s">
        <v>220</v>
      </c>
      <c r="BM3430" s="158" t="s">
        <v>4089</v>
      </c>
    </row>
    <row r="3431" spans="1:65" s="13" customFormat="1" x14ac:dyDescent="0.2">
      <c r="B3431" s="165"/>
      <c r="D3431" s="166" t="s">
        <v>269</v>
      </c>
      <c r="E3431" s="167" t="s">
        <v>1</v>
      </c>
      <c r="F3431" s="168" t="s">
        <v>4079</v>
      </c>
      <c r="H3431" s="167" t="s">
        <v>1</v>
      </c>
      <c r="L3431" s="165"/>
      <c r="M3431" s="169"/>
      <c r="N3431" s="170"/>
      <c r="O3431" s="170"/>
      <c r="P3431" s="170"/>
      <c r="Q3431" s="170"/>
      <c r="R3431" s="170"/>
      <c r="S3431" s="170"/>
      <c r="T3431" s="171"/>
      <c r="AT3431" s="167" t="s">
        <v>269</v>
      </c>
      <c r="AU3431" s="167" t="s">
        <v>87</v>
      </c>
      <c r="AV3431" s="13" t="s">
        <v>79</v>
      </c>
      <c r="AW3431" s="13" t="s">
        <v>26</v>
      </c>
      <c r="AX3431" s="13" t="s">
        <v>71</v>
      </c>
      <c r="AY3431" s="167" t="s">
        <v>157</v>
      </c>
    </row>
    <row r="3432" spans="1:65" s="13" customFormat="1" x14ac:dyDescent="0.2">
      <c r="B3432" s="165"/>
      <c r="D3432" s="166" t="s">
        <v>269</v>
      </c>
      <c r="E3432" s="167" t="s">
        <v>1</v>
      </c>
      <c r="F3432" s="168" t="s">
        <v>1070</v>
      </c>
      <c r="H3432" s="167" t="s">
        <v>1</v>
      </c>
      <c r="L3432" s="165"/>
      <c r="M3432" s="169"/>
      <c r="N3432" s="170"/>
      <c r="O3432" s="170"/>
      <c r="P3432" s="170"/>
      <c r="Q3432" s="170"/>
      <c r="R3432" s="170"/>
      <c r="S3432" s="170"/>
      <c r="T3432" s="171"/>
      <c r="AT3432" s="167" t="s">
        <v>269</v>
      </c>
      <c r="AU3432" s="167" t="s">
        <v>87</v>
      </c>
      <c r="AV3432" s="13" t="s">
        <v>79</v>
      </c>
      <c r="AW3432" s="13" t="s">
        <v>26</v>
      </c>
      <c r="AX3432" s="13" t="s">
        <v>71</v>
      </c>
      <c r="AY3432" s="167" t="s">
        <v>157</v>
      </c>
    </row>
    <row r="3433" spans="1:65" s="14" customFormat="1" x14ac:dyDescent="0.2">
      <c r="B3433" s="172"/>
      <c r="D3433" s="166" t="s">
        <v>269</v>
      </c>
      <c r="E3433" s="173" t="s">
        <v>1</v>
      </c>
      <c r="F3433" s="174" t="s">
        <v>2409</v>
      </c>
      <c r="H3433" s="175">
        <v>2.72</v>
      </c>
      <c r="L3433" s="172"/>
      <c r="M3433" s="176"/>
      <c r="N3433" s="177"/>
      <c r="O3433" s="177"/>
      <c r="P3433" s="177"/>
      <c r="Q3433" s="177"/>
      <c r="R3433" s="177"/>
      <c r="S3433" s="177"/>
      <c r="T3433" s="178"/>
      <c r="AT3433" s="173" t="s">
        <v>269</v>
      </c>
      <c r="AU3433" s="173" t="s">
        <v>87</v>
      </c>
      <c r="AV3433" s="14" t="s">
        <v>87</v>
      </c>
      <c r="AW3433" s="14" t="s">
        <v>26</v>
      </c>
      <c r="AX3433" s="14" t="s">
        <v>71</v>
      </c>
      <c r="AY3433" s="173" t="s">
        <v>157</v>
      </c>
    </row>
    <row r="3434" spans="1:65" s="14" customFormat="1" x14ac:dyDescent="0.2">
      <c r="B3434" s="172"/>
      <c r="D3434" s="166" t="s">
        <v>269</v>
      </c>
      <c r="E3434" s="173" t="s">
        <v>1</v>
      </c>
      <c r="F3434" s="174" t="s">
        <v>2410</v>
      </c>
      <c r="H3434" s="175">
        <v>25.8</v>
      </c>
      <c r="L3434" s="172"/>
      <c r="M3434" s="176"/>
      <c r="N3434" s="177"/>
      <c r="O3434" s="177"/>
      <c r="P3434" s="177"/>
      <c r="Q3434" s="177"/>
      <c r="R3434" s="177"/>
      <c r="S3434" s="177"/>
      <c r="T3434" s="178"/>
      <c r="AT3434" s="173" t="s">
        <v>269</v>
      </c>
      <c r="AU3434" s="173" t="s">
        <v>87</v>
      </c>
      <c r="AV3434" s="14" t="s">
        <v>87</v>
      </c>
      <c r="AW3434" s="14" t="s">
        <v>26</v>
      </c>
      <c r="AX3434" s="14" t="s">
        <v>71</v>
      </c>
      <c r="AY3434" s="173" t="s">
        <v>157</v>
      </c>
    </row>
    <row r="3435" spans="1:65" s="14" customFormat="1" x14ac:dyDescent="0.2">
      <c r="B3435" s="172"/>
      <c r="D3435" s="166" t="s">
        <v>269</v>
      </c>
      <c r="E3435" s="173" t="s">
        <v>1</v>
      </c>
      <c r="F3435" s="174" t="s">
        <v>4090</v>
      </c>
      <c r="H3435" s="175">
        <v>63.05</v>
      </c>
      <c r="L3435" s="172"/>
      <c r="M3435" s="176"/>
      <c r="N3435" s="177"/>
      <c r="O3435" s="177"/>
      <c r="P3435" s="177"/>
      <c r="Q3435" s="177"/>
      <c r="R3435" s="177"/>
      <c r="S3435" s="177"/>
      <c r="T3435" s="178"/>
      <c r="AT3435" s="173" t="s">
        <v>269</v>
      </c>
      <c r="AU3435" s="173" t="s">
        <v>87</v>
      </c>
      <c r="AV3435" s="14" t="s">
        <v>87</v>
      </c>
      <c r="AW3435" s="14" t="s">
        <v>26</v>
      </c>
      <c r="AX3435" s="14" t="s">
        <v>71</v>
      </c>
      <c r="AY3435" s="173" t="s">
        <v>157</v>
      </c>
    </row>
    <row r="3436" spans="1:65" s="14" customFormat="1" x14ac:dyDescent="0.2">
      <c r="B3436" s="172"/>
      <c r="D3436" s="166" t="s">
        <v>269</v>
      </c>
      <c r="E3436" s="173" t="s">
        <v>1</v>
      </c>
      <c r="F3436" s="174" t="s">
        <v>4091</v>
      </c>
      <c r="H3436" s="175">
        <v>79.45</v>
      </c>
      <c r="L3436" s="172"/>
      <c r="M3436" s="176"/>
      <c r="N3436" s="177"/>
      <c r="O3436" s="177"/>
      <c r="P3436" s="177"/>
      <c r="Q3436" s="177"/>
      <c r="R3436" s="177"/>
      <c r="S3436" s="177"/>
      <c r="T3436" s="178"/>
      <c r="AT3436" s="173" t="s">
        <v>269</v>
      </c>
      <c r="AU3436" s="173" t="s">
        <v>87</v>
      </c>
      <c r="AV3436" s="14" t="s">
        <v>87</v>
      </c>
      <c r="AW3436" s="14" t="s">
        <v>26</v>
      </c>
      <c r="AX3436" s="14" t="s">
        <v>71</v>
      </c>
      <c r="AY3436" s="173" t="s">
        <v>157</v>
      </c>
    </row>
    <row r="3437" spans="1:65" s="14" customFormat="1" x14ac:dyDescent="0.2">
      <c r="B3437" s="172"/>
      <c r="D3437" s="166" t="s">
        <v>269</v>
      </c>
      <c r="E3437" s="173" t="s">
        <v>1</v>
      </c>
      <c r="F3437" s="174" t="s">
        <v>4092</v>
      </c>
      <c r="H3437" s="175">
        <v>23.06</v>
      </c>
      <c r="L3437" s="172"/>
      <c r="M3437" s="176"/>
      <c r="N3437" s="177"/>
      <c r="O3437" s="177"/>
      <c r="P3437" s="177"/>
      <c r="Q3437" s="177"/>
      <c r="R3437" s="177"/>
      <c r="S3437" s="177"/>
      <c r="T3437" s="178"/>
      <c r="AT3437" s="173" t="s">
        <v>269</v>
      </c>
      <c r="AU3437" s="173" t="s">
        <v>87</v>
      </c>
      <c r="AV3437" s="14" t="s">
        <v>87</v>
      </c>
      <c r="AW3437" s="14" t="s">
        <v>26</v>
      </c>
      <c r="AX3437" s="14" t="s">
        <v>71</v>
      </c>
      <c r="AY3437" s="173" t="s">
        <v>157</v>
      </c>
    </row>
    <row r="3438" spans="1:65" s="15" customFormat="1" x14ac:dyDescent="0.2">
      <c r="B3438" s="179"/>
      <c r="D3438" s="166" t="s">
        <v>269</v>
      </c>
      <c r="E3438" s="180" t="s">
        <v>1</v>
      </c>
      <c r="F3438" s="181" t="s">
        <v>272</v>
      </c>
      <c r="H3438" s="182">
        <v>194.08</v>
      </c>
      <c r="L3438" s="179"/>
      <c r="M3438" s="183"/>
      <c r="N3438" s="184"/>
      <c r="O3438" s="184"/>
      <c r="P3438" s="184"/>
      <c r="Q3438" s="184"/>
      <c r="R3438" s="184"/>
      <c r="S3438" s="184"/>
      <c r="T3438" s="185"/>
      <c r="AT3438" s="180" t="s">
        <v>269</v>
      </c>
      <c r="AU3438" s="180" t="s">
        <v>87</v>
      </c>
      <c r="AV3438" s="15" t="s">
        <v>162</v>
      </c>
      <c r="AW3438" s="15" t="s">
        <v>26</v>
      </c>
      <c r="AX3438" s="15" t="s">
        <v>79</v>
      </c>
      <c r="AY3438" s="180" t="s">
        <v>157</v>
      </c>
    </row>
    <row r="3439" spans="1:65" s="2" customFormat="1" ht="24.2" customHeight="1" x14ac:dyDescent="0.2">
      <c r="A3439" s="30"/>
      <c r="B3439" s="147"/>
      <c r="C3439" s="193" t="s">
        <v>4093</v>
      </c>
      <c r="D3439" s="193" t="s">
        <v>777</v>
      </c>
      <c r="E3439" s="194" t="s">
        <v>4071</v>
      </c>
      <c r="F3439" s="195" t="s">
        <v>4072</v>
      </c>
      <c r="G3439" s="196" t="s">
        <v>168</v>
      </c>
      <c r="H3439" s="197">
        <v>213.488</v>
      </c>
      <c r="I3439" s="197"/>
      <c r="J3439" s="197">
        <f>ROUND(I3439*H3439,3)</f>
        <v>0</v>
      </c>
      <c r="K3439" s="198"/>
      <c r="L3439" s="199"/>
      <c r="M3439" s="200" t="s">
        <v>1</v>
      </c>
      <c r="N3439" s="201" t="s">
        <v>37</v>
      </c>
      <c r="O3439" s="156">
        <v>0</v>
      </c>
      <c r="P3439" s="156">
        <f>O3439*H3439</f>
        <v>0</v>
      </c>
      <c r="Q3439" s="156">
        <v>2.3060000000000001E-2</v>
      </c>
      <c r="R3439" s="156">
        <f>Q3439*H3439</f>
        <v>4.9230332800000003</v>
      </c>
      <c r="S3439" s="156">
        <v>0</v>
      </c>
      <c r="T3439" s="157">
        <f>S3439*H3439</f>
        <v>0</v>
      </c>
      <c r="U3439" s="30"/>
      <c r="V3439" s="30"/>
      <c r="W3439" s="30"/>
      <c r="X3439" s="30"/>
      <c r="Y3439" s="30"/>
      <c r="Z3439" s="30"/>
      <c r="AA3439" s="30"/>
      <c r="AB3439" s="30"/>
      <c r="AC3439" s="30"/>
      <c r="AD3439" s="30"/>
      <c r="AE3439" s="30"/>
      <c r="AR3439" s="158" t="s">
        <v>511</v>
      </c>
      <c r="AT3439" s="158" t="s">
        <v>777</v>
      </c>
      <c r="AU3439" s="158" t="s">
        <v>87</v>
      </c>
      <c r="AY3439" s="18" t="s">
        <v>157</v>
      </c>
      <c r="BE3439" s="159">
        <f>IF(N3439="základná",J3439,0)</f>
        <v>0</v>
      </c>
      <c r="BF3439" s="159">
        <f>IF(N3439="znížená",J3439,0)</f>
        <v>0</v>
      </c>
      <c r="BG3439" s="159">
        <f>IF(N3439="zákl. prenesená",J3439,0)</f>
        <v>0</v>
      </c>
      <c r="BH3439" s="159">
        <f>IF(N3439="zníž. prenesená",J3439,0)</f>
        <v>0</v>
      </c>
      <c r="BI3439" s="159">
        <f>IF(N3439="nulová",J3439,0)</f>
        <v>0</v>
      </c>
      <c r="BJ3439" s="18" t="s">
        <v>87</v>
      </c>
      <c r="BK3439" s="160">
        <f>ROUND(I3439*H3439,3)</f>
        <v>0</v>
      </c>
      <c r="BL3439" s="18" t="s">
        <v>220</v>
      </c>
      <c r="BM3439" s="158" t="s">
        <v>4094</v>
      </c>
    </row>
    <row r="3440" spans="1:65" s="14" customFormat="1" x14ac:dyDescent="0.2">
      <c r="B3440" s="172"/>
      <c r="D3440" s="166" t="s">
        <v>269</v>
      </c>
      <c r="E3440" s="173" t="s">
        <v>1</v>
      </c>
      <c r="F3440" s="174" t="s">
        <v>4095</v>
      </c>
      <c r="H3440" s="175">
        <v>213.488</v>
      </c>
      <c r="L3440" s="172"/>
      <c r="M3440" s="176"/>
      <c r="N3440" s="177"/>
      <c r="O3440" s="177"/>
      <c r="P3440" s="177"/>
      <c r="Q3440" s="177"/>
      <c r="R3440" s="177"/>
      <c r="S3440" s="177"/>
      <c r="T3440" s="178"/>
      <c r="AT3440" s="173" t="s">
        <v>269</v>
      </c>
      <c r="AU3440" s="173" t="s">
        <v>87</v>
      </c>
      <c r="AV3440" s="14" t="s">
        <v>87</v>
      </c>
      <c r="AW3440" s="14" t="s">
        <v>26</v>
      </c>
      <c r="AX3440" s="14" t="s">
        <v>71</v>
      </c>
      <c r="AY3440" s="173" t="s">
        <v>157</v>
      </c>
    </row>
    <row r="3441" spans="1:65" s="15" customFormat="1" x14ac:dyDescent="0.2">
      <c r="B3441" s="179"/>
      <c r="D3441" s="166" t="s">
        <v>269</v>
      </c>
      <c r="E3441" s="180" t="s">
        <v>1</v>
      </c>
      <c r="F3441" s="181" t="s">
        <v>272</v>
      </c>
      <c r="H3441" s="182">
        <v>213.488</v>
      </c>
      <c r="L3441" s="179"/>
      <c r="M3441" s="183"/>
      <c r="N3441" s="184"/>
      <c r="O3441" s="184"/>
      <c r="P3441" s="184"/>
      <c r="Q3441" s="184"/>
      <c r="R3441" s="184"/>
      <c r="S3441" s="184"/>
      <c r="T3441" s="185"/>
      <c r="AT3441" s="180" t="s">
        <v>269</v>
      </c>
      <c r="AU3441" s="180" t="s">
        <v>87</v>
      </c>
      <c r="AV3441" s="15" t="s">
        <v>162</v>
      </c>
      <c r="AW3441" s="15" t="s">
        <v>26</v>
      </c>
      <c r="AX3441" s="15" t="s">
        <v>79</v>
      </c>
      <c r="AY3441" s="180" t="s">
        <v>157</v>
      </c>
    </row>
    <row r="3442" spans="1:65" s="2" customFormat="1" ht="24.2" customHeight="1" x14ac:dyDescent="0.2">
      <c r="A3442" s="30"/>
      <c r="B3442" s="147"/>
      <c r="C3442" s="193" t="s">
        <v>4096</v>
      </c>
      <c r="D3442" s="193" t="s">
        <v>777</v>
      </c>
      <c r="E3442" s="194" t="s">
        <v>4061</v>
      </c>
      <c r="F3442" s="195" t="s">
        <v>4062</v>
      </c>
      <c r="G3442" s="196" t="s">
        <v>168</v>
      </c>
      <c r="H3442" s="197">
        <v>140.71</v>
      </c>
      <c r="I3442" s="197"/>
      <c r="J3442" s="197">
        <f>ROUND(I3442*H3442,3)</f>
        <v>0</v>
      </c>
      <c r="K3442" s="198"/>
      <c r="L3442" s="199"/>
      <c r="M3442" s="200" t="s">
        <v>1</v>
      </c>
      <c r="N3442" s="201" t="s">
        <v>37</v>
      </c>
      <c r="O3442" s="156">
        <v>0</v>
      </c>
      <c r="P3442" s="156">
        <f>O3442*H3442</f>
        <v>0</v>
      </c>
      <c r="Q3442" s="156">
        <v>1.9199999999999998E-2</v>
      </c>
      <c r="R3442" s="156">
        <f>Q3442*H3442</f>
        <v>2.701632</v>
      </c>
      <c r="S3442" s="156">
        <v>0</v>
      </c>
      <c r="T3442" s="157">
        <f>S3442*H3442</f>
        <v>0</v>
      </c>
      <c r="U3442" s="30"/>
      <c r="V3442" s="30"/>
      <c r="W3442" s="30"/>
      <c r="X3442" s="30"/>
      <c r="Y3442" s="30"/>
      <c r="Z3442" s="30"/>
      <c r="AA3442" s="30"/>
      <c r="AB3442" s="30"/>
      <c r="AC3442" s="30"/>
      <c r="AD3442" s="30"/>
      <c r="AE3442" s="30"/>
      <c r="AR3442" s="158" t="s">
        <v>511</v>
      </c>
      <c r="AT3442" s="158" t="s">
        <v>777</v>
      </c>
      <c r="AU3442" s="158" t="s">
        <v>87</v>
      </c>
      <c r="AY3442" s="18" t="s">
        <v>157</v>
      </c>
      <c r="BE3442" s="159">
        <f>IF(N3442="základná",J3442,0)</f>
        <v>0</v>
      </c>
      <c r="BF3442" s="159">
        <f>IF(N3442="znížená",J3442,0)</f>
        <v>0</v>
      </c>
      <c r="BG3442" s="159">
        <f>IF(N3442="zákl. prenesená",J3442,0)</f>
        <v>0</v>
      </c>
      <c r="BH3442" s="159">
        <f>IF(N3442="zníž. prenesená",J3442,0)</f>
        <v>0</v>
      </c>
      <c r="BI3442" s="159">
        <f>IF(N3442="nulová",J3442,0)</f>
        <v>0</v>
      </c>
      <c r="BJ3442" s="18" t="s">
        <v>87</v>
      </c>
      <c r="BK3442" s="160">
        <f>ROUND(I3442*H3442,3)</f>
        <v>0</v>
      </c>
      <c r="BL3442" s="18" t="s">
        <v>220</v>
      </c>
      <c r="BM3442" s="158" t="s">
        <v>4097</v>
      </c>
    </row>
    <row r="3443" spans="1:65" s="14" customFormat="1" x14ac:dyDescent="0.2">
      <c r="B3443" s="172"/>
      <c r="D3443" s="166" t="s">
        <v>269</v>
      </c>
      <c r="E3443" s="173" t="s">
        <v>1</v>
      </c>
      <c r="F3443" s="174" t="s">
        <v>4098</v>
      </c>
      <c r="H3443" s="175">
        <v>136.61199999999999</v>
      </c>
      <c r="L3443" s="172"/>
      <c r="M3443" s="176"/>
      <c r="N3443" s="177"/>
      <c r="O3443" s="177"/>
      <c r="P3443" s="177"/>
      <c r="Q3443" s="177"/>
      <c r="R3443" s="177"/>
      <c r="S3443" s="177"/>
      <c r="T3443" s="178"/>
      <c r="AT3443" s="173" t="s">
        <v>269</v>
      </c>
      <c r="AU3443" s="173" t="s">
        <v>87</v>
      </c>
      <c r="AV3443" s="14" t="s">
        <v>87</v>
      </c>
      <c r="AW3443" s="14" t="s">
        <v>26</v>
      </c>
      <c r="AX3443" s="14" t="s">
        <v>71</v>
      </c>
      <c r="AY3443" s="173" t="s">
        <v>157</v>
      </c>
    </row>
    <row r="3444" spans="1:65" s="15" customFormat="1" x14ac:dyDescent="0.2">
      <c r="B3444" s="179"/>
      <c r="D3444" s="166" t="s">
        <v>269</v>
      </c>
      <c r="E3444" s="180" t="s">
        <v>1</v>
      </c>
      <c r="F3444" s="181" t="s">
        <v>272</v>
      </c>
      <c r="H3444" s="182">
        <v>136.61199999999999</v>
      </c>
      <c r="L3444" s="179"/>
      <c r="M3444" s="183"/>
      <c r="N3444" s="184"/>
      <c r="O3444" s="184"/>
      <c r="P3444" s="184"/>
      <c r="Q3444" s="184"/>
      <c r="R3444" s="184"/>
      <c r="S3444" s="184"/>
      <c r="T3444" s="185"/>
      <c r="AT3444" s="180" t="s">
        <v>269</v>
      </c>
      <c r="AU3444" s="180" t="s">
        <v>87</v>
      </c>
      <c r="AV3444" s="15" t="s">
        <v>162</v>
      </c>
      <c r="AW3444" s="15" t="s">
        <v>26</v>
      </c>
      <c r="AX3444" s="15" t="s">
        <v>79</v>
      </c>
      <c r="AY3444" s="180" t="s">
        <v>157</v>
      </c>
    </row>
    <row r="3445" spans="1:65" s="14" customFormat="1" x14ac:dyDescent="0.2">
      <c r="B3445" s="172"/>
      <c r="D3445" s="166" t="s">
        <v>269</v>
      </c>
      <c r="F3445" s="174" t="s">
        <v>4099</v>
      </c>
      <c r="H3445" s="175">
        <v>140.71</v>
      </c>
      <c r="L3445" s="172"/>
      <c r="M3445" s="176"/>
      <c r="N3445" s="177"/>
      <c r="O3445" s="177"/>
      <c r="P3445" s="177"/>
      <c r="Q3445" s="177"/>
      <c r="R3445" s="177"/>
      <c r="S3445" s="177"/>
      <c r="T3445" s="178"/>
      <c r="AT3445" s="173" t="s">
        <v>269</v>
      </c>
      <c r="AU3445" s="173" t="s">
        <v>87</v>
      </c>
      <c r="AV3445" s="14" t="s">
        <v>87</v>
      </c>
      <c r="AW3445" s="14" t="s">
        <v>3</v>
      </c>
      <c r="AX3445" s="14" t="s">
        <v>79</v>
      </c>
      <c r="AY3445" s="173" t="s">
        <v>157</v>
      </c>
    </row>
    <row r="3446" spans="1:65" s="2" customFormat="1" ht="24.2" customHeight="1" x14ac:dyDescent="0.2">
      <c r="A3446" s="30"/>
      <c r="B3446" s="147"/>
      <c r="C3446" s="148" t="s">
        <v>4100</v>
      </c>
      <c r="D3446" s="148" t="s">
        <v>159</v>
      </c>
      <c r="E3446" s="149" t="s">
        <v>4101</v>
      </c>
      <c r="F3446" s="150" t="s">
        <v>4102</v>
      </c>
      <c r="G3446" s="151" t="s">
        <v>514</v>
      </c>
      <c r="H3446" s="152">
        <v>4.0999999999999996</v>
      </c>
      <c r="I3446" s="152"/>
      <c r="J3446" s="152">
        <f>ROUND(I3446*H3446,3)</f>
        <v>0</v>
      </c>
      <c r="K3446" s="153"/>
      <c r="L3446" s="31"/>
      <c r="M3446" s="154" t="s">
        <v>1</v>
      </c>
      <c r="N3446" s="155" t="s">
        <v>37</v>
      </c>
      <c r="O3446" s="156">
        <v>0</v>
      </c>
      <c r="P3446" s="156">
        <f>O3446*H3446</f>
        <v>0</v>
      </c>
      <c r="Q3446" s="156">
        <v>0</v>
      </c>
      <c r="R3446" s="156">
        <f>Q3446*H3446</f>
        <v>0</v>
      </c>
      <c r="S3446" s="156">
        <v>0</v>
      </c>
      <c r="T3446" s="157">
        <f>S3446*H3446</f>
        <v>0</v>
      </c>
      <c r="U3446" s="30"/>
      <c r="V3446" s="30"/>
      <c r="W3446" s="30"/>
      <c r="X3446" s="30"/>
      <c r="Y3446" s="30"/>
      <c r="Z3446" s="30"/>
      <c r="AA3446" s="30"/>
      <c r="AB3446" s="30"/>
      <c r="AC3446" s="30"/>
      <c r="AD3446" s="30"/>
      <c r="AE3446" s="30"/>
      <c r="AR3446" s="158" t="s">
        <v>220</v>
      </c>
      <c r="AT3446" s="158" t="s">
        <v>159</v>
      </c>
      <c r="AU3446" s="158" t="s">
        <v>87</v>
      </c>
      <c r="AY3446" s="18" t="s">
        <v>157</v>
      </c>
      <c r="BE3446" s="159">
        <f>IF(N3446="základná",J3446,0)</f>
        <v>0</v>
      </c>
      <c r="BF3446" s="159">
        <f>IF(N3446="znížená",J3446,0)</f>
        <v>0</v>
      </c>
      <c r="BG3446" s="159">
        <f>IF(N3446="zákl. prenesená",J3446,0)</f>
        <v>0</v>
      </c>
      <c r="BH3446" s="159">
        <f>IF(N3446="zníž. prenesená",J3446,0)</f>
        <v>0</v>
      </c>
      <c r="BI3446" s="159">
        <f>IF(N3446="nulová",J3446,0)</f>
        <v>0</v>
      </c>
      <c r="BJ3446" s="18" t="s">
        <v>87</v>
      </c>
      <c r="BK3446" s="160">
        <f>ROUND(I3446*H3446,3)</f>
        <v>0</v>
      </c>
      <c r="BL3446" s="18" t="s">
        <v>220</v>
      </c>
      <c r="BM3446" s="158" t="s">
        <v>4103</v>
      </c>
    </row>
    <row r="3447" spans="1:65" s="12" customFormat="1" ht="22.9" customHeight="1" x14ac:dyDescent="0.2">
      <c r="B3447" s="135"/>
      <c r="D3447" s="136" t="s">
        <v>70</v>
      </c>
      <c r="E3447" s="145" t="s">
        <v>4104</v>
      </c>
      <c r="F3447" s="145" t="s">
        <v>4105</v>
      </c>
      <c r="J3447" s="146">
        <f>BK3447</f>
        <v>0</v>
      </c>
      <c r="L3447" s="135"/>
      <c r="M3447" s="139"/>
      <c r="N3447" s="140"/>
      <c r="O3447" s="140"/>
      <c r="P3447" s="141">
        <f>SUM(P3448:P3473)</f>
        <v>215.42353900000001</v>
      </c>
      <c r="Q3447" s="140"/>
      <c r="R3447" s="141">
        <f>SUM(R3448:R3473)</f>
        <v>10.030084550000002</v>
      </c>
      <c r="S3447" s="140"/>
      <c r="T3447" s="142">
        <f>SUM(T3448:T3473)</f>
        <v>0</v>
      </c>
      <c r="AR3447" s="136" t="s">
        <v>87</v>
      </c>
      <c r="AT3447" s="143" t="s">
        <v>70</v>
      </c>
      <c r="AU3447" s="143" t="s">
        <v>79</v>
      </c>
      <c r="AY3447" s="136" t="s">
        <v>157</v>
      </c>
      <c r="BK3447" s="144">
        <f>SUM(BK3448:BK3473)</f>
        <v>0</v>
      </c>
    </row>
    <row r="3448" spans="1:65" s="2" customFormat="1" ht="24.2" customHeight="1" x14ac:dyDescent="0.2">
      <c r="A3448" s="30"/>
      <c r="B3448" s="147"/>
      <c r="C3448" s="148" t="s">
        <v>4106</v>
      </c>
      <c r="D3448" s="148" t="s">
        <v>159</v>
      </c>
      <c r="E3448" s="149" t="s">
        <v>4107</v>
      </c>
      <c r="F3448" s="150" t="s">
        <v>4108</v>
      </c>
      <c r="G3448" s="151" t="s">
        <v>168</v>
      </c>
      <c r="H3448" s="152">
        <v>577.54300000000001</v>
      </c>
      <c r="I3448" s="152"/>
      <c r="J3448" s="152">
        <f>ROUND(I3448*H3448,3)</f>
        <v>0</v>
      </c>
      <c r="K3448" s="153"/>
      <c r="L3448" s="31"/>
      <c r="M3448" s="154" t="s">
        <v>1</v>
      </c>
      <c r="N3448" s="155" t="s">
        <v>37</v>
      </c>
      <c r="O3448" s="156">
        <v>0.373</v>
      </c>
      <c r="P3448" s="156">
        <f>O3448*H3448</f>
        <v>215.42353900000001</v>
      </c>
      <c r="Q3448" s="156">
        <v>3.5E-4</v>
      </c>
      <c r="R3448" s="156">
        <f>Q3448*H3448</f>
        <v>0.20214004999999999</v>
      </c>
      <c r="S3448" s="156">
        <v>0</v>
      </c>
      <c r="T3448" s="157">
        <f>S3448*H3448</f>
        <v>0</v>
      </c>
      <c r="U3448" s="30"/>
      <c r="V3448" s="30"/>
      <c r="W3448" s="30"/>
      <c r="X3448" s="30"/>
      <c r="Y3448" s="30"/>
      <c r="Z3448" s="30"/>
      <c r="AA3448" s="30"/>
      <c r="AB3448" s="30"/>
      <c r="AC3448" s="30"/>
      <c r="AD3448" s="30"/>
      <c r="AE3448" s="30"/>
      <c r="AR3448" s="158" t="s">
        <v>220</v>
      </c>
      <c r="AT3448" s="158" t="s">
        <v>159</v>
      </c>
      <c r="AU3448" s="158" t="s">
        <v>87</v>
      </c>
      <c r="AY3448" s="18" t="s">
        <v>157</v>
      </c>
      <c r="BE3448" s="159">
        <f>IF(N3448="základná",J3448,0)</f>
        <v>0</v>
      </c>
      <c r="BF3448" s="159">
        <f>IF(N3448="znížená",J3448,0)</f>
        <v>0</v>
      </c>
      <c r="BG3448" s="159">
        <f>IF(N3448="zákl. prenesená",J3448,0)</f>
        <v>0</v>
      </c>
      <c r="BH3448" s="159">
        <f>IF(N3448="zníž. prenesená",J3448,0)</f>
        <v>0</v>
      </c>
      <c r="BI3448" s="159">
        <f>IF(N3448="nulová",J3448,0)</f>
        <v>0</v>
      </c>
      <c r="BJ3448" s="18" t="s">
        <v>87</v>
      </c>
      <c r="BK3448" s="160">
        <f>ROUND(I3448*H3448,3)</f>
        <v>0</v>
      </c>
      <c r="BL3448" s="18" t="s">
        <v>220</v>
      </c>
      <c r="BM3448" s="158" t="s">
        <v>4109</v>
      </c>
    </row>
    <row r="3449" spans="1:65" s="13" customFormat="1" x14ac:dyDescent="0.2">
      <c r="B3449" s="165"/>
      <c r="D3449" s="166" t="s">
        <v>269</v>
      </c>
      <c r="E3449" s="167" t="s">
        <v>1</v>
      </c>
      <c r="F3449" s="168" t="s">
        <v>4110</v>
      </c>
      <c r="H3449" s="167" t="s">
        <v>1</v>
      </c>
      <c r="L3449" s="165"/>
      <c r="M3449" s="169"/>
      <c r="N3449" s="170"/>
      <c r="O3449" s="170"/>
      <c r="P3449" s="170"/>
      <c r="Q3449" s="170"/>
      <c r="R3449" s="170"/>
      <c r="S3449" s="170"/>
      <c r="T3449" s="171"/>
      <c r="AT3449" s="167" t="s">
        <v>269</v>
      </c>
      <c r="AU3449" s="167" t="s">
        <v>87</v>
      </c>
      <c r="AV3449" s="13" t="s">
        <v>79</v>
      </c>
      <c r="AW3449" s="13" t="s">
        <v>26</v>
      </c>
      <c r="AX3449" s="13" t="s">
        <v>71</v>
      </c>
      <c r="AY3449" s="167" t="s">
        <v>157</v>
      </c>
    </row>
    <row r="3450" spans="1:65" s="13" customFormat="1" x14ac:dyDescent="0.2">
      <c r="B3450" s="165"/>
      <c r="D3450" s="166" t="s">
        <v>269</v>
      </c>
      <c r="E3450" s="167" t="s">
        <v>1</v>
      </c>
      <c r="F3450" s="168" t="s">
        <v>1070</v>
      </c>
      <c r="H3450" s="167" t="s">
        <v>1</v>
      </c>
      <c r="L3450" s="165"/>
      <c r="M3450" s="169"/>
      <c r="N3450" s="170"/>
      <c r="O3450" s="170"/>
      <c r="P3450" s="170"/>
      <c r="Q3450" s="170"/>
      <c r="R3450" s="170"/>
      <c r="S3450" s="170"/>
      <c r="T3450" s="171"/>
      <c r="AT3450" s="167" t="s">
        <v>269</v>
      </c>
      <c r="AU3450" s="167" t="s">
        <v>87</v>
      </c>
      <c r="AV3450" s="13" t="s">
        <v>79</v>
      </c>
      <c r="AW3450" s="13" t="s">
        <v>26</v>
      </c>
      <c r="AX3450" s="13" t="s">
        <v>71</v>
      </c>
      <c r="AY3450" s="167" t="s">
        <v>157</v>
      </c>
    </row>
    <row r="3451" spans="1:65" s="14" customFormat="1" x14ac:dyDescent="0.2">
      <c r="B3451" s="172"/>
      <c r="D3451" s="166" t="s">
        <v>269</v>
      </c>
      <c r="E3451" s="173" t="s">
        <v>1</v>
      </c>
      <c r="F3451" s="174" t="s">
        <v>4111</v>
      </c>
      <c r="H3451" s="175">
        <v>112.63</v>
      </c>
      <c r="L3451" s="172"/>
      <c r="M3451" s="176"/>
      <c r="N3451" s="177"/>
      <c r="O3451" s="177"/>
      <c r="P3451" s="177"/>
      <c r="Q3451" s="177"/>
      <c r="R3451" s="177"/>
      <c r="S3451" s="177"/>
      <c r="T3451" s="178"/>
      <c r="AT3451" s="173" t="s">
        <v>269</v>
      </c>
      <c r="AU3451" s="173" t="s">
        <v>87</v>
      </c>
      <c r="AV3451" s="14" t="s">
        <v>87</v>
      </c>
      <c r="AW3451" s="14" t="s">
        <v>26</v>
      </c>
      <c r="AX3451" s="14" t="s">
        <v>71</v>
      </c>
      <c r="AY3451" s="173" t="s">
        <v>157</v>
      </c>
    </row>
    <row r="3452" spans="1:65" s="14" customFormat="1" x14ac:dyDescent="0.2">
      <c r="B3452" s="172"/>
      <c r="D3452" s="166" t="s">
        <v>269</v>
      </c>
      <c r="E3452" s="173" t="s">
        <v>1</v>
      </c>
      <c r="F3452" s="174" t="s">
        <v>4112</v>
      </c>
      <c r="H3452" s="175">
        <v>74.930000000000007</v>
      </c>
      <c r="L3452" s="172"/>
      <c r="M3452" s="176"/>
      <c r="N3452" s="177"/>
      <c r="O3452" s="177"/>
      <c r="P3452" s="177"/>
      <c r="Q3452" s="177"/>
      <c r="R3452" s="177"/>
      <c r="S3452" s="177"/>
      <c r="T3452" s="178"/>
      <c r="AT3452" s="173" t="s">
        <v>269</v>
      </c>
      <c r="AU3452" s="173" t="s">
        <v>87</v>
      </c>
      <c r="AV3452" s="14" t="s">
        <v>87</v>
      </c>
      <c r="AW3452" s="14" t="s">
        <v>26</v>
      </c>
      <c r="AX3452" s="14" t="s">
        <v>71</v>
      </c>
      <c r="AY3452" s="173" t="s">
        <v>157</v>
      </c>
    </row>
    <row r="3453" spans="1:65" s="14" customFormat="1" x14ac:dyDescent="0.2">
      <c r="B3453" s="172"/>
      <c r="D3453" s="166" t="s">
        <v>269</v>
      </c>
      <c r="E3453" s="173" t="s">
        <v>1</v>
      </c>
      <c r="F3453" s="174" t="s">
        <v>3077</v>
      </c>
      <c r="H3453" s="175">
        <v>118.86</v>
      </c>
      <c r="L3453" s="172"/>
      <c r="M3453" s="176"/>
      <c r="N3453" s="177"/>
      <c r="O3453" s="177"/>
      <c r="P3453" s="177"/>
      <c r="Q3453" s="177"/>
      <c r="R3453" s="177"/>
      <c r="S3453" s="177"/>
      <c r="T3453" s="178"/>
      <c r="AT3453" s="173" t="s">
        <v>269</v>
      </c>
      <c r="AU3453" s="173" t="s">
        <v>87</v>
      </c>
      <c r="AV3453" s="14" t="s">
        <v>87</v>
      </c>
      <c r="AW3453" s="14" t="s">
        <v>26</v>
      </c>
      <c r="AX3453" s="14" t="s">
        <v>71</v>
      </c>
      <c r="AY3453" s="173" t="s">
        <v>157</v>
      </c>
    </row>
    <row r="3454" spans="1:65" s="14" customFormat="1" x14ac:dyDescent="0.2">
      <c r="B3454" s="172"/>
      <c r="D3454" s="166" t="s">
        <v>269</v>
      </c>
      <c r="E3454" s="173" t="s">
        <v>1</v>
      </c>
      <c r="F3454" s="174" t="s">
        <v>4113</v>
      </c>
      <c r="H3454" s="175">
        <v>172.2</v>
      </c>
      <c r="L3454" s="172"/>
      <c r="M3454" s="176"/>
      <c r="N3454" s="177"/>
      <c r="O3454" s="177"/>
      <c r="P3454" s="177"/>
      <c r="Q3454" s="177"/>
      <c r="R3454" s="177"/>
      <c r="S3454" s="177"/>
      <c r="T3454" s="178"/>
      <c r="AT3454" s="173" t="s">
        <v>269</v>
      </c>
      <c r="AU3454" s="173" t="s">
        <v>87</v>
      </c>
      <c r="AV3454" s="14" t="s">
        <v>87</v>
      </c>
      <c r="AW3454" s="14" t="s">
        <v>26</v>
      </c>
      <c r="AX3454" s="14" t="s">
        <v>71</v>
      </c>
      <c r="AY3454" s="173" t="s">
        <v>157</v>
      </c>
    </row>
    <row r="3455" spans="1:65" s="16" customFormat="1" x14ac:dyDescent="0.2">
      <c r="B3455" s="186"/>
      <c r="D3455" s="166" t="s">
        <v>269</v>
      </c>
      <c r="E3455" s="187" t="s">
        <v>1</v>
      </c>
      <c r="F3455" s="188" t="s">
        <v>319</v>
      </c>
      <c r="H3455" s="189">
        <v>478.62</v>
      </c>
      <c r="L3455" s="186"/>
      <c r="M3455" s="190"/>
      <c r="N3455" s="191"/>
      <c r="O3455" s="191"/>
      <c r="P3455" s="191"/>
      <c r="Q3455" s="191"/>
      <c r="R3455" s="191"/>
      <c r="S3455" s="191"/>
      <c r="T3455" s="192"/>
      <c r="AT3455" s="187" t="s">
        <v>269</v>
      </c>
      <c r="AU3455" s="187" t="s">
        <v>87</v>
      </c>
      <c r="AV3455" s="16" t="s">
        <v>92</v>
      </c>
      <c r="AW3455" s="16" t="s">
        <v>26</v>
      </c>
      <c r="AX3455" s="16" t="s">
        <v>71</v>
      </c>
      <c r="AY3455" s="187" t="s">
        <v>157</v>
      </c>
    </row>
    <row r="3456" spans="1:65" s="13" customFormat="1" ht="22.5" x14ac:dyDescent="0.2">
      <c r="B3456" s="165"/>
      <c r="D3456" s="166" t="s">
        <v>269</v>
      </c>
      <c r="E3456" s="167" t="s">
        <v>1</v>
      </c>
      <c r="F3456" s="168" t="s">
        <v>4114</v>
      </c>
      <c r="H3456" s="167" t="s">
        <v>1</v>
      </c>
      <c r="L3456" s="165"/>
      <c r="M3456" s="169"/>
      <c r="N3456" s="170"/>
      <c r="O3456" s="170"/>
      <c r="P3456" s="170"/>
      <c r="Q3456" s="170"/>
      <c r="R3456" s="170"/>
      <c r="S3456" s="170"/>
      <c r="T3456" s="171"/>
      <c r="AT3456" s="167" t="s">
        <v>269</v>
      </c>
      <c r="AU3456" s="167" t="s">
        <v>87</v>
      </c>
      <c r="AV3456" s="13" t="s">
        <v>79</v>
      </c>
      <c r="AW3456" s="13" t="s">
        <v>26</v>
      </c>
      <c r="AX3456" s="13" t="s">
        <v>71</v>
      </c>
      <c r="AY3456" s="167" t="s">
        <v>157</v>
      </c>
    </row>
    <row r="3457" spans="1:65" s="14" customFormat="1" x14ac:dyDescent="0.2">
      <c r="B3457" s="172"/>
      <c r="D3457" s="166" t="s">
        <v>269</v>
      </c>
      <c r="E3457" s="173" t="s">
        <v>1</v>
      </c>
      <c r="F3457" s="174" t="s">
        <v>4115</v>
      </c>
      <c r="H3457" s="175">
        <v>60.75</v>
      </c>
      <c r="L3457" s="172"/>
      <c r="M3457" s="176"/>
      <c r="N3457" s="177"/>
      <c r="O3457" s="177"/>
      <c r="P3457" s="177"/>
      <c r="Q3457" s="177"/>
      <c r="R3457" s="177"/>
      <c r="S3457" s="177"/>
      <c r="T3457" s="178"/>
      <c r="AT3457" s="173" t="s">
        <v>269</v>
      </c>
      <c r="AU3457" s="173" t="s">
        <v>87</v>
      </c>
      <c r="AV3457" s="14" t="s">
        <v>87</v>
      </c>
      <c r="AW3457" s="14" t="s">
        <v>26</v>
      </c>
      <c r="AX3457" s="14" t="s">
        <v>71</v>
      </c>
      <c r="AY3457" s="173" t="s">
        <v>157</v>
      </c>
    </row>
    <row r="3458" spans="1:65" s="16" customFormat="1" x14ac:dyDescent="0.2">
      <c r="B3458" s="186"/>
      <c r="D3458" s="166" t="s">
        <v>269</v>
      </c>
      <c r="E3458" s="187" t="s">
        <v>1</v>
      </c>
      <c r="F3458" s="188" t="s">
        <v>319</v>
      </c>
      <c r="H3458" s="189">
        <v>60.75</v>
      </c>
      <c r="L3458" s="186"/>
      <c r="M3458" s="190"/>
      <c r="N3458" s="191"/>
      <c r="O3458" s="191"/>
      <c r="P3458" s="191"/>
      <c r="Q3458" s="191"/>
      <c r="R3458" s="191"/>
      <c r="S3458" s="191"/>
      <c r="T3458" s="192"/>
      <c r="AT3458" s="187" t="s">
        <v>269</v>
      </c>
      <c r="AU3458" s="187" t="s">
        <v>87</v>
      </c>
      <c r="AV3458" s="16" t="s">
        <v>92</v>
      </c>
      <c r="AW3458" s="16" t="s">
        <v>26</v>
      </c>
      <c r="AX3458" s="16" t="s">
        <v>71</v>
      </c>
      <c r="AY3458" s="187" t="s">
        <v>157</v>
      </c>
    </row>
    <row r="3459" spans="1:65" s="13" customFormat="1" x14ac:dyDescent="0.2">
      <c r="B3459" s="165"/>
      <c r="D3459" s="166" t="s">
        <v>269</v>
      </c>
      <c r="E3459" s="167" t="s">
        <v>1</v>
      </c>
      <c r="F3459" s="168" t="s">
        <v>4116</v>
      </c>
      <c r="H3459" s="167" t="s">
        <v>1</v>
      </c>
      <c r="L3459" s="165"/>
      <c r="M3459" s="169"/>
      <c r="N3459" s="170"/>
      <c r="O3459" s="170"/>
      <c r="P3459" s="170"/>
      <c r="Q3459" s="170"/>
      <c r="R3459" s="170"/>
      <c r="S3459" s="170"/>
      <c r="T3459" s="171"/>
      <c r="AT3459" s="167" t="s">
        <v>269</v>
      </c>
      <c r="AU3459" s="167" t="s">
        <v>87</v>
      </c>
      <c r="AV3459" s="13" t="s">
        <v>79</v>
      </c>
      <c r="AW3459" s="13" t="s">
        <v>26</v>
      </c>
      <c r="AX3459" s="13" t="s">
        <v>71</v>
      </c>
      <c r="AY3459" s="167" t="s">
        <v>157</v>
      </c>
    </row>
    <row r="3460" spans="1:65" s="13" customFormat="1" x14ac:dyDescent="0.2">
      <c r="B3460" s="165"/>
      <c r="D3460" s="166" t="s">
        <v>269</v>
      </c>
      <c r="E3460" s="167" t="s">
        <v>1</v>
      </c>
      <c r="F3460" s="168" t="s">
        <v>1070</v>
      </c>
      <c r="H3460" s="167" t="s">
        <v>1</v>
      </c>
      <c r="L3460" s="165"/>
      <c r="M3460" s="169"/>
      <c r="N3460" s="170"/>
      <c r="O3460" s="170"/>
      <c r="P3460" s="170"/>
      <c r="Q3460" s="170"/>
      <c r="R3460" s="170"/>
      <c r="S3460" s="170"/>
      <c r="T3460" s="171"/>
      <c r="AT3460" s="167" t="s">
        <v>269</v>
      </c>
      <c r="AU3460" s="167" t="s">
        <v>87</v>
      </c>
      <c r="AV3460" s="13" t="s">
        <v>79</v>
      </c>
      <c r="AW3460" s="13" t="s">
        <v>26</v>
      </c>
      <c r="AX3460" s="13" t="s">
        <v>71</v>
      </c>
      <c r="AY3460" s="167" t="s">
        <v>157</v>
      </c>
    </row>
    <row r="3461" spans="1:65" s="14" customFormat="1" x14ac:dyDescent="0.2">
      <c r="B3461" s="172"/>
      <c r="D3461" s="166" t="s">
        <v>269</v>
      </c>
      <c r="E3461" s="173" t="s">
        <v>1</v>
      </c>
      <c r="F3461" s="174" t="s">
        <v>4117</v>
      </c>
      <c r="H3461" s="175">
        <v>14.01</v>
      </c>
      <c r="L3461" s="172"/>
      <c r="M3461" s="176"/>
      <c r="N3461" s="177"/>
      <c r="O3461" s="177"/>
      <c r="P3461" s="177"/>
      <c r="Q3461" s="177"/>
      <c r="R3461" s="177"/>
      <c r="S3461" s="177"/>
      <c r="T3461" s="178"/>
      <c r="AT3461" s="173" t="s">
        <v>269</v>
      </c>
      <c r="AU3461" s="173" t="s">
        <v>87</v>
      </c>
      <c r="AV3461" s="14" t="s">
        <v>87</v>
      </c>
      <c r="AW3461" s="14" t="s">
        <v>26</v>
      </c>
      <c r="AX3461" s="14" t="s">
        <v>71</v>
      </c>
      <c r="AY3461" s="173" t="s">
        <v>157</v>
      </c>
    </row>
    <row r="3462" spans="1:65" s="14" customFormat="1" x14ac:dyDescent="0.2">
      <c r="B3462" s="172"/>
      <c r="D3462" s="166" t="s">
        <v>269</v>
      </c>
      <c r="E3462" s="173" t="s">
        <v>1</v>
      </c>
      <c r="F3462" s="174" t="s">
        <v>4118</v>
      </c>
      <c r="H3462" s="175">
        <v>5.36</v>
      </c>
      <c r="L3462" s="172"/>
      <c r="M3462" s="176"/>
      <c r="N3462" s="177"/>
      <c r="O3462" s="177"/>
      <c r="P3462" s="177"/>
      <c r="Q3462" s="177"/>
      <c r="R3462" s="177"/>
      <c r="S3462" s="177"/>
      <c r="T3462" s="178"/>
      <c r="AT3462" s="173" t="s">
        <v>269</v>
      </c>
      <c r="AU3462" s="173" t="s">
        <v>87</v>
      </c>
      <c r="AV3462" s="14" t="s">
        <v>87</v>
      </c>
      <c r="AW3462" s="14" t="s">
        <v>26</v>
      </c>
      <c r="AX3462" s="14" t="s">
        <v>71</v>
      </c>
      <c r="AY3462" s="173" t="s">
        <v>157</v>
      </c>
    </row>
    <row r="3463" spans="1:65" s="14" customFormat="1" x14ac:dyDescent="0.2">
      <c r="B3463" s="172"/>
      <c r="D3463" s="166" t="s">
        <v>269</v>
      </c>
      <c r="E3463" s="173" t="s">
        <v>1</v>
      </c>
      <c r="F3463" s="174" t="s">
        <v>4119</v>
      </c>
      <c r="H3463" s="175">
        <v>13.443</v>
      </c>
      <c r="L3463" s="172"/>
      <c r="M3463" s="176"/>
      <c r="N3463" s="177"/>
      <c r="O3463" s="177"/>
      <c r="P3463" s="177"/>
      <c r="Q3463" s="177"/>
      <c r="R3463" s="177"/>
      <c r="S3463" s="177"/>
      <c r="T3463" s="178"/>
      <c r="AT3463" s="173" t="s">
        <v>269</v>
      </c>
      <c r="AU3463" s="173" t="s">
        <v>87</v>
      </c>
      <c r="AV3463" s="14" t="s">
        <v>87</v>
      </c>
      <c r="AW3463" s="14" t="s">
        <v>26</v>
      </c>
      <c r="AX3463" s="14" t="s">
        <v>71</v>
      </c>
      <c r="AY3463" s="173" t="s">
        <v>157</v>
      </c>
    </row>
    <row r="3464" spans="1:65" s="14" customFormat="1" x14ac:dyDescent="0.2">
      <c r="B3464" s="172"/>
      <c r="D3464" s="166" t="s">
        <v>269</v>
      </c>
      <c r="E3464" s="173" t="s">
        <v>1</v>
      </c>
      <c r="F3464" s="174" t="s">
        <v>4120</v>
      </c>
      <c r="H3464" s="175">
        <v>5.36</v>
      </c>
      <c r="L3464" s="172"/>
      <c r="M3464" s="176"/>
      <c r="N3464" s="177"/>
      <c r="O3464" s="177"/>
      <c r="P3464" s="177"/>
      <c r="Q3464" s="177"/>
      <c r="R3464" s="177"/>
      <c r="S3464" s="177"/>
      <c r="T3464" s="178"/>
      <c r="AT3464" s="173" t="s">
        <v>269</v>
      </c>
      <c r="AU3464" s="173" t="s">
        <v>87</v>
      </c>
      <c r="AV3464" s="14" t="s">
        <v>87</v>
      </c>
      <c r="AW3464" s="14" t="s">
        <v>26</v>
      </c>
      <c r="AX3464" s="14" t="s">
        <v>71</v>
      </c>
      <c r="AY3464" s="173" t="s">
        <v>157</v>
      </c>
    </row>
    <row r="3465" spans="1:65" s="16" customFormat="1" x14ac:dyDescent="0.2">
      <c r="B3465" s="186"/>
      <c r="D3465" s="166" t="s">
        <v>269</v>
      </c>
      <c r="E3465" s="187" t="s">
        <v>1</v>
      </c>
      <c r="F3465" s="188" t="s">
        <v>319</v>
      </c>
      <c r="H3465" s="189">
        <v>38.173000000000002</v>
      </c>
      <c r="L3465" s="186"/>
      <c r="M3465" s="190"/>
      <c r="N3465" s="191"/>
      <c r="O3465" s="191"/>
      <c r="P3465" s="191"/>
      <c r="Q3465" s="191"/>
      <c r="R3465" s="191"/>
      <c r="S3465" s="191"/>
      <c r="T3465" s="192"/>
      <c r="AT3465" s="187" t="s">
        <v>269</v>
      </c>
      <c r="AU3465" s="187" t="s">
        <v>87</v>
      </c>
      <c r="AV3465" s="16" t="s">
        <v>92</v>
      </c>
      <c r="AW3465" s="16" t="s">
        <v>26</v>
      </c>
      <c r="AX3465" s="16" t="s">
        <v>71</v>
      </c>
      <c r="AY3465" s="187" t="s">
        <v>157</v>
      </c>
    </row>
    <row r="3466" spans="1:65" s="15" customFormat="1" x14ac:dyDescent="0.2">
      <c r="B3466" s="179"/>
      <c r="D3466" s="166" t="s">
        <v>269</v>
      </c>
      <c r="E3466" s="180" t="s">
        <v>1</v>
      </c>
      <c r="F3466" s="181" t="s">
        <v>272</v>
      </c>
      <c r="H3466" s="182">
        <v>577.54300000000001</v>
      </c>
      <c r="L3466" s="179"/>
      <c r="M3466" s="183"/>
      <c r="N3466" s="184"/>
      <c r="O3466" s="184"/>
      <c r="P3466" s="184"/>
      <c r="Q3466" s="184"/>
      <c r="R3466" s="184"/>
      <c r="S3466" s="184"/>
      <c r="T3466" s="185"/>
      <c r="AT3466" s="180" t="s">
        <v>269</v>
      </c>
      <c r="AU3466" s="180" t="s">
        <v>87</v>
      </c>
      <c r="AV3466" s="15" t="s">
        <v>162</v>
      </c>
      <c r="AW3466" s="15" t="s">
        <v>26</v>
      </c>
      <c r="AX3466" s="15" t="s">
        <v>79</v>
      </c>
      <c r="AY3466" s="180" t="s">
        <v>157</v>
      </c>
    </row>
    <row r="3467" spans="1:65" s="2" customFormat="1" ht="37.9" customHeight="1" x14ac:dyDescent="0.2">
      <c r="A3467" s="30"/>
      <c r="B3467" s="147"/>
      <c r="C3467" s="193" t="s">
        <v>4121</v>
      </c>
      <c r="D3467" s="193" t="s">
        <v>777</v>
      </c>
      <c r="E3467" s="194" t="s">
        <v>4122</v>
      </c>
      <c r="F3467" s="195" t="s">
        <v>8163</v>
      </c>
      <c r="G3467" s="196" t="s">
        <v>168</v>
      </c>
      <c r="H3467" s="197">
        <v>40.082000000000001</v>
      </c>
      <c r="I3467" s="197"/>
      <c r="J3467" s="197">
        <f>ROUND(I3467*H3467,3)</f>
        <v>0</v>
      </c>
      <c r="K3467" s="198"/>
      <c r="L3467" s="199"/>
      <c r="M3467" s="200" t="s">
        <v>1</v>
      </c>
      <c r="N3467" s="201" t="s">
        <v>37</v>
      </c>
      <c r="O3467" s="156">
        <v>0</v>
      </c>
      <c r="P3467" s="156">
        <f>O3467*H3467</f>
        <v>0</v>
      </c>
      <c r="Q3467" s="156">
        <v>1.6500000000000001E-2</v>
      </c>
      <c r="R3467" s="156">
        <f>Q3467*H3467</f>
        <v>0.66135300000000008</v>
      </c>
      <c r="S3467" s="156">
        <v>0</v>
      </c>
      <c r="T3467" s="157">
        <f>S3467*H3467</f>
        <v>0</v>
      </c>
      <c r="U3467" s="30"/>
      <c r="V3467" s="30"/>
      <c r="W3467" s="30"/>
      <c r="X3467" s="30"/>
      <c r="Y3467" s="30"/>
      <c r="Z3467" s="30"/>
      <c r="AA3467" s="30"/>
      <c r="AB3467" s="30"/>
      <c r="AC3467" s="30"/>
      <c r="AD3467" s="30"/>
      <c r="AE3467" s="30"/>
      <c r="AR3467" s="158" t="s">
        <v>511</v>
      </c>
      <c r="AT3467" s="158" t="s">
        <v>777</v>
      </c>
      <c r="AU3467" s="158" t="s">
        <v>87</v>
      </c>
      <c r="AY3467" s="18" t="s">
        <v>157</v>
      </c>
      <c r="BE3467" s="159">
        <f>IF(N3467="základná",J3467,0)</f>
        <v>0</v>
      </c>
      <c r="BF3467" s="159">
        <f>IF(N3467="znížená",J3467,0)</f>
        <v>0</v>
      </c>
      <c r="BG3467" s="159">
        <f>IF(N3467="zákl. prenesená",J3467,0)</f>
        <v>0</v>
      </c>
      <c r="BH3467" s="159">
        <f>IF(N3467="zníž. prenesená",J3467,0)</f>
        <v>0</v>
      </c>
      <c r="BI3467" s="159">
        <f>IF(N3467="nulová",J3467,0)</f>
        <v>0</v>
      </c>
      <c r="BJ3467" s="18" t="s">
        <v>87</v>
      </c>
      <c r="BK3467" s="160">
        <f>ROUND(I3467*H3467,3)</f>
        <v>0</v>
      </c>
      <c r="BL3467" s="18" t="s">
        <v>220</v>
      </c>
      <c r="BM3467" s="158" t="s">
        <v>4123</v>
      </c>
    </row>
    <row r="3468" spans="1:65" s="14" customFormat="1" x14ac:dyDescent="0.2">
      <c r="B3468" s="172"/>
      <c r="D3468" s="166" t="s">
        <v>269</v>
      </c>
      <c r="E3468" s="173" t="s">
        <v>1</v>
      </c>
      <c r="F3468" s="174" t="s">
        <v>4124</v>
      </c>
      <c r="H3468" s="175">
        <v>40.082000000000001</v>
      </c>
      <c r="L3468" s="172"/>
      <c r="M3468" s="176"/>
      <c r="N3468" s="177"/>
      <c r="O3468" s="177"/>
      <c r="P3468" s="177"/>
      <c r="Q3468" s="177"/>
      <c r="R3468" s="177"/>
      <c r="S3468" s="177"/>
      <c r="T3468" s="178"/>
      <c r="AT3468" s="173" t="s">
        <v>269</v>
      </c>
      <c r="AU3468" s="173" t="s">
        <v>87</v>
      </c>
      <c r="AV3468" s="14" t="s">
        <v>87</v>
      </c>
      <c r="AW3468" s="14" t="s">
        <v>26</v>
      </c>
      <c r="AX3468" s="14" t="s">
        <v>71</v>
      </c>
      <c r="AY3468" s="173" t="s">
        <v>157</v>
      </c>
    </row>
    <row r="3469" spans="1:65" s="15" customFormat="1" x14ac:dyDescent="0.2">
      <c r="B3469" s="179"/>
      <c r="D3469" s="166" t="s">
        <v>269</v>
      </c>
      <c r="E3469" s="180" t="s">
        <v>1</v>
      </c>
      <c r="F3469" s="181" t="s">
        <v>272</v>
      </c>
      <c r="H3469" s="182">
        <v>40.082000000000001</v>
      </c>
      <c r="L3469" s="179"/>
      <c r="M3469" s="183"/>
      <c r="N3469" s="184"/>
      <c r="O3469" s="184"/>
      <c r="P3469" s="184"/>
      <c r="Q3469" s="184"/>
      <c r="R3469" s="184"/>
      <c r="S3469" s="184"/>
      <c r="T3469" s="185"/>
      <c r="AT3469" s="180" t="s">
        <v>269</v>
      </c>
      <c r="AU3469" s="180" t="s">
        <v>87</v>
      </c>
      <c r="AV3469" s="15" t="s">
        <v>162</v>
      </c>
      <c r="AW3469" s="15" t="s">
        <v>26</v>
      </c>
      <c r="AX3469" s="15" t="s">
        <v>79</v>
      </c>
      <c r="AY3469" s="180" t="s">
        <v>157</v>
      </c>
    </row>
    <row r="3470" spans="1:65" s="2" customFormat="1" ht="37.9" customHeight="1" x14ac:dyDescent="0.2">
      <c r="A3470" s="30"/>
      <c r="B3470" s="147"/>
      <c r="C3470" s="193" t="s">
        <v>4125</v>
      </c>
      <c r="D3470" s="193" t="s">
        <v>777</v>
      </c>
      <c r="E3470" s="194" t="s">
        <v>4126</v>
      </c>
      <c r="F3470" s="195" t="s">
        <v>8164</v>
      </c>
      <c r="G3470" s="196" t="s">
        <v>168</v>
      </c>
      <c r="H3470" s="197">
        <v>555.55100000000004</v>
      </c>
      <c r="I3470" s="197"/>
      <c r="J3470" s="197">
        <f>ROUND(I3470*H3470,3)</f>
        <v>0</v>
      </c>
      <c r="K3470" s="198"/>
      <c r="L3470" s="199"/>
      <c r="M3470" s="200" t="s">
        <v>1</v>
      </c>
      <c r="N3470" s="201" t="s">
        <v>37</v>
      </c>
      <c r="O3470" s="156">
        <v>0</v>
      </c>
      <c r="P3470" s="156">
        <f>O3470*H3470</f>
        <v>0</v>
      </c>
      <c r="Q3470" s="156">
        <v>1.6500000000000001E-2</v>
      </c>
      <c r="R3470" s="156">
        <f>Q3470*H3470</f>
        <v>9.1665915000000009</v>
      </c>
      <c r="S3470" s="156">
        <v>0</v>
      </c>
      <c r="T3470" s="157">
        <f>S3470*H3470</f>
        <v>0</v>
      </c>
      <c r="U3470" s="30"/>
      <c r="V3470" s="30"/>
      <c r="W3470" s="30"/>
      <c r="X3470" s="30"/>
      <c r="Y3470" s="30"/>
      <c r="Z3470" s="30"/>
      <c r="AA3470" s="30"/>
      <c r="AB3470" s="30"/>
      <c r="AC3470" s="30"/>
      <c r="AD3470" s="30"/>
      <c r="AE3470" s="30"/>
      <c r="AR3470" s="158" t="s">
        <v>511</v>
      </c>
      <c r="AT3470" s="158" t="s">
        <v>777</v>
      </c>
      <c r="AU3470" s="158" t="s">
        <v>87</v>
      </c>
      <c r="AY3470" s="18" t="s">
        <v>157</v>
      </c>
      <c r="BE3470" s="159">
        <f>IF(N3470="základná",J3470,0)</f>
        <v>0</v>
      </c>
      <c r="BF3470" s="159">
        <f>IF(N3470="znížená",J3470,0)</f>
        <v>0</v>
      </c>
      <c r="BG3470" s="159">
        <f>IF(N3470="zákl. prenesená",J3470,0)</f>
        <v>0</v>
      </c>
      <c r="BH3470" s="159">
        <f>IF(N3470="zníž. prenesená",J3470,0)</f>
        <v>0</v>
      </c>
      <c r="BI3470" s="159">
        <f>IF(N3470="nulová",J3470,0)</f>
        <v>0</v>
      </c>
      <c r="BJ3470" s="18" t="s">
        <v>87</v>
      </c>
      <c r="BK3470" s="160">
        <f>ROUND(I3470*H3470,3)</f>
        <v>0</v>
      </c>
      <c r="BL3470" s="18" t="s">
        <v>220</v>
      </c>
      <c r="BM3470" s="158" t="s">
        <v>4127</v>
      </c>
    </row>
    <row r="3471" spans="1:65" s="14" customFormat="1" x14ac:dyDescent="0.2">
      <c r="B3471" s="172"/>
      <c r="D3471" s="166" t="s">
        <v>269</v>
      </c>
      <c r="E3471" s="173" t="s">
        <v>1</v>
      </c>
      <c r="F3471" s="174" t="s">
        <v>4128</v>
      </c>
      <c r="H3471" s="175">
        <v>555.55100000000004</v>
      </c>
      <c r="L3471" s="172"/>
      <c r="M3471" s="176"/>
      <c r="N3471" s="177"/>
      <c r="O3471" s="177"/>
      <c r="P3471" s="177"/>
      <c r="Q3471" s="177"/>
      <c r="R3471" s="177"/>
      <c r="S3471" s="177"/>
      <c r="T3471" s="178"/>
      <c r="AT3471" s="173" t="s">
        <v>269</v>
      </c>
      <c r="AU3471" s="173" t="s">
        <v>87</v>
      </c>
      <c r="AV3471" s="14" t="s">
        <v>87</v>
      </c>
      <c r="AW3471" s="14" t="s">
        <v>26</v>
      </c>
      <c r="AX3471" s="14" t="s">
        <v>71</v>
      </c>
      <c r="AY3471" s="173" t="s">
        <v>157</v>
      </c>
    </row>
    <row r="3472" spans="1:65" s="15" customFormat="1" x14ac:dyDescent="0.2">
      <c r="B3472" s="179"/>
      <c r="D3472" s="166" t="s">
        <v>269</v>
      </c>
      <c r="E3472" s="180" t="s">
        <v>1</v>
      </c>
      <c r="F3472" s="181" t="s">
        <v>272</v>
      </c>
      <c r="H3472" s="182">
        <v>555.55100000000004</v>
      </c>
      <c r="L3472" s="179"/>
      <c r="M3472" s="183"/>
      <c r="N3472" s="184"/>
      <c r="O3472" s="184"/>
      <c r="P3472" s="184"/>
      <c r="Q3472" s="184"/>
      <c r="R3472" s="184"/>
      <c r="S3472" s="184"/>
      <c r="T3472" s="185"/>
      <c r="AT3472" s="180" t="s">
        <v>269</v>
      </c>
      <c r="AU3472" s="180" t="s">
        <v>87</v>
      </c>
      <c r="AV3472" s="15" t="s">
        <v>162</v>
      </c>
      <c r="AW3472" s="15" t="s">
        <v>26</v>
      </c>
      <c r="AX3472" s="15" t="s">
        <v>79</v>
      </c>
      <c r="AY3472" s="180" t="s">
        <v>157</v>
      </c>
    </row>
    <row r="3473" spans="1:65" s="2" customFormat="1" ht="24.2" customHeight="1" x14ac:dyDescent="0.2">
      <c r="A3473" s="30"/>
      <c r="B3473" s="147"/>
      <c r="C3473" s="148" t="s">
        <v>4129</v>
      </c>
      <c r="D3473" s="148" t="s">
        <v>159</v>
      </c>
      <c r="E3473" s="149" t="s">
        <v>4130</v>
      </c>
      <c r="F3473" s="150" t="s">
        <v>4131</v>
      </c>
      <c r="G3473" s="151" t="s">
        <v>514</v>
      </c>
      <c r="H3473" s="152">
        <v>0.35</v>
      </c>
      <c r="I3473" s="152"/>
      <c r="J3473" s="152">
        <f>ROUND(I3473*H3473,3)</f>
        <v>0</v>
      </c>
      <c r="K3473" s="153"/>
      <c r="L3473" s="31"/>
      <c r="M3473" s="154" t="s">
        <v>1</v>
      </c>
      <c r="N3473" s="155" t="s">
        <v>37</v>
      </c>
      <c r="O3473" s="156">
        <v>0</v>
      </c>
      <c r="P3473" s="156">
        <f>O3473*H3473</f>
        <v>0</v>
      </c>
      <c r="Q3473" s="156">
        <v>0</v>
      </c>
      <c r="R3473" s="156">
        <f>Q3473*H3473</f>
        <v>0</v>
      </c>
      <c r="S3473" s="156">
        <v>0</v>
      </c>
      <c r="T3473" s="157">
        <f>S3473*H3473</f>
        <v>0</v>
      </c>
      <c r="U3473" s="30"/>
      <c r="V3473" s="30"/>
      <c r="W3473" s="30"/>
      <c r="X3473" s="30"/>
      <c r="Y3473" s="30"/>
      <c r="Z3473" s="30"/>
      <c r="AA3473" s="30"/>
      <c r="AB3473" s="30"/>
      <c r="AC3473" s="30"/>
      <c r="AD3473" s="30"/>
      <c r="AE3473" s="30"/>
      <c r="AR3473" s="158" t="s">
        <v>220</v>
      </c>
      <c r="AT3473" s="158" t="s">
        <v>159</v>
      </c>
      <c r="AU3473" s="158" t="s">
        <v>87</v>
      </c>
      <c r="AY3473" s="18" t="s">
        <v>157</v>
      </c>
      <c r="BE3473" s="159">
        <f>IF(N3473="základná",J3473,0)</f>
        <v>0</v>
      </c>
      <c r="BF3473" s="159">
        <f>IF(N3473="znížená",J3473,0)</f>
        <v>0</v>
      </c>
      <c r="BG3473" s="159">
        <f>IF(N3473="zákl. prenesená",J3473,0)</f>
        <v>0</v>
      </c>
      <c r="BH3473" s="159">
        <f>IF(N3473="zníž. prenesená",J3473,0)</f>
        <v>0</v>
      </c>
      <c r="BI3473" s="159">
        <f>IF(N3473="nulová",J3473,0)</f>
        <v>0</v>
      </c>
      <c r="BJ3473" s="18" t="s">
        <v>87</v>
      </c>
      <c r="BK3473" s="160">
        <f>ROUND(I3473*H3473,3)</f>
        <v>0</v>
      </c>
      <c r="BL3473" s="18" t="s">
        <v>220</v>
      </c>
      <c r="BM3473" s="158" t="s">
        <v>4132</v>
      </c>
    </row>
    <row r="3474" spans="1:65" s="12" customFormat="1" ht="22.9" customHeight="1" x14ac:dyDescent="0.2">
      <c r="B3474" s="135"/>
      <c r="D3474" s="136" t="s">
        <v>70</v>
      </c>
      <c r="E3474" s="145" t="s">
        <v>4133</v>
      </c>
      <c r="F3474" s="145" t="s">
        <v>4134</v>
      </c>
      <c r="J3474" s="146">
        <f>BK3474</f>
        <v>0</v>
      </c>
      <c r="L3474" s="135"/>
      <c r="M3474" s="139"/>
      <c r="N3474" s="140"/>
      <c r="O3474" s="140"/>
      <c r="P3474" s="141">
        <f>SUM(P3475:P3577)</f>
        <v>1499.3895140000002</v>
      </c>
      <c r="Q3474" s="140"/>
      <c r="R3474" s="141">
        <f>SUM(R3475:R3577)</f>
        <v>18.318945970000001</v>
      </c>
      <c r="S3474" s="140"/>
      <c r="T3474" s="142">
        <f>SUM(T3475:T3577)</f>
        <v>0</v>
      </c>
      <c r="AR3474" s="136" t="s">
        <v>87</v>
      </c>
      <c r="AT3474" s="143" t="s">
        <v>70</v>
      </c>
      <c r="AU3474" s="143" t="s">
        <v>79</v>
      </c>
      <c r="AY3474" s="136" t="s">
        <v>157</v>
      </c>
      <c r="BK3474" s="144">
        <f>SUM(BK3475:BK3577)</f>
        <v>0</v>
      </c>
    </row>
    <row r="3475" spans="1:65" s="2" customFormat="1" ht="49.15" customHeight="1" x14ac:dyDescent="0.2">
      <c r="A3475" s="30"/>
      <c r="B3475" s="147"/>
      <c r="C3475" s="148" t="s">
        <v>4135</v>
      </c>
      <c r="D3475" s="148" t="s">
        <v>159</v>
      </c>
      <c r="E3475" s="149" t="s">
        <v>4136</v>
      </c>
      <c r="F3475" s="150" t="s">
        <v>8165</v>
      </c>
      <c r="G3475" s="151" t="s">
        <v>168</v>
      </c>
      <c r="H3475" s="152">
        <v>148.499</v>
      </c>
      <c r="I3475" s="152"/>
      <c r="J3475" s="152">
        <f>ROUND(I3475*H3475,3)</f>
        <v>0</v>
      </c>
      <c r="K3475" s="153"/>
      <c r="L3475" s="31"/>
      <c r="M3475" s="154" t="s">
        <v>1</v>
      </c>
      <c r="N3475" s="155" t="s">
        <v>37</v>
      </c>
      <c r="O3475" s="156">
        <v>0.84599999999999997</v>
      </c>
      <c r="P3475" s="156">
        <f>O3475*H3475</f>
        <v>125.63015399999999</v>
      </c>
      <c r="Q3475" s="156">
        <v>1.1730000000000001E-2</v>
      </c>
      <c r="R3475" s="156">
        <f>Q3475*H3475</f>
        <v>1.74189327</v>
      </c>
      <c r="S3475" s="156">
        <v>0</v>
      </c>
      <c r="T3475" s="157">
        <f>S3475*H3475</f>
        <v>0</v>
      </c>
      <c r="U3475" s="30"/>
      <c r="V3475" s="30"/>
      <c r="W3475" s="30"/>
      <c r="X3475" s="30"/>
      <c r="Y3475" s="30"/>
      <c r="Z3475" s="30"/>
      <c r="AA3475" s="30"/>
      <c r="AB3475" s="30"/>
      <c r="AC3475" s="30"/>
      <c r="AD3475" s="30"/>
      <c r="AE3475" s="30"/>
      <c r="AR3475" s="158" t="s">
        <v>220</v>
      </c>
      <c r="AT3475" s="158" t="s">
        <v>159</v>
      </c>
      <c r="AU3475" s="158" t="s">
        <v>87</v>
      </c>
      <c r="AY3475" s="18" t="s">
        <v>157</v>
      </c>
      <c r="BE3475" s="159">
        <f>IF(N3475="základná",J3475,0)</f>
        <v>0</v>
      </c>
      <c r="BF3475" s="159">
        <f>IF(N3475="znížená",J3475,0)</f>
        <v>0</v>
      </c>
      <c r="BG3475" s="159">
        <f>IF(N3475="zákl. prenesená",J3475,0)</f>
        <v>0</v>
      </c>
      <c r="BH3475" s="159">
        <f>IF(N3475="zníž. prenesená",J3475,0)</f>
        <v>0</v>
      </c>
      <c r="BI3475" s="159">
        <f>IF(N3475="nulová",J3475,0)</f>
        <v>0</v>
      </c>
      <c r="BJ3475" s="18" t="s">
        <v>87</v>
      </c>
      <c r="BK3475" s="160">
        <f>ROUND(I3475*H3475,3)</f>
        <v>0</v>
      </c>
      <c r="BL3475" s="18" t="s">
        <v>220</v>
      </c>
      <c r="BM3475" s="158" t="s">
        <v>4137</v>
      </c>
    </row>
    <row r="3476" spans="1:65" s="13" customFormat="1" x14ac:dyDescent="0.2">
      <c r="B3476" s="165"/>
      <c r="D3476" s="166" t="s">
        <v>269</v>
      </c>
      <c r="E3476" s="167" t="s">
        <v>1</v>
      </c>
      <c r="F3476" s="168" t="s">
        <v>4138</v>
      </c>
      <c r="H3476" s="167" t="s">
        <v>1</v>
      </c>
      <c r="L3476" s="165"/>
      <c r="M3476" s="169"/>
      <c r="N3476" s="170"/>
      <c r="O3476" s="170"/>
      <c r="P3476" s="170"/>
      <c r="Q3476" s="170"/>
      <c r="R3476" s="170"/>
      <c r="S3476" s="170"/>
      <c r="T3476" s="171"/>
      <c r="AT3476" s="167" t="s">
        <v>269</v>
      </c>
      <c r="AU3476" s="167" t="s">
        <v>87</v>
      </c>
      <c r="AV3476" s="13" t="s">
        <v>79</v>
      </c>
      <c r="AW3476" s="13" t="s">
        <v>26</v>
      </c>
      <c r="AX3476" s="13" t="s">
        <v>71</v>
      </c>
      <c r="AY3476" s="167" t="s">
        <v>157</v>
      </c>
    </row>
    <row r="3477" spans="1:65" s="13" customFormat="1" x14ac:dyDescent="0.2">
      <c r="B3477" s="165"/>
      <c r="D3477" s="166" t="s">
        <v>269</v>
      </c>
      <c r="E3477" s="167" t="s">
        <v>1</v>
      </c>
      <c r="F3477" s="168" t="s">
        <v>1070</v>
      </c>
      <c r="H3477" s="167" t="s">
        <v>1</v>
      </c>
      <c r="L3477" s="165"/>
      <c r="M3477" s="169"/>
      <c r="N3477" s="170"/>
      <c r="O3477" s="170"/>
      <c r="P3477" s="170"/>
      <c r="Q3477" s="170"/>
      <c r="R3477" s="170"/>
      <c r="S3477" s="170"/>
      <c r="T3477" s="171"/>
      <c r="AT3477" s="167" t="s">
        <v>269</v>
      </c>
      <c r="AU3477" s="167" t="s">
        <v>87</v>
      </c>
      <c r="AV3477" s="13" t="s">
        <v>79</v>
      </c>
      <c r="AW3477" s="13" t="s">
        <v>26</v>
      </c>
      <c r="AX3477" s="13" t="s">
        <v>71</v>
      </c>
      <c r="AY3477" s="167" t="s">
        <v>157</v>
      </c>
    </row>
    <row r="3478" spans="1:65" s="14" customFormat="1" x14ac:dyDescent="0.2">
      <c r="B3478" s="172"/>
      <c r="D3478" s="166" t="s">
        <v>269</v>
      </c>
      <c r="E3478" s="173" t="s">
        <v>1</v>
      </c>
      <c r="F3478" s="174" t="s">
        <v>4139</v>
      </c>
      <c r="H3478" s="175">
        <v>102.87</v>
      </c>
      <c r="L3478" s="172"/>
      <c r="M3478" s="176"/>
      <c r="N3478" s="177"/>
      <c r="O3478" s="177"/>
      <c r="P3478" s="177"/>
      <c r="Q3478" s="177"/>
      <c r="R3478" s="177"/>
      <c r="S3478" s="177"/>
      <c r="T3478" s="178"/>
      <c r="AT3478" s="173" t="s">
        <v>269</v>
      </c>
      <c r="AU3478" s="173" t="s">
        <v>87</v>
      </c>
      <c r="AV3478" s="14" t="s">
        <v>87</v>
      </c>
      <c r="AW3478" s="14" t="s">
        <v>26</v>
      </c>
      <c r="AX3478" s="14" t="s">
        <v>71</v>
      </c>
      <c r="AY3478" s="173" t="s">
        <v>157</v>
      </c>
    </row>
    <row r="3479" spans="1:65" s="14" customFormat="1" x14ac:dyDescent="0.2">
      <c r="B3479" s="172"/>
      <c r="D3479" s="166" t="s">
        <v>269</v>
      </c>
      <c r="E3479" s="173" t="s">
        <v>1</v>
      </c>
      <c r="F3479" s="174" t="s">
        <v>4140</v>
      </c>
      <c r="H3479" s="175">
        <v>9.17</v>
      </c>
      <c r="L3479" s="172"/>
      <c r="M3479" s="176"/>
      <c r="N3479" s="177"/>
      <c r="O3479" s="177"/>
      <c r="P3479" s="177"/>
      <c r="Q3479" s="177"/>
      <c r="R3479" s="177"/>
      <c r="S3479" s="177"/>
      <c r="T3479" s="178"/>
      <c r="AT3479" s="173" t="s">
        <v>269</v>
      </c>
      <c r="AU3479" s="173" t="s">
        <v>87</v>
      </c>
      <c r="AV3479" s="14" t="s">
        <v>87</v>
      </c>
      <c r="AW3479" s="14" t="s">
        <v>26</v>
      </c>
      <c r="AX3479" s="14" t="s">
        <v>71</v>
      </c>
      <c r="AY3479" s="173" t="s">
        <v>157</v>
      </c>
    </row>
    <row r="3480" spans="1:65" s="16" customFormat="1" x14ac:dyDescent="0.2">
      <c r="B3480" s="186"/>
      <c r="D3480" s="166" t="s">
        <v>269</v>
      </c>
      <c r="E3480" s="187" t="s">
        <v>1</v>
      </c>
      <c r="F3480" s="188" t="s">
        <v>319</v>
      </c>
      <c r="H3480" s="189">
        <v>112.04</v>
      </c>
      <c r="L3480" s="186"/>
      <c r="M3480" s="190"/>
      <c r="N3480" s="191"/>
      <c r="O3480" s="191"/>
      <c r="P3480" s="191"/>
      <c r="Q3480" s="191"/>
      <c r="R3480" s="191"/>
      <c r="S3480" s="191"/>
      <c r="T3480" s="192"/>
      <c r="AT3480" s="187" t="s">
        <v>269</v>
      </c>
      <c r="AU3480" s="187" t="s">
        <v>87</v>
      </c>
      <c r="AV3480" s="16" t="s">
        <v>92</v>
      </c>
      <c r="AW3480" s="16" t="s">
        <v>26</v>
      </c>
      <c r="AX3480" s="16" t="s">
        <v>71</v>
      </c>
      <c r="AY3480" s="187" t="s">
        <v>157</v>
      </c>
    </row>
    <row r="3481" spans="1:65" s="13" customFormat="1" x14ac:dyDescent="0.2">
      <c r="B3481" s="165"/>
      <c r="D3481" s="166" t="s">
        <v>269</v>
      </c>
      <c r="E3481" s="167" t="s">
        <v>1</v>
      </c>
      <c r="F3481" s="168" t="s">
        <v>2175</v>
      </c>
      <c r="H3481" s="167" t="s">
        <v>1</v>
      </c>
      <c r="L3481" s="165"/>
      <c r="M3481" s="169"/>
      <c r="N3481" s="170"/>
      <c r="O3481" s="170"/>
      <c r="P3481" s="170"/>
      <c r="Q3481" s="170"/>
      <c r="R3481" s="170"/>
      <c r="S3481" s="170"/>
      <c r="T3481" s="171"/>
      <c r="AT3481" s="167" t="s">
        <v>269</v>
      </c>
      <c r="AU3481" s="167" t="s">
        <v>87</v>
      </c>
      <c r="AV3481" s="13" t="s">
        <v>79</v>
      </c>
      <c r="AW3481" s="13" t="s">
        <v>26</v>
      </c>
      <c r="AX3481" s="13" t="s">
        <v>71</v>
      </c>
      <c r="AY3481" s="167" t="s">
        <v>157</v>
      </c>
    </row>
    <row r="3482" spans="1:65" s="14" customFormat="1" ht="45" x14ac:dyDescent="0.2">
      <c r="B3482" s="172"/>
      <c r="D3482" s="166" t="s">
        <v>269</v>
      </c>
      <c r="E3482" s="173" t="s">
        <v>1</v>
      </c>
      <c r="F3482" s="174" t="s">
        <v>2176</v>
      </c>
      <c r="H3482" s="175">
        <v>25.79</v>
      </c>
      <c r="L3482" s="172"/>
      <c r="M3482" s="176"/>
      <c r="N3482" s="177"/>
      <c r="O3482" s="177"/>
      <c r="P3482" s="177"/>
      <c r="Q3482" s="177"/>
      <c r="R3482" s="177"/>
      <c r="S3482" s="177"/>
      <c r="T3482" s="178"/>
      <c r="AT3482" s="173" t="s">
        <v>269</v>
      </c>
      <c r="AU3482" s="173" t="s">
        <v>87</v>
      </c>
      <c r="AV3482" s="14" t="s">
        <v>87</v>
      </c>
      <c r="AW3482" s="14" t="s">
        <v>26</v>
      </c>
      <c r="AX3482" s="14" t="s">
        <v>71</v>
      </c>
      <c r="AY3482" s="173" t="s">
        <v>157</v>
      </c>
    </row>
    <row r="3483" spans="1:65" s="14" customFormat="1" x14ac:dyDescent="0.2">
      <c r="B3483" s="172"/>
      <c r="D3483" s="166" t="s">
        <v>269</v>
      </c>
      <c r="E3483" s="173" t="s">
        <v>1</v>
      </c>
      <c r="F3483" s="174" t="s">
        <v>4141</v>
      </c>
      <c r="H3483" s="175">
        <v>8.9890000000000008</v>
      </c>
      <c r="L3483" s="172"/>
      <c r="M3483" s="176"/>
      <c r="N3483" s="177"/>
      <c r="O3483" s="177"/>
      <c r="P3483" s="177"/>
      <c r="Q3483" s="177"/>
      <c r="R3483" s="177"/>
      <c r="S3483" s="177"/>
      <c r="T3483" s="178"/>
      <c r="AT3483" s="173" t="s">
        <v>269</v>
      </c>
      <c r="AU3483" s="173" t="s">
        <v>87</v>
      </c>
      <c r="AV3483" s="14" t="s">
        <v>87</v>
      </c>
      <c r="AW3483" s="14" t="s">
        <v>26</v>
      </c>
      <c r="AX3483" s="14" t="s">
        <v>71</v>
      </c>
      <c r="AY3483" s="173" t="s">
        <v>157</v>
      </c>
    </row>
    <row r="3484" spans="1:65" s="16" customFormat="1" x14ac:dyDescent="0.2">
      <c r="B3484" s="186"/>
      <c r="D3484" s="166" t="s">
        <v>269</v>
      </c>
      <c r="E3484" s="187" t="s">
        <v>1</v>
      </c>
      <c r="F3484" s="188" t="s">
        <v>319</v>
      </c>
      <c r="H3484" s="189">
        <v>34.779000000000003</v>
      </c>
      <c r="L3484" s="186"/>
      <c r="M3484" s="190"/>
      <c r="N3484" s="191"/>
      <c r="O3484" s="191"/>
      <c r="P3484" s="191"/>
      <c r="Q3484" s="191"/>
      <c r="R3484" s="191"/>
      <c r="S3484" s="191"/>
      <c r="T3484" s="192"/>
      <c r="AT3484" s="187" t="s">
        <v>269</v>
      </c>
      <c r="AU3484" s="187" t="s">
        <v>87</v>
      </c>
      <c r="AV3484" s="16" t="s">
        <v>92</v>
      </c>
      <c r="AW3484" s="16" t="s">
        <v>26</v>
      </c>
      <c r="AX3484" s="16" t="s">
        <v>71</v>
      </c>
      <c r="AY3484" s="187" t="s">
        <v>157</v>
      </c>
    </row>
    <row r="3485" spans="1:65" s="13" customFormat="1" x14ac:dyDescent="0.2">
      <c r="B3485" s="165"/>
      <c r="D3485" s="166" t="s">
        <v>269</v>
      </c>
      <c r="E3485" s="167" t="s">
        <v>1</v>
      </c>
      <c r="F3485" s="168" t="s">
        <v>4142</v>
      </c>
      <c r="H3485" s="167" t="s">
        <v>1</v>
      </c>
      <c r="L3485" s="165"/>
      <c r="M3485" s="169"/>
      <c r="N3485" s="170"/>
      <c r="O3485" s="170"/>
      <c r="P3485" s="170"/>
      <c r="Q3485" s="170"/>
      <c r="R3485" s="170"/>
      <c r="S3485" s="170"/>
      <c r="T3485" s="171"/>
      <c r="AT3485" s="167" t="s">
        <v>269</v>
      </c>
      <c r="AU3485" s="167" t="s">
        <v>87</v>
      </c>
      <c r="AV3485" s="13" t="s">
        <v>79</v>
      </c>
      <c r="AW3485" s="13" t="s">
        <v>26</v>
      </c>
      <c r="AX3485" s="13" t="s">
        <v>71</v>
      </c>
      <c r="AY3485" s="167" t="s">
        <v>157</v>
      </c>
    </row>
    <row r="3486" spans="1:65" s="14" customFormat="1" x14ac:dyDescent="0.2">
      <c r="B3486" s="172"/>
      <c r="D3486" s="166" t="s">
        <v>269</v>
      </c>
      <c r="E3486" s="173" t="s">
        <v>1</v>
      </c>
      <c r="F3486" s="174" t="s">
        <v>4143</v>
      </c>
      <c r="H3486" s="175">
        <v>1.68</v>
      </c>
      <c r="L3486" s="172"/>
      <c r="M3486" s="176"/>
      <c r="N3486" s="177"/>
      <c r="O3486" s="177"/>
      <c r="P3486" s="177"/>
      <c r="Q3486" s="177"/>
      <c r="R3486" s="177"/>
      <c r="S3486" s="177"/>
      <c r="T3486" s="178"/>
      <c r="AT3486" s="173" t="s">
        <v>269</v>
      </c>
      <c r="AU3486" s="173" t="s">
        <v>87</v>
      </c>
      <c r="AV3486" s="14" t="s">
        <v>87</v>
      </c>
      <c r="AW3486" s="14" t="s">
        <v>26</v>
      </c>
      <c r="AX3486" s="14" t="s">
        <v>71</v>
      </c>
      <c r="AY3486" s="173" t="s">
        <v>157</v>
      </c>
    </row>
    <row r="3487" spans="1:65" s="16" customFormat="1" x14ac:dyDescent="0.2">
      <c r="B3487" s="186"/>
      <c r="D3487" s="166" t="s">
        <v>269</v>
      </c>
      <c r="E3487" s="187" t="s">
        <v>1</v>
      </c>
      <c r="F3487" s="188" t="s">
        <v>319</v>
      </c>
      <c r="H3487" s="189">
        <v>1.68</v>
      </c>
      <c r="L3487" s="186"/>
      <c r="M3487" s="190"/>
      <c r="N3487" s="191"/>
      <c r="O3487" s="191"/>
      <c r="P3487" s="191"/>
      <c r="Q3487" s="191"/>
      <c r="R3487" s="191"/>
      <c r="S3487" s="191"/>
      <c r="T3487" s="192"/>
      <c r="AT3487" s="187" t="s">
        <v>269</v>
      </c>
      <c r="AU3487" s="187" t="s">
        <v>87</v>
      </c>
      <c r="AV3487" s="16" t="s">
        <v>92</v>
      </c>
      <c r="AW3487" s="16" t="s">
        <v>26</v>
      </c>
      <c r="AX3487" s="16" t="s">
        <v>71</v>
      </c>
      <c r="AY3487" s="187" t="s">
        <v>157</v>
      </c>
    </row>
    <row r="3488" spans="1:65" s="15" customFormat="1" x14ac:dyDescent="0.2">
      <c r="B3488" s="179"/>
      <c r="D3488" s="166" t="s">
        <v>269</v>
      </c>
      <c r="E3488" s="180" t="s">
        <v>1</v>
      </c>
      <c r="F3488" s="181" t="s">
        <v>272</v>
      </c>
      <c r="H3488" s="182">
        <v>148.499</v>
      </c>
      <c r="L3488" s="179"/>
      <c r="M3488" s="183"/>
      <c r="N3488" s="184"/>
      <c r="O3488" s="184"/>
      <c r="P3488" s="184"/>
      <c r="Q3488" s="184"/>
      <c r="R3488" s="184"/>
      <c r="S3488" s="184"/>
      <c r="T3488" s="185"/>
      <c r="AT3488" s="180" t="s">
        <v>269</v>
      </c>
      <c r="AU3488" s="180" t="s">
        <v>87</v>
      </c>
      <c r="AV3488" s="15" t="s">
        <v>162</v>
      </c>
      <c r="AW3488" s="15" t="s">
        <v>26</v>
      </c>
      <c r="AX3488" s="15" t="s">
        <v>79</v>
      </c>
      <c r="AY3488" s="180" t="s">
        <v>157</v>
      </c>
    </row>
    <row r="3489" spans="1:65" s="2" customFormat="1" ht="54" customHeight="1" x14ac:dyDescent="0.2">
      <c r="A3489" s="30"/>
      <c r="B3489" s="147"/>
      <c r="C3489" s="148" t="s">
        <v>4144</v>
      </c>
      <c r="D3489" s="148" t="s">
        <v>159</v>
      </c>
      <c r="E3489" s="149" t="s">
        <v>4145</v>
      </c>
      <c r="F3489" s="150" t="s">
        <v>8166</v>
      </c>
      <c r="G3489" s="151" t="s">
        <v>168</v>
      </c>
      <c r="H3489" s="152">
        <v>19.54</v>
      </c>
      <c r="I3489" s="152"/>
      <c r="J3489" s="152">
        <f>ROUND(I3489*H3489,3)</f>
        <v>0</v>
      </c>
      <c r="K3489" s="153"/>
      <c r="L3489" s="31"/>
      <c r="M3489" s="154" t="s">
        <v>1</v>
      </c>
      <c r="N3489" s="155" t="s">
        <v>37</v>
      </c>
      <c r="O3489" s="156">
        <v>0.84599999999999997</v>
      </c>
      <c r="P3489" s="156">
        <f>O3489*H3489</f>
        <v>16.530839999999998</v>
      </c>
      <c r="Q3489" s="156">
        <v>1.1730000000000001E-2</v>
      </c>
      <c r="R3489" s="156">
        <f>Q3489*H3489</f>
        <v>0.2292042</v>
      </c>
      <c r="S3489" s="156">
        <v>0</v>
      </c>
      <c r="T3489" s="157">
        <f>S3489*H3489</f>
        <v>0</v>
      </c>
      <c r="U3489" s="30"/>
      <c r="V3489" s="30"/>
      <c r="W3489" s="30"/>
      <c r="X3489" s="30"/>
      <c r="Y3489" s="30"/>
      <c r="Z3489" s="30"/>
      <c r="AA3489" s="30"/>
      <c r="AB3489" s="30"/>
      <c r="AC3489" s="30"/>
      <c r="AD3489" s="30"/>
      <c r="AE3489" s="30"/>
      <c r="AR3489" s="158" t="s">
        <v>220</v>
      </c>
      <c r="AT3489" s="158" t="s">
        <v>159</v>
      </c>
      <c r="AU3489" s="158" t="s">
        <v>87</v>
      </c>
      <c r="AY3489" s="18" t="s">
        <v>157</v>
      </c>
      <c r="BE3489" s="159">
        <f>IF(N3489="základná",J3489,0)</f>
        <v>0</v>
      </c>
      <c r="BF3489" s="159">
        <f>IF(N3489="znížená",J3489,0)</f>
        <v>0</v>
      </c>
      <c r="BG3489" s="159">
        <f>IF(N3489="zákl. prenesená",J3489,0)</f>
        <v>0</v>
      </c>
      <c r="BH3489" s="159">
        <f>IF(N3489="zníž. prenesená",J3489,0)</f>
        <v>0</v>
      </c>
      <c r="BI3489" s="159">
        <f>IF(N3489="nulová",J3489,0)</f>
        <v>0</v>
      </c>
      <c r="BJ3489" s="18" t="s">
        <v>87</v>
      </c>
      <c r="BK3489" s="160">
        <f>ROUND(I3489*H3489,3)</f>
        <v>0</v>
      </c>
      <c r="BL3489" s="18" t="s">
        <v>220</v>
      </c>
      <c r="BM3489" s="158" t="s">
        <v>4146</v>
      </c>
    </row>
    <row r="3490" spans="1:65" s="13" customFormat="1" x14ac:dyDescent="0.2">
      <c r="B3490" s="165"/>
      <c r="D3490" s="166" t="s">
        <v>269</v>
      </c>
      <c r="E3490" s="167" t="s">
        <v>1</v>
      </c>
      <c r="F3490" s="168" t="s">
        <v>2179</v>
      </c>
      <c r="H3490" s="167" t="s">
        <v>1</v>
      </c>
      <c r="L3490" s="165"/>
      <c r="M3490" s="169"/>
      <c r="N3490" s="170"/>
      <c r="O3490" s="170"/>
      <c r="P3490" s="170"/>
      <c r="Q3490" s="170"/>
      <c r="R3490" s="170"/>
      <c r="S3490" s="170"/>
      <c r="T3490" s="171"/>
      <c r="AT3490" s="167" t="s">
        <v>269</v>
      </c>
      <c r="AU3490" s="167" t="s">
        <v>87</v>
      </c>
      <c r="AV3490" s="13" t="s">
        <v>79</v>
      </c>
      <c r="AW3490" s="13" t="s">
        <v>26</v>
      </c>
      <c r="AX3490" s="13" t="s">
        <v>71</v>
      </c>
      <c r="AY3490" s="167" t="s">
        <v>157</v>
      </c>
    </row>
    <row r="3491" spans="1:65" s="14" customFormat="1" ht="22.5" x14ac:dyDescent="0.2">
      <c r="B3491" s="172"/>
      <c r="D3491" s="166" t="s">
        <v>269</v>
      </c>
      <c r="E3491" s="173" t="s">
        <v>1</v>
      </c>
      <c r="F3491" s="174" t="s">
        <v>4147</v>
      </c>
      <c r="H3491" s="175">
        <v>13.81</v>
      </c>
      <c r="L3491" s="172"/>
      <c r="M3491" s="176"/>
      <c r="N3491" s="177"/>
      <c r="O3491" s="177"/>
      <c r="P3491" s="177"/>
      <c r="Q3491" s="177"/>
      <c r="R3491" s="177"/>
      <c r="S3491" s="177"/>
      <c r="T3491" s="178"/>
      <c r="AT3491" s="173" t="s">
        <v>269</v>
      </c>
      <c r="AU3491" s="173" t="s">
        <v>87</v>
      </c>
      <c r="AV3491" s="14" t="s">
        <v>87</v>
      </c>
      <c r="AW3491" s="14" t="s">
        <v>26</v>
      </c>
      <c r="AX3491" s="14" t="s">
        <v>71</v>
      </c>
      <c r="AY3491" s="173" t="s">
        <v>157</v>
      </c>
    </row>
    <row r="3492" spans="1:65" s="14" customFormat="1" x14ac:dyDescent="0.2">
      <c r="B3492" s="172"/>
      <c r="D3492" s="166" t="s">
        <v>269</v>
      </c>
      <c r="E3492" s="173" t="s">
        <v>1</v>
      </c>
      <c r="F3492" s="174" t="s">
        <v>4148</v>
      </c>
      <c r="H3492" s="175">
        <v>5.25</v>
      </c>
      <c r="L3492" s="172"/>
      <c r="M3492" s="176"/>
      <c r="N3492" s="177"/>
      <c r="O3492" s="177"/>
      <c r="P3492" s="177"/>
      <c r="Q3492" s="177"/>
      <c r="R3492" s="177"/>
      <c r="S3492" s="177"/>
      <c r="T3492" s="178"/>
      <c r="AT3492" s="173" t="s">
        <v>269</v>
      </c>
      <c r="AU3492" s="173" t="s">
        <v>87</v>
      </c>
      <c r="AV3492" s="14" t="s">
        <v>87</v>
      </c>
      <c r="AW3492" s="14" t="s">
        <v>26</v>
      </c>
      <c r="AX3492" s="14" t="s">
        <v>71</v>
      </c>
      <c r="AY3492" s="173" t="s">
        <v>157</v>
      </c>
    </row>
    <row r="3493" spans="1:65" s="14" customFormat="1" x14ac:dyDescent="0.2">
      <c r="B3493" s="172"/>
      <c r="D3493" s="166" t="s">
        <v>269</v>
      </c>
      <c r="E3493" s="173" t="s">
        <v>1</v>
      </c>
      <c r="F3493" s="174" t="s">
        <v>2185</v>
      </c>
      <c r="H3493" s="175">
        <v>0.48</v>
      </c>
      <c r="L3493" s="172"/>
      <c r="M3493" s="176"/>
      <c r="N3493" s="177"/>
      <c r="O3493" s="177"/>
      <c r="P3493" s="177"/>
      <c r="Q3493" s="177"/>
      <c r="R3493" s="177"/>
      <c r="S3493" s="177"/>
      <c r="T3493" s="178"/>
      <c r="AT3493" s="173" t="s">
        <v>269</v>
      </c>
      <c r="AU3493" s="173" t="s">
        <v>87</v>
      </c>
      <c r="AV3493" s="14" t="s">
        <v>87</v>
      </c>
      <c r="AW3493" s="14" t="s">
        <v>26</v>
      </c>
      <c r="AX3493" s="14" t="s">
        <v>71</v>
      </c>
      <c r="AY3493" s="173" t="s">
        <v>157</v>
      </c>
    </row>
    <row r="3494" spans="1:65" s="15" customFormat="1" x14ac:dyDescent="0.2">
      <c r="B3494" s="179"/>
      <c r="D3494" s="166" t="s">
        <v>269</v>
      </c>
      <c r="E3494" s="180" t="s">
        <v>1</v>
      </c>
      <c r="F3494" s="181" t="s">
        <v>272</v>
      </c>
      <c r="H3494" s="182">
        <v>19.54</v>
      </c>
      <c r="L3494" s="179"/>
      <c r="M3494" s="183"/>
      <c r="N3494" s="184"/>
      <c r="O3494" s="184"/>
      <c r="P3494" s="184"/>
      <c r="Q3494" s="184"/>
      <c r="R3494" s="184"/>
      <c r="S3494" s="184"/>
      <c r="T3494" s="185"/>
      <c r="AT3494" s="180" t="s">
        <v>269</v>
      </c>
      <c r="AU3494" s="180" t="s">
        <v>87</v>
      </c>
      <c r="AV3494" s="15" t="s">
        <v>162</v>
      </c>
      <c r="AW3494" s="15" t="s">
        <v>26</v>
      </c>
      <c r="AX3494" s="15" t="s">
        <v>79</v>
      </c>
      <c r="AY3494" s="180" t="s">
        <v>157</v>
      </c>
    </row>
    <row r="3495" spans="1:65" s="2" customFormat="1" ht="49.5" customHeight="1" x14ac:dyDescent="0.2">
      <c r="A3495" s="30"/>
      <c r="B3495" s="147"/>
      <c r="C3495" s="148" t="s">
        <v>4149</v>
      </c>
      <c r="D3495" s="148" t="s">
        <v>159</v>
      </c>
      <c r="E3495" s="149" t="s">
        <v>4150</v>
      </c>
      <c r="F3495" s="150" t="s">
        <v>8167</v>
      </c>
      <c r="G3495" s="151" t="s">
        <v>168</v>
      </c>
      <c r="H3495" s="152">
        <v>347.76</v>
      </c>
      <c r="I3495" s="152"/>
      <c r="J3495" s="152">
        <f>ROUND(I3495*H3495,3)</f>
        <v>0</v>
      </c>
      <c r="K3495" s="153"/>
      <c r="L3495" s="31"/>
      <c r="M3495" s="154" t="s">
        <v>1</v>
      </c>
      <c r="N3495" s="155" t="s">
        <v>37</v>
      </c>
      <c r="O3495" s="156">
        <v>0.84599999999999997</v>
      </c>
      <c r="P3495" s="156">
        <f>O3495*H3495</f>
        <v>294.20495999999997</v>
      </c>
      <c r="Q3495" s="156">
        <v>1.1730000000000001E-2</v>
      </c>
      <c r="R3495" s="156">
        <f>Q3495*H3495</f>
        <v>4.0792248000000004</v>
      </c>
      <c r="S3495" s="156">
        <v>0</v>
      </c>
      <c r="T3495" s="157">
        <f>S3495*H3495</f>
        <v>0</v>
      </c>
      <c r="U3495" s="30"/>
      <c r="V3495" s="30"/>
      <c r="W3495" s="30"/>
      <c r="X3495" s="30"/>
      <c r="Y3495" s="30"/>
      <c r="Z3495" s="30"/>
      <c r="AA3495" s="30"/>
      <c r="AB3495" s="30"/>
      <c r="AC3495" s="30"/>
      <c r="AD3495" s="30"/>
      <c r="AE3495" s="30"/>
      <c r="AR3495" s="158" t="s">
        <v>220</v>
      </c>
      <c r="AT3495" s="158" t="s">
        <v>159</v>
      </c>
      <c r="AU3495" s="158" t="s">
        <v>87</v>
      </c>
      <c r="AY3495" s="18" t="s">
        <v>157</v>
      </c>
      <c r="BE3495" s="159">
        <f>IF(N3495="základná",J3495,0)</f>
        <v>0</v>
      </c>
      <c r="BF3495" s="159">
        <f>IF(N3495="znížená",J3495,0)</f>
        <v>0</v>
      </c>
      <c r="BG3495" s="159">
        <f>IF(N3495="zákl. prenesená",J3495,0)</f>
        <v>0</v>
      </c>
      <c r="BH3495" s="159">
        <f>IF(N3495="zníž. prenesená",J3495,0)</f>
        <v>0</v>
      </c>
      <c r="BI3495" s="159">
        <f>IF(N3495="nulová",J3495,0)</f>
        <v>0</v>
      </c>
      <c r="BJ3495" s="18" t="s">
        <v>87</v>
      </c>
      <c r="BK3495" s="160">
        <f>ROUND(I3495*H3495,3)</f>
        <v>0</v>
      </c>
      <c r="BL3495" s="18" t="s">
        <v>220</v>
      </c>
      <c r="BM3495" s="158" t="s">
        <v>4151</v>
      </c>
    </row>
    <row r="3496" spans="1:65" s="13" customFormat="1" x14ac:dyDescent="0.2">
      <c r="B3496" s="165"/>
      <c r="D3496" s="166" t="s">
        <v>269</v>
      </c>
      <c r="E3496" s="167" t="s">
        <v>1</v>
      </c>
      <c r="F3496" s="168" t="s">
        <v>4152</v>
      </c>
      <c r="H3496" s="167" t="s">
        <v>1</v>
      </c>
      <c r="L3496" s="165"/>
      <c r="M3496" s="169"/>
      <c r="N3496" s="170"/>
      <c r="O3496" s="170"/>
      <c r="P3496" s="170"/>
      <c r="Q3496" s="170"/>
      <c r="R3496" s="170"/>
      <c r="S3496" s="170"/>
      <c r="T3496" s="171"/>
      <c r="AT3496" s="167" t="s">
        <v>269</v>
      </c>
      <c r="AU3496" s="167" t="s">
        <v>87</v>
      </c>
      <c r="AV3496" s="13" t="s">
        <v>79</v>
      </c>
      <c r="AW3496" s="13" t="s">
        <v>26</v>
      </c>
      <c r="AX3496" s="13" t="s">
        <v>71</v>
      </c>
      <c r="AY3496" s="167" t="s">
        <v>157</v>
      </c>
    </row>
    <row r="3497" spans="1:65" s="13" customFormat="1" x14ac:dyDescent="0.2">
      <c r="B3497" s="165"/>
      <c r="D3497" s="166" t="s">
        <v>269</v>
      </c>
      <c r="E3497" s="167" t="s">
        <v>1</v>
      </c>
      <c r="F3497" s="168" t="s">
        <v>1070</v>
      </c>
      <c r="H3497" s="167" t="s">
        <v>1</v>
      </c>
      <c r="L3497" s="165"/>
      <c r="M3497" s="169"/>
      <c r="N3497" s="170"/>
      <c r="O3497" s="170"/>
      <c r="P3497" s="170"/>
      <c r="Q3497" s="170"/>
      <c r="R3497" s="170"/>
      <c r="S3497" s="170"/>
      <c r="T3497" s="171"/>
      <c r="AT3497" s="167" t="s">
        <v>269</v>
      </c>
      <c r="AU3497" s="167" t="s">
        <v>87</v>
      </c>
      <c r="AV3497" s="13" t="s">
        <v>79</v>
      </c>
      <c r="AW3497" s="13" t="s">
        <v>26</v>
      </c>
      <c r="AX3497" s="13" t="s">
        <v>71</v>
      </c>
      <c r="AY3497" s="167" t="s">
        <v>157</v>
      </c>
    </row>
    <row r="3498" spans="1:65" s="14" customFormat="1" x14ac:dyDescent="0.2">
      <c r="B3498" s="172"/>
      <c r="D3498" s="166" t="s">
        <v>269</v>
      </c>
      <c r="E3498" s="173" t="s">
        <v>1</v>
      </c>
      <c r="F3498" s="174" t="s">
        <v>4153</v>
      </c>
      <c r="H3498" s="175">
        <v>175.55</v>
      </c>
      <c r="L3498" s="172"/>
      <c r="M3498" s="176"/>
      <c r="N3498" s="177"/>
      <c r="O3498" s="177"/>
      <c r="P3498" s="177"/>
      <c r="Q3498" s="177"/>
      <c r="R3498" s="177"/>
      <c r="S3498" s="177"/>
      <c r="T3498" s="178"/>
      <c r="AT3498" s="173" t="s">
        <v>269</v>
      </c>
      <c r="AU3498" s="173" t="s">
        <v>87</v>
      </c>
      <c r="AV3498" s="14" t="s">
        <v>87</v>
      </c>
      <c r="AW3498" s="14" t="s">
        <v>26</v>
      </c>
      <c r="AX3498" s="14" t="s">
        <v>71</v>
      </c>
      <c r="AY3498" s="173" t="s">
        <v>157</v>
      </c>
    </row>
    <row r="3499" spans="1:65" s="14" customFormat="1" x14ac:dyDescent="0.2">
      <c r="B3499" s="172"/>
      <c r="D3499" s="166" t="s">
        <v>269</v>
      </c>
      <c r="E3499" s="173" t="s">
        <v>1</v>
      </c>
      <c r="F3499" s="174" t="s">
        <v>4154</v>
      </c>
      <c r="H3499" s="175">
        <v>8</v>
      </c>
      <c r="L3499" s="172"/>
      <c r="M3499" s="176"/>
      <c r="N3499" s="177"/>
      <c r="O3499" s="177"/>
      <c r="P3499" s="177"/>
      <c r="Q3499" s="177"/>
      <c r="R3499" s="177"/>
      <c r="S3499" s="177"/>
      <c r="T3499" s="178"/>
      <c r="AT3499" s="173" t="s">
        <v>269</v>
      </c>
      <c r="AU3499" s="173" t="s">
        <v>87</v>
      </c>
      <c r="AV3499" s="14" t="s">
        <v>87</v>
      </c>
      <c r="AW3499" s="14" t="s">
        <v>26</v>
      </c>
      <c r="AX3499" s="14" t="s">
        <v>71</v>
      </c>
      <c r="AY3499" s="173" t="s">
        <v>157</v>
      </c>
    </row>
    <row r="3500" spans="1:65" s="16" customFormat="1" x14ac:dyDescent="0.2">
      <c r="B3500" s="186"/>
      <c r="D3500" s="166" t="s">
        <v>269</v>
      </c>
      <c r="E3500" s="187" t="s">
        <v>1</v>
      </c>
      <c r="F3500" s="188" t="s">
        <v>319</v>
      </c>
      <c r="H3500" s="189">
        <v>183.55</v>
      </c>
      <c r="L3500" s="186"/>
      <c r="M3500" s="190"/>
      <c r="N3500" s="191"/>
      <c r="O3500" s="191"/>
      <c r="P3500" s="191"/>
      <c r="Q3500" s="191"/>
      <c r="R3500" s="191"/>
      <c r="S3500" s="191"/>
      <c r="T3500" s="192"/>
      <c r="AT3500" s="187" t="s">
        <v>269</v>
      </c>
      <c r="AU3500" s="187" t="s">
        <v>87</v>
      </c>
      <c r="AV3500" s="16" t="s">
        <v>92</v>
      </c>
      <c r="AW3500" s="16" t="s">
        <v>26</v>
      </c>
      <c r="AX3500" s="16" t="s">
        <v>71</v>
      </c>
      <c r="AY3500" s="187" t="s">
        <v>157</v>
      </c>
    </row>
    <row r="3501" spans="1:65" s="13" customFormat="1" x14ac:dyDescent="0.2">
      <c r="B3501" s="165"/>
      <c r="D3501" s="166" t="s">
        <v>269</v>
      </c>
      <c r="E3501" s="167" t="s">
        <v>1</v>
      </c>
      <c r="F3501" s="168" t="s">
        <v>4155</v>
      </c>
      <c r="H3501" s="167" t="s">
        <v>1</v>
      </c>
      <c r="L3501" s="165"/>
      <c r="M3501" s="169"/>
      <c r="N3501" s="170"/>
      <c r="O3501" s="170"/>
      <c r="P3501" s="170"/>
      <c r="Q3501" s="170"/>
      <c r="R3501" s="170"/>
      <c r="S3501" s="170"/>
      <c r="T3501" s="171"/>
      <c r="AT3501" s="167" t="s">
        <v>269</v>
      </c>
      <c r="AU3501" s="167" t="s">
        <v>87</v>
      </c>
      <c r="AV3501" s="13" t="s">
        <v>79</v>
      </c>
      <c r="AW3501" s="13" t="s">
        <v>26</v>
      </c>
      <c r="AX3501" s="13" t="s">
        <v>71</v>
      </c>
      <c r="AY3501" s="167" t="s">
        <v>157</v>
      </c>
    </row>
    <row r="3502" spans="1:65" s="13" customFormat="1" x14ac:dyDescent="0.2">
      <c r="B3502" s="165"/>
      <c r="D3502" s="166" t="s">
        <v>269</v>
      </c>
      <c r="E3502" s="167" t="s">
        <v>1</v>
      </c>
      <c r="F3502" s="168" t="s">
        <v>1417</v>
      </c>
      <c r="H3502" s="167" t="s">
        <v>1</v>
      </c>
      <c r="L3502" s="165"/>
      <c r="M3502" s="169"/>
      <c r="N3502" s="170"/>
      <c r="O3502" s="170"/>
      <c r="P3502" s="170"/>
      <c r="Q3502" s="170"/>
      <c r="R3502" s="170"/>
      <c r="S3502" s="170"/>
      <c r="T3502" s="171"/>
      <c r="AT3502" s="167" t="s">
        <v>269</v>
      </c>
      <c r="AU3502" s="167" t="s">
        <v>87</v>
      </c>
      <c r="AV3502" s="13" t="s">
        <v>79</v>
      </c>
      <c r="AW3502" s="13" t="s">
        <v>26</v>
      </c>
      <c r="AX3502" s="13" t="s">
        <v>71</v>
      </c>
      <c r="AY3502" s="167" t="s">
        <v>157</v>
      </c>
    </row>
    <row r="3503" spans="1:65" s="14" customFormat="1" x14ac:dyDescent="0.2">
      <c r="B3503" s="172"/>
      <c r="D3503" s="166" t="s">
        <v>269</v>
      </c>
      <c r="E3503" s="173" t="s">
        <v>1</v>
      </c>
      <c r="F3503" s="174" t="s">
        <v>4156</v>
      </c>
      <c r="H3503" s="175">
        <v>113.49</v>
      </c>
      <c r="L3503" s="172"/>
      <c r="M3503" s="176"/>
      <c r="N3503" s="177"/>
      <c r="O3503" s="177"/>
      <c r="P3503" s="177"/>
      <c r="Q3503" s="177"/>
      <c r="R3503" s="177"/>
      <c r="S3503" s="177"/>
      <c r="T3503" s="178"/>
      <c r="AT3503" s="173" t="s">
        <v>269</v>
      </c>
      <c r="AU3503" s="173" t="s">
        <v>87</v>
      </c>
      <c r="AV3503" s="14" t="s">
        <v>87</v>
      </c>
      <c r="AW3503" s="14" t="s">
        <v>26</v>
      </c>
      <c r="AX3503" s="14" t="s">
        <v>71</v>
      </c>
      <c r="AY3503" s="173" t="s">
        <v>157</v>
      </c>
    </row>
    <row r="3504" spans="1:65" s="14" customFormat="1" x14ac:dyDescent="0.2">
      <c r="B3504" s="172"/>
      <c r="D3504" s="166" t="s">
        <v>269</v>
      </c>
      <c r="E3504" s="173" t="s">
        <v>1</v>
      </c>
      <c r="F3504" s="174" t="s">
        <v>4157</v>
      </c>
      <c r="H3504" s="175">
        <v>50.72</v>
      </c>
      <c r="L3504" s="172"/>
      <c r="M3504" s="176"/>
      <c r="N3504" s="177"/>
      <c r="O3504" s="177"/>
      <c r="P3504" s="177"/>
      <c r="Q3504" s="177"/>
      <c r="R3504" s="177"/>
      <c r="S3504" s="177"/>
      <c r="T3504" s="178"/>
      <c r="AT3504" s="173" t="s">
        <v>269</v>
      </c>
      <c r="AU3504" s="173" t="s">
        <v>87</v>
      </c>
      <c r="AV3504" s="14" t="s">
        <v>87</v>
      </c>
      <c r="AW3504" s="14" t="s">
        <v>26</v>
      </c>
      <c r="AX3504" s="14" t="s">
        <v>71</v>
      </c>
      <c r="AY3504" s="173" t="s">
        <v>157</v>
      </c>
    </row>
    <row r="3505" spans="1:65" s="16" customFormat="1" x14ac:dyDescent="0.2">
      <c r="B3505" s="186"/>
      <c r="D3505" s="166" t="s">
        <v>269</v>
      </c>
      <c r="E3505" s="187" t="s">
        <v>1</v>
      </c>
      <c r="F3505" s="188" t="s">
        <v>319</v>
      </c>
      <c r="H3505" s="189">
        <v>164.21</v>
      </c>
      <c r="L3505" s="186"/>
      <c r="M3505" s="190"/>
      <c r="N3505" s="191"/>
      <c r="O3505" s="191"/>
      <c r="P3505" s="191"/>
      <c r="Q3505" s="191"/>
      <c r="R3505" s="191"/>
      <c r="S3505" s="191"/>
      <c r="T3505" s="192"/>
      <c r="AT3505" s="187" t="s">
        <v>269</v>
      </c>
      <c r="AU3505" s="187" t="s">
        <v>87</v>
      </c>
      <c r="AV3505" s="16" t="s">
        <v>92</v>
      </c>
      <c r="AW3505" s="16" t="s">
        <v>26</v>
      </c>
      <c r="AX3505" s="16" t="s">
        <v>71</v>
      </c>
      <c r="AY3505" s="187" t="s">
        <v>157</v>
      </c>
    </row>
    <row r="3506" spans="1:65" s="15" customFormat="1" x14ac:dyDescent="0.2">
      <c r="B3506" s="179"/>
      <c r="D3506" s="166" t="s">
        <v>269</v>
      </c>
      <c r="E3506" s="180" t="s">
        <v>1</v>
      </c>
      <c r="F3506" s="181" t="s">
        <v>272</v>
      </c>
      <c r="H3506" s="182">
        <v>347.76</v>
      </c>
      <c r="L3506" s="179"/>
      <c r="M3506" s="183"/>
      <c r="N3506" s="184"/>
      <c r="O3506" s="184"/>
      <c r="P3506" s="184"/>
      <c r="Q3506" s="184"/>
      <c r="R3506" s="184"/>
      <c r="S3506" s="184"/>
      <c r="T3506" s="185"/>
      <c r="AT3506" s="180" t="s">
        <v>269</v>
      </c>
      <c r="AU3506" s="180" t="s">
        <v>87</v>
      </c>
      <c r="AV3506" s="15" t="s">
        <v>162</v>
      </c>
      <c r="AW3506" s="15" t="s">
        <v>26</v>
      </c>
      <c r="AX3506" s="15" t="s">
        <v>79</v>
      </c>
      <c r="AY3506" s="180" t="s">
        <v>157</v>
      </c>
    </row>
    <row r="3507" spans="1:65" s="2" customFormat="1" ht="54.75" customHeight="1" x14ac:dyDescent="0.2">
      <c r="A3507" s="30"/>
      <c r="B3507" s="147"/>
      <c r="C3507" s="148" t="s">
        <v>4158</v>
      </c>
      <c r="D3507" s="148" t="s">
        <v>159</v>
      </c>
      <c r="E3507" s="149" t="s">
        <v>4159</v>
      </c>
      <c r="F3507" s="150" t="s">
        <v>8168</v>
      </c>
      <c r="G3507" s="151" t="s">
        <v>168</v>
      </c>
      <c r="H3507" s="152">
        <v>525</v>
      </c>
      <c r="I3507" s="152"/>
      <c r="J3507" s="152">
        <f>ROUND(I3507*H3507,3)</f>
        <v>0</v>
      </c>
      <c r="K3507" s="153"/>
      <c r="L3507" s="31"/>
      <c r="M3507" s="154" t="s">
        <v>1</v>
      </c>
      <c r="N3507" s="155" t="s">
        <v>37</v>
      </c>
      <c r="O3507" s="156">
        <v>0.84599999999999997</v>
      </c>
      <c r="P3507" s="156">
        <f>O3507*H3507</f>
        <v>444.15</v>
      </c>
      <c r="Q3507" s="156">
        <v>1.1730000000000001E-2</v>
      </c>
      <c r="R3507" s="156">
        <f>Q3507*H3507</f>
        <v>6.1582500000000007</v>
      </c>
      <c r="S3507" s="156">
        <v>0</v>
      </c>
      <c r="T3507" s="157">
        <f>S3507*H3507</f>
        <v>0</v>
      </c>
      <c r="U3507" s="30"/>
      <c r="V3507" s="30"/>
      <c r="W3507" s="30"/>
      <c r="X3507" s="30"/>
      <c r="Y3507" s="30"/>
      <c r="Z3507" s="30"/>
      <c r="AA3507" s="30"/>
      <c r="AB3507" s="30"/>
      <c r="AC3507" s="30"/>
      <c r="AD3507" s="30"/>
      <c r="AE3507" s="30"/>
      <c r="AR3507" s="158" t="s">
        <v>220</v>
      </c>
      <c r="AT3507" s="158" t="s">
        <v>159</v>
      </c>
      <c r="AU3507" s="158" t="s">
        <v>87</v>
      </c>
      <c r="AY3507" s="18" t="s">
        <v>157</v>
      </c>
      <c r="BE3507" s="159">
        <f>IF(N3507="základná",J3507,0)</f>
        <v>0</v>
      </c>
      <c r="BF3507" s="159">
        <f>IF(N3507="znížená",J3507,0)</f>
        <v>0</v>
      </c>
      <c r="BG3507" s="159">
        <f>IF(N3507="zákl. prenesená",J3507,0)</f>
        <v>0</v>
      </c>
      <c r="BH3507" s="159">
        <f>IF(N3507="zníž. prenesená",J3507,0)</f>
        <v>0</v>
      </c>
      <c r="BI3507" s="159">
        <f>IF(N3507="nulová",J3507,0)</f>
        <v>0</v>
      </c>
      <c r="BJ3507" s="18" t="s">
        <v>87</v>
      </c>
      <c r="BK3507" s="160">
        <f>ROUND(I3507*H3507,3)</f>
        <v>0</v>
      </c>
      <c r="BL3507" s="18" t="s">
        <v>220</v>
      </c>
      <c r="BM3507" s="158" t="s">
        <v>4160</v>
      </c>
    </row>
    <row r="3508" spans="1:65" s="13" customFormat="1" x14ac:dyDescent="0.2">
      <c r="B3508" s="165"/>
      <c r="D3508" s="166" t="s">
        <v>269</v>
      </c>
      <c r="E3508" s="167" t="s">
        <v>1</v>
      </c>
      <c r="F3508" s="168" t="s">
        <v>4161</v>
      </c>
      <c r="H3508" s="167" t="s">
        <v>1</v>
      </c>
      <c r="L3508" s="165"/>
      <c r="M3508" s="169"/>
      <c r="N3508" s="170"/>
      <c r="O3508" s="170"/>
      <c r="P3508" s="170"/>
      <c r="Q3508" s="170"/>
      <c r="R3508" s="170"/>
      <c r="S3508" s="170"/>
      <c r="T3508" s="171"/>
      <c r="AT3508" s="167" t="s">
        <v>269</v>
      </c>
      <c r="AU3508" s="167" t="s">
        <v>87</v>
      </c>
      <c r="AV3508" s="13" t="s">
        <v>79</v>
      </c>
      <c r="AW3508" s="13" t="s">
        <v>26</v>
      </c>
      <c r="AX3508" s="13" t="s">
        <v>71</v>
      </c>
      <c r="AY3508" s="167" t="s">
        <v>157</v>
      </c>
    </row>
    <row r="3509" spans="1:65" s="13" customFormat="1" x14ac:dyDescent="0.2">
      <c r="B3509" s="165"/>
      <c r="D3509" s="166" t="s">
        <v>269</v>
      </c>
      <c r="E3509" s="167" t="s">
        <v>1</v>
      </c>
      <c r="F3509" s="168" t="s">
        <v>1401</v>
      </c>
      <c r="H3509" s="167" t="s">
        <v>1</v>
      </c>
      <c r="L3509" s="165"/>
      <c r="M3509" s="169"/>
      <c r="N3509" s="170"/>
      <c r="O3509" s="170"/>
      <c r="P3509" s="170"/>
      <c r="Q3509" s="170"/>
      <c r="R3509" s="170"/>
      <c r="S3509" s="170"/>
      <c r="T3509" s="171"/>
      <c r="AT3509" s="167" t="s">
        <v>269</v>
      </c>
      <c r="AU3509" s="167" t="s">
        <v>87</v>
      </c>
      <c r="AV3509" s="13" t="s">
        <v>79</v>
      </c>
      <c r="AW3509" s="13" t="s">
        <v>26</v>
      </c>
      <c r="AX3509" s="13" t="s">
        <v>71</v>
      </c>
      <c r="AY3509" s="167" t="s">
        <v>157</v>
      </c>
    </row>
    <row r="3510" spans="1:65" s="14" customFormat="1" x14ac:dyDescent="0.2">
      <c r="B3510" s="172"/>
      <c r="D3510" s="166" t="s">
        <v>269</v>
      </c>
      <c r="E3510" s="173" t="s">
        <v>1</v>
      </c>
      <c r="F3510" s="174" t="s">
        <v>4162</v>
      </c>
      <c r="H3510" s="175">
        <v>141.35</v>
      </c>
      <c r="L3510" s="172"/>
      <c r="M3510" s="176"/>
      <c r="N3510" s="177"/>
      <c r="O3510" s="177"/>
      <c r="P3510" s="177"/>
      <c r="Q3510" s="177"/>
      <c r="R3510" s="177"/>
      <c r="S3510" s="177"/>
      <c r="T3510" s="178"/>
      <c r="AT3510" s="173" t="s">
        <v>269</v>
      </c>
      <c r="AU3510" s="173" t="s">
        <v>87</v>
      </c>
      <c r="AV3510" s="14" t="s">
        <v>87</v>
      </c>
      <c r="AW3510" s="14" t="s">
        <v>26</v>
      </c>
      <c r="AX3510" s="14" t="s">
        <v>71</v>
      </c>
      <c r="AY3510" s="173" t="s">
        <v>157</v>
      </c>
    </row>
    <row r="3511" spans="1:65" s="14" customFormat="1" x14ac:dyDescent="0.2">
      <c r="B3511" s="172"/>
      <c r="D3511" s="166" t="s">
        <v>269</v>
      </c>
      <c r="E3511" s="173" t="s">
        <v>1</v>
      </c>
      <c r="F3511" s="174" t="s">
        <v>4163</v>
      </c>
      <c r="H3511" s="175">
        <v>35</v>
      </c>
      <c r="L3511" s="172"/>
      <c r="M3511" s="176"/>
      <c r="N3511" s="177"/>
      <c r="O3511" s="177"/>
      <c r="P3511" s="177"/>
      <c r="Q3511" s="177"/>
      <c r="R3511" s="177"/>
      <c r="S3511" s="177"/>
      <c r="T3511" s="178"/>
      <c r="AT3511" s="173" t="s">
        <v>269</v>
      </c>
      <c r="AU3511" s="173" t="s">
        <v>87</v>
      </c>
      <c r="AV3511" s="14" t="s">
        <v>87</v>
      </c>
      <c r="AW3511" s="14" t="s">
        <v>26</v>
      </c>
      <c r="AX3511" s="14" t="s">
        <v>71</v>
      </c>
      <c r="AY3511" s="173" t="s">
        <v>157</v>
      </c>
    </row>
    <row r="3512" spans="1:65" s="16" customFormat="1" x14ac:dyDescent="0.2">
      <c r="B3512" s="186"/>
      <c r="D3512" s="166" t="s">
        <v>269</v>
      </c>
      <c r="E3512" s="187" t="s">
        <v>1</v>
      </c>
      <c r="F3512" s="188" t="s">
        <v>319</v>
      </c>
      <c r="H3512" s="189">
        <v>176.35</v>
      </c>
      <c r="L3512" s="186"/>
      <c r="M3512" s="190"/>
      <c r="N3512" s="191"/>
      <c r="O3512" s="191"/>
      <c r="P3512" s="191"/>
      <c r="Q3512" s="191"/>
      <c r="R3512" s="191"/>
      <c r="S3512" s="191"/>
      <c r="T3512" s="192"/>
      <c r="AT3512" s="187" t="s">
        <v>269</v>
      </c>
      <c r="AU3512" s="187" t="s">
        <v>87</v>
      </c>
      <c r="AV3512" s="16" t="s">
        <v>92</v>
      </c>
      <c r="AW3512" s="16" t="s">
        <v>26</v>
      </c>
      <c r="AX3512" s="16" t="s">
        <v>71</v>
      </c>
      <c r="AY3512" s="187" t="s">
        <v>157</v>
      </c>
    </row>
    <row r="3513" spans="1:65" s="13" customFormat="1" x14ac:dyDescent="0.2">
      <c r="B3513" s="165"/>
      <c r="D3513" s="166" t="s">
        <v>269</v>
      </c>
      <c r="E3513" s="167" t="s">
        <v>1</v>
      </c>
      <c r="F3513" s="168" t="s">
        <v>4164</v>
      </c>
      <c r="H3513" s="167" t="s">
        <v>1</v>
      </c>
      <c r="L3513" s="165"/>
      <c r="M3513" s="169"/>
      <c r="N3513" s="170"/>
      <c r="O3513" s="170"/>
      <c r="P3513" s="170"/>
      <c r="Q3513" s="170"/>
      <c r="R3513" s="170"/>
      <c r="S3513" s="170"/>
      <c r="T3513" s="171"/>
      <c r="AT3513" s="167" t="s">
        <v>269</v>
      </c>
      <c r="AU3513" s="167" t="s">
        <v>87</v>
      </c>
      <c r="AV3513" s="13" t="s">
        <v>79</v>
      </c>
      <c r="AW3513" s="13" t="s">
        <v>26</v>
      </c>
      <c r="AX3513" s="13" t="s">
        <v>71</v>
      </c>
      <c r="AY3513" s="167" t="s">
        <v>157</v>
      </c>
    </row>
    <row r="3514" spans="1:65" s="14" customFormat="1" x14ac:dyDescent="0.2">
      <c r="B3514" s="172"/>
      <c r="D3514" s="166" t="s">
        <v>269</v>
      </c>
      <c r="E3514" s="173" t="s">
        <v>1</v>
      </c>
      <c r="F3514" s="174" t="s">
        <v>4165</v>
      </c>
      <c r="H3514" s="175">
        <v>348.65</v>
      </c>
      <c r="L3514" s="172"/>
      <c r="M3514" s="176"/>
      <c r="N3514" s="177"/>
      <c r="O3514" s="177"/>
      <c r="P3514" s="177"/>
      <c r="Q3514" s="177"/>
      <c r="R3514" s="177"/>
      <c r="S3514" s="177"/>
      <c r="T3514" s="178"/>
      <c r="AT3514" s="173" t="s">
        <v>269</v>
      </c>
      <c r="AU3514" s="173" t="s">
        <v>87</v>
      </c>
      <c r="AV3514" s="14" t="s">
        <v>87</v>
      </c>
      <c r="AW3514" s="14" t="s">
        <v>26</v>
      </c>
      <c r="AX3514" s="14" t="s">
        <v>71</v>
      </c>
      <c r="AY3514" s="173" t="s">
        <v>157</v>
      </c>
    </row>
    <row r="3515" spans="1:65" s="16" customFormat="1" x14ac:dyDescent="0.2">
      <c r="B3515" s="186"/>
      <c r="D3515" s="166" t="s">
        <v>269</v>
      </c>
      <c r="E3515" s="187" t="s">
        <v>1</v>
      </c>
      <c r="F3515" s="188" t="s">
        <v>319</v>
      </c>
      <c r="H3515" s="189">
        <v>348.65</v>
      </c>
      <c r="L3515" s="186"/>
      <c r="M3515" s="190"/>
      <c r="N3515" s="191"/>
      <c r="O3515" s="191"/>
      <c r="P3515" s="191"/>
      <c r="Q3515" s="191"/>
      <c r="R3515" s="191"/>
      <c r="S3515" s="191"/>
      <c r="T3515" s="192"/>
      <c r="AT3515" s="187" t="s">
        <v>269</v>
      </c>
      <c r="AU3515" s="187" t="s">
        <v>87</v>
      </c>
      <c r="AV3515" s="16" t="s">
        <v>92</v>
      </c>
      <c r="AW3515" s="16" t="s">
        <v>26</v>
      </c>
      <c r="AX3515" s="16" t="s">
        <v>71</v>
      </c>
      <c r="AY3515" s="187" t="s">
        <v>157</v>
      </c>
    </row>
    <row r="3516" spans="1:65" s="15" customFormat="1" x14ac:dyDescent="0.2">
      <c r="B3516" s="179"/>
      <c r="D3516" s="166" t="s">
        <v>269</v>
      </c>
      <c r="E3516" s="180" t="s">
        <v>1</v>
      </c>
      <c r="F3516" s="181" t="s">
        <v>272</v>
      </c>
      <c r="H3516" s="182">
        <v>525</v>
      </c>
      <c r="L3516" s="179"/>
      <c r="M3516" s="183"/>
      <c r="N3516" s="184"/>
      <c r="O3516" s="184"/>
      <c r="P3516" s="184"/>
      <c r="Q3516" s="184"/>
      <c r="R3516" s="184"/>
      <c r="S3516" s="184"/>
      <c r="T3516" s="185"/>
      <c r="AT3516" s="180" t="s">
        <v>269</v>
      </c>
      <c r="AU3516" s="180" t="s">
        <v>87</v>
      </c>
      <c r="AV3516" s="15" t="s">
        <v>162</v>
      </c>
      <c r="AW3516" s="15" t="s">
        <v>26</v>
      </c>
      <c r="AX3516" s="15" t="s">
        <v>79</v>
      </c>
      <c r="AY3516" s="180" t="s">
        <v>157</v>
      </c>
    </row>
    <row r="3517" spans="1:65" s="2" customFormat="1" ht="51.75" customHeight="1" x14ac:dyDescent="0.2">
      <c r="A3517" s="30"/>
      <c r="B3517" s="147"/>
      <c r="C3517" s="148" t="s">
        <v>4166</v>
      </c>
      <c r="D3517" s="148" t="s">
        <v>159</v>
      </c>
      <c r="E3517" s="149" t="s">
        <v>4167</v>
      </c>
      <c r="F3517" s="150" t="s">
        <v>8169</v>
      </c>
      <c r="G3517" s="151" t="s">
        <v>168</v>
      </c>
      <c r="H3517" s="152">
        <v>485.86</v>
      </c>
      <c r="I3517" s="152"/>
      <c r="J3517" s="152">
        <f>ROUND(I3517*H3517,3)</f>
        <v>0</v>
      </c>
      <c r="K3517" s="153"/>
      <c r="L3517" s="31"/>
      <c r="M3517" s="154" t="s">
        <v>1</v>
      </c>
      <c r="N3517" s="155" t="s">
        <v>37</v>
      </c>
      <c r="O3517" s="156">
        <v>0.84599999999999997</v>
      </c>
      <c r="P3517" s="156">
        <f>O3517*H3517</f>
        <v>411.03755999999998</v>
      </c>
      <c r="Q3517" s="156">
        <v>1.1730000000000001E-2</v>
      </c>
      <c r="R3517" s="156">
        <f>Q3517*H3517</f>
        <v>5.6991378000000008</v>
      </c>
      <c r="S3517" s="156">
        <v>0</v>
      </c>
      <c r="T3517" s="157">
        <f>S3517*H3517</f>
        <v>0</v>
      </c>
      <c r="U3517" s="30"/>
      <c r="V3517" s="30"/>
      <c r="W3517" s="30"/>
      <c r="X3517" s="30"/>
      <c r="Y3517" s="30"/>
      <c r="Z3517" s="30"/>
      <c r="AA3517" s="30"/>
      <c r="AB3517" s="30"/>
      <c r="AC3517" s="30"/>
      <c r="AD3517" s="30"/>
      <c r="AE3517" s="30"/>
      <c r="AR3517" s="158" t="s">
        <v>220</v>
      </c>
      <c r="AT3517" s="158" t="s">
        <v>159</v>
      </c>
      <c r="AU3517" s="158" t="s">
        <v>87</v>
      </c>
      <c r="AY3517" s="18" t="s">
        <v>157</v>
      </c>
      <c r="BE3517" s="159">
        <f>IF(N3517="základná",J3517,0)</f>
        <v>0</v>
      </c>
      <c r="BF3517" s="159">
        <f>IF(N3517="znížená",J3517,0)</f>
        <v>0</v>
      </c>
      <c r="BG3517" s="159">
        <f>IF(N3517="zákl. prenesená",J3517,0)</f>
        <v>0</v>
      </c>
      <c r="BH3517" s="159">
        <f>IF(N3517="zníž. prenesená",J3517,0)</f>
        <v>0</v>
      </c>
      <c r="BI3517" s="159">
        <f>IF(N3517="nulová",J3517,0)</f>
        <v>0</v>
      </c>
      <c r="BJ3517" s="18" t="s">
        <v>87</v>
      </c>
      <c r="BK3517" s="160">
        <f>ROUND(I3517*H3517,3)</f>
        <v>0</v>
      </c>
      <c r="BL3517" s="18" t="s">
        <v>220</v>
      </c>
      <c r="BM3517" s="158" t="s">
        <v>4168</v>
      </c>
    </row>
    <row r="3518" spans="1:65" s="13" customFormat="1" x14ac:dyDescent="0.2">
      <c r="B3518" s="165"/>
      <c r="D3518" s="166" t="s">
        <v>269</v>
      </c>
      <c r="E3518" s="167" t="s">
        <v>1</v>
      </c>
      <c r="F3518" s="168" t="s">
        <v>4169</v>
      </c>
      <c r="H3518" s="167" t="s">
        <v>1</v>
      </c>
      <c r="L3518" s="165"/>
      <c r="M3518" s="169"/>
      <c r="N3518" s="170"/>
      <c r="O3518" s="170"/>
      <c r="P3518" s="170"/>
      <c r="Q3518" s="170"/>
      <c r="R3518" s="170"/>
      <c r="S3518" s="170"/>
      <c r="T3518" s="171"/>
      <c r="AT3518" s="167" t="s">
        <v>269</v>
      </c>
      <c r="AU3518" s="167" t="s">
        <v>87</v>
      </c>
      <c r="AV3518" s="13" t="s">
        <v>79</v>
      </c>
      <c r="AW3518" s="13" t="s">
        <v>26</v>
      </c>
      <c r="AX3518" s="13" t="s">
        <v>71</v>
      </c>
      <c r="AY3518" s="167" t="s">
        <v>157</v>
      </c>
    </row>
    <row r="3519" spans="1:65" s="13" customFormat="1" x14ac:dyDescent="0.2">
      <c r="B3519" s="165"/>
      <c r="D3519" s="166" t="s">
        <v>269</v>
      </c>
      <c r="E3519" s="167" t="s">
        <v>1</v>
      </c>
      <c r="F3519" s="168" t="s">
        <v>1401</v>
      </c>
      <c r="H3519" s="167" t="s">
        <v>1</v>
      </c>
      <c r="L3519" s="165"/>
      <c r="M3519" s="169"/>
      <c r="N3519" s="170"/>
      <c r="O3519" s="170"/>
      <c r="P3519" s="170"/>
      <c r="Q3519" s="170"/>
      <c r="R3519" s="170"/>
      <c r="S3519" s="170"/>
      <c r="T3519" s="171"/>
      <c r="AT3519" s="167" t="s">
        <v>269</v>
      </c>
      <c r="AU3519" s="167" t="s">
        <v>87</v>
      </c>
      <c r="AV3519" s="13" t="s">
        <v>79</v>
      </c>
      <c r="AW3519" s="13" t="s">
        <v>26</v>
      </c>
      <c r="AX3519" s="13" t="s">
        <v>71</v>
      </c>
      <c r="AY3519" s="167" t="s">
        <v>157</v>
      </c>
    </row>
    <row r="3520" spans="1:65" s="14" customFormat="1" x14ac:dyDescent="0.2">
      <c r="B3520" s="172"/>
      <c r="D3520" s="166" t="s">
        <v>269</v>
      </c>
      <c r="E3520" s="173" t="s">
        <v>1</v>
      </c>
      <c r="F3520" s="174" t="s">
        <v>4170</v>
      </c>
      <c r="H3520" s="175">
        <v>275</v>
      </c>
      <c r="L3520" s="172"/>
      <c r="M3520" s="176"/>
      <c r="N3520" s="177"/>
      <c r="O3520" s="177"/>
      <c r="P3520" s="177"/>
      <c r="Q3520" s="177"/>
      <c r="R3520" s="177"/>
      <c r="S3520" s="177"/>
      <c r="T3520" s="178"/>
      <c r="AT3520" s="173" t="s">
        <v>269</v>
      </c>
      <c r="AU3520" s="173" t="s">
        <v>87</v>
      </c>
      <c r="AV3520" s="14" t="s">
        <v>87</v>
      </c>
      <c r="AW3520" s="14" t="s">
        <v>26</v>
      </c>
      <c r="AX3520" s="14" t="s">
        <v>71</v>
      </c>
      <c r="AY3520" s="173" t="s">
        <v>157</v>
      </c>
    </row>
    <row r="3521" spans="1:65" s="14" customFormat="1" x14ac:dyDescent="0.2">
      <c r="B3521" s="172"/>
      <c r="D3521" s="166" t="s">
        <v>269</v>
      </c>
      <c r="E3521" s="173" t="s">
        <v>1</v>
      </c>
      <c r="F3521" s="174" t="s">
        <v>4171</v>
      </c>
      <c r="H3521" s="175">
        <v>112.73</v>
      </c>
      <c r="L3521" s="172"/>
      <c r="M3521" s="176"/>
      <c r="N3521" s="177"/>
      <c r="O3521" s="177"/>
      <c r="P3521" s="177"/>
      <c r="Q3521" s="177"/>
      <c r="R3521" s="177"/>
      <c r="S3521" s="177"/>
      <c r="T3521" s="178"/>
      <c r="AT3521" s="173" t="s">
        <v>269</v>
      </c>
      <c r="AU3521" s="173" t="s">
        <v>87</v>
      </c>
      <c r="AV3521" s="14" t="s">
        <v>87</v>
      </c>
      <c r="AW3521" s="14" t="s">
        <v>26</v>
      </c>
      <c r="AX3521" s="14" t="s">
        <v>71</v>
      </c>
      <c r="AY3521" s="173" t="s">
        <v>157</v>
      </c>
    </row>
    <row r="3522" spans="1:65" s="14" customFormat="1" x14ac:dyDescent="0.2">
      <c r="B3522" s="172"/>
      <c r="D3522" s="166" t="s">
        <v>269</v>
      </c>
      <c r="E3522" s="173" t="s">
        <v>1</v>
      </c>
      <c r="F3522" s="174" t="s">
        <v>4172</v>
      </c>
      <c r="H3522" s="175">
        <v>3.38</v>
      </c>
      <c r="L3522" s="172"/>
      <c r="M3522" s="176"/>
      <c r="N3522" s="177"/>
      <c r="O3522" s="177"/>
      <c r="P3522" s="177"/>
      <c r="Q3522" s="177"/>
      <c r="R3522" s="177"/>
      <c r="S3522" s="177"/>
      <c r="T3522" s="178"/>
      <c r="AT3522" s="173" t="s">
        <v>269</v>
      </c>
      <c r="AU3522" s="173" t="s">
        <v>87</v>
      </c>
      <c r="AV3522" s="14" t="s">
        <v>87</v>
      </c>
      <c r="AW3522" s="14" t="s">
        <v>26</v>
      </c>
      <c r="AX3522" s="14" t="s">
        <v>71</v>
      </c>
      <c r="AY3522" s="173" t="s">
        <v>157</v>
      </c>
    </row>
    <row r="3523" spans="1:65" s="16" customFormat="1" x14ac:dyDescent="0.2">
      <c r="B3523" s="186"/>
      <c r="D3523" s="166" t="s">
        <v>269</v>
      </c>
      <c r="E3523" s="187" t="s">
        <v>1</v>
      </c>
      <c r="F3523" s="188" t="s">
        <v>319</v>
      </c>
      <c r="H3523" s="189">
        <v>391.11</v>
      </c>
      <c r="L3523" s="186"/>
      <c r="M3523" s="190"/>
      <c r="N3523" s="191"/>
      <c r="O3523" s="191"/>
      <c r="P3523" s="191"/>
      <c r="Q3523" s="191"/>
      <c r="R3523" s="191"/>
      <c r="S3523" s="191"/>
      <c r="T3523" s="192"/>
      <c r="AT3523" s="187" t="s">
        <v>269</v>
      </c>
      <c r="AU3523" s="187" t="s">
        <v>87</v>
      </c>
      <c r="AV3523" s="16" t="s">
        <v>92</v>
      </c>
      <c r="AW3523" s="16" t="s">
        <v>26</v>
      </c>
      <c r="AX3523" s="16" t="s">
        <v>71</v>
      </c>
      <c r="AY3523" s="187" t="s">
        <v>157</v>
      </c>
    </row>
    <row r="3524" spans="1:65" s="13" customFormat="1" x14ac:dyDescent="0.2">
      <c r="B3524" s="165"/>
      <c r="D3524" s="166" t="s">
        <v>269</v>
      </c>
      <c r="E3524" s="167" t="s">
        <v>1</v>
      </c>
      <c r="F3524" s="168" t="s">
        <v>4173</v>
      </c>
      <c r="H3524" s="167" t="s">
        <v>1</v>
      </c>
      <c r="L3524" s="165"/>
      <c r="M3524" s="169"/>
      <c r="N3524" s="170"/>
      <c r="O3524" s="170"/>
      <c r="P3524" s="170"/>
      <c r="Q3524" s="170"/>
      <c r="R3524" s="170"/>
      <c r="S3524" s="170"/>
      <c r="T3524" s="171"/>
      <c r="AT3524" s="167" t="s">
        <v>269</v>
      </c>
      <c r="AU3524" s="167" t="s">
        <v>87</v>
      </c>
      <c r="AV3524" s="13" t="s">
        <v>79</v>
      </c>
      <c r="AW3524" s="13" t="s">
        <v>26</v>
      </c>
      <c r="AX3524" s="13" t="s">
        <v>71</v>
      </c>
      <c r="AY3524" s="167" t="s">
        <v>157</v>
      </c>
    </row>
    <row r="3525" spans="1:65" s="13" customFormat="1" x14ac:dyDescent="0.2">
      <c r="B3525" s="165"/>
      <c r="D3525" s="166" t="s">
        <v>269</v>
      </c>
      <c r="E3525" s="167" t="s">
        <v>1</v>
      </c>
      <c r="F3525" s="168" t="s">
        <v>1908</v>
      </c>
      <c r="H3525" s="167" t="s">
        <v>1</v>
      </c>
      <c r="L3525" s="165"/>
      <c r="M3525" s="169"/>
      <c r="N3525" s="170"/>
      <c r="O3525" s="170"/>
      <c r="P3525" s="170"/>
      <c r="Q3525" s="170"/>
      <c r="R3525" s="170"/>
      <c r="S3525" s="170"/>
      <c r="T3525" s="171"/>
      <c r="AT3525" s="167" t="s">
        <v>269</v>
      </c>
      <c r="AU3525" s="167" t="s">
        <v>87</v>
      </c>
      <c r="AV3525" s="13" t="s">
        <v>79</v>
      </c>
      <c r="AW3525" s="13" t="s">
        <v>26</v>
      </c>
      <c r="AX3525" s="13" t="s">
        <v>71</v>
      </c>
      <c r="AY3525" s="167" t="s">
        <v>157</v>
      </c>
    </row>
    <row r="3526" spans="1:65" s="14" customFormat="1" x14ac:dyDescent="0.2">
      <c r="B3526" s="172"/>
      <c r="D3526" s="166" t="s">
        <v>269</v>
      </c>
      <c r="E3526" s="173" t="s">
        <v>1</v>
      </c>
      <c r="F3526" s="174" t="s">
        <v>3090</v>
      </c>
      <c r="H3526" s="175">
        <v>94.75</v>
      </c>
      <c r="L3526" s="172"/>
      <c r="M3526" s="176"/>
      <c r="N3526" s="177"/>
      <c r="O3526" s="177"/>
      <c r="P3526" s="177"/>
      <c r="Q3526" s="177"/>
      <c r="R3526" s="177"/>
      <c r="S3526" s="177"/>
      <c r="T3526" s="178"/>
      <c r="AT3526" s="173" t="s">
        <v>269</v>
      </c>
      <c r="AU3526" s="173" t="s">
        <v>87</v>
      </c>
      <c r="AV3526" s="14" t="s">
        <v>87</v>
      </c>
      <c r="AW3526" s="14" t="s">
        <v>26</v>
      </c>
      <c r="AX3526" s="14" t="s">
        <v>71</v>
      </c>
      <c r="AY3526" s="173" t="s">
        <v>157</v>
      </c>
    </row>
    <row r="3527" spans="1:65" s="16" customFormat="1" x14ac:dyDescent="0.2">
      <c r="B3527" s="186"/>
      <c r="D3527" s="166" t="s">
        <v>269</v>
      </c>
      <c r="E3527" s="187" t="s">
        <v>1</v>
      </c>
      <c r="F3527" s="188" t="s">
        <v>319</v>
      </c>
      <c r="H3527" s="189">
        <v>94.75</v>
      </c>
      <c r="L3527" s="186"/>
      <c r="M3527" s="190"/>
      <c r="N3527" s="191"/>
      <c r="O3527" s="191"/>
      <c r="P3527" s="191"/>
      <c r="Q3527" s="191"/>
      <c r="R3527" s="191"/>
      <c r="S3527" s="191"/>
      <c r="T3527" s="192"/>
      <c r="AT3527" s="187" t="s">
        <v>269</v>
      </c>
      <c r="AU3527" s="187" t="s">
        <v>87</v>
      </c>
      <c r="AV3527" s="16" t="s">
        <v>92</v>
      </c>
      <c r="AW3527" s="16" t="s">
        <v>26</v>
      </c>
      <c r="AX3527" s="16" t="s">
        <v>71</v>
      </c>
      <c r="AY3527" s="187" t="s">
        <v>157</v>
      </c>
    </row>
    <row r="3528" spans="1:65" s="15" customFormat="1" x14ac:dyDescent="0.2">
      <c r="B3528" s="179"/>
      <c r="D3528" s="166" t="s">
        <v>269</v>
      </c>
      <c r="E3528" s="180" t="s">
        <v>1</v>
      </c>
      <c r="F3528" s="181" t="s">
        <v>272</v>
      </c>
      <c r="H3528" s="182">
        <v>485.86</v>
      </c>
      <c r="L3528" s="179"/>
      <c r="M3528" s="183"/>
      <c r="N3528" s="184"/>
      <c r="O3528" s="184"/>
      <c r="P3528" s="184"/>
      <c r="Q3528" s="184"/>
      <c r="R3528" s="184"/>
      <c r="S3528" s="184"/>
      <c r="T3528" s="185"/>
      <c r="AT3528" s="180" t="s">
        <v>269</v>
      </c>
      <c r="AU3528" s="180" t="s">
        <v>87</v>
      </c>
      <c r="AV3528" s="15" t="s">
        <v>162</v>
      </c>
      <c r="AW3528" s="15" t="s">
        <v>26</v>
      </c>
      <c r="AX3528" s="15" t="s">
        <v>79</v>
      </c>
      <c r="AY3528" s="180" t="s">
        <v>157</v>
      </c>
    </row>
    <row r="3529" spans="1:65" s="2" customFormat="1" ht="14.45" customHeight="1" x14ac:dyDescent="0.2">
      <c r="A3529" s="30"/>
      <c r="B3529" s="147"/>
      <c r="C3529" s="148" t="s">
        <v>4174</v>
      </c>
      <c r="D3529" s="148" t="s">
        <v>159</v>
      </c>
      <c r="E3529" s="149" t="s">
        <v>4175</v>
      </c>
      <c r="F3529" s="150" t="s">
        <v>4176</v>
      </c>
      <c r="G3529" s="151" t="s">
        <v>196</v>
      </c>
      <c r="H3529" s="152">
        <v>856.85</v>
      </c>
      <c r="I3529" s="152"/>
      <c r="J3529" s="152">
        <f>ROUND(I3529*H3529,3)</f>
        <v>0</v>
      </c>
      <c r="K3529" s="153"/>
      <c r="L3529" s="31"/>
      <c r="M3529" s="154" t="s">
        <v>1</v>
      </c>
      <c r="N3529" s="155" t="s">
        <v>37</v>
      </c>
      <c r="O3529" s="156">
        <v>0.2</v>
      </c>
      <c r="P3529" s="156">
        <f>O3529*H3529</f>
        <v>171.37</v>
      </c>
      <c r="Q3529" s="156">
        <v>2.2000000000000001E-4</v>
      </c>
      <c r="R3529" s="156">
        <f>Q3529*H3529</f>
        <v>0.18850700000000001</v>
      </c>
      <c r="S3529" s="156">
        <v>0</v>
      </c>
      <c r="T3529" s="157">
        <f>S3529*H3529</f>
        <v>0</v>
      </c>
      <c r="U3529" s="30"/>
      <c r="V3529" s="30"/>
      <c r="W3529" s="30"/>
      <c r="X3529" s="30"/>
      <c r="Y3529" s="30"/>
      <c r="Z3529" s="30"/>
      <c r="AA3529" s="30"/>
      <c r="AB3529" s="30"/>
      <c r="AC3529" s="30"/>
      <c r="AD3529" s="30"/>
      <c r="AE3529" s="30"/>
      <c r="AR3529" s="158" t="s">
        <v>220</v>
      </c>
      <c r="AT3529" s="158" t="s">
        <v>159</v>
      </c>
      <c r="AU3529" s="158" t="s">
        <v>87</v>
      </c>
      <c r="AY3529" s="18" t="s">
        <v>157</v>
      </c>
      <c r="BE3529" s="159">
        <f>IF(N3529="základná",J3529,0)</f>
        <v>0</v>
      </c>
      <c r="BF3529" s="159">
        <f>IF(N3529="znížená",J3529,0)</f>
        <v>0</v>
      </c>
      <c r="BG3529" s="159">
        <f>IF(N3529="zákl. prenesená",J3529,0)</f>
        <v>0</v>
      </c>
      <c r="BH3529" s="159">
        <f>IF(N3529="zníž. prenesená",J3529,0)</f>
        <v>0</v>
      </c>
      <c r="BI3529" s="159">
        <f>IF(N3529="nulová",J3529,0)</f>
        <v>0</v>
      </c>
      <c r="BJ3529" s="18" t="s">
        <v>87</v>
      </c>
      <c r="BK3529" s="160">
        <f>ROUND(I3529*H3529,3)</f>
        <v>0</v>
      </c>
      <c r="BL3529" s="18" t="s">
        <v>220</v>
      </c>
      <c r="BM3529" s="158" t="s">
        <v>4177</v>
      </c>
    </row>
    <row r="3530" spans="1:65" s="13" customFormat="1" x14ac:dyDescent="0.2">
      <c r="B3530" s="165"/>
      <c r="D3530" s="166" t="s">
        <v>269</v>
      </c>
      <c r="E3530" s="167" t="s">
        <v>1</v>
      </c>
      <c r="F3530" s="168" t="s">
        <v>4178</v>
      </c>
      <c r="H3530" s="167" t="s">
        <v>1</v>
      </c>
      <c r="L3530" s="165"/>
      <c r="M3530" s="169"/>
      <c r="N3530" s="170"/>
      <c r="O3530" s="170"/>
      <c r="P3530" s="170"/>
      <c r="Q3530" s="170"/>
      <c r="R3530" s="170"/>
      <c r="S3530" s="170"/>
      <c r="T3530" s="171"/>
      <c r="AT3530" s="167" t="s">
        <v>269</v>
      </c>
      <c r="AU3530" s="167" t="s">
        <v>87</v>
      </c>
      <c r="AV3530" s="13" t="s">
        <v>79</v>
      </c>
      <c r="AW3530" s="13" t="s">
        <v>26</v>
      </c>
      <c r="AX3530" s="13" t="s">
        <v>71</v>
      </c>
      <c r="AY3530" s="167" t="s">
        <v>157</v>
      </c>
    </row>
    <row r="3531" spans="1:65" s="14" customFormat="1" x14ac:dyDescent="0.2">
      <c r="B3531" s="172"/>
      <c r="D3531" s="166" t="s">
        <v>269</v>
      </c>
      <c r="E3531" s="173" t="s">
        <v>1</v>
      </c>
      <c r="F3531" s="174" t="s">
        <v>4179</v>
      </c>
      <c r="H3531" s="175">
        <v>79.314999999999998</v>
      </c>
      <c r="L3531" s="172"/>
      <c r="M3531" s="176"/>
      <c r="N3531" s="177"/>
      <c r="O3531" s="177"/>
      <c r="P3531" s="177"/>
      <c r="Q3531" s="177"/>
      <c r="R3531" s="177"/>
      <c r="S3531" s="177"/>
      <c r="T3531" s="178"/>
      <c r="AT3531" s="173" t="s">
        <v>269</v>
      </c>
      <c r="AU3531" s="173" t="s">
        <v>87</v>
      </c>
      <c r="AV3531" s="14" t="s">
        <v>87</v>
      </c>
      <c r="AW3531" s="14" t="s">
        <v>26</v>
      </c>
      <c r="AX3531" s="14" t="s">
        <v>71</v>
      </c>
      <c r="AY3531" s="173" t="s">
        <v>157</v>
      </c>
    </row>
    <row r="3532" spans="1:65" s="14" customFormat="1" x14ac:dyDescent="0.2">
      <c r="B3532" s="172"/>
      <c r="D3532" s="166" t="s">
        <v>269</v>
      </c>
      <c r="E3532" s="173" t="s">
        <v>1</v>
      </c>
      <c r="F3532" s="174" t="s">
        <v>4180</v>
      </c>
      <c r="H3532" s="175">
        <v>11.4</v>
      </c>
      <c r="L3532" s="172"/>
      <c r="M3532" s="176"/>
      <c r="N3532" s="177"/>
      <c r="O3532" s="177"/>
      <c r="P3532" s="177"/>
      <c r="Q3532" s="177"/>
      <c r="R3532" s="177"/>
      <c r="S3532" s="177"/>
      <c r="T3532" s="178"/>
      <c r="AT3532" s="173" t="s">
        <v>269</v>
      </c>
      <c r="AU3532" s="173" t="s">
        <v>87</v>
      </c>
      <c r="AV3532" s="14" t="s">
        <v>87</v>
      </c>
      <c r="AW3532" s="14" t="s">
        <v>26</v>
      </c>
      <c r="AX3532" s="14" t="s">
        <v>71</v>
      </c>
      <c r="AY3532" s="173" t="s">
        <v>157</v>
      </c>
    </row>
    <row r="3533" spans="1:65" s="16" customFormat="1" x14ac:dyDescent="0.2">
      <c r="B3533" s="186"/>
      <c r="D3533" s="166" t="s">
        <v>269</v>
      </c>
      <c r="E3533" s="187" t="s">
        <v>1</v>
      </c>
      <c r="F3533" s="188" t="s">
        <v>319</v>
      </c>
      <c r="H3533" s="189">
        <v>90.715000000000003</v>
      </c>
      <c r="L3533" s="186"/>
      <c r="M3533" s="190"/>
      <c r="N3533" s="191"/>
      <c r="O3533" s="191"/>
      <c r="P3533" s="191"/>
      <c r="Q3533" s="191"/>
      <c r="R3533" s="191"/>
      <c r="S3533" s="191"/>
      <c r="T3533" s="192"/>
      <c r="AT3533" s="187" t="s">
        <v>269</v>
      </c>
      <c r="AU3533" s="187" t="s">
        <v>87</v>
      </c>
      <c r="AV3533" s="16" t="s">
        <v>92</v>
      </c>
      <c r="AW3533" s="16" t="s">
        <v>26</v>
      </c>
      <c r="AX3533" s="16" t="s">
        <v>71</v>
      </c>
      <c r="AY3533" s="187" t="s">
        <v>157</v>
      </c>
    </row>
    <row r="3534" spans="1:65" s="13" customFormat="1" x14ac:dyDescent="0.2">
      <c r="B3534" s="165"/>
      <c r="D3534" s="166" t="s">
        <v>269</v>
      </c>
      <c r="E3534" s="167" t="s">
        <v>1</v>
      </c>
      <c r="F3534" s="168" t="s">
        <v>4181</v>
      </c>
      <c r="H3534" s="167" t="s">
        <v>1</v>
      </c>
      <c r="L3534" s="165"/>
      <c r="M3534" s="169"/>
      <c r="N3534" s="170"/>
      <c r="O3534" s="170"/>
      <c r="P3534" s="170"/>
      <c r="Q3534" s="170"/>
      <c r="R3534" s="170"/>
      <c r="S3534" s="170"/>
      <c r="T3534" s="171"/>
      <c r="AT3534" s="167" t="s">
        <v>269</v>
      </c>
      <c r="AU3534" s="167" t="s">
        <v>87</v>
      </c>
      <c r="AV3534" s="13" t="s">
        <v>79</v>
      </c>
      <c r="AW3534" s="13" t="s">
        <v>26</v>
      </c>
      <c r="AX3534" s="13" t="s">
        <v>71</v>
      </c>
      <c r="AY3534" s="167" t="s">
        <v>157</v>
      </c>
    </row>
    <row r="3535" spans="1:65" s="14" customFormat="1" x14ac:dyDescent="0.2">
      <c r="B3535" s="172"/>
      <c r="D3535" s="166" t="s">
        <v>269</v>
      </c>
      <c r="E3535" s="173" t="s">
        <v>1</v>
      </c>
      <c r="F3535" s="174" t="s">
        <v>4182</v>
      </c>
      <c r="H3535" s="175">
        <v>62.91</v>
      </c>
      <c r="L3535" s="172"/>
      <c r="M3535" s="176"/>
      <c r="N3535" s="177"/>
      <c r="O3535" s="177"/>
      <c r="P3535" s="177"/>
      <c r="Q3535" s="177"/>
      <c r="R3535" s="177"/>
      <c r="S3535" s="177"/>
      <c r="T3535" s="178"/>
      <c r="AT3535" s="173" t="s">
        <v>269</v>
      </c>
      <c r="AU3535" s="173" t="s">
        <v>87</v>
      </c>
      <c r="AV3535" s="14" t="s">
        <v>87</v>
      </c>
      <c r="AW3535" s="14" t="s">
        <v>26</v>
      </c>
      <c r="AX3535" s="14" t="s">
        <v>71</v>
      </c>
      <c r="AY3535" s="173" t="s">
        <v>157</v>
      </c>
    </row>
    <row r="3536" spans="1:65" s="14" customFormat="1" x14ac:dyDescent="0.2">
      <c r="B3536" s="172"/>
      <c r="D3536" s="166" t="s">
        <v>269</v>
      </c>
      <c r="E3536" s="173" t="s">
        <v>1</v>
      </c>
      <c r="F3536" s="174" t="s">
        <v>4183</v>
      </c>
      <c r="H3536" s="175">
        <v>49.23</v>
      </c>
      <c r="L3536" s="172"/>
      <c r="M3536" s="176"/>
      <c r="N3536" s="177"/>
      <c r="O3536" s="177"/>
      <c r="P3536" s="177"/>
      <c r="Q3536" s="177"/>
      <c r="R3536" s="177"/>
      <c r="S3536" s="177"/>
      <c r="T3536" s="178"/>
      <c r="AT3536" s="173" t="s">
        <v>269</v>
      </c>
      <c r="AU3536" s="173" t="s">
        <v>87</v>
      </c>
      <c r="AV3536" s="14" t="s">
        <v>87</v>
      </c>
      <c r="AW3536" s="14" t="s">
        <v>26</v>
      </c>
      <c r="AX3536" s="14" t="s">
        <v>71</v>
      </c>
      <c r="AY3536" s="173" t="s">
        <v>157</v>
      </c>
    </row>
    <row r="3537" spans="2:51" s="14" customFormat="1" x14ac:dyDescent="0.2">
      <c r="B3537" s="172"/>
      <c r="D3537" s="166" t="s">
        <v>269</v>
      </c>
      <c r="E3537" s="173" t="s">
        <v>1</v>
      </c>
      <c r="F3537" s="174" t="s">
        <v>4184</v>
      </c>
      <c r="H3537" s="175">
        <v>51.56</v>
      </c>
      <c r="L3537" s="172"/>
      <c r="M3537" s="176"/>
      <c r="N3537" s="177"/>
      <c r="O3537" s="177"/>
      <c r="P3537" s="177"/>
      <c r="Q3537" s="177"/>
      <c r="R3537" s="177"/>
      <c r="S3537" s="177"/>
      <c r="T3537" s="178"/>
      <c r="AT3537" s="173" t="s">
        <v>269</v>
      </c>
      <c r="AU3537" s="173" t="s">
        <v>87</v>
      </c>
      <c r="AV3537" s="14" t="s">
        <v>87</v>
      </c>
      <c r="AW3537" s="14" t="s">
        <v>26</v>
      </c>
      <c r="AX3537" s="14" t="s">
        <v>71</v>
      </c>
      <c r="AY3537" s="173" t="s">
        <v>157</v>
      </c>
    </row>
    <row r="3538" spans="2:51" s="14" customFormat="1" x14ac:dyDescent="0.2">
      <c r="B3538" s="172"/>
      <c r="D3538" s="166" t="s">
        <v>269</v>
      </c>
      <c r="E3538" s="173" t="s">
        <v>1</v>
      </c>
      <c r="F3538" s="174" t="s">
        <v>4185</v>
      </c>
      <c r="H3538" s="175">
        <v>89.66</v>
      </c>
      <c r="L3538" s="172"/>
      <c r="M3538" s="176"/>
      <c r="N3538" s="177"/>
      <c r="O3538" s="177"/>
      <c r="P3538" s="177"/>
      <c r="Q3538" s="177"/>
      <c r="R3538" s="177"/>
      <c r="S3538" s="177"/>
      <c r="T3538" s="178"/>
      <c r="AT3538" s="173" t="s">
        <v>269</v>
      </c>
      <c r="AU3538" s="173" t="s">
        <v>87</v>
      </c>
      <c r="AV3538" s="14" t="s">
        <v>87</v>
      </c>
      <c r="AW3538" s="14" t="s">
        <v>26</v>
      </c>
      <c r="AX3538" s="14" t="s">
        <v>71</v>
      </c>
      <c r="AY3538" s="173" t="s">
        <v>157</v>
      </c>
    </row>
    <row r="3539" spans="2:51" s="16" customFormat="1" x14ac:dyDescent="0.2">
      <c r="B3539" s="186"/>
      <c r="D3539" s="166" t="s">
        <v>269</v>
      </c>
      <c r="E3539" s="187" t="s">
        <v>1</v>
      </c>
      <c r="F3539" s="188" t="s">
        <v>319</v>
      </c>
      <c r="H3539" s="189">
        <v>253.36</v>
      </c>
      <c r="L3539" s="186"/>
      <c r="M3539" s="190"/>
      <c r="N3539" s="191"/>
      <c r="O3539" s="191"/>
      <c r="P3539" s="191"/>
      <c r="Q3539" s="191"/>
      <c r="R3539" s="191"/>
      <c r="S3539" s="191"/>
      <c r="T3539" s="192"/>
      <c r="AT3539" s="187" t="s">
        <v>269</v>
      </c>
      <c r="AU3539" s="187" t="s">
        <v>87</v>
      </c>
      <c r="AV3539" s="16" t="s">
        <v>92</v>
      </c>
      <c r="AW3539" s="16" t="s">
        <v>26</v>
      </c>
      <c r="AX3539" s="16" t="s">
        <v>71</v>
      </c>
      <c r="AY3539" s="187" t="s">
        <v>157</v>
      </c>
    </row>
    <row r="3540" spans="2:51" s="13" customFormat="1" x14ac:dyDescent="0.2">
      <c r="B3540" s="165"/>
      <c r="D3540" s="166" t="s">
        <v>269</v>
      </c>
      <c r="E3540" s="167" t="s">
        <v>1</v>
      </c>
      <c r="F3540" s="168" t="s">
        <v>4186</v>
      </c>
      <c r="H3540" s="167" t="s">
        <v>1</v>
      </c>
      <c r="L3540" s="165"/>
      <c r="M3540" s="169"/>
      <c r="N3540" s="170"/>
      <c r="O3540" s="170"/>
      <c r="P3540" s="170"/>
      <c r="Q3540" s="170"/>
      <c r="R3540" s="170"/>
      <c r="S3540" s="170"/>
      <c r="T3540" s="171"/>
      <c r="AT3540" s="167" t="s">
        <v>269</v>
      </c>
      <c r="AU3540" s="167" t="s">
        <v>87</v>
      </c>
      <c r="AV3540" s="13" t="s">
        <v>79</v>
      </c>
      <c r="AW3540" s="13" t="s">
        <v>26</v>
      </c>
      <c r="AX3540" s="13" t="s">
        <v>71</v>
      </c>
      <c r="AY3540" s="167" t="s">
        <v>157</v>
      </c>
    </row>
    <row r="3541" spans="2:51" s="14" customFormat="1" x14ac:dyDescent="0.2">
      <c r="B3541" s="172"/>
      <c r="D3541" s="166" t="s">
        <v>269</v>
      </c>
      <c r="E3541" s="173" t="s">
        <v>1</v>
      </c>
      <c r="F3541" s="174" t="s">
        <v>4187</v>
      </c>
      <c r="H3541" s="175">
        <v>212.67</v>
      </c>
      <c r="L3541" s="172"/>
      <c r="M3541" s="176"/>
      <c r="N3541" s="177"/>
      <c r="O3541" s="177"/>
      <c r="P3541" s="177"/>
      <c r="Q3541" s="177"/>
      <c r="R3541" s="177"/>
      <c r="S3541" s="177"/>
      <c r="T3541" s="178"/>
      <c r="AT3541" s="173" t="s">
        <v>269</v>
      </c>
      <c r="AU3541" s="173" t="s">
        <v>87</v>
      </c>
      <c r="AV3541" s="14" t="s">
        <v>87</v>
      </c>
      <c r="AW3541" s="14" t="s">
        <v>26</v>
      </c>
      <c r="AX3541" s="14" t="s">
        <v>71</v>
      </c>
      <c r="AY3541" s="173" t="s">
        <v>157</v>
      </c>
    </row>
    <row r="3542" spans="2:51" s="14" customFormat="1" x14ac:dyDescent="0.2">
      <c r="B3542" s="172"/>
      <c r="D3542" s="166" t="s">
        <v>269</v>
      </c>
      <c r="E3542" s="173" t="s">
        <v>1</v>
      </c>
      <c r="F3542" s="174" t="s">
        <v>4188</v>
      </c>
      <c r="H3542" s="175">
        <v>56.65</v>
      </c>
      <c r="L3542" s="172"/>
      <c r="M3542" s="176"/>
      <c r="N3542" s="177"/>
      <c r="O3542" s="177"/>
      <c r="P3542" s="177"/>
      <c r="Q3542" s="177"/>
      <c r="R3542" s="177"/>
      <c r="S3542" s="177"/>
      <c r="T3542" s="178"/>
      <c r="AT3542" s="173" t="s">
        <v>269</v>
      </c>
      <c r="AU3542" s="173" t="s">
        <v>87</v>
      </c>
      <c r="AV3542" s="14" t="s">
        <v>87</v>
      </c>
      <c r="AW3542" s="14" t="s">
        <v>26</v>
      </c>
      <c r="AX3542" s="14" t="s">
        <v>71</v>
      </c>
      <c r="AY3542" s="173" t="s">
        <v>157</v>
      </c>
    </row>
    <row r="3543" spans="2:51" s="14" customFormat="1" x14ac:dyDescent="0.2">
      <c r="B3543" s="172"/>
      <c r="D3543" s="166" t="s">
        <v>269</v>
      </c>
      <c r="E3543" s="173" t="s">
        <v>1</v>
      </c>
      <c r="F3543" s="174" t="s">
        <v>4189</v>
      </c>
      <c r="H3543" s="175">
        <v>57.85</v>
      </c>
      <c r="L3543" s="172"/>
      <c r="M3543" s="176"/>
      <c r="N3543" s="177"/>
      <c r="O3543" s="177"/>
      <c r="P3543" s="177"/>
      <c r="Q3543" s="177"/>
      <c r="R3543" s="177"/>
      <c r="S3543" s="177"/>
      <c r="T3543" s="178"/>
      <c r="AT3543" s="173" t="s">
        <v>269</v>
      </c>
      <c r="AU3543" s="173" t="s">
        <v>87</v>
      </c>
      <c r="AV3543" s="14" t="s">
        <v>87</v>
      </c>
      <c r="AW3543" s="14" t="s">
        <v>26</v>
      </c>
      <c r="AX3543" s="14" t="s">
        <v>71</v>
      </c>
      <c r="AY3543" s="173" t="s">
        <v>157</v>
      </c>
    </row>
    <row r="3544" spans="2:51" s="16" customFormat="1" x14ac:dyDescent="0.2">
      <c r="B3544" s="186"/>
      <c r="D3544" s="166" t="s">
        <v>269</v>
      </c>
      <c r="E3544" s="187" t="s">
        <v>1</v>
      </c>
      <c r="F3544" s="188" t="s">
        <v>319</v>
      </c>
      <c r="H3544" s="189">
        <v>327.17</v>
      </c>
      <c r="L3544" s="186"/>
      <c r="M3544" s="190"/>
      <c r="N3544" s="191"/>
      <c r="O3544" s="191"/>
      <c r="P3544" s="191"/>
      <c r="Q3544" s="191"/>
      <c r="R3544" s="191"/>
      <c r="S3544" s="191"/>
      <c r="T3544" s="192"/>
      <c r="AT3544" s="187" t="s">
        <v>269</v>
      </c>
      <c r="AU3544" s="187" t="s">
        <v>87</v>
      </c>
      <c r="AV3544" s="16" t="s">
        <v>92</v>
      </c>
      <c r="AW3544" s="16" t="s">
        <v>26</v>
      </c>
      <c r="AX3544" s="16" t="s">
        <v>71</v>
      </c>
      <c r="AY3544" s="187" t="s">
        <v>157</v>
      </c>
    </row>
    <row r="3545" spans="2:51" s="13" customFormat="1" x14ac:dyDescent="0.2">
      <c r="B3545" s="165"/>
      <c r="D3545" s="166" t="s">
        <v>269</v>
      </c>
      <c r="E3545" s="167" t="s">
        <v>1</v>
      </c>
      <c r="F3545" s="168" t="s">
        <v>4190</v>
      </c>
      <c r="H3545" s="167" t="s">
        <v>1</v>
      </c>
      <c r="L3545" s="165"/>
      <c r="M3545" s="169"/>
      <c r="N3545" s="170"/>
      <c r="O3545" s="170"/>
      <c r="P3545" s="170"/>
      <c r="Q3545" s="170"/>
      <c r="R3545" s="170"/>
      <c r="S3545" s="170"/>
      <c r="T3545" s="171"/>
      <c r="AT3545" s="167" t="s">
        <v>269</v>
      </c>
      <c r="AU3545" s="167" t="s">
        <v>87</v>
      </c>
      <c r="AV3545" s="13" t="s">
        <v>79</v>
      </c>
      <c r="AW3545" s="13" t="s">
        <v>26</v>
      </c>
      <c r="AX3545" s="13" t="s">
        <v>71</v>
      </c>
      <c r="AY3545" s="167" t="s">
        <v>157</v>
      </c>
    </row>
    <row r="3546" spans="2:51" s="14" customFormat="1" x14ac:dyDescent="0.2">
      <c r="B3546" s="172"/>
      <c r="D3546" s="166" t="s">
        <v>269</v>
      </c>
      <c r="E3546" s="173" t="s">
        <v>1</v>
      </c>
      <c r="F3546" s="174" t="s">
        <v>4191</v>
      </c>
      <c r="H3546" s="175">
        <v>89.95</v>
      </c>
      <c r="L3546" s="172"/>
      <c r="M3546" s="176"/>
      <c r="N3546" s="177"/>
      <c r="O3546" s="177"/>
      <c r="P3546" s="177"/>
      <c r="Q3546" s="177"/>
      <c r="R3546" s="177"/>
      <c r="S3546" s="177"/>
      <c r="T3546" s="178"/>
      <c r="AT3546" s="173" t="s">
        <v>269</v>
      </c>
      <c r="AU3546" s="173" t="s">
        <v>87</v>
      </c>
      <c r="AV3546" s="14" t="s">
        <v>87</v>
      </c>
      <c r="AW3546" s="14" t="s">
        <v>26</v>
      </c>
      <c r="AX3546" s="14" t="s">
        <v>71</v>
      </c>
      <c r="AY3546" s="173" t="s">
        <v>157</v>
      </c>
    </row>
    <row r="3547" spans="2:51" s="16" customFormat="1" x14ac:dyDescent="0.2">
      <c r="B3547" s="186"/>
      <c r="D3547" s="166" t="s">
        <v>269</v>
      </c>
      <c r="E3547" s="187" t="s">
        <v>1</v>
      </c>
      <c r="F3547" s="188" t="s">
        <v>319</v>
      </c>
      <c r="H3547" s="189">
        <v>89.95</v>
      </c>
      <c r="L3547" s="186"/>
      <c r="M3547" s="190"/>
      <c r="N3547" s="191"/>
      <c r="O3547" s="191"/>
      <c r="P3547" s="191"/>
      <c r="Q3547" s="191"/>
      <c r="R3547" s="191"/>
      <c r="S3547" s="191"/>
      <c r="T3547" s="192"/>
      <c r="AT3547" s="187" t="s">
        <v>269</v>
      </c>
      <c r="AU3547" s="187" t="s">
        <v>87</v>
      </c>
      <c r="AV3547" s="16" t="s">
        <v>92</v>
      </c>
      <c r="AW3547" s="16" t="s">
        <v>26</v>
      </c>
      <c r="AX3547" s="16" t="s">
        <v>71</v>
      </c>
      <c r="AY3547" s="187" t="s">
        <v>157</v>
      </c>
    </row>
    <row r="3548" spans="2:51" s="13" customFormat="1" x14ac:dyDescent="0.2">
      <c r="B3548" s="165"/>
      <c r="D3548" s="166" t="s">
        <v>269</v>
      </c>
      <c r="E3548" s="167" t="s">
        <v>1</v>
      </c>
      <c r="F3548" s="168" t="s">
        <v>4192</v>
      </c>
      <c r="H3548" s="167" t="s">
        <v>1</v>
      </c>
      <c r="L3548" s="165"/>
      <c r="M3548" s="169"/>
      <c r="N3548" s="170"/>
      <c r="O3548" s="170"/>
      <c r="P3548" s="170"/>
      <c r="Q3548" s="170"/>
      <c r="R3548" s="170"/>
      <c r="S3548" s="170"/>
      <c r="T3548" s="171"/>
      <c r="AT3548" s="167" t="s">
        <v>269</v>
      </c>
      <c r="AU3548" s="167" t="s">
        <v>87</v>
      </c>
      <c r="AV3548" s="13" t="s">
        <v>79</v>
      </c>
      <c r="AW3548" s="13" t="s">
        <v>26</v>
      </c>
      <c r="AX3548" s="13" t="s">
        <v>71</v>
      </c>
      <c r="AY3548" s="167" t="s">
        <v>157</v>
      </c>
    </row>
    <row r="3549" spans="2:51" s="14" customFormat="1" x14ac:dyDescent="0.2">
      <c r="B3549" s="172"/>
      <c r="D3549" s="166" t="s">
        <v>269</v>
      </c>
      <c r="E3549" s="173" t="s">
        <v>1</v>
      </c>
      <c r="F3549" s="174" t="s">
        <v>4193</v>
      </c>
      <c r="H3549" s="175">
        <v>45.945</v>
      </c>
      <c r="L3549" s="172"/>
      <c r="M3549" s="176"/>
      <c r="N3549" s="177"/>
      <c r="O3549" s="177"/>
      <c r="P3549" s="177"/>
      <c r="Q3549" s="177"/>
      <c r="R3549" s="177"/>
      <c r="S3549" s="177"/>
      <c r="T3549" s="178"/>
      <c r="AT3549" s="173" t="s">
        <v>269</v>
      </c>
      <c r="AU3549" s="173" t="s">
        <v>87</v>
      </c>
      <c r="AV3549" s="14" t="s">
        <v>87</v>
      </c>
      <c r="AW3549" s="14" t="s">
        <v>26</v>
      </c>
      <c r="AX3549" s="14" t="s">
        <v>71</v>
      </c>
      <c r="AY3549" s="173" t="s">
        <v>157</v>
      </c>
    </row>
    <row r="3550" spans="2:51" s="16" customFormat="1" x14ac:dyDescent="0.2">
      <c r="B3550" s="186"/>
      <c r="D3550" s="166" t="s">
        <v>269</v>
      </c>
      <c r="E3550" s="187" t="s">
        <v>1</v>
      </c>
      <c r="F3550" s="188" t="s">
        <v>319</v>
      </c>
      <c r="H3550" s="189">
        <v>45.945</v>
      </c>
      <c r="L3550" s="186"/>
      <c r="M3550" s="190"/>
      <c r="N3550" s="191"/>
      <c r="O3550" s="191"/>
      <c r="P3550" s="191"/>
      <c r="Q3550" s="191"/>
      <c r="R3550" s="191"/>
      <c r="S3550" s="191"/>
      <c r="T3550" s="192"/>
      <c r="AT3550" s="187" t="s">
        <v>269</v>
      </c>
      <c r="AU3550" s="187" t="s">
        <v>87</v>
      </c>
      <c r="AV3550" s="16" t="s">
        <v>92</v>
      </c>
      <c r="AW3550" s="16" t="s">
        <v>26</v>
      </c>
      <c r="AX3550" s="16" t="s">
        <v>71</v>
      </c>
      <c r="AY3550" s="187" t="s">
        <v>157</v>
      </c>
    </row>
    <row r="3551" spans="2:51" s="14" customFormat="1" x14ac:dyDescent="0.2">
      <c r="B3551" s="172"/>
      <c r="D3551" s="166" t="s">
        <v>269</v>
      </c>
      <c r="E3551" s="173" t="s">
        <v>1</v>
      </c>
      <c r="F3551" s="174" t="s">
        <v>4194</v>
      </c>
      <c r="H3551" s="175">
        <v>32.49</v>
      </c>
      <c r="L3551" s="172"/>
      <c r="M3551" s="176"/>
      <c r="N3551" s="177"/>
      <c r="O3551" s="177"/>
      <c r="P3551" s="177"/>
      <c r="Q3551" s="177"/>
      <c r="R3551" s="177"/>
      <c r="S3551" s="177"/>
      <c r="T3551" s="178"/>
      <c r="AT3551" s="173" t="s">
        <v>269</v>
      </c>
      <c r="AU3551" s="173" t="s">
        <v>87</v>
      </c>
      <c r="AV3551" s="14" t="s">
        <v>87</v>
      </c>
      <c r="AW3551" s="14" t="s">
        <v>26</v>
      </c>
      <c r="AX3551" s="14" t="s">
        <v>71</v>
      </c>
      <c r="AY3551" s="173" t="s">
        <v>157</v>
      </c>
    </row>
    <row r="3552" spans="2:51" s="14" customFormat="1" x14ac:dyDescent="0.2">
      <c r="B3552" s="172"/>
      <c r="D3552" s="166" t="s">
        <v>269</v>
      </c>
      <c r="E3552" s="173" t="s">
        <v>1</v>
      </c>
      <c r="F3552" s="174" t="s">
        <v>4195</v>
      </c>
      <c r="H3552" s="175">
        <v>17.22</v>
      </c>
      <c r="L3552" s="172"/>
      <c r="M3552" s="176"/>
      <c r="N3552" s="177"/>
      <c r="O3552" s="177"/>
      <c r="P3552" s="177"/>
      <c r="Q3552" s="177"/>
      <c r="R3552" s="177"/>
      <c r="S3552" s="177"/>
      <c r="T3552" s="178"/>
      <c r="AT3552" s="173" t="s">
        <v>269</v>
      </c>
      <c r="AU3552" s="173" t="s">
        <v>87</v>
      </c>
      <c r="AV3552" s="14" t="s">
        <v>87</v>
      </c>
      <c r="AW3552" s="14" t="s">
        <v>26</v>
      </c>
      <c r="AX3552" s="14" t="s">
        <v>71</v>
      </c>
      <c r="AY3552" s="173" t="s">
        <v>157</v>
      </c>
    </row>
    <row r="3553" spans="1:65" s="16" customFormat="1" x14ac:dyDescent="0.2">
      <c r="B3553" s="186"/>
      <c r="D3553" s="166" t="s">
        <v>269</v>
      </c>
      <c r="E3553" s="187" t="s">
        <v>1</v>
      </c>
      <c r="F3553" s="188" t="s">
        <v>319</v>
      </c>
      <c r="H3553" s="189">
        <v>49.71</v>
      </c>
      <c r="L3553" s="186"/>
      <c r="M3553" s="190"/>
      <c r="N3553" s="191"/>
      <c r="O3553" s="191"/>
      <c r="P3553" s="191"/>
      <c r="Q3553" s="191"/>
      <c r="R3553" s="191"/>
      <c r="S3553" s="191"/>
      <c r="T3553" s="192"/>
      <c r="AT3553" s="187" t="s">
        <v>269</v>
      </c>
      <c r="AU3553" s="187" t="s">
        <v>87</v>
      </c>
      <c r="AV3553" s="16" t="s">
        <v>92</v>
      </c>
      <c r="AW3553" s="16" t="s">
        <v>26</v>
      </c>
      <c r="AX3553" s="16" t="s">
        <v>71</v>
      </c>
      <c r="AY3553" s="187" t="s">
        <v>157</v>
      </c>
    </row>
    <row r="3554" spans="1:65" s="15" customFormat="1" x14ac:dyDescent="0.2">
      <c r="B3554" s="179"/>
      <c r="D3554" s="166" t="s">
        <v>269</v>
      </c>
      <c r="E3554" s="180" t="s">
        <v>1</v>
      </c>
      <c r="F3554" s="181" t="s">
        <v>272</v>
      </c>
      <c r="H3554" s="182">
        <v>856.85</v>
      </c>
      <c r="L3554" s="179"/>
      <c r="M3554" s="183"/>
      <c r="N3554" s="184"/>
      <c r="O3554" s="184"/>
      <c r="P3554" s="184"/>
      <c r="Q3554" s="184"/>
      <c r="R3554" s="184"/>
      <c r="S3554" s="184"/>
      <c r="T3554" s="185"/>
      <c r="AT3554" s="180" t="s">
        <v>269</v>
      </c>
      <c r="AU3554" s="180" t="s">
        <v>87</v>
      </c>
      <c r="AV3554" s="15" t="s">
        <v>162</v>
      </c>
      <c r="AW3554" s="15" t="s">
        <v>26</v>
      </c>
      <c r="AX3554" s="15" t="s">
        <v>79</v>
      </c>
      <c r="AY3554" s="180" t="s">
        <v>157</v>
      </c>
    </row>
    <row r="3555" spans="1:65" s="2" customFormat="1" ht="24.2" customHeight="1" x14ac:dyDescent="0.2">
      <c r="A3555" s="30"/>
      <c r="B3555" s="147"/>
      <c r="C3555" s="193" t="s">
        <v>4196</v>
      </c>
      <c r="D3555" s="193" t="s">
        <v>777</v>
      </c>
      <c r="E3555" s="194" t="s">
        <v>4197</v>
      </c>
      <c r="F3555" s="195" t="s">
        <v>4198</v>
      </c>
      <c r="G3555" s="196" t="s">
        <v>196</v>
      </c>
      <c r="H3555" s="197">
        <v>942.53499999999997</v>
      </c>
      <c r="I3555" s="197"/>
      <c r="J3555" s="197">
        <f>ROUND(I3555*H3555,3)</f>
        <v>0</v>
      </c>
      <c r="K3555" s="198"/>
      <c r="L3555" s="199"/>
      <c r="M3555" s="200" t="s">
        <v>1</v>
      </c>
      <c r="N3555" s="201" t="s">
        <v>37</v>
      </c>
      <c r="O3555" s="156">
        <v>0</v>
      </c>
      <c r="P3555" s="156">
        <f>O3555*H3555</f>
        <v>0</v>
      </c>
      <c r="Q3555" s="156">
        <v>1.8000000000000001E-4</v>
      </c>
      <c r="R3555" s="156">
        <f>Q3555*H3555</f>
        <v>0.16965630000000001</v>
      </c>
      <c r="S3555" s="156">
        <v>0</v>
      </c>
      <c r="T3555" s="157">
        <f>S3555*H3555</f>
        <v>0</v>
      </c>
      <c r="U3555" s="30"/>
      <c r="V3555" s="30"/>
      <c r="W3555" s="30"/>
      <c r="X3555" s="30"/>
      <c r="Y3555" s="30"/>
      <c r="Z3555" s="30"/>
      <c r="AA3555" s="30"/>
      <c r="AB3555" s="30"/>
      <c r="AC3555" s="30"/>
      <c r="AD3555" s="30"/>
      <c r="AE3555" s="30"/>
      <c r="AR3555" s="158" t="s">
        <v>511</v>
      </c>
      <c r="AT3555" s="158" t="s">
        <v>777</v>
      </c>
      <c r="AU3555" s="158" t="s">
        <v>87</v>
      </c>
      <c r="AY3555" s="18" t="s">
        <v>157</v>
      </c>
      <c r="BE3555" s="159">
        <f>IF(N3555="základná",J3555,0)</f>
        <v>0</v>
      </c>
      <c r="BF3555" s="159">
        <f>IF(N3555="znížená",J3555,0)</f>
        <v>0</v>
      </c>
      <c r="BG3555" s="159">
        <f>IF(N3555="zákl. prenesená",J3555,0)</f>
        <v>0</v>
      </c>
      <c r="BH3555" s="159">
        <f>IF(N3555="zníž. prenesená",J3555,0)</f>
        <v>0</v>
      </c>
      <c r="BI3555" s="159">
        <f>IF(N3555="nulová",J3555,0)</f>
        <v>0</v>
      </c>
      <c r="BJ3555" s="18" t="s">
        <v>87</v>
      </c>
      <c r="BK3555" s="160">
        <f>ROUND(I3555*H3555,3)</f>
        <v>0</v>
      </c>
      <c r="BL3555" s="18" t="s">
        <v>220</v>
      </c>
      <c r="BM3555" s="158" t="s">
        <v>4199</v>
      </c>
    </row>
    <row r="3556" spans="1:65" s="14" customFormat="1" x14ac:dyDescent="0.2">
      <c r="B3556" s="172"/>
      <c r="D3556" s="166" t="s">
        <v>269</v>
      </c>
      <c r="E3556" s="173" t="s">
        <v>1</v>
      </c>
      <c r="F3556" s="174" t="s">
        <v>4200</v>
      </c>
      <c r="H3556" s="175">
        <v>942.53499999999997</v>
      </c>
      <c r="L3556" s="172"/>
      <c r="M3556" s="176"/>
      <c r="N3556" s="177"/>
      <c r="O3556" s="177"/>
      <c r="P3556" s="177"/>
      <c r="Q3556" s="177"/>
      <c r="R3556" s="177"/>
      <c r="S3556" s="177"/>
      <c r="T3556" s="178"/>
      <c r="AT3556" s="173" t="s">
        <v>269</v>
      </c>
      <c r="AU3556" s="173" t="s">
        <v>87</v>
      </c>
      <c r="AV3556" s="14" t="s">
        <v>87</v>
      </c>
      <c r="AW3556" s="14" t="s">
        <v>26</v>
      </c>
      <c r="AX3556" s="14" t="s">
        <v>71</v>
      </c>
      <c r="AY3556" s="173" t="s">
        <v>157</v>
      </c>
    </row>
    <row r="3557" spans="1:65" s="15" customFormat="1" x14ac:dyDescent="0.2">
      <c r="B3557" s="179"/>
      <c r="D3557" s="166" t="s">
        <v>269</v>
      </c>
      <c r="E3557" s="180" t="s">
        <v>1</v>
      </c>
      <c r="F3557" s="181" t="s">
        <v>272</v>
      </c>
      <c r="H3557" s="182">
        <v>942.53499999999997</v>
      </c>
      <c r="L3557" s="179"/>
      <c r="M3557" s="183"/>
      <c r="N3557" s="184"/>
      <c r="O3557" s="184"/>
      <c r="P3557" s="184"/>
      <c r="Q3557" s="184"/>
      <c r="R3557" s="184"/>
      <c r="S3557" s="184"/>
      <c r="T3557" s="185"/>
      <c r="AT3557" s="180" t="s">
        <v>269</v>
      </c>
      <c r="AU3557" s="180" t="s">
        <v>87</v>
      </c>
      <c r="AV3557" s="15" t="s">
        <v>162</v>
      </c>
      <c r="AW3557" s="15" t="s">
        <v>26</v>
      </c>
      <c r="AX3557" s="15" t="s">
        <v>79</v>
      </c>
      <c r="AY3557" s="180" t="s">
        <v>157</v>
      </c>
    </row>
    <row r="3558" spans="1:65" s="2" customFormat="1" ht="47.25" customHeight="1" x14ac:dyDescent="0.2">
      <c r="A3558" s="30"/>
      <c r="B3558" s="147"/>
      <c r="C3558" s="148" t="s">
        <v>4201</v>
      </c>
      <c r="D3558" s="148" t="s">
        <v>159</v>
      </c>
      <c r="E3558" s="149" t="s">
        <v>4202</v>
      </c>
      <c r="F3558" s="150" t="s">
        <v>8170</v>
      </c>
      <c r="G3558" s="151" t="s">
        <v>196</v>
      </c>
      <c r="H3558" s="152">
        <v>67.25</v>
      </c>
      <c r="I3558" s="152"/>
      <c r="J3558" s="152">
        <f>ROUND(I3558*H3558,3)</f>
        <v>0</v>
      </c>
      <c r="K3558" s="153"/>
      <c r="L3558" s="31"/>
      <c r="M3558" s="154" t="s">
        <v>1</v>
      </c>
      <c r="N3558" s="155" t="s">
        <v>37</v>
      </c>
      <c r="O3558" s="156">
        <v>0.2</v>
      </c>
      <c r="P3558" s="156">
        <f>O3558*H3558</f>
        <v>13.450000000000001</v>
      </c>
      <c r="Q3558" s="156">
        <v>2.2000000000000001E-4</v>
      </c>
      <c r="R3558" s="156">
        <f>Q3558*H3558</f>
        <v>1.4795000000000001E-2</v>
      </c>
      <c r="S3558" s="156">
        <v>0</v>
      </c>
      <c r="T3558" s="157">
        <f>S3558*H3558</f>
        <v>0</v>
      </c>
      <c r="U3558" s="30"/>
      <c r="V3558" s="30"/>
      <c r="W3558" s="30"/>
      <c r="X3558" s="30"/>
      <c r="Y3558" s="30"/>
      <c r="Z3558" s="30"/>
      <c r="AA3558" s="30"/>
      <c r="AB3558" s="30"/>
      <c r="AC3558" s="30"/>
      <c r="AD3558" s="30"/>
      <c r="AE3558" s="30"/>
      <c r="AR3558" s="158" t="s">
        <v>220</v>
      </c>
      <c r="AT3558" s="158" t="s">
        <v>159</v>
      </c>
      <c r="AU3558" s="158" t="s">
        <v>87</v>
      </c>
      <c r="AY3558" s="18" t="s">
        <v>157</v>
      </c>
      <c r="BE3558" s="159">
        <f>IF(N3558="základná",J3558,0)</f>
        <v>0</v>
      </c>
      <c r="BF3558" s="159">
        <f>IF(N3558="znížená",J3558,0)</f>
        <v>0</v>
      </c>
      <c r="BG3558" s="159">
        <f>IF(N3558="zákl. prenesená",J3558,0)</f>
        <v>0</v>
      </c>
      <c r="BH3558" s="159">
        <f>IF(N3558="zníž. prenesená",J3558,0)</f>
        <v>0</v>
      </c>
      <c r="BI3558" s="159">
        <f>IF(N3558="nulová",J3558,0)</f>
        <v>0</v>
      </c>
      <c r="BJ3558" s="18" t="s">
        <v>87</v>
      </c>
      <c r="BK3558" s="160">
        <f>ROUND(I3558*H3558,3)</f>
        <v>0</v>
      </c>
      <c r="BL3558" s="18" t="s">
        <v>220</v>
      </c>
      <c r="BM3558" s="158" t="s">
        <v>4203</v>
      </c>
    </row>
    <row r="3559" spans="1:65" s="13" customFormat="1" x14ac:dyDescent="0.2">
      <c r="B3559" s="165"/>
      <c r="D3559" s="166" t="s">
        <v>269</v>
      </c>
      <c r="E3559" s="167" t="s">
        <v>1</v>
      </c>
      <c r="F3559" s="168" t="s">
        <v>4204</v>
      </c>
      <c r="H3559" s="167" t="s">
        <v>1</v>
      </c>
      <c r="L3559" s="165"/>
      <c r="M3559" s="169"/>
      <c r="N3559" s="170"/>
      <c r="O3559" s="170"/>
      <c r="P3559" s="170"/>
      <c r="Q3559" s="170"/>
      <c r="R3559" s="170"/>
      <c r="S3559" s="170"/>
      <c r="T3559" s="171"/>
      <c r="AT3559" s="167" t="s">
        <v>269</v>
      </c>
      <c r="AU3559" s="167" t="s">
        <v>87</v>
      </c>
      <c r="AV3559" s="13" t="s">
        <v>79</v>
      </c>
      <c r="AW3559" s="13" t="s">
        <v>26</v>
      </c>
      <c r="AX3559" s="13" t="s">
        <v>71</v>
      </c>
      <c r="AY3559" s="167" t="s">
        <v>157</v>
      </c>
    </row>
    <row r="3560" spans="1:65" s="14" customFormat="1" x14ac:dyDescent="0.2">
      <c r="B3560" s="172"/>
      <c r="D3560" s="166" t="s">
        <v>269</v>
      </c>
      <c r="E3560" s="173" t="s">
        <v>1</v>
      </c>
      <c r="F3560" s="174" t="s">
        <v>4205</v>
      </c>
      <c r="H3560" s="175">
        <v>55.1</v>
      </c>
      <c r="L3560" s="172"/>
      <c r="M3560" s="176"/>
      <c r="N3560" s="177"/>
      <c r="O3560" s="177"/>
      <c r="P3560" s="177"/>
      <c r="Q3560" s="177"/>
      <c r="R3560" s="177"/>
      <c r="S3560" s="177"/>
      <c r="T3560" s="178"/>
      <c r="AT3560" s="173" t="s">
        <v>269</v>
      </c>
      <c r="AU3560" s="173" t="s">
        <v>87</v>
      </c>
      <c r="AV3560" s="14" t="s">
        <v>87</v>
      </c>
      <c r="AW3560" s="14" t="s">
        <v>26</v>
      </c>
      <c r="AX3560" s="14" t="s">
        <v>71</v>
      </c>
      <c r="AY3560" s="173" t="s">
        <v>157</v>
      </c>
    </row>
    <row r="3561" spans="1:65" s="14" customFormat="1" x14ac:dyDescent="0.2">
      <c r="B3561" s="172"/>
      <c r="D3561" s="166" t="s">
        <v>269</v>
      </c>
      <c r="E3561" s="173" t="s">
        <v>1</v>
      </c>
      <c r="F3561" s="174" t="s">
        <v>4206</v>
      </c>
      <c r="H3561" s="175">
        <v>12.15</v>
      </c>
      <c r="L3561" s="172"/>
      <c r="M3561" s="176"/>
      <c r="N3561" s="177"/>
      <c r="O3561" s="177"/>
      <c r="P3561" s="177"/>
      <c r="Q3561" s="177"/>
      <c r="R3561" s="177"/>
      <c r="S3561" s="177"/>
      <c r="T3561" s="178"/>
      <c r="AT3561" s="173" t="s">
        <v>269</v>
      </c>
      <c r="AU3561" s="173" t="s">
        <v>87</v>
      </c>
      <c r="AV3561" s="14" t="s">
        <v>87</v>
      </c>
      <c r="AW3561" s="14" t="s">
        <v>26</v>
      </c>
      <c r="AX3561" s="14" t="s">
        <v>71</v>
      </c>
      <c r="AY3561" s="173" t="s">
        <v>157</v>
      </c>
    </row>
    <row r="3562" spans="1:65" s="15" customFormat="1" x14ac:dyDescent="0.2">
      <c r="B3562" s="179"/>
      <c r="D3562" s="166" t="s">
        <v>269</v>
      </c>
      <c r="E3562" s="180" t="s">
        <v>1</v>
      </c>
      <c r="F3562" s="181" t="s">
        <v>272</v>
      </c>
      <c r="H3562" s="182">
        <v>67.25</v>
      </c>
      <c r="L3562" s="179"/>
      <c r="M3562" s="183"/>
      <c r="N3562" s="184"/>
      <c r="O3562" s="184"/>
      <c r="P3562" s="184"/>
      <c r="Q3562" s="184"/>
      <c r="R3562" s="184"/>
      <c r="S3562" s="184"/>
      <c r="T3562" s="185"/>
      <c r="AT3562" s="180" t="s">
        <v>269</v>
      </c>
      <c r="AU3562" s="180" t="s">
        <v>87</v>
      </c>
      <c r="AV3562" s="15" t="s">
        <v>162</v>
      </c>
      <c r="AW3562" s="15" t="s">
        <v>26</v>
      </c>
      <c r="AX3562" s="15" t="s">
        <v>79</v>
      </c>
      <c r="AY3562" s="180" t="s">
        <v>157</v>
      </c>
    </row>
    <row r="3563" spans="1:65" s="2" customFormat="1" ht="33.75" customHeight="1" x14ac:dyDescent="0.2">
      <c r="A3563" s="30"/>
      <c r="B3563" s="147"/>
      <c r="C3563" s="148" t="s">
        <v>4207</v>
      </c>
      <c r="D3563" s="148" t="s">
        <v>159</v>
      </c>
      <c r="E3563" s="149" t="s">
        <v>4208</v>
      </c>
      <c r="F3563" s="150" t="s">
        <v>4209</v>
      </c>
      <c r="G3563" s="151" t="s">
        <v>196</v>
      </c>
      <c r="H3563" s="152">
        <v>115.08</v>
      </c>
      <c r="I3563" s="152"/>
      <c r="J3563" s="152">
        <f>ROUND(I3563*H3563,3)</f>
        <v>0</v>
      </c>
      <c r="K3563" s="153"/>
      <c r="L3563" s="31"/>
      <c r="M3563" s="154" t="s">
        <v>1</v>
      </c>
      <c r="N3563" s="155" t="s">
        <v>37</v>
      </c>
      <c r="O3563" s="156">
        <v>0.2</v>
      </c>
      <c r="P3563" s="156">
        <f>O3563*H3563</f>
        <v>23.016000000000002</v>
      </c>
      <c r="Q3563" s="156">
        <v>2.2000000000000001E-4</v>
      </c>
      <c r="R3563" s="156">
        <f>Q3563*H3563</f>
        <v>2.5317599999999999E-2</v>
      </c>
      <c r="S3563" s="156">
        <v>0</v>
      </c>
      <c r="T3563" s="157">
        <f>S3563*H3563</f>
        <v>0</v>
      </c>
      <c r="U3563" s="30"/>
      <c r="V3563" s="30"/>
      <c r="W3563" s="30"/>
      <c r="X3563" s="30"/>
      <c r="Y3563" s="30"/>
      <c r="Z3563" s="30"/>
      <c r="AA3563" s="30"/>
      <c r="AB3563" s="30"/>
      <c r="AC3563" s="30"/>
      <c r="AD3563" s="30"/>
      <c r="AE3563" s="30"/>
      <c r="AR3563" s="158" t="s">
        <v>220</v>
      </c>
      <c r="AT3563" s="158" t="s">
        <v>159</v>
      </c>
      <c r="AU3563" s="158" t="s">
        <v>87</v>
      </c>
      <c r="AY3563" s="18" t="s">
        <v>157</v>
      </c>
      <c r="BE3563" s="159">
        <f>IF(N3563="základná",J3563,0)</f>
        <v>0</v>
      </c>
      <c r="BF3563" s="159">
        <f>IF(N3563="znížená",J3563,0)</f>
        <v>0</v>
      </c>
      <c r="BG3563" s="159">
        <f>IF(N3563="zákl. prenesená",J3563,0)</f>
        <v>0</v>
      </c>
      <c r="BH3563" s="159">
        <f>IF(N3563="zníž. prenesená",J3563,0)</f>
        <v>0</v>
      </c>
      <c r="BI3563" s="159">
        <f>IF(N3563="nulová",J3563,0)</f>
        <v>0</v>
      </c>
      <c r="BJ3563" s="18" t="s">
        <v>87</v>
      </c>
      <c r="BK3563" s="160">
        <f>ROUND(I3563*H3563,3)</f>
        <v>0</v>
      </c>
      <c r="BL3563" s="18" t="s">
        <v>220</v>
      </c>
      <c r="BM3563" s="158" t="s">
        <v>4210</v>
      </c>
    </row>
    <row r="3564" spans="1:65" s="13" customFormat="1" x14ac:dyDescent="0.2">
      <c r="B3564" s="165"/>
      <c r="D3564" s="166" t="s">
        <v>269</v>
      </c>
      <c r="E3564" s="167" t="s">
        <v>1</v>
      </c>
      <c r="F3564" s="168" t="s">
        <v>4211</v>
      </c>
      <c r="H3564" s="167" t="s">
        <v>1</v>
      </c>
      <c r="L3564" s="165"/>
      <c r="M3564" s="169"/>
      <c r="N3564" s="170"/>
      <c r="O3564" s="170"/>
      <c r="P3564" s="170"/>
      <c r="Q3564" s="170"/>
      <c r="R3564" s="170"/>
      <c r="S3564" s="170"/>
      <c r="T3564" s="171"/>
      <c r="AT3564" s="167" t="s">
        <v>269</v>
      </c>
      <c r="AU3564" s="167" t="s">
        <v>87</v>
      </c>
      <c r="AV3564" s="13" t="s">
        <v>79</v>
      </c>
      <c r="AW3564" s="13" t="s">
        <v>26</v>
      </c>
      <c r="AX3564" s="13" t="s">
        <v>71</v>
      </c>
      <c r="AY3564" s="167" t="s">
        <v>157</v>
      </c>
    </row>
    <row r="3565" spans="1:65" s="14" customFormat="1" x14ac:dyDescent="0.2">
      <c r="B3565" s="172"/>
      <c r="D3565" s="166" t="s">
        <v>269</v>
      </c>
      <c r="E3565" s="173" t="s">
        <v>1</v>
      </c>
      <c r="F3565" s="174" t="s">
        <v>4212</v>
      </c>
      <c r="H3565" s="175">
        <v>80.28</v>
      </c>
      <c r="L3565" s="172"/>
      <c r="M3565" s="176"/>
      <c r="N3565" s="177"/>
      <c r="O3565" s="177"/>
      <c r="P3565" s="177"/>
      <c r="Q3565" s="177"/>
      <c r="R3565" s="177"/>
      <c r="S3565" s="177"/>
      <c r="T3565" s="178"/>
      <c r="AT3565" s="173" t="s">
        <v>269</v>
      </c>
      <c r="AU3565" s="173" t="s">
        <v>87</v>
      </c>
      <c r="AV3565" s="14" t="s">
        <v>87</v>
      </c>
      <c r="AW3565" s="14" t="s">
        <v>26</v>
      </c>
      <c r="AX3565" s="14" t="s">
        <v>71</v>
      </c>
      <c r="AY3565" s="173" t="s">
        <v>157</v>
      </c>
    </row>
    <row r="3566" spans="1:65" s="16" customFormat="1" x14ac:dyDescent="0.2">
      <c r="B3566" s="186"/>
      <c r="D3566" s="166" t="s">
        <v>269</v>
      </c>
      <c r="E3566" s="187" t="s">
        <v>1</v>
      </c>
      <c r="F3566" s="188" t="s">
        <v>319</v>
      </c>
      <c r="H3566" s="189">
        <v>80.28</v>
      </c>
      <c r="L3566" s="186"/>
      <c r="M3566" s="190"/>
      <c r="N3566" s="191"/>
      <c r="O3566" s="191"/>
      <c r="P3566" s="191"/>
      <c r="Q3566" s="191"/>
      <c r="R3566" s="191"/>
      <c r="S3566" s="191"/>
      <c r="T3566" s="192"/>
      <c r="AT3566" s="187" t="s">
        <v>269</v>
      </c>
      <c r="AU3566" s="187" t="s">
        <v>87</v>
      </c>
      <c r="AV3566" s="16" t="s">
        <v>92</v>
      </c>
      <c r="AW3566" s="16" t="s">
        <v>26</v>
      </c>
      <c r="AX3566" s="16" t="s">
        <v>71</v>
      </c>
      <c r="AY3566" s="187" t="s">
        <v>157</v>
      </c>
    </row>
    <row r="3567" spans="1:65" s="13" customFormat="1" x14ac:dyDescent="0.2">
      <c r="B3567" s="165"/>
      <c r="D3567" s="166" t="s">
        <v>269</v>
      </c>
      <c r="E3567" s="167" t="s">
        <v>1</v>
      </c>
      <c r="F3567" s="168" t="s">
        <v>1740</v>
      </c>
      <c r="H3567" s="167" t="s">
        <v>1</v>
      </c>
      <c r="L3567" s="165"/>
      <c r="M3567" s="169"/>
      <c r="N3567" s="170"/>
      <c r="O3567" s="170"/>
      <c r="P3567" s="170"/>
      <c r="Q3567" s="170"/>
      <c r="R3567" s="170"/>
      <c r="S3567" s="170"/>
      <c r="T3567" s="171"/>
      <c r="AT3567" s="167" t="s">
        <v>269</v>
      </c>
      <c r="AU3567" s="167" t="s">
        <v>87</v>
      </c>
      <c r="AV3567" s="13" t="s">
        <v>79</v>
      </c>
      <c r="AW3567" s="13" t="s">
        <v>26</v>
      </c>
      <c r="AX3567" s="13" t="s">
        <v>71</v>
      </c>
      <c r="AY3567" s="167" t="s">
        <v>157</v>
      </c>
    </row>
    <row r="3568" spans="1:65" s="14" customFormat="1" x14ac:dyDescent="0.2">
      <c r="B3568" s="172"/>
      <c r="D3568" s="166" t="s">
        <v>269</v>
      </c>
      <c r="E3568" s="173" t="s">
        <v>1</v>
      </c>
      <c r="F3568" s="174" t="s">
        <v>4213</v>
      </c>
      <c r="H3568" s="175">
        <v>30</v>
      </c>
      <c r="L3568" s="172"/>
      <c r="M3568" s="176"/>
      <c r="N3568" s="177"/>
      <c r="O3568" s="177"/>
      <c r="P3568" s="177"/>
      <c r="Q3568" s="177"/>
      <c r="R3568" s="177"/>
      <c r="S3568" s="177"/>
      <c r="T3568" s="178"/>
      <c r="AT3568" s="173" t="s">
        <v>269</v>
      </c>
      <c r="AU3568" s="173" t="s">
        <v>87</v>
      </c>
      <c r="AV3568" s="14" t="s">
        <v>87</v>
      </c>
      <c r="AW3568" s="14" t="s">
        <v>26</v>
      </c>
      <c r="AX3568" s="14" t="s">
        <v>71</v>
      </c>
      <c r="AY3568" s="173" t="s">
        <v>157</v>
      </c>
    </row>
    <row r="3569" spans="1:65" s="16" customFormat="1" x14ac:dyDescent="0.2">
      <c r="B3569" s="186"/>
      <c r="D3569" s="166" t="s">
        <v>269</v>
      </c>
      <c r="E3569" s="187" t="s">
        <v>1</v>
      </c>
      <c r="F3569" s="188" t="s">
        <v>319</v>
      </c>
      <c r="H3569" s="189">
        <v>30</v>
      </c>
      <c r="L3569" s="186"/>
      <c r="M3569" s="190"/>
      <c r="N3569" s="191"/>
      <c r="O3569" s="191"/>
      <c r="P3569" s="191"/>
      <c r="Q3569" s="191"/>
      <c r="R3569" s="191"/>
      <c r="S3569" s="191"/>
      <c r="T3569" s="192"/>
      <c r="AT3569" s="187" t="s">
        <v>269</v>
      </c>
      <c r="AU3569" s="187" t="s">
        <v>87</v>
      </c>
      <c r="AV3569" s="16" t="s">
        <v>92</v>
      </c>
      <c r="AW3569" s="16" t="s">
        <v>26</v>
      </c>
      <c r="AX3569" s="16" t="s">
        <v>71</v>
      </c>
      <c r="AY3569" s="187" t="s">
        <v>157</v>
      </c>
    </row>
    <row r="3570" spans="1:65" s="13" customFormat="1" x14ac:dyDescent="0.2">
      <c r="B3570" s="165"/>
      <c r="D3570" s="166" t="s">
        <v>269</v>
      </c>
      <c r="E3570" s="167" t="s">
        <v>1</v>
      </c>
      <c r="F3570" s="168" t="s">
        <v>4214</v>
      </c>
      <c r="H3570" s="167" t="s">
        <v>1</v>
      </c>
      <c r="L3570" s="165"/>
      <c r="M3570" s="169"/>
      <c r="N3570" s="170"/>
      <c r="O3570" s="170"/>
      <c r="P3570" s="170"/>
      <c r="Q3570" s="170"/>
      <c r="R3570" s="170"/>
      <c r="S3570" s="170"/>
      <c r="T3570" s="171"/>
      <c r="AT3570" s="167" t="s">
        <v>269</v>
      </c>
      <c r="AU3570" s="167" t="s">
        <v>87</v>
      </c>
      <c r="AV3570" s="13" t="s">
        <v>79</v>
      </c>
      <c r="AW3570" s="13" t="s">
        <v>26</v>
      </c>
      <c r="AX3570" s="13" t="s">
        <v>71</v>
      </c>
      <c r="AY3570" s="167" t="s">
        <v>157</v>
      </c>
    </row>
    <row r="3571" spans="1:65" s="14" customFormat="1" x14ac:dyDescent="0.2">
      <c r="B3571" s="172"/>
      <c r="D3571" s="166" t="s">
        <v>269</v>
      </c>
      <c r="E3571" s="173" t="s">
        <v>1</v>
      </c>
      <c r="F3571" s="174" t="s">
        <v>1774</v>
      </c>
      <c r="H3571" s="175">
        <v>4.8</v>
      </c>
      <c r="L3571" s="172"/>
      <c r="M3571" s="176"/>
      <c r="N3571" s="177"/>
      <c r="O3571" s="177"/>
      <c r="P3571" s="177"/>
      <c r="Q3571" s="177"/>
      <c r="R3571" s="177"/>
      <c r="S3571" s="177"/>
      <c r="T3571" s="178"/>
      <c r="AT3571" s="173" t="s">
        <v>269</v>
      </c>
      <c r="AU3571" s="173" t="s">
        <v>87</v>
      </c>
      <c r="AV3571" s="14" t="s">
        <v>87</v>
      </c>
      <c r="AW3571" s="14" t="s">
        <v>26</v>
      </c>
      <c r="AX3571" s="14" t="s">
        <v>71</v>
      </c>
      <c r="AY3571" s="173" t="s">
        <v>157</v>
      </c>
    </row>
    <row r="3572" spans="1:65" s="16" customFormat="1" x14ac:dyDescent="0.2">
      <c r="B3572" s="186"/>
      <c r="D3572" s="166" t="s">
        <v>269</v>
      </c>
      <c r="E3572" s="187" t="s">
        <v>1</v>
      </c>
      <c r="F3572" s="188" t="s">
        <v>319</v>
      </c>
      <c r="H3572" s="189">
        <v>4.8</v>
      </c>
      <c r="L3572" s="186"/>
      <c r="M3572" s="190"/>
      <c r="N3572" s="191"/>
      <c r="O3572" s="191"/>
      <c r="P3572" s="191"/>
      <c r="Q3572" s="191"/>
      <c r="R3572" s="191"/>
      <c r="S3572" s="191"/>
      <c r="T3572" s="192"/>
      <c r="AT3572" s="187" t="s">
        <v>269</v>
      </c>
      <c r="AU3572" s="187" t="s">
        <v>87</v>
      </c>
      <c r="AV3572" s="16" t="s">
        <v>92</v>
      </c>
      <c r="AW3572" s="16" t="s">
        <v>26</v>
      </c>
      <c r="AX3572" s="16" t="s">
        <v>71</v>
      </c>
      <c r="AY3572" s="187" t="s">
        <v>157</v>
      </c>
    </row>
    <row r="3573" spans="1:65" s="15" customFormat="1" x14ac:dyDescent="0.2">
      <c r="B3573" s="179"/>
      <c r="D3573" s="166" t="s">
        <v>269</v>
      </c>
      <c r="E3573" s="180" t="s">
        <v>1</v>
      </c>
      <c r="F3573" s="181" t="s">
        <v>272</v>
      </c>
      <c r="H3573" s="182">
        <v>115.08</v>
      </c>
      <c r="L3573" s="179"/>
      <c r="M3573" s="183"/>
      <c r="N3573" s="184"/>
      <c r="O3573" s="184"/>
      <c r="P3573" s="184"/>
      <c r="Q3573" s="184"/>
      <c r="R3573" s="184"/>
      <c r="S3573" s="184"/>
      <c r="T3573" s="185"/>
      <c r="AT3573" s="180" t="s">
        <v>269</v>
      </c>
      <c r="AU3573" s="180" t="s">
        <v>87</v>
      </c>
      <c r="AV3573" s="15" t="s">
        <v>162</v>
      </c>
      <c r="AW3573" s="15" t="s">
        <v>26</v>
      </c>
      <c r="AX3573" s="15" t="s">
        <v>79</v>
      </c>
      <c r="AY3573" s="180" t="s">
        <v>157</v>
      </c>
    </row>
    <row r="3574" spans="1:65" s="2" customFormat="1" ht="24.2" customHeight="1" x14ac:dyDescent="0.2">
      <c r="A3574" s="30"/>
      <c r="B3574" s="147"/>
      <c r="C3574" s="193" t="s">
        <v>4215</v>
      </c>
      <c r="D3574" s="193" t="s">
        <v>777</v>
      </c>
      <c r="E3574" s="194" t="s">
        <v>4216</v>
      </c>
      <c r="F3574" s="195" t="s">
        <v>4217</v>
      </c>
      <c r="G3574" s="196" t="s">
        <v>205</v>
      </c>
      <c r="H3574" s="197">
        <v>72</v>
      </c>
      <c r="I3574" s="197"/>
      <c r="J3574" s="197">
        <f>ROUND(I3574*H3574,3)</f>
        <v>0</v>
      </c>
      <c r="K3574" s="198"/>
      <c r="L3574" s="199"/>
      <c r="M3574" s="200" t="s">
        <v>1</v>
      </c>
      <c r="N3574" s="201" t="s">
        <v>37</v>
      </c>
      <c r="O3574" s="156">
        <v>0</v>
      </c>
      <c r="P3574" s="156">
        <f>O3574*H3574</f>
        <v>0</v>
      </c>
      <c r="Q3574" s="156">
        <v>1.8000000000000001E-4</v>
      </c>
      <c r="R3574" s="156">
        <f>Q3574*H3574</f>
        <v>1.2960000000000001E-2</v>
      </c>
      <c r="S3574" s="156">
        <v>0</v>
      </c>
      <c r="T3574" s="157">
        <f>S3574*H3574</f>
        <v>0</v>
      </c>
      <c r="U3574" s="30"/>
      <c r="V3574" s="30"/>
      <c r="W3574" s="30"/>
      <c r="X3574" s="30"/>
      <c r="Y3574" s="30"/>
      <c r="Z3574" s="30"/>
      <c r="AA3574" s="30"/>
      <c r="AB3574" s="30"/>
      <c r="AC3574" s="30"/>
      <c r="AD3574" s="30"/>
      <c r="AE3574" s="30"/>
      <c r="AR3574" s="158" t="s">
        <v>511</v>
      </c>
      <c r="AT3574" s="158" t="s">
        <v>777</v>
      </c>
      <c r="AU3574" s="158" t="s">
        <v>87</v>
      </c>
      <c r="AY3574" s="18" t="s">
        <v>157</v>
      </c>
      <c r="BE3574" s="159">
        <f>IF(N3574="základná",J3574,0)</f>
        <v>0</v>
      </c>
      <c r="BF3574" s="159">
        <f>IF(N3574="znížená",J3574,0)</f>
        <v>0</v>
      </c>
      <c r="BG3574" s="159">
        <f>IF(N3574="zákl. prenesená",J3574,0)</f>
        <v>0</v>
      </c>
      <c r="BH3574" s="159">
        <f>IF(N3574="zníž. prenesená",J3574,0)</f>
        <v>0</v>
      </c>
      <c r="BI3574" s="159">
        <f>IF(N3574="nulová",J3574,0)</f>
        <v>0</v>
      </c>
      <c r="BJ3574" s="18" t="s">
        <v>87</v>
      </c>
      <c r="BK3574" s="160">
        <f>ROUND(I3574*H3574,3)</f>
        <v>0</v>
      </c>
      <c r="BL3574" s="18" t="s">
        <v>220</v>
      </c>
      <c r="BM3574" s="158" t="s">
        <v>4218</v>
      </c>
    </row>
    <row r="3575" spans="1:65" s="14" customFormat="1" x14ac:dyDescent="0.2">
      <c r="B3575" s="172"/>
      <c r="D3575" s="166" t="s">
        <v>269</v>
      </c>
      <c r="E3575" s="173" t="s">
        <v>1</v>
      </c>
      <c r="F3575" s="174" t="s">
        <v>735</v>
      </c>
      <c r="H3575" s="175">
        <v>72</v>
      </c>
      <c r="L3575" s="172"/>
      <c r="M3575" s="176"/>
      <c r="N3575" s="177"/>
      <c r="O3575" s="177"/>
      <c r="P3575" s="177"/>
      <c r="Q3575" s="177"/>
      <c r="R3575" s="177"/>
      <c r="S3575" s="177"/>
      <c r="T3575" s="178"/>
      <c r="AT3575" s="173" t="s">
        <v>269</v>
      </c>
      <c r="AU3575" s="173" t="s">
        <v>87</v>
      </c>
      <c r="AV3575" s="14" t="s">
        <v>87</v>
      </c>
      <c r="AW3575" s="14" t="s">
        <v>26</v>
      </c>
      <c r="AX3575" s="14" t="s">
        <v>71</v>
      </c>
      <c r="AY3575" s="173" t="s">
        <v>157</v>
      </c>
    </row>
    <row r="3576" spans="1:65" s="15" customFormat="1" x14ac:dyDescent="0.2">
      <c r="B3576" s="179"/>
      <c r="D3576" s="166" t="s">
        <v>269</v>
      </c>
      <c r="E3576" s="180" t="s">
        <v>1</v>
      </c>
      <c r="F3576" s="181" t="s">
        <v>272</v>
      </c>
      <c r="H3576" s="182">
        <v>72</v>
      </c>
      <c r="L3576" s="179"/>
      <c r="M3576" s="183"/>
      <c r="N3576" s="184"/>
      <c r="O3576" s="184"/>
      <c r="P3576" s="184"/>
      <c r="Q3576" s="184"/>
      <c r="R3576" s="184"/>
      <c r="S3576" s="184"/>
      <c r="T3576" s="185"/>
      <c r="AT3576" s="180" t="s">
        <v>269</v>
      </c>
      <c r="AU3576" s="180" t="s">
        <v>87</v>
      </c>
      <c r="AV3576" s="15" t="s">
        <v>162</v>
      </c>
      <c r="AW3576" s="15" t="s">
        <v>26</v>
      </c>
      <c r="AX3576" s="15" t="s">
        <v>79</v>
      </c>
      <c r="AY3576" s="180" t="s">
        <v>157</v>
      </c>
    </row>
    <row r="3577" spans="1:65" s="2" customFormat="1" ht="24.2" customHeight="1" x14ac:dyDescent="0.2">
      <c r="A3577" s="30"/>
      <c r="B3577" s="147"/>
      <c r="C3577" s="148" t="s">
        <v>4219</v>
      </c>
      <c r="D3577" s="148" t="s">
        <v>159</v>
      </c>
      <c r="E3577" s="149" t="s">
        <v>4220</v>
      </c>
      <c r="F3577" s="150" t="s">
        <v>4221</v>
      </c>
      <c r="G3577" s="151" t="s">
        <v>514</v>
      </c>
      <c r="H3577" s="152">
        <v>0.75</v>
      </c>
      <c r="I3577" s="152"/>
      <c r="J3577" s="152">
        <f>ROUND(I3577*H3577,3)</f>
        <v>0</v>
      </c>
      <c r="K3577" s="153"/>
      <c r="L3577" s="31"/>
      <c r="M3577" s="154" t="s">
        <v>1</v>
      </c>
      <c r="N3577" s="155" t="s">
        <v>37</v>
      </c>
      <c r="O3577" s="156">
        <v>0</v>
      </c>
      <c r="P3577" s="156">
        <f>O3577*H3577</f>
        <v>0</v>
      </c>
      <c r="Q3577" s="156">
        <v>0</v>
      </c>
      <c r="R3577" s="156">
        <f>Q3577*H3577</f>
        <v>0</v>
      </c>
      <c r="S3577" s="156">
        <v>0</v>
      </c>
      <c r="T3577" s="157">
        <f>S3577*H3577</f>
        <v>0</v>
      </c>
      <c r="U3577" s="30"/>
      <c r="V3577" s="30"/>
      <c r="W3577" s="30"/>
      <c r="X3577" s="30"/>
      <c r="Y3577" s="30"/>
      <c r="Z3577" s="30"/>
      <c r="AA3577" s="30"/>
      <c r="AB3577" s="30"/>
      <c r="AC3577" s="30"/>
      <c r="AD3577" s="30"/>
      <c r="AE3577" s="30"/>
      <c r="AR3577" s="158" t="s">
        <v>220</v>
      </c>
      <c r="AT3577" s="158" t="s">
        <v>159</v>
      </c>
      <c r="AU3577" s="158" t="s">
        <v>87</v>
      </c>
      <c r="AY3577" s="18" t="s">
        <v>157</v>
      </c>
      <c r="BE3577" s="159">
        <f>IF(N3577="základná",J3577,0)</f>
        <v>0</v>
      </c>
      <c r="BF3577" s="159">
        <f>IF(N3577="znížená",J3577,0)</f>
        <v>0</v>
      </c>
      <c r="BG3577" s="159">
        <f>IF(N3577="zákl. prenesená",J3577,0)</f>
        <v>0</v>
      </c>
      <c r="BH3577" s="159">
        <f>IF(N3577="zníž. prenesená",J3577,0)</f>
        <v>0</v>
      </c>
      <c r="BI3577" s="159">
        <f>IF(N3577="nulová",J3577,0)</f>
        <v>0</v>
      </c>
      <c r="BJ3577" s="18" t="s">
        <v>87</v>
      </c>
      <c r="BK3577" s="160">
        <f>ROUND(I3577*H3577,3)</f>
        <v>0</v>
      </c>
      <c r="BL3577" s="18" t="s">
        <v>220</v>
      </c>
      <c r="BM3577" s="158" t="s">
        <v>4222</v>
      </c>
    </row>
    <row r="3578" spans="1:65" s="12" customFormat="1" ht="22.9" customHeight="1" x14ac:dyDescent="0.2">
      <c r="B3578" s="135"/>
      <c r="D3578" s="136" t="s">
        <v>70</v>
      </c>
      <c r="E3578" s="145" t="s">
        <v>4223</v>
      </c>
      <c r="F3578" s="145" t="s">
        <v>4224</v>
      </c>
      <c r="J3578" s="146">
        <f>BK3578</f>
        <v>0</v>
      </c>
      <c r="L3578" s="135"/>
      <c r="M3578" s="139"/>
      <c r="N3578" s="140"/>
      <c r="O3578" s="140"/>
      <c r="P3578" s="141">
        <f>SUM(P3579:P3622)</f>
        <v>453.14305200000001</v>
      </c>
      <c r="Q3578" s="140"/>
      <c r="R3578" s="141">
        <f>SUM(R3579:R3622)</f>
        <v>7.6097082900000004</v>
      </c>
      <c r="S3578" s="140"/>
      <c r="T3578" s="142">
        <f>SUM(T3579:T3622)</f>
        <v>0</v>
      </c>
      <c r="AR3578" s="136" t="s">
        <v>87</v>
      </c>
      <c r="AT3578" s="143" t="s">
        <v>70</v>
      </c>
      <c r="AU3578" s="143" t="s">
        <v>79</v>
      </c>
      <c r="AY3578" s="136" t="s">
        <v>157</v>
      </c>
      <c r="BK3578" s="144">
        <f>SUM(BK3579:BK3622)</f>
        <v>0</v>
      </c>
    </row>
    <row r="3579" spans="1:65" s="2" customFormat="1" ht="24.2" customHeight="1" x14ac:dyDescent="0.2">
      <c r="A3579" s="30"/>
      <c r="B3579" s="147"/>
      <c r="C3579" s="148" t="s">
        <v>4225</v>
      </c>
      <c r="D3579" s="148" t="s">
        <v>159</v>
      </c>
      <c r="E3579" s="149" t="s">
        <v>4226</v>
      </c>
      <c r="F3579" s="150" t="s">
        <v>4227</v>
      </c>
      <c r="G3579" s="151" t="s">
        <v>168</v>
      </c>
      <c r="H3579" s="152">
        <v>492.012</v>
      </c>
      <c r="I3579" s="152"/>
      <c r="J3579" s="152">
        <f>ROUND(I3579*H3579,3)</f>
        <v>0</v>
      </c>
      <c r="K3579" s="153"/>
      <c r="L3579" s="31"/>
      <c r="M3579" s="154" t="s">
        <v>1</v>
      </c>
      <c r="N3579" s="155" t="s">
        <v>37</v>
      </c>
      <c r="O3579" s="156">
        <v>0.92100000000000004</v>
      </c>
      <c r="P3579" s="156">
        <f>O3579*H3579</f>
        <v>453.14305200000001</v>
      </c>
      <c r="Q3579" s="156">
        <v>3.15E-3</v>
      </c>
      <c r="R3579" s="156">
        <f>Q3579*H3579</f>
        <v>1.5498377999999999</v>
      </c>
      <c r="S3579" s="156">
        <v>0</v>
      </c>
      <c r="T3579" s="157">
        <f>S3579*H3579</f>
        <v>0</v>
      </c>
      <c r="U3579" s="30"/>
      <c r="V3579" s="30"/>
      <c r="W3579" s="30"/>
      <c r="X3579" s="30"/>
      <c r="Y3579" s="30"/>
      <c r="Z3579" s="30"/>
      <c r="AA3579" s="30"/>
      <c r="AB3579" s="30"/>
      <c r="AC3579" s="30"/>
      <c r="AD3579" s="30"/>
      <c r="AE3579" s="30"/>
      <c r="AR3579" s="158" t="s">
        <v>220</v>
      </c>
      <c r="AT3579" s="158" t="s">
        <v>159</v>
      </c>
      <c r="AU3579" s="158" t="s">
        <v>87</v>
      </c>
      <c r="AY3579" s="18" t="s">
        <v>157</v>
      </c>
      <c r="BE3579" s="159">
        <f>IF(N3579="základná",J3579,0)</f>
        <v>0</v>
      </c>
      <c r="BF3579" s="159">
        <f>IF(N3579="znížená",J3579,0)</f>
        <v>0</v>
      </c>
      <c r="BG3579" s="159">
        <f>IF(N3579="zákl. prenesená",J3579,0)</f>
        <v>0</v>
      </c>
      <c r="BH3579" s="159">
        <f>IF(N3579="zníž. prenesená",J3579,0)</f>
        <v>0</v>
      </c>
      <c r="BI3579" s="159">
        <f>IF(N3579="nulová",J3579,0)</f>
        <v>0</v>
      </c>
      <c r="BJ3579" s="18" t="s">
        <v>87</v>
      </c>
      <c r="BK3579" s="160">
        <f>ROUND(I3579*H3579,3)</f>
        <v>0</v>
      </c>
      <c r="BL3579" s="18" t="s">
        <v>220</v>
      </c>
      <c r="BM3579" s="158" t="s">
        <v>4228</v>
      </c>
    </row>
    <row r="3580" spans="1:65" s="13" customFormat="1" x14ac:dyDescent="0.2">
      <c r="B3580" s="165"/>
      <c r="D3580" s="166" t="s">
        <v>269</v>
      </c>
      <c r="E3580" s="167" t="s">
        <v>1</v>
      </c>
      <c r="F3580" s="168" t="s">
        <v>4229</v>
      </c>
      <c r="H3580" s="167" t="s">
        <v>1</v>
      </c>
      <c r="L3580" s="165"/>
      <c r="M3580" s="169"/>
      <c r="N3580" s="170"/>
      <c r="O3580" s="170"/>
      <c r="P3580" s="170"/>
      <c r="Q3580" s="170"/>
      <c r="R3580" s="170"/>
      <c r="S3580" s="170"/>
      <c r="T3580" s="171"/>
      <c r="AT3580" s="167" t="s">
        <v>269</v>
      </c>
      <c r="AU3580" s="167" t="s">
        <v>87</v>
      </c>
      <c r="AV3580" s="13" t="s">
        <v>79</v>
      </c>
      <c r="AW3580" s="13" t="s">
        <v>26</v>
      </c>
      <c r="AX3580" s="13" t="s">
        <v>71</v>
      </c>
      <c r="AY3580" s="167" t="s">
        <v>157</v>
      </c>
    </row>
    <row r="3581" spans="1:65" s="14" customFormat="1" x14ac:dyDescent="0.2">
      <c r="B3581" s="172"/>
      <c r="D3581" s="166" t="s">
        <v>269</v>
      </c>
      <c r="E3581" s="173" t="s">
        <v>1</v>
      </c>
      <c r="F3581" s="174" t="s">
        <v>4230</v>
      </c>
      <c r="H3581" s="175">
        <v>7.6</v>
      </c>
      <c r="L3581" s="172"/>
      <c r="M3581" s="176"/>
      <c r="N3581" s="177"/>
      <c r="O3581" s="177"/>
      <c r="P3581" s="177"/>
      <c r="Q3581" s="177"/>
      <c r="R3581" s="177"/>
      <c r="S3581" s="177"/>
      <c r="T3581" s="178"/>
      <c r="AT3581" s="173" t="s">
        <v>269</v>
      </c>
      <c r="AU3581" s="173" t="s">
        <v>87</v>
      </c>
      <c r="AV3581" s="14" t="s">
        <v>87</v>
      </c>
      <c r="AW3581" s="14" t="s">
        <v>26</v>
      </c>
      <c r="AX3581" s="14" t="s">
        <v>71</v>
      </c>
      <c r="AY3581" s="173" t="s">
        <v>157</v>
      </c>
    </row>
    <row r="3582" spans="1:65" s="14" customFormat="1" x14ac:dyDescent="0.2">
      <c r="B3582" s="172"/>
      <c r="D3582" s="166" t="s">
        <v>269</v>
      </c>
      <c r="E3582" s="173" t="s">
        <v>1</v>
      </c>
      <c r="F3582" s="174" t="s">
        <v>4231</v>
      </c>
      <c r="H3582" s="175">
        <v>8.9280000000000008</v>
      </c>
      <c r="L3582" s="172"/>
      <c r="M3582" s="176"/>
      <c r="N3582" s="177"/>
      <c r="O3582" s="177"/>
      <c r="P3582" s="177"/>
      <c r="Q3582" s="177"/>
      <c r="R3582" s="177"/>
      <c r="S3582" s="177"/>
      <c r="T3582" s="178"/>
      <c r="AT3582" s="173" t="s">
        <v>269</v>
      </c>
      <c r="AU3582" s="173" t="s">
        <v>87</v>
      </c>
      <c r="AV3582" s="14" t="s">
        <v>87</v>
      </c>
      <c r="AW3582" s="14" t="s">
        <v>26</v>
      </c>
      <c r="AX3582" s="14" t="s">
        <v>71</v>
      </c>
      <c r="AY3582" s="173" t="s">
        <v>157</v>
      </c>
    </row>
    <row r="3583" spans="1:65" s="14" customFormat="1" x14ac:dyDescent="0.2">
      <c r="B3583" s="172"/>
      <c r="D3583" s="166" t="s">
        <v>269</v>
      </c>
      <c r="E3583" s="173" t="s">
        <v>1</v>
      </c>
      <c r="F3583" s="174" t="s">
        <v>4232</v>
      </c>
      <c r="H3583" s="175">
        <v>12.728</v>
      </c>
      <c r="L3583" s="172"/>
      <c r="M3583" s="176"/>
      <c r="N3583" s="177"/>
      <c r="O3583" s="177"/>
      <c r="P3583" s="177"/>
      <c r="Q3583" s="177"/>
      <c r="R3583" s="177"/>
      <c r="S3583" s="177"/>
      <c r="T3583" s="178"/>
      <c r="AT3583" s="173" t="s">
        <v>269</v>
      </c>
      <c r="AU3583" s="173" t="s">
        <v>87</v>
      </c>
      <c r="AV3583" s="14" t="s">
        <v>87</v>
      </c>
      <c r="AW3583" s="14" t="s">
        <v>26</v>
      </c>
      <c r="AX3583" s="14" t="s">
        <v>71</v>
      </c>
      <c r="AY3583" s="173" t="s">
        <v>157</v>
      </c>
    </row>
    <row r="3584" spans="1:65" s="14" customFormat="1" x14ac:dyDescent="0.2">
      <c r="B3584" s="172"/>
      <c r="D3584" s="166" t="s">
        <v>269</v>
      </c>
      <c r="E3584" s="173" t="s">
        <v>1</v>
      </c>
      <c r="F3584" s="174" t="s">
        <v>4233</v>
      </c>
      <c r="H3584" s="175">
        <v>24.375</v>
      </c>
      <c r="L3584" s="172"/>
      <c r="M3584" s="176"/>
      <c r="N3584" s="177"/>
      <c r="O3584" s="177"/>
      <c r="P3584" s="177"/>
      <c r="Q3584" s="177"/>
      <c r="R3584" s="177"/>
      <c r="S3584" s="177"/>
      <c r="T3584" s="178"/>
      <c r="AT3584" s="173" t="s">
        <v>269</v>
      </c>
      <c r="AU3584" s="173" t="s">
        <v>87</v>
      </c>
      <c r="AV3584" s="14" t="s">
        <v>87</v>
      </c>
      <c r="AW3584" s="14" t="s">
        <v>26</v>
      </c>
      <c r="AX3584" s="14" t="s">
        <v>71</v>
      </c>
      <c r="AY3584" s="173" t="s">
        <v>157</v>
      </c>
    </row>
    <row r="3585" spans="2:51" s="14" customFormat="1" x14ac:dyDescent="0.2">
      <c r="B3585" s="172"/>
      <c r="D3585" s="166" t="s">
        <v>269</v>
      </c>
      <c r="E3585" s="173" t="s">
        <v>1</v>
      </c>
      <c r="F3585" s="174" t="s">
        <v>4234</v>
      </c>
      <c r="H3585" s="175">
        <v>30.175000000000001</v>
      </c>
      <c r="L3585" s="172"/>
      <c r="M3585" s="176"/>
      <c r="N3585" s="177"/>
      <c r="O3585" s="177"/>
      <c r="P3585" s="177"/>
      <c r="Q3585" s="177"/>
      <c r="R3585" s="177"/>
      <c r="S3585" s="177"/>
      <c r="T3585" s="178"/>
      <c r="AT3585" s="173" t="s">
        <v>269</v>
      </c>
      <c r="AU3585" s="173" t="s">
        <v>87</v>
      </c>
      <c r="AV3585" s="14" t="s">
        <v>87</v>
      </c>
      <c r="AW3585" s="14" t="s">
        <v>26</v>
      </c>
      <c r="AX3585" s="14" t="s">
        <v>71</v>
      </c>
      <c r="AY3585" s="173" t="s">
        <v>157</v>
      </c>
    </row>
    <row r="3586" spans="2:51" s="14" customFormat="1" x14ac:dyDescent="0.2">
      <c r="B3586" s="172"/>
      <c r="D3586" s="166" t="s">
        <v>269</v>
      </c>
      <c r="E3586" s="173" t="s">
        <v>1</v>
      </c>
      <c r="F3586" s="174" t="s">
        <v>4235</v>
      </c>
      <c r="H3586" s="175">
        <v>8.8000000000000007</v>
      </c>
      <c r="L3586" s="172"/>
      <c r="M3586" s="176"/>
      <c r="N3586" s="177"/>
      <c r="O3586" s="177"/>
      <c r="P3586" s="177"/>
      <c r="Q3586" s="177"/>
      <c r="R3586" s="177"/>
      <c r="S3586" s="177"/>
      <c r="T3586" s="178"/>
      <c r="AT3586" s="173" t="s">
        <v>269</v>
      </c>
      <c r="AU3586" s="173" t="s">
        <v>87</v>
      </c>
      <c r="AV3586" s="14" t="s">
        <v>87</v>
      </c>
      <c r="AW3586" s="14" t="s">
        <v>26</v>
      </c>
      <c r="AX3586" s="14" t="s">
        <v>71</v>
      </c>
      <c r="AY3586" s="173" t="s">
        <v>157</v>
      </c>
    </row>
    <row r="3587" spans="2:51" s="14" customFormat="1" x14ac:dyDescent="0.2">
      <c r="B3587" s="172"/>
      <c r="D3587" s="166" t="s">
        <v>269</v>
      </c>
      <c r="E3587" s="173" t="s">
        <v>1</v>
      </c>
      <c r="F3587" s="174" t="s">
        <v>4236</v>
      </c>
      <c r="H3587" s="175">
        <v>11.88</v>
      </c>
      <c r="L3587" s="172"/>
      <c r="M3587" s="176"/>
      <c r="N3587" s="177"/>
      <c r="O3587" s="177"/>
      <c r="P3587" s="177"/>
      <c r="Q3587" s="177"/>
      <c r="R3587" s="177"/>
      <c r="S3587" s="177"/>
      <c r="T3587" s="178"/>
      <c r="AT3587" s="173" t="s">
        <v>269</v>
      </c>
      <c r="AU3587" s="173" t="s">
        <v>87</v>
      </c>
      <c r="AV3587" s="14" t="s">
        <v>87</v>
      </c>
      <c r="AW3587" s="14" t="s">
        <v>26</v>
      </c>
      <c r="AX3587" s="14" t="s">
        <v>71</v>
      </c>
      <c r="AY3587" s="173" t="s">
        <v>157</v>
      </c>
    </row>
    <row r="3588" spans="2:51" s="14" customFormat="1" x14ac:dyDescent="0.2">
      <c r="B3588" s="172"/>
      <c r="D3588" s="166" t="s">
        <v>269</v>
      </c>
      <c r="E3588" s="173" t="s">
        <v>1</v>
      </c>
      <c r="F3588" s="174" t="s">
        <v>4237</v>
      </c>
      <c r="H3588" s="175">
        <v>18.91</v>
      </c>
      <c r="L3588" s="172"/>
      <c r="M3588" s="176"/>
      <c r="N3588" s="177"/>
      <c r="O3588" s="177"/>
      <c r="P3588" s="177"/>
      <c r="Q3588" s="177"/>
      <c r="R3588" s="177"/>
      <c r="S3588" s="177"/>
      <c r="T3588" s="178"/>
      <c r="AT3588" s="173" t="s">
        <v>269</v>
      </c>
      <c r="AU3588" s="173" t="s">
        <v>87</v>
      </c>
      <c r="AV3588" s="14" t="s">
        <v>87</v>
      </c>
      <c r="AW3588" s="14" t="s">
        <v>26</v>
      </c>
      <c r="AX3588" s="14" t="s">
        <v>71</v>
      </c>
      <c r="AY3588" s="173" t="s">
        <v>157</v>
      </c>
    </row>
    <row r="3589" spans="2:51" s="14" customFormat="1" x14ac:dyDescent="0.2">
      <c r="B3589" s="172"/>
      <c r="D3589" s="166" t="s">
        <v>269</v>
      </c>
      <c r="E3589" s="173" t="s">
        <v>1</v>
      </c>
      <c r="F3589" s="174" t="s">
        <v>4238</v>
      </c>
      <c r="H3589" s="175">
        <v>22.911999999999999</v>
      </c>
      <c r="L3589" s="172"/>
      <c r="M3589" s="176"/>
      <c r="N3589" s="177"/>
      <c r="O3589" s="177"/>
      <c r="P3589" s="177"/>
      <c r="Q3589" s="177"/>
      <c r="R3589" s="177"/>
      <c r="S3589" s="177"/>
      <c r="T3589" s="178"/>
      <c r="AT3589" s="173" t="s">
        <v>269</v>
      </c>
      <c r="AU3589" s="173" t="s">
        <v>87</v>
      </c>
      <c r="AV3589" s="14" t="s">
        <v>87</v>
      </c>
      <c r="AW3589" s="14" t="s">
        <v>26</v>
      </c>
      <c r="AX3589" s="14" t="s">
        <v>71</v>
      </c>
      <c r="AY3589" s="173" t="s">
        <v>157</v>
      </c>
    </row>
    <row r="3590" spans="2:51" s="14" customFormat="1" ht="33.75" x14ac:dyDescent="0.2">
      <c r="B3590" s="172"/>
      <c r="D3590" s="166" t="s">
        <v>269</v>
      </c>
      <c r="E3590" s="173" t="s">
        <v>1</v>
      </c>
      <c r="F3590" s="174" t="s">
        <v>4239</v>
      </c>
      <c r="H3590" s="175">
        <v>29.4</v>
      </c>
      <c r="L3590" s="172"/>
      <c r="M3590" s="176"/>
      <c r="N3590" s="177"/>
      <c r="O3590" s="177"/>
      <c r="P3590" s="177"/>
      <c r="Q3590" s="177"/>
      <c r="R3590" s="177"/>
      <c r="S3590" s="177"/>
      <c r="T3590" s="178"/>
      <c r="AT3590" s="173" t="s">
        <v>269</v>
      </c>
      <c r="AU3590" s="173" t="s">
        <v>87</v>
      </c>
      <c r="AV3590" s="14" t="s">
        <v>87</v>
      </c>
      <c r="AW3590" s="14" t="s">
        <v>26</v>
      </c>
      <c r="AX3590" s="14" t="s">
        <v>71</v>
      </c>
      <c r="AY3590" s="173" t="s">
        <v>157</v>
      </c>
    </row>
    <row r="3591" spans="2:51" s="14" customFormat="1" x14ac:dyDescent="0.2">
      <c r="B3591" s="172"/>
      <c r="D3591" s="166" t="s">
        <v>269</v>
      </c>
      <c r="E3591" s="173" t="s">
        <v>1</v>
      </c>
      <c r="F3591" s="174" t="s">
        <v>4240</v>
      </c>
      <c r="H3591" s="175">
        <v>23</v>
      </c>
      <c r="L3591" s="172"/>
      <c r="M3591" s="176"/>
      <c r="N3591" s="177"/>
      <c r="O3591" s="177"/>
      <c r="P3591" s="177"/>
      <c r="Q3591" s="177"/>
      <c r="R3591" s="177"/>
      <c r="S3591" s="177"/>
      <c r="T3591" s="178"/>
      <c r="AT3591" s="173" t="s">
        <v>269</v>
      </c>
      <c r="AU3591" s="173" t="s">
        <v>87</v>
      </c>
      <c r="AV3591" s="14" t="s">
        <v>87</v>
      </c>
      <c r="AW3591" s="14" t="s">
        <v>26</v>
      </c>
      <c r="AX3591" s="14" t="s">
        <v>71</v>
      </c>
      <c r="AY3591" s="173" t="s">
        <v>157</v>
      </c>
    </row>
    <row r="3592" spans="2:51" s="14" customFormat="1" x14ac:dyDescent="0.2">
      <c r="B3592" s="172"/>
      <c r="D3592" s="166" t="s">
        <v>269</v>
      </c>
      <c r="E3592" s="173" t="s">
        <v>1</v>
      </c>
      <c r="F3592" s="174" t="s">
        <v>4241</v>
      </c>
      <c r="H3592" s="175">
        <v>19.440000000000001</v>
      </c>
      <c r="L3592" s="172"/>
      <c r="M3592" s="176"/>
      <c r="N3592" s="177"/>
      <c r="O3592" s="177"/>
      <c r="P3592" s="177"/>
      <c r="Q3592" s="177"/>
      <c r="R3592" s="177"/>
      <c r="S3592" s="177"/>
      <c r="T3592" s="178"/>
      <c r="AT3592" s="173" t="s">
        <v>269</v>
      </c>
      <c r="AU3592" s="173" t="s">
        <v>87</v>
      </c>
      <c r="AV3592" s="14" t="s">
        <v>87</v>
      </c>
      <c r="AW3592" s="14" t="s">
        <v>26</v>
      </c>
      <c r="AX3592" s="14" t="s">
        <v>71</v>
      </c>
      <c r="AY3592" s="173" t="s">
        <v>157</v>
      </c>
    </row>
    <row r="3593" spans="2:51" s="14" customFormat="1" x14ac:dyDescent="0.2">
      <c r="B3593" s="172"/>
      <c r="D3593" s="166" t="s">
        <v>269</v>
      </c>
      <c r="E3593" s="173" t="s">
        <v>1</v>
      </c>
      <c r="F3593" s="174" t="s">
        <v>4242</v>
      </c>
      <c r="H3593" s="175">
        <v>19</v>
      </c>
      <c r="L3593" s="172"/>
      <c r="M3593" s="176"/>
      <c r="N3593" s="177"/>
      <c r="O3593" s="177"/>
      <c r="P3593" s="177"/>
      <c r="Q3593" s="177"/>
      <c r="R3593" s="177"/>
      <c r="S3593" s="177"/>
      <c r="T3593" s="178"/>
      <c r="AT3593" s="173" t="s">
        <v>269</v>
      </c>
      <c r="AU3593" s="173" t="s">
        <v>87</v>
      </c>
      <c r="AV3593" s="14" t="s">
        <v>87</v>
      </c>
      <c r="AW3593" s="14" t="s">
        <v>26</v>
      </c>
      <c r="AX3593" s="14" t="s">
        <v>71</v>
      </c>
      <c r="AY3593" s="173" t="s">
        <v>157</v>
      </c>
    </row>
    <row r="3594" spans="2:51" s="14" customFormat="1" x14ac:dyDescent="0.2">
      <c r="B3594" s="172"/>
      <c r="D3594" s="166" t="s">
        <v>269</v>
      </c>
      <c r="E3594" s="173" t="s">
        <v>1</v>
      </c>
      <c r="F3594" s="174" t="s">
        <v>4243</v>
      </c>
      <c r="H3594" s="175">
        <v>19</v>
      </c>
      <c r="L3594" s="172"/>
      <c r="M3594" s="176"/>
      <c r="N3594" s="177"/>
      <c r="O3594" s="177"/>
      <c r="P3594" s="177"/>
      <c r="Q3594" s="177"/>
      <c r="R3594" s="177"/>
      <c r="S3594" s="177"/>
      <c r="T3594" s="178"/>
      <c r="AT3594" s="173" t="s">
        <v>269</v>
      </c>
      <c r="AU3594" s="173" t="s">
        <v>87</v>
      </c>
      <c r="AV3594" s="14" t="s">
        <v>87</v>
      </c>
      <c r="AW3594" s="14" t="s">
        <v>26</v>
      </c>
      <c r="AX3594" s="14" t="s">
        <v>71</v>
      </c>
      <c r="AY3594" s="173" t="s">
        <v>157</v>
      </c>
    </row>
    <row r="3595" spans="2:51" s="14" customFormat="1" ht="22.5" x14ac:dyDescent="0.2">
      <c r="B3595" s="172"/>
      <c r="D3595" s="166" t="s">
        <v>269</v>
      </c>
      <c r="E3595" s="173" t="s">
        <v>1</v>
      </c>
      <c r="F3595" s="174" t="s">
        <v>4244</v>
      </c>
      <c r="H3595" s="175">
        <v>35.840000000000003</v>
      </c>
      <c r="L3595" s="172"/>
      <c r="M3595" s="176"/>
      <c r="N3595" s="177"/>
      <c r="O3595" s="177"/>
      <c r="P3595" s="177"/>
      <c r="Q3595" s="177"/>
      <c r="R3595" s="177"/>
      <c r="S3595" s="177"/>
      <c r="T3595" s="178"/>
      <c r="AT3595" s="173" t="s">
        <v>269</v>
      </c>
      <c r="AU3595" s="173" t="s">
        <v>87</v>
      </c>
      <c r="AV3595" s="14" t="s">
        <v>87</v>
      </c>
      <c r="AW3595" s="14" t="s">
        <v>26</v>
      </c>
      <c r="AX3595" s="14" t="s">
        <v>71</v>
      </c>
      <c r="AY3595" s="173" t="s">
        <v>157</v>
      </c>
    </row>
    <row r="3596" spans="2:51" s="14" customFormat="1" ht="33.75" x14ac:dyDescent="0.2">
      <c r="B3596" s="172"/>
      <c r="D3596" s="166" t="s">
        <v>269</v>
      </c>
      <c r="E3596" s="173" t="s">
        <v>1</v>
      </c>
      <c r="F3596" s="174" t="s">
        <v>4245</v>
      </c>
      <c r="H3596" s="175">
        <v>36.54</v>
      </c>
      <c r="L3596" s="172"/>
      <c r="M3596" s="176"/>
      <c r="N3596" s="177"/>
      <c r="O3596" s="177"/>
      <c r="P3596" s="177"/>
      <c r="Q3596" s="177"/>
      <c r="R3596" s="177"/>
      <c r="S3596" s="177"/>
      <c r="T3596" s="178"/>
      <c r="AT3596" s="173" t="s">
        <v>269</v>
      </c>
      <c r="AU3596" s="173" t="s">
        <v>87</v>
      </c>
      <c r="AV3596" s="14" t="s">
        <v>87</v>
      </c>
      <c r="AW3596" s="14" t="s">
        <v>26</v>
      </c>
      <c r="AX3596" s="14" t="s">
        <v>71</v>
      </c>
      <c r="AY3596" s="173" t="s">
        <v>157</v>
      </c>
    </row>
    <row r="3597" spans="2:51" s="14" customFormat="1" x14ac:dyDescent="0.2">
      <c r="B3597" s="172"/>
      <c r="D3597" s="166" t="s">
        <v>269</v>
      </c>
      <c r="E3597" s="173" t="s">
        <v>1</v>
      </c>
      <c r="F3597" s="174" t="s">
        <v>4246</v>
      </c>
      <c r="H3597" s="175">
        <v>8.3000000000000007</v>
      </c>
      <c r="L3597" s="172"/>
      <c r="M3597" s="176"/>
      <c r="N3597" s="177"/>
      <c r="O3597" s="177"/>
      <c r="P3597" s="177"/>
      <c r="Q3597" s="177"/>
      <c r="R3597" s="177"/>
      <c r="S3597" s="177"/>
      <c r="T3597" s="178"/>
      <c r="AT3597" s="173" t="s">
        <v>269</v>
      </c>
      <c r="AU3597" s="173" t="s">
        <v>87</v>
      </c>
      <c r="AV3597" s="14" t="s">
        <v>87</v>
      </c>
      <c r="AW3597" s="14" t="s">
        <v>26</v>
      </c>
      <c r="AX3597" s="14" t="s">
        <v>71</v>
      </c>
      <c r="AY3597" s="173" t="s">
        <v>157</v>
      </c>
    </row>
    <row r="3598" spans="2:51" s="14" customFormat="1" x14ac:dyDescent="0.2">
      <c r="B3598" s="172"/>
      <c r="D3598" s="166" t="s">
        <v>269</v>
      </c>
      <c r="E3598" s="173" t="s">
        <v>1</v>
      </c>
      <c r="F3598" s="174" t="s">
        <v>4247</v>
      </c>
      <c r="H3598" s="175">
        <v>9.8000000000000007</v>
      </c>
      <c r="L3598" s="172"/>
      <c r="M3598" s="176"/>
      <c r="N3598" s="177"/>
      <c r="O3598" s="177"/>
      <c r="P3598" s="177"/>
      <c r="Q3598" s="177"/>
      <c r="R3598" s="177"/>
      <c r="S3598" s="177"/>
      <c r="T3598" s="178"/>
      <c r="AT3598" s="173" t="s">
        <v>269</v>
      </c>
      <c r="AU3598" s="173" t="s">
        <v>87</v>
      </c>
      <c r="AV3598" s="14" t="s">
        <v>87</v>
      </c>
      <c r="AW3598" s="14" t="s">
        <v>26</v>
      </c>
      <c r="AX3598" s="14" t="s">
        <v>71</v>
      </c>
      <c r="AY3598" s="173" t="s">
        <v>157</v>
      </c>
    </row>
    <row r="3599" spans="2:51" s="14" customFormat="1" x14ac:dyDescent="0.2">
      <c r="B3599" s="172"/>
      <c r="D3599" s="166" t="s">
        <v>269</v>
      </c>
      <c r="E3599" s="173" t="s">
        <v>1</v>
      </c>
      <c r="F3599" s="174" t="s">
        <v>4248</v>
      </c>
      <c r="H3599" s="175">
        <v>-42.47</v>
      </c>
      <c r="L3599" s="172"/>
      <c r="M3599" s="176"/>
      <c r="N3599" s="177"/>
      <c r="O3599" s="177"/>
      <c r="P3599" s="177"/>
      <c r="Q3599" s="177"/>
      <c r="R3599" s="177"/>
      <c r="S3599" s="177"/>
      <c r="T3599" s="178"/>
      <c r="AT3599" s="173" t="s">
        <v>269</v>
      </c>
      <c r="AU3599" s="173" t="s">
        <v>87</v>
      </c>
      <c r="AV3599" s="14" t="s">
        <v>87</v>
      </c>
      <c r="AW3599" s="14" t="s">
        <v>26</v>
      </c>
      <c r="AX3599" s="14" t="s">
        <v>71</v>
      </c>
      <c r="AY3599" s="173" t="s">
        <v>157</v>
      </c>
    </row>
    <row r="3600" spans="2:51" s="16" customFormat="1" x14ac:dyDescent="0.2">
      <c r="B3600" s="186"/>
      <c r="D3600" s="166" t="s">
        <v>269</v>
      </c>
      <c r="E3600" s="187" t="s">
        <v>1</v>
      </c>
      <c r="F3600" s="188" t="s">
        <v>319</v>
      </c>
      <c r="H3600" s="189">
        <v>304.15800000000002</v>
      </c>
      <c r="L3600" s="186"/>
      <c r="M3600" s="190"/>
      <c r="N3600" s="191"/>
      <c r="O3600" s="191"/>
      <c r="P3600" s="191"/>
      <c r="Q3600" s="191"/>
      <c r="R3600" s="191"/>
      <c r="S3600" s="191"/>
      <c r="T3600" s="192"/>
      <c r="AT3600" s="187" t="s">
        <v>269</v>
      </c>
      <c r="AU3600" s="187" t="s">
        <v>87</v>
      </c>
      <c r="AV3600" s="16" t="s">
        <v>92</v>
      </c>
      <c r="AW3600" s="16" t="s">
        <v>26</v>
      </c>
      <c r="AX3600" s="16" t="s">
        <v>71</v>
      </c>
      <c r="AY3600" s="187" t="s">
        <v>157</v>
      </c>
    </row>
    <row r="3601" spans="2:51" s="13" customFormat="1" x14ac:dyDescent="0.2">
      <c r="B3601" s="165"/>
      <c r="D3601" s="166" t="s">
        <v>269</v>
      </c>
      <c r="E3601" s="167" t="s">
        <v>1</v>
      </c>
      <c r="F3601" s="168" t="s">
        <v>4249</v>
      </c>
      <c r="H3601" s="167" t="s">
        <v>1</v>
      </c>
      <c r="L3601" s="165"/>
      <c r="M3601" s="169"/>
      <c r="N3601" s="170"/>
      <c r="O3601" s="170"/>
      <c r="P3601" s="170"/>
      <c r="Q3601" s="170"/>
      <c r="R3601" s="170"/>
      <c r="S3601" s="170"/>
      <c r="T3601" s="171"/>
      <c r="AT3601" s="167" t="s">
        <v>269</v>
      </c>
      <c r="AU3601" s="167" t="s">
        <v>87</v>
      </c>
      <c r="AV3601" s="13" t="s">
        <v>79</v>
      </c>
      <c r="AW3601" s="13" t="s">
        <v>26</v>
      </c>
      <c r="AX3601" s="13" t="s">
        <v>71</v>
      </c>
      <c r="AY3601" s="167" t="s">
        <v>157</v>
      </c>
    </row>
    <row r="3602" spans="2:51" s="14" customFormat="1" x14ac:dyDescent="0.2">
      <c r="B3602" s="172"/>
      <c r="D3602" s="166" t="s">
        <v>269</v>
      </c>
      <c r="E3602" s="173" t="s">
        <v>1</v>
      </c>
      <c r="F3602" s="174" t="s">
        <v>4250</v>
      </c>
      <c r="H3602" s="175">
        <v>5.61</v>
      </c>
      <c r="L3602" s="172"/>
      <c r="M3602" s="176"/>
      <c r="N3602" s="177"/>
      <c r="O3602" s="177"/>
      <c r="P3602" s="177"/>
      <c r="Q3602" s="177"/>
      <c r="R3602" s="177"/>
      <c r="S3602" s="177"/>
      <c r="T3602" s="178"/>
      <c r="AT3602" s="173" t="s">
        <v>269</v>
      </c>
      <c r="AU3602" s="173" t="s">
        <v>87</v>
      </c>
      <c r="AV3602" s="14" t="s">
        <v>87</v>
      </c>
      <c r="AW3602" s="14" t="s">
        <v>26</v>
      </c>
      <c r="AX3602" s="14" t="s">
        <v>71</v>
      </c>
      <c r="AY3602" s="173" t="s">
        <v>157</v>
      </c>
    </row>
    <row r="3603" spans="2:51" s="14" customFormat="1" x14ac:dyDescent="0.2">
      <c r="B3603" s="172"/>
      <c r="D3603" s="166" t="s">
        <v>269</v>
      </c>
      <c r="E3603" s="173" t="s">
        <v>1</v>
      </c>
      <c r="F3603" s="174" t="s">
        <v>4251</v>
      </c>
      <c r="H3603" s="175">
        <v>5.61</v>
      </c>
      <c r="L3603" s="172"/>
      <c r="M3603" s="176"/>
      <c r="N3603" s="177"/>
      <c r="O3603" s="177"/>
      <c r="P3603" s="177"/>
      <c r="Q3603" s="177"/>
      <c r="R3603" s="177"/>
      <c r="S3603" s="177"/>
      <c r="T3603" s="178"/>
      <c r="AT3603" s="173" t="s">
        <v>269</v>
      </c>
      <c r="AU3603" s="173" t="s">
        <v>87</v>
      </c>
      <c r="AV3603" s="14" t="s">
        <v>87</v>
      </c>
      <c r="AW3603" s="14" t="s">
        <v>26</v>
      </c>
      <c r="AX3603" s="14" t="s">
        <v>71</v>
      </c>
      <c r="AY3603" s="173" t="s">
        <v>157</v>
      </c>
    </row>
    <row r="3604" spans="2:51" s="14" customFormat="1" x14ac:dyDescent="0.2">
      <c r="B3604" s="172"/>
      <c r="D3604" s="166" t="s">
        <v>269</v>
      </c>
      <c r="E3604" s="173" t="s">
        <v>1</v>
      </c>
      <c r="F3604" s="174" t="s">
        <v>4252</v>
      </c>
      <c r="H3604" s="175">
        <v>15.4</v>
      </c>
      <c r="L3604" s="172"/>
      <c r="M3604" s="176"/>
      <c r="N3604" s="177"/>
      <c r="O3604" s="177"/>
      <c r="P3604" s="177"/>
      <c r="Q3604" s="177"/>
      <c r="R3604" s="177"/>
      <c r="S3604" s="177"/>
      <c r="T3604" s="178"/>
      <c r="AT3604" s="173" t="s">
        <v>269</v>
      </c>
      <c r="AU3604" s="173" t="s">
        <v>87</v>
      </c>
      <c r="AV3604" s="14" t="s">
        <v>87</v>
      </c>
      <c r="AW3604" s="14" t="s">
        <v>26</v>
      </c>
      <c r="AX3604" s="14" t="s">
        <v>71</v>
      </c>
      <c r="AY3604" s="173" t="s">
        <v>157</v>
      </c>
    </row>
    <row r="3605" spans="2:51" s="14" customFormat="1" x14ac:dyDescent="0.2">
      <c r="B3605" s="172"/>
      <c r="D3605" s="166" t="s">
        <v>269</v>
      </c>
      <c r="E3605" s="173" t="s">
        <v>1</v>
      </c>
      <c r="F3605" s="174" t="s">
        <v>4253</v>
      </c>
      <c r="H3605" s="175">
        <v>15.85</v>
      </c>
      <c r="L3605" s="172"/>
      <c r="M3605" s="176"/>
      <c r="N3605" s="177"/>
      <c r="O3605" s="177"/>
      <c r="P3605" s="177"/>
      <c r="Q3605" s="177"/>
      <c r="R3605" s="177"/>
      <c r="S3605" s="177"/>
      <c r="T3605" s="178"/>
      <c r="AT3605" s="173" t="s">
        <v>269</v>
      </c>
      <c r="AU3605" s="173" t="s">
        <v>87</v>
      </c>
      <c r="AV3605" s="14" t="s">
        <v>87</v>
      </c>
      <c r="AW3605" s="14" t="s">
        <v>26</v>
      </c>
      <c r="AX3605" s="14" t="s">
        <v>71</v>
      </c>
      <c r="AY3605" s="173" t="s">
        <v>157</v>
      </c>
    </row>
    <row r="3606" spans="2:51" s="16" customFormat="1" x14ac:dyDescent="0.2">
      <c r="B3606" s="186"/>
      <c r="D3606" s="166" t="s">
        <v>269</v>
      </c>
      <c r="E3606" s="187" t="s">
        <v>1</v>
      </c>
      <c r="F3606" s="188" t="s">
        <v>319</v>
      </c>
      <c r="H3606" s="189">
        <v>42.47</v>
      </c>
      <c r="L3606" s="186"/>
      <c r="M3606" s="190"/>
      <c r="N3606" s="191"/>
      <c r="O3606" s="191"/>
      <c r="P3606" s="191"/>
      <c r="Q3606" s="191"/>
      <c r="R3606" s="191"/>
      <c r="S3606" s="191"/>
      <c r="T3606" s="192"/>
      <c r="AT3606" s="187" t="s">
        <v>269</v>
      </c>
      <c r="AU3606" s="187" t="s">
        <v>87</v>
      </c>
      <c r="AV3606" s="16" t="s">
        <v>92</v>
      </c>
      <c r="AW3606" s="16" t="s">
        <v>26</v>
      </c>
      <c r="AX3606" s="16" t="s">
        <v>71</v>
      </c>
      <c r="AY3606" s="187" t="s">
        <v>157</v>
      </c>
    </row>
    <row r="3607" spans="2:51" s="13" customFormat="1" x14ac:dyDescent="0.2">
      <c r="B3607" s="165"/>
      <c r="D3607" s="166" t="s">
        <v>269</v>
      </c>
      <c r="E3607" s="167" t="s">
        <v>1</v>
      </c>
      <c r="F3607" s="168" t="s">
        <v>4254</v>
      </c>
      <c r="H3607" s="167" t="s">
        <v>1</v>
      </c>
      <c r="L3607" s="165"/>
      <c r="M3607" s="169"/>
      <c r="N3607" s="170"/>
      <c r="O3607" s="170"/>
      <c r="P3607" s="170"/>
      <c r="Q3607" s="170"/>
      <c r="R3607" s="170"/>
      <c r="S3607" s="170"/>
      <c r="T3607" s="171"/>
      <c r="AT3607" s="167" t="s">
        <v>269</v>
      </c>
      <c r="AU3607" s="167" t="s">
        <v>87</v>
      </c>
      <c r="AV3607" s="13" t="s">
        <v>79</v>
      </c>
      <c r="AW3607" s="13" t="s">
        <v>26</v>
      </c>
      <c r="AX3607" s="13" t="s">
        <v>71</v>
      </c>
      <c r="AY3607" s="167" t="s">
        <v>157</v>
      </c>
    </row>
    <row r="3608" spans="2:51" s="14" customFormat="1" x14ac:dyDescent="0.2">
      <c r="B3608" s="172"/>
      <c r="D3608" s="166" t="s">
        <v>269</v>
      </c>
      <c r="E3608" s="173" t="s">
        <v>1</v>
      </c>
      <c r="F3608" s="174" t="s">
        <v>4255</v>
      </c>
      <c r="H3608" s="175">
        <v>37.700000000000003</v>
      </c>
      <c r="L3608" s="172"/>
      <c r="M3608" s="176"/>
      <c r="N3608" s="177"/>
      <c r="O3608" s="177"/>
      <c r="P3608" s="177"/>
      <c r="Q3608" s="177"/>
      <c r="R3608" s="177"/>
      <c r="S3608" s="177"/>
      <c r="T3608" s="178"/>
      <c r="AT3608" s="173" t="s">
        <v>269</v>
      </c>
      <c r="AU3608" s="173" t="s">
        <v>87</v>
      </c>
      <c r="AV3608" s="14" t="s">
        <v>87</v>
      </c>
      <c r="AW3608" s="14" t="s">
        <v>26</v>
      </c>
      <c r="AX3608" s="14" t="s">
        <v>71</v>
      </c>
      <c r="AY3608" s="173" t="s">
        <v>157</v>
      </c>
    </row>
    <row r="3609" spans="2:51" s="14" customFormat="1" x14ac:dyDescent="0.2">
      <c r="B3609" s="172"/>
      <c r="D3609" s="166" t="s">
        <v>269</v>
      </c>
      <c r="E3609" s="173" t="s">
        <v>1</v>
      </c>
      <c r="F3609" s="174" t="s">
        <v>4256</v>
      </c>
      <c r="H3609" s="175">
        <v>37.700000000000003</v>
      </c>
      <c r="L3609" s="172"/>
      <c r="M3609" s="176"/>
      <c r="N3609" s="177"/>
      <c r="O3609" s="177"/>
      <c r="P3609" s="177"/>
      <c r="Q3609" s="177"/>
      <c r="R3609" s="177"/>
      <c r="S3609" s="177"/>
      <c r="T3609" s="178"/>
      <c r="AT3609" s="173" t="s">
        <v>269</v>
      </c>
      <c r="AU3609" s="173" t="s">
        <v>87</v>
      </c>
      <c r="AV3609" s="14" t="s">
        <v>87</v>
      </c>
      <c r="AW3609" s="14" t="s">
        <v>26</v>
      </c>
      <c r="AX3609" s="14" t="s">
        <v>71</v>
      </c>
      <c r="AY3609" s="173" t="s">
        <v>157</v>
      </c>
    </row>
    <row r="3610" spans="2:51" s="14" customFormat="1" ht="22.5" x14ac:dyDescent="0.2">
      <c r="B3610" s="172"/>
      <c r="D3610" s="166" t="s">
        <v>269</v>
      </c>
      <c r="E3610" s="173" t="s">
        <v>1</v>
      </c>
      <c r="F3610" s="174" t="s">
        <v>4257</v>
      </c>
      <c r="H3610" s="175">
        <v>25.634</v>
      </c>
      <c r="L3610" s="172"/>
      <c r="M3610" s="176"/>
      <c r="N3610" s="177"/>
      <c r="O3610" s="177"/>
      <c r="P3610" s="177"/>
      <c r="Q3610" s="177"/>
      <c r="R3610" s="177"/>
      <c r="S3610" s="177"/>
      <c r="T3610" s="178"/>
      <c r="AT3610" s="173" t="s">
        <v>269</v>
      </c>
      <c r="AU3610" s="173" t="s">
        <v>87</v>
      </c>
      <c r="AV3610" s="14" t="s">
        <v>87</v>
      </c>
      <c r="AW3610" s="14" t="s">
        <v>26</v>
      </c>
      <c r="AX3610" s="14" t="s">
        <v>71</v>
      </c>
      <c r="AY3610" s="173" t="s">
        <v>157</v>
      </c>
    </row>
    <row r="3611" spans="2:51" s="14" customFormat="1" ht="22.5" x14ac:dyDescent="0.2">
      <c r="B3611" s="172"/>
      <c r="D3611" s="166" t="s">
        <v>269</v>
      </c>
      <c r="E3611" s="173" t="s">
        <v>1</v>
      </c>
      <c r="F3611" s="174" t="s">
        <v>4258</v>
      </c>
      <c r="H3611" s="175">
        <v>44.35</v>
      </c>
      <c r="L3611" s="172"/>
      <c r="M3611" s="176"/>
      <c r="N3611" s="177"/>
      <c r="O3611" s="177"/>
      <c r="P3611" s="177"/>
      <c r="Q3611" s="177"/>
      <c r="R3611" s="177"/>
      <c r="S3611" s="177"/>
      <c r="T3611" s="178"/>
      <c r="AT3611" s="173" t="s">
        <v>269</v>
      </c>
      <c r="AU3611" s="173" t="s">
        <v>87</v>
      </c>
      <c r="AV3611" s="14" t="s">
        <v>87</v>
      </c>
      <c r="AW3611" s="14" t="s">
        <v>26</v>
      </c>
      <c r="AX3611" s="14" t="s">
        <v>71</v>
      </c>
      <c r="AY3611" s="173" t="s">
        <v>157</v>
      </c>
    </row>
    <row r="3612" spans="2:51" s="14" customFormat="1" x14ac:dyDescent="0.2">
      <c r="B3612" s="172"/>
      <c r="D3612" s="166" t="s">
        <v>269</v>
      </c>
      <c r="E3612" s="173" t="s">
        <v>1</v>
      </c>
      <c r="F3612" s="174" t="s">
        <v>4259</v>
      </c>
      <c r="H3612" s="175">
        <v>-9</v>
      </c>
      <c r="L3612" s="172"/>
      <c r="M3612" s="176"/>
      <c r="N3612" s="177"/>
      <c r="O3612" s="177"/>
      <c r="P3612" s="177"/>
      <c r="Q3612" s="177"/>
      <c r="R3612" s="177"/>
      <c r="S3612" s="177"/>
      <c r="T3612" s="178"/>
      <c r="AT3612" s="173" t="s">
        <v>269</v>
      </c>
      <c r="AU3612" s="173" t="s">
        <v>87</v>
      </c>
      <c r="AV3612" s="14" t="s">
        <v>87</v>
      </c>
      <c r="AW3612" s="14" t="s">
        <v>26</v>
      </c>
      <c r="AX3612" s="14" t="s">
        <v>71</v>
      </c>
      <c r="AY3612" s="173" t="s">
        <v>157</v>
      </c>
    </row>
    <row r="3613" spans="2:51" s="16" customFormat="1" x14ac:dyDescent="0.2">
      <c r="B3613" s="186"/>
      <c r="D3613" s="166" t="s">
        <v>269</v>
      </c>
      <c r="E3613" s="187" t="s">
        <v>1</v>
      </c>
      <c r="F3613" s="188" t="s">
        <v>319</v>
      </c>
      <c r="H3613" s="189">
        <v>136.38399999999999</v>
      </c>
      <c r="L3613" s="186"/>
      <c r="M3613" s="190"/>
      <c r="N3613" s="191"/>
      <c r="O3613" s="191"/>
      <c r="P3613" s="191"/>
      <c r="Q3613" s="191"/>
      <c r="R3613" s="191"/>
      <c r="S3613" s="191"/>
      <c r="T3613" s="192"/>
      <c r="AT3613" s="187" t="s">
        <v>269</v>
      </c>
      <c r="AU3613" s="187" t="s">
        <v>87</v>
      </c>
      <c r="AV3613" s="16" t="s">
        <v>92</v>
      </c>
      <c r="AW3613" s="16" t="s">
        <v>26</v>
      </c>
      <c r="AX3613" s="16" t="s">
        <v>71</v>
      </c>
      <c r="AY3613" s="187" t="s">
        <v>157</v>
      </c>
    </row>
    <row r="3614" spans="2:51" s="13" customFormat="1" x14ac:dyDescent="0.2">
      <c r="B3614" s="165"/>
      <c r="D3614" s="166" t="s">
        <v>269</v>
      </c>
      <c r="E3614" s="167" t="s">
        <v>1</v>
      </c>
      <c r="F3614" s="168" t="s">
        <v>4260</v>
      </c>
      <c r="H3614" s="167" t="s">
        <v>1</v>
      </c>
      <c r="L3614" s="165"/>
      <c r="M3614" s="169"/>
      <c r="N3614" s="170"/>
      <c r="O3614" s="170"/>
      <c r="P3614" s="170"/>
      <c r="Q3614" s="170"/>
      <c r="R3614" s="170"/>
      <c r="S3614" s="170"/>
      <c r="T3614" s="171"/>
      <c r="AT3614" s="167" t="s">
        <v>269</v>
      </c>
      <c r="AU3614" s="167" t="s">
        <v>87</v>
      </c>
      <c r="AV3614" s="13" t="s">
        <v>79</v>
      </c>
      <c r="AW3614" s="13" t="s">
        <v>26</v>
      </c>
      <c r="AX3614" s="13" t="s">
        <v>71</v>
      </c>
      <c r="AY3614" s="167" t="s">
        <v>157</v>
      </c>
    </row>
    <row r="3615" spans="2:51" s="14" customFormat="1" x14ac:dyDescent="0.2">
      <c r="B3615" s="172"/>
      <c r="D3615" s="166" t="s">
        <v>269</v>
      </c>
      <c r="E3615" s="173" t="s">
        <v>1</v>
      </c>
      <c r="F3615" s="174" t="s">
        <v>4261</v>
      </c>
      <c r="H3615" s="175">
        <v>5.3</v>
      </c>
      <c r="L3615" s="172"/>
      <c r="M3615" s="176"/>
      <c r="N3615" s="177"/>
      <c r="O3615" s="177"/>
      <c r="P3615" s="177"/>
      <c r="Q3615" s="177"/>
      <c r="R3615" s="177"/>
      <c r="S3615" s="177"/>
      <c r="T3615" s="178"/>
      <c r="AT3615" s="173" t="s">
        <v>269</v>
      </c>
      <c r="AU3615" s="173" t="s">
        <v>87</v>
      </c>
      <c r="AV3615" s="14" t="s">
        <v>87</v>
      </c>
      <c r="AW3615" s="14" t="s">
        <v>26</v>
      </c>
      <c r="AX3615" s="14" t="s">
        <v>71</v>
      </c>
      <c r="AY3615" s="173" t="s">
        <v>157</v>
      </c>
    </row>
    <row r="3616" spans="2:51" s="14" customFormat="1" x14ac:dyDescent="0.2">
      <c r="B3616" s="172"/>
      <c r="D3616" s="166" t="s">
        <v>269</v>
      </c>
      <c r="E3616" s="173" t="s">
        <v>1</v>
      </c>
      <c r="F3616" s="174" t="s">
        <v>4262</v>
      </c>
      <c r="H3616" s="175">
        <v>3.7</v>
      </c>
      <c r="L3616" s="172"/>
      <c r="M3616" s="176"/>
      <c r="N3616" s="177"/>
      <c r="O3616" s="177"/>
      <c r="P3616" s="177"/>
      <c r="Q3616" s="177"/>
      <c r="R3616" s="177"/>
      <c r="S3616" s="177"/>
      <c r="T3616" s="178"/>
      <c r="AT3616" s="173" t="s">
        <v>269</v>
      </c>
      <c r="AU3616" s="173" t="s">
        <v>87</v>
      </c>
      <c r="AV3616" s="14" t="s">
        <v>87</v>
      </c>
      <c r="AW3616" s="14" t="s">
        <v>26</v>
      </c>
      <c r="AX3616" s="14" t="s">
        <v>71</v>
      </c>
      <c r="AY3616" s="173" t="s">
        <v>157</v>
      </c>
    </row>
    <row r="3617" spans="1:65" s="16" customFormat="1" x14ac:dyDescent="0.2">
      <c r="B3617" s="186"/>
      <c r="D3617" s="166" t="s">
        <v>269</v>
      </c>
      <c r="E3617" s="187" t="s">
        <v>1</v>
      </c>
      <c r="F3617" s="188" t="s">
        <v>319</v>
      </c>
      <c r="H3617" s="189">
        <v>9</v>
      </c>
      <c r="L3617" s="186"/>
      <c r="M3617" s="190"/>
      <c r="N3617" s="191"/>
      <c r="O3617" s="191"/>
      <c r="P3617" s="191"/>
      <c r="Q3617" s="191"/>
      <c r="R3617" s="191"/>
      <c r="S3617" s="191"/>
      <c r="T3617" s="192"/>
      <c r="AT3617" s="187" t="s">
        <v>269</v>
      </c>
      <c r="AU3617" s="187" t="s">
        <v>87</v>
      </c>
      <c r="AV3617" s="16" t="s">
        <v>92</v>
      </c>
      <c r="AW3617" s="16" t="s">
        <v>26</v>
      </c>
      <c r="AX3617" s="16" t="s">
        <v>71</v>
      </c>
      <c r="AY3617" s="187" t="s">
        <v>157</v>
      </c>
    </row>
    <row r="3618" spans="1:65" s="15" customFormat="1" x14ac:dyDescent="0.2">
      <c r="B3618" s="179"/>
      <c r="D3618" s="166" t="s">
        <v>269</v>
      </c>
      <c r="E3618" s="180" t="s">
        <v>1</v>
      </c>
      <c r="F3618" s="181" t="s">
        <v>272</v>
      </c>
      <c r="H3618" s="182">
        <v>492.012</v>
      </c>
      <c r="L3618" s="179"/>
      <c r="M3618" s="183"/>
      <c r="N3618" s="184"/>
      <c r="O3618" s="184"/>
      <c r="P3618" s="184"/>
      <c r="Q3618" s="184"/>
      <c r="R3618" s="184"/>
      <c r="S3618" s="184"/>
      <c r="T3618" s="185"/>
      <c r="AT3618" s="180" t="s">
        <v>269</v>
      </c>
      <c r="AU3618" s="180" t="s">
        <v>87</v>
      </c>
      <c r="AV3618" s="15" t="s">
        <v>162</v>
      </c>
      <c r="AW3618" s="15" t="s">
        <v>26</v>
      </c>
      <c r="AX3618" s="15" t="s">
        <v>79</v>
      </c>
      <c r="AY3618" s="180" t="s">
        <v>157</v>
      </c>
    </row>
    <row r="3619" spans="1:65" s="2" customFormat="1" ht="14.45" customHeight="1" x14ac:dyDescent="0.2">
      <c r="A3619" s="30"/>
      <c r="B3619" s="147"/>
      <c r="C3619" s="193" t="s">
        <v>4263</v>
      </c>
      <c r="D3619" s="193" t="s">
        <v>777</v>
      </c>
      <c r="E3619" s="194" t="s">
        <v>4264</v>
      </c>
      <c r="F3619" s="195" t="s">
        <v>4265</v>
      </c>
      <c r="G3619" s="196" t="s">
        <v>168</v>
      </c>
      <c r="H3619" s="197">
        <v>516.61300000000006</v>
      </c>
      <c r="I3619" s="197"/>
      <c r="J3619" s="197">
        <f>ROUND(I3619*H3619,3)</f>
        <v>0</v>
      </c>
      <c r="K3619" s="198"/>
      <c r="L3619" s="199"/>
      <c r="M3619" s="200" t="s">
        <v>1</v>
      </c>
      <c r="N3619" s="201" t="s">
        <v>37</v>
      </c>
      <c r="O3619" s="156">
        <v>0</v>
      </c>
      <c r="P3619" s="156">
        <f>O3619*H3619</f>
        <v>0</v>
      </c>
      <c r="Q3619" s="156">
        <v>1.1730000000000001E-2</v>
      </c>
      <c r="R3619" s="156">
        <f>Q3619*H3619</f>
        <v>6.0598704900000007</v>
      </c>
      <c r="S3619" s="156">
        <v>0</v>
      </c>
      <c r="T3619" s="157">
        <f>S3619*H3619</f>
        <v>0</v>
      </c>
      <c r="U3619" s="30"/>
      <c r="V3619" s="30"/>
      <c r="W3619" s="30"/>
      <c r="X3619" s="30"/>
      <c r="Y3619" s="30"/>
      <c r="Z3619" s="30"/>
      <c r="AA3619" s="30"/>
      <c r="AB3619" s="30"/>
      <c r="AC3619" s="30"/>
      <c r="AD3619" s="30"/>
      <c r="AE3619" s="30"/>
      <c r="AR3619" s="158" t="s">
        <v>511</v>
      </c>
      <c r="AT3619" s="158" t="s">
        <v>777</v>
      </c>
      <c r="AU3619" s="158" t="s">
        <v>87</v>
      </c>
      <c r="AY3619" s="18" t="s">
        <v>157</v>
      </c>
      <c r="BE3619" s="159">
        <f>IF(N3619="základná",J3619,0)</f>
        <v>0</v>
      </c>
      <c r="BF3619" s="159">
        <f>IF(N3619="znížená",J3619,0)</f>
        <v>0</v>
      </c>
      <c r="BG3619" s="159">
        <f>IF(N3619="zákl. prenesená",J3619,0)</f>
        <v>0</v>
      </c>
      <c r="BH3619" s="159">
        <f>IF(N3619="zníž. prenesená",J3619,0)</f>
        <v>0</v>
      </c>
      <c r="BI3619" s="159">
        <f>IF(N3619="nulová",J3619,0)</f>
        <v>0</v>
      </c>
      <c r="BJ3619" s="18" t="s">
        <v>87</v>
      </c>
      <c r="BK3619" s="160">
        <f>ROUND(I3619*H3619,3)</f>
        <v>0</v>
      </c>
      <c r="BL3619" s="18" t="s">
        <v>220</v>
      </c>
      <c r="BM3619" s="158" t="s">
        <v>4266</v>
      </c>
    </row>
    <row r="3620" spans="1:65" s="14" customFormat="1" x14ac:dyDescent="0.2">
      <c r="B3620" s="172"/>
      <c r="D3620" s="166" t="s">
        <v>269</v>
      </c>
      <c r="E3620" s="173" t="s">
        <v>1</v>
      </c>
      <c r="F3620" s="174" t="s">
        <v>4267</v>
      </c>
      <c r="H3620" s="175">
        <v>516.61300000000006</v>
      </c>
      <c r="L3620" s="172"/>
      <c r="M3620" s="176"/>
      <c r="N3620" s="177"/>
      <c r="O3620" s="177"/>
      <c r="P3620" s="177"/>
      <c r="Q3620" s="177"/>
      <c r="R3620" s="177"/>
      <c r="S3620" s="177"/>
      <c r="T3620" s="178"/>
      <c r="AT3620" s="173" t="s">
        <v>269</v>
      </c>
      <c r="AU3620" s="173" t="s">
        <v>87</v>
      </c>
      <c r="AV3620" s="14" t="s">
        <v>87</v>
      </c>
      <c r="AW3620" s="14" t="s">
        <v>26</v>
      </c>
      <c r="AX3620" s="14" t="s">
        <v>71</v>
      </c>
      <c r="AY3620" s="173" t="s">
        <v>157</v>
      </c>
    </row>
    <row r="3621" spans="1:65" s="15" customFormat="1" x14ac:dyDescent="0.2">
      <c r="B3621" s="179"/>
      <c r="D3621" s="166" t="s">
        <v>269</v>
      </c>
      <c r="E3621" s="180" t="s">
        <v>1</v>
      </c>
      <c r="F3621" s="181" t="s">
        <v>272</v>
      </c>
      <c r="H3621" s="182">
        <v>516.61300000000006</v>
      </c>
      <c r="L3621" s="179"/>
      <c r="M3621" s="183"/>
      <c r="N3621" s="184"/>
      <c r="O3621" s="184"/>
      <c r="P3621" s="184"/>
      <c r="Q3621" s="184"/>
      <c r="R3621" s="184"/>
      <c r="S3621" s="184"/>
      <c r="T3621" s="185"/>
      <c r="AT3621" s="180" t="s">
        <v>269</v>
      </c>
      <c r="AU3621" s="180" t="s">
        <v>87</v>
      </c>
      <c r="AV3621" s="15" t="s">
        <v>162</v>
      </c>
      <c r="AW3621" s="15" t="s">
        <v>26</v>
      </c>
      <c r="AX3621" s="15" t="s">
        <v>79</v>
      </c>
      <c r="AY3621" s="180" t="s">
        <v>157</v>
      </c>
    </row>
    <row r="3622" spans="1:65" s="2" customFormat="1" ht="24.2" customHeight="1" x14ac:dyDescent="0.2">
      <c r="A3622" s="30"/>
      <c r="B3622" s="147"/>
      <c r="C3622" s="148" t="s">
        <v>4268</v>
      </c>
      <c r="D3622" s="148" t="s">
        <v>159</v>
      </c>
      <c r="E3622" s="149" t="s">
        <v>4269</v>
      </c>
      <c r="F3622" s="150" t="s">
        <v>4270</v>
      </c>
      <c r="G3622" s="151" t="s">
        <v>514</v>
      </c>
      <c r="H3622" s="152">
        <v>2.2999999999999998</v>
      </c>
      <c r="I3622" s="152"/>
      <c r="J3622" s="152">
        <f>ROUND(I3622*H3622,3)</f>
        <v>0</v>
      </c>
      <c r="K3622" s="153"/>
      <c r="L3622" s="31"/>
      <c r="M3622" s="154" t="s">
        <v>1</v>
      </c>
      <c r="N3622" s="155" t="s">
        <v>37</v>
      </c>
      <c r="O3622" s="156">
        <v>0</v>
      </c>
      <c r="P3622" s="156">
        <f>O3622*H3622</f>
        <v>0</v>
      </c>
      <c r="Q3622" s="156">
        <v>0</v>
      </c>
      <c r="R3622" s="156">
        <f>Q3622*H3622</f>
        <v>0</v>
      </c>
      <c r="S3622" s="156">
        <v>0</v>
      </c>
      <c r="T3622" s="157">
        <f>S3622*H3622</f>
        <v>0</v>
      </c>
      <c r="U3622" s="30"/>
      <c r="V3622" s="30"/>
      <c r="W3622" s="30"/>
      <c r="X3622" s="30"/>
      <c r="Y3622" s="30"/>
      <c r="Z3622" s="30"/>
      <c r="AA3622" s="30"/>
      <c r="AB3622" s="30"/>
      <c r="AC3622" s="30"/>
      <c r="AD3622" s="30"/>
      <c r="AE3622" s="30"/>
      <c r="AR3622" s="158" t="s">
        <v>220</v>
      </c>
      <c r="AT3622" s="158" t="s">
        <v>159</v>
      </c>
      <c r="AU3622" s="158" t="s">
        <v>87</v>
      </c>
      <c r="AY3622" s="18" t="s">
        <v>157</v>
      </c>
      <c r="BE3622" s="159">
        <f>IF(N3622="základná",J3622,0)</f>
        <v>0</v>
      </c>
      <c r="BF3622" s="159">
        <f>IF(N3622="znížená",J3622,0)</f>
        <v>0</v>
      </c>
      <c r="BG3622" s="159">
        <f>IF(N3622="zákl. prenesená",J3622,0)</f>
        <v>0</v>
      </c>
      <c r="BH3622" s="159">
        <f>IF(N3622="zníž. prenesená",J3622,0)</f>
        <v>0</v>
      </c>
      <c r="BI3622" s="159">
        <f>IF(N3622="nulová",J3622,0)</f>
        <v>0</v>
      </c>
      <c r="BJ3622" s="18" t="s">
        <v>87</v>
      </c>
      <c r="BK3622" s="160">
        <f>ROUND(I3622*H3622,3)</f>
        <v>0</v>
      </c>
      <c r="BL3622" s="18" t="s">
        <v>220</v>
      </c>
      <c r="BM3622" s="158" t="s">
        <v>4271</v>
      </c>
    </row>
    <row r="3623" spans="1:65" s="12" customFormat="1" ht="22.9" customHeight="1" x14ac:dyDescent="0.2">
      <c r="B3623" s="135"/>
      <c r="D3623" s="136" t="s">
        <v>70</v>
      </c>
      <c r="E3623" s="145" t="s">
        <v>4272</v>
      </c>
      <c r="F3623" s="145" t="s">
        <v>4273</v>
      </c>
      <c r="J3623" s="146">
        <f>BK3623</f>
        <v>0</v>
      </c>
      <c r="L3623" s="135"/>
      <c r="M3623" s="139"/>
      <c r="N3623" s="140"/>
      <c r="O3623" s="140"/>
      <c r="P3623" s="141">
        <f>SUM(P3624:P3647)</f>
        <v>224.92259799999997</v>
      </c>
      <c r="Q3623" s="140"/>
      <c r="R3623" s="141">
        <f>SUM(R3624:R3647)</f>
        <v>3.5155699999999998E-2</v>
      </c>
      <c r="S3623" s="140"/>
      <c r="T3623" s="142">
        <f>SUM(T3624:T3647)</f>
        <v>0</v>
      </c>
      <c r="AR3623" s="136" t="s">
        <v>87</v>
      </c>
      <c r="AT3623" s="143" t="s">
        <v>70</v>
      </c>
      <c r="AU3623" s="143" t="s">
        <v>79</v>
      </c>
      <c r="AY3623" s="136" t="s">
        <v>157</v>
      </c>
      <c r="BK3623" s="144">
        <f>SUM(BK3624:BK3647)</f>
        <v>0</v>
      </c>
    </row>
    <row r="3624" spans="1:65" s="2" customFormat="1" ht="24.2" customHeight="1" x14ac:dyDescent="0.2">
      <c r="A3624" s="30"/>
      <c r="B3624" s="147"/>
      <c r="C3624" s="148" t="s">
        <v>4274</v>
      </c>
      <c r="D3624" s="148" t="s">
        <v>159</v>
      </c>
      <c r="E3624" s="149" t="s">
        <v>4275</v>
      </c>
      <c r="F3624" s="150" t="s">
        <v>4276</v>
      </c>
      <c r="G3624" s="151" t="s">
        <v>168</v>
      </c>
      <c r="H3624" s="152">
        <v>57.677999999999997</v>
      </c>
      <c r="I3624" s="152"/>
      <c r="J3624" s="152">
        <f>ROUND(I3624*H3624,3)</f>
        <v>0</v>
      </c>
      <c r="K3624" s="153"/>
      <c r="L3624" s="31"/>
      <c r="M3624" s="154" t="s">
        <v>1</v>
      </c>
      <c r="N3624" s="155" t="s">
        <v>37</v>
      </c>
      <c r="O3624" s="156">
        <v>0.28399999999999997</v>
      </c>
      <c r="P3624" s="156">
        <f>O3624*H3624</f>
        <v>16.380551999999998</v>
      </c>
      <c r="Q3624" s="156">
        <v>2.1000000000000001E-4</v>
      </c>
      <c r="R3624" s="156">
        <f>Q3624*H3624</f>
        <v>1.2112380000000001E-2</v>
      </c>
      <c r="S3624" s="156">
        <v>0</v>
      </c>
      <c r="T3624" s="157">
        <f>S3624*H3624</f>
        <v>0</v>
      </c>
      <c r="U3624" s="30"/>
      <c r="V3624" s="30"/>
      <c r="W3624" s="30"/>
      <c r="X3624" s="30"/>
      <c r="Y3624" s="30"/>
      <c r="Z3624" s="30"/>
      <c r="AA3624" s="30"/>
      <c r="AB3624" s="30"/>
      <c r="AC3624" s="30"/>
      <c r="AD3624" s="30"/>
      <c r="AE3624" s="30"/>
      <c r="AR3624" s="158" t="s">
        <v>220</v>
      </c>
      <c r="AT3624" s="158" t="s">
        <v>159</v>
      </c>
      <c r="AU3624" s="158" t="s">
        <v>87</v>
      </c>
      <c r="AY3624" s="18" t="s">
        <v>157</v>
      </c>
      <c r="BE3624" s="159">
        <f>IF(N3624="základná",J3624,0)</f>
        <v>0</v>
      </c>
      <c r="BF3624" s="159">
        <f>IF(N3624="znížená",J3624,0)</f>
        <v>0</v>
      </c>
      <c r="BG3624" s="159">
        <f>IF(N3624="zákl. prenesená",J3624,0)</f>
        <v>0</v>
      </c>
      <c r="BH3624" s="159">
        <f>IF(N3624="zníž. prenesená",J3624,0)</f>
        <v>0</v>
      </c>
      <c r="BI3624" s="159">
        <f>IF(N3624="nulová",J3624,0)</f>
        <v>0</v>
      </c>
      <c r="BJ3624" s="18" t="s">
        <v>87</v>
      </c>
      <c r="BK3624" s="160">
        <f>ROUND(I3624*H3624,3)</f>
        <v>0</v>
      </c>
      <c r="BL3624" s="18" t="s">
        <v>220</v>
      </c>
      <c r="BM3624" s="158" t="s">
        <v>4277</v>
      </c>
    </row>
    <row r="3625" spans="1:65" s="13" customFormat="1" x14ac:dyDescent="0.2">
      <c r="B3625" s="165"/>
      <c r="D3625" s="166" t="s">
        <v>269</v>
      </c>
      <c r="E3625" s="167" t="s">
        <v>1</v>
      </c>
      <c r="F3625" s="168" t="s">
        <v>4278</v>
      </c>
      <c r="H3625" s="167" t="s">
        <v>1</v>
      </c>
      <c r="L3625" s="165"/>
      <c r="M3625" s="169"/>
      <c r="N3625" s="170"/>
      <c r="O3625" s="170"/>
      <c r="P3625" s="170"/>
      <c r="Q3625" s="170"/>
      <c r="R3625" s="170"/>
      <c r="S3625" s="170"/>
      <c r="T3625" s="171"/>
      <c r="AT3625" s="167" t="s">
        <v>269</v>
      </c>
      <c r="AU3625" s="167" t="s">
        <v>87</v>
      </c>
      <c r="AV3625" s="13" t="s">
        <v>79</v>
      </c>
      <c r="AW3625" s="13" t="s">
        <v>26</v>
      </c>
      <c r="AX3625" s="13" t="s">
        <v>71</v>
      </c>
      <c r="AY3625" s="167" t="s">
        <v>157</v>
      </c>
    </row>
    <row r="3626" spans="1:65" s="14" customFormat="1" x14ac:dyDescent="0.2">
      <c r="B3626" s="172"/>
      <c r="D3626" s="166" t="s">
        <v>269</v>
      </c>
      <c r="E3626" s="173" t="s">
        <v>1</v>
      </c>
      <c r="F3626" s="174" t="s">
        <v>4279</v>
      </c>
      <c r="H3626" s="175">
        <v>6.81</v>
      </c>
      <c r="L3626" s="172"/>
      <c r="M3626" s="176"/>
      <c r="N3626" s="177"/>
      <c r="O3626" s="177"/>
      <c r="P3626" s="177"/>
      <c r="Q3626" s="177"/>
      <c r="R3626" s="177"/>
      <c r="S3626" s="177"/>
      <c r="T3626" s="178"/>
      <c r="AT3626" s="173" t="s">
        <v>269</v>
      </c>
      <c r="AU3626" s="173" t="s">
        <v>87</v>
      </c>
      <c r="AV3626" s="14" t="s">
        <v>87</v>
      </c>
      <c r="AW3626" s="14" t="s">
        <v>26</v>
      </c>
      <c r="AX3626" s="14" t="s">
        <v>71</v>
      </c>
      <c r="AY3626" s="173" t="s">
        <v>157</v>
      </c>
    </row>
    <row r="3627" spans="1:65" s="14" customFormat="1" x14ac:dyDescent="0.2">
      <c r="B3627" s="172"/>
      <c r="D3627" s="166" t="s">
        <v>269</v>
      </c>
      <c r="E3627" s="173" t="s">
        <v>1</v>
      </c>
      <c r="F3627" s="174" t="s">
        <v>4280</v>
      </c>
      <c r="H3627" s="175">
        <v>2.3199999999999998</v>
      </c>
      <c r="L3627" s="172"/>
      <c r="M3627" s="176"/>
      <c r="N3627" s="177"/>
      <c r="O3627" s="177"/>
      <c r="P3627" s="177"/>
      <c r="Q3627" s="177"/>
      <c r="R3627" s="177"/>
      <c r="S3627" s="177"/>
      <c r="T3627" s="178"/>
      <c r="AT3627" s="173" t="s">
        <v>269</v>
      </c>
      <c r="AU3627" s="173" t="s">
        <v>87</v>
      </c>
      <c r="AV3627" s="14" t="s">
        <v>87</v>
      </c>
      <c r="AW3627" s="14" t="s">
        <v>26</v>
      </c>
      <c r="AX3627" s="14" t="s">
        <v>71</v>
      </c>
      <c r="AY3627" s="173" t="s">
        <v>157</v>
      </c>
    </row>
    <row r="3628" spans="1:65" s="14" customFormat="1" x14ac:dyDescent="0.2">
      <c r="B3628" s="172"/>
      <c r="D3628" s="166" t="s">
        <v>269</v>
      </c>
      <c r="E3628" s="173" t="s">
        <v>1</v>
      </c>
      <c r="F3628" s="174" t="s">
        <v>4281</v>
      </c>
      <c r="H3628" s="175">
        <v>3.5550000000000002</v>
      </c>
      <c r="L3628" s="172"/>
      <c r="M3628" s="176"/>
      <c r="N3628" s="177"/>
      <c r="O3628" s="177"/>
      <c r="P3628" s="177"/>
      <c r="Q3628" s="177"/>
      <c r="R3628" s="177"/>
      <c r="S3628" s="177"/>
      <c r="T3628" s="178"/>
      <c r="AT3628" s="173" t="s">
        <v>269</v>
      </c>
      <c r="AU3628" s="173" t="s">
        <v>87</v>
      </c>
      <c r="AV3628" s="14" t="s">
        <v>87</v>
      </c>
      <c r="AW3628" s="14" t="s">
        <v>26</v>
      </c>
      <c r="AX3628" s="14" t="s">
        <v>71</v>
      </c>
      <c r="AY3628" s="173" t="s">
        <v>157</v>
      </c>
    </row>
    <row r="3629" spans="1:65" s="14" customFormat="1" x14ac:dyDescent="0.2">
      <c r="B3629" s="172"/>
      <c r="D3629" s="166" t="s">
        <v>269</v>
      </c>
      <c r="E3629" s="173" t="s">
        <v>1</v>
      </c>
      <c r="F3629" s="174" t="s">
        <v>4282</v>
      </c>
      <c r="H3629" s="175">
        <v>29.04</v>
      </c>
      <c r="L3629" s="172"/>
      <c r="M3629" s="176"/>
      <c r="N3629" s="177"/>
      <c r="O3629" s="177"/>
      <c r="P3629" s="177"/>
      <c r="Q3629" s="177"/>
      <c r="R3629" s="177"/>
      <c r="S3629" s="177"/>
      <c r="T3629" s="178"/>
      <c r="AT3629" s="173" t="s">
        <v>269</v>
      </c>
      <c r="AU3629" s="173" t="s">
        <v>87</v>
      </c>
      <c r="AV3629" s="14" t="s">
        <v>87</v>
      </c>
      <c r="AW3629" s="14" t="s">
        <v>26</v>
      </c>
      <c r="AX3629" s="14" t="s">
        <v>71</v>
      </c>
      <c r="AY3629" s="173" t="s">
        <v>157</v>
      </c>
    </row>
    <row r="3630" spans="1:65" s="14" customFormat="1" x14ac:dyDescent="0.2">
      <c r="B3630" s="172"/>
      <c r="D3630" s="166" t="s">
        <v>269</v>
      </c>
      <c r="E3630" s="173" t="s">
        <v>1</v>
      </c>
      <c r="F3630" s="174" t="s">
        <v>4283</v>
      </c>
      <c r="H3630" s="175">
        <v>4.3049999999999997</v>
      </c>
      <c r="L3630" s="172"/>
      <c r="M3630" s="176"/>
      <c r="N3630" s="177"/>
      <c r="O3630" s="177"/>
      <c r="P3630" s="177"/>
      <c r="Q3630" s="177"/>
      <c r="R3630" s="177"/>
      <c r="S3630" s="177"/>
      <c r="T3630" s="178"/>
      <c r="AT3630" s="173" t="s">
        <v>269</v>
      </c>
      <c r="AU3630" s="173" t="s">
        <v>87</v>
      </c>
      <c r="AV3630" s="14" t="s">
        <v>87</v>
      </c>
      <c r="AW3630" s="14" t="s">
        <v>26</v>
      </c>
      <c r="AX3630" s="14" t="s">
        <v>71</v>
      </c>
      <c r="AY3630" s="173" t="s">
        <v>157</v>
      </c>
    </row>
    <row r="3631" spans="1:65" s="14" customFormat="1" x14ac:dyDescent="0.2">
      <c r="B3631" s="172"/>
      <c r="D3631" s="166" t="s">
        <v>269</v>
      </c>
      <c r="E3631" s="173" t="s">
        <v>1</v>
      </c>
      <c r="F3631" s="174" t="s">
        <v>4284</v>
      </c>
      <c r="H3631" s="175">
        <v>0.92800000000000005</v>
      </c>
      <c r="L3631" s="172"/>
      <c r="M3631" s="176"/>
      <c r="N3631" s="177"/>
      <c r="O3631" s="177"/>
      <c r="P3631" s="177"/>
      <c r="Q3631" s="177"/>
      <c r="R3631" s="177"/>
      <c r="S3631" s="177"/>
      <c r="T3631" s="178"/>
      <c r="AT3631" s="173" t="s">
        <v>269</v>
      </c>
      <c r="AU3631" s="173" t="s">
        <v>87</v>
      </c>
      <c r="AV3631" s="14" t="s">
        <v>87</v>
      </c>
      <c r="AW3631" s="14" t="s">
        <v>26</v>
      </c>
      <c r="AX3631" s="14" t="s">
        <v>71</v>
      </c>
      <c r="AY3631" s="173" t="s">
        <v>157</v>
      </c>
    </row>
    <row r="3632" spans="1:65" s="14" customFormat="1" x14ac:dyDescent="0.2">
      <c r="B3632" s="172"/>
      <c r="D3632" s="166" t="s">
        <v>269</v>
      </c>
      <c r="E3632" s="173" t="s">
        <v>1</v>
      </c>
      <c r="F3632" s="174" t="s">
        <v>4285</v>
      </c>
      <c r="H3632" s="175">
        <v>8.7119999999999997</v>
      </c>
      <c r="L3632" s="172"/>
      <c r="M3632" s="176"/>
      <c r="N3632" s="177"/>
      <c r="O3632" s="177"/>
      <c r="P3632" s="177"/>
      <c r="Q3632" s="177"/>
      <c r="R3632" s="177"/>
      <c r="S3632" s="177"/>
      <c r="T3632" s="178"/>
      <c r="AT3632" s="173" t="s">
        <v>269</v>
      </c>
      <c r="AU3632" s="173" t="s">
        <v>87</v>
      </c>
      <c r="AV3632" s="14" t="s">
        <v>87</v>
      </c>
      <c r="AW3632" s="14" t="s">
        <v>26</v>
      </c>
      <c r="AX3632" s="14" t="s">
        <v>71</v>
      </c>
      <c r="AY3632" s="173" t="s">
        <v>157</v>
      </c>
    </row>
    <row r="3633" spans="1:65" s="14" customFormat="1" x14ac:dyDescent="0.2">
      <c r="B3633" s="172"/>
      <c r="D3633" s="166" t="s">
        <v>269</v>
      </c>
      <c r="E3633" s="173" t="s">
        <v>1</v>
      </c>
      <c r="F3633" s="174" t="s">
        <v>4286</v>
      </c>
      <c r="H3633" s="175">
        <v>1.1479999999999999</v>
      </c>
      <c r="L3633" s="172"/>
      <c r="M3633" s="176"/>
      <c r="N3633" s="177"/>
      <c r="O3633" s="177"/>
      <c r="P3633" s="177"/>
      <c r="Q3633" s="177"/>
      <c r="R3633" s="177"/>
      <c r="S3633" s="177"/>
      <c r="T3633" s="178"/>
      <c r="AT3633" s="173" t="s">
        <v>269</v>
      </c>
      <c r="AU3633" s="173" t="s">
        <v>87</v>
      </c>
      <c r="AV3633" s="14" t="s">
        <v>87</v>
      </c>
      <c r="AW3633" s="14" t="s">
        <v>26</v>
      </c>
      <c r="AX3633" s="14" t="s">
        <v>71</v>
      </c>
      <c r="AY3633" s="173" t="s">
        <v>157</v>
      </c>
    </row>
    <row r="3634" spans="1:65" s="14" customFormat="1" x14ac:dyDescent="0.2">
      <c r="B3634" s="172"/>
      <c r="D3634" s="166" t="s">
        <v>269</v>
      </c>
      <c r="E3634" s="173" t="s">
        <v>1</v>
      </c>
      <c r="F3634" s="174" t="s">
        <v>4287</v>
      </c>
      <c r="H3634" s="175">
        <v>0.86</v>
      </c>
      <c r="L3634" s="172"/>
      <c r="M3634" s="176"/>
      <c r="N3634" s="177"/>
      <c r="O3634" s="177"/>
      <c r="P3634" s="177"/>
      <c r="Q3634" s="177"/>
      <c r="R3634" s="177"/>
      <c r="S3634" s="177"/>
      <c r="T3634" s="178"/>
      <c r="AT3634" s="173" t="s">
        <v>269</v>
      </c>
      <c r="AU3634" s="173" t="s">
        <v>87</v>
      </c>
      <c r="AV3634" s="14" t="s">
        <v>87</v>
      </c>
      <c r="AW3634" s="14" t="s">
        <v>26</v>
      </c>
      <c r="AX3634" s="14" t="s">
        <v>71</v>
      </c>
      <c r="AY3634" s="173" t="s">
        <v>157</v>
      </c>
    </row>
    <row r="3635" spans="1:65" s="15" customFormat="1" x14ac:dyDescent="0.2">
      <c r="B3635" s="179"/>
      <c r="D3635" s="166" t="s">
        <v>269</v>
      </c>
      <c r="E3635" s="180" t="s">
        <v>1</v>
      </c>
      <c r="F3635" s="181" t="s">
        <v>272</v>
      </c>
      <c r="H3635" s="182">
        <v>57.677999999999997</v>
      </c>
      <c r="L3635" s="179"/>
      <c r="M3635" s="183"/>
      <c r="N3635" s="184"/>
      <c r="O3635" s="184"/>
      <c r="P3635" s="184"/>
      <c r="Q3635" s="184"/>
      <c r="R3635" s="184"/>
      <c r="S3635" s="184"/>
      <c r="T3635" s="185"/>
      <c r="AT3635" s="180" t="s">
        <v>269</v>
      </c>
      <c r="AU3635" s="180" t="s">
        <v>87</v>
      </c>
      <c r="AV3635" s="15" t="s">
        <v>162</v>
      </c>
      <c r="AW3635" s="15" t="s">
        <v>26</v>
      </c>
      <c r="AX3635" s="15" t="s">
        <v>79</v>
      </c>
      <c r="AY3635" s="180" t="s">
        <v>157</v>
      </c>
    </row>
    <row r="3636" spans="1:65" s="2" customFormat="1" ht="37.9" customHeight="1" x14ac:dyDescent="0.2">
      <c r="A3636" s="30"/>
      <c r="B3636" s="147"/>
      <c r="C3636" s="148" t="s">
        <v>4288</v>
      </c>
      <c r="D3636" s="148" t="s">
        <v>159</v>
      </c>
      <c r="E3636" s="149" t="s">
        <v>4289</v>
      </c>
      <c r="F3636" s="150" t="s">
        <v>4290</v>
      </c>
      <c r="G3636" s="151" t="s">
        <v>168</v>
      </c>
      <c r="H3636" s="152">
        <v>1152.1659999999999</v>
      </c>
      <c r="I3636" s="152"/>
      <c r="J3636" s="152">
        <f>ROUND(I3636*H3636,3)</f>
        <v>0</v>
      </c>
      <c r="K3636" s="153"/>
      <c r="L3636" s="31"/>
      <c r="M3636" s="154" t="s">
        <v>1</v>
      </c>
      <c r="N3636" s="155" t="s">
        <v>37</v>
      </c>
      <c r="O3636" s="156">
        <v>0.18099999999999999</v>
      </c>
      <c r="P3636" s="156">
        <f>O3636*H3636</f>
        <v>208.54204599999997</v>
      </c>
      <c r="Q3636" s="156">
        <v>2.0000000000000002E-5</v>
      </c>
      <c r="R3636" s="156">
        <f>Q3636*H3636</f>
        <v>2.3043319999999999E-2</v>
      </c>
      <c r="S3636" s="156">
        <v>0</v>
      </c>
      <c r="T3636" s="157">
        <f>S3636*H3636</f>
        <v>0</v>
      </c>
      <c r="U3636" s="30"/>
      <c r="V3636" s="30"/>
      <c r="W3636" s="30"/>
      <c r="X3636" s="30"/>
      <c r="Y3636" s="30"/>
      <c r="Z3636" s="30"/>
      <c r="AA3636" s="30"/>
      <c r="AB3636" s="30"/>
      <c r="AC3636" s="30"/>
      <c r="AD3636" s="30"/>
      <c r="AE3636" s="30"/>
      <c r="AR3636" s="158" t="s">
        <v>220</v>
      </c>
      <c r="AT3636" s="158" t="s">
        <v>159</v>
      </c>
      <c r="AU3636" s="158" t="s">
        <v>87</v>
      </c>
      <c r="AY3636" s="18" t="s">
        <v>157</v>
      </c>
      <c r="BE3636" s="159">
        <f>IF(N3636="základná",J3636,0)</f>
        <v>0</v>
      </c>
      <c r="BF3636" s="159">
        <f>IF(N3636="znížená",J3636,0)</f>
        <v>0</v>
      </c>
      <c r="BG3636" s="159">
        <f>IF(N3636="zákl. prenesená",J3636,0)</f>
        <v>0</v>
      </c>
      <c r="BH3636" s="159">
        <f>IF(N3636="zníž. prenesená",J3636,0)</f>
        <v>0</v>
      </c>
      <c r="BI3636" s="159">
        <f>IF(N3636="nulová",J3636,0)</f>
        <v>0</v>
      </c>
      <c r="BJ3636" s="18" t="s">
        <v>87</v>
      </c>
      <c r="BK3636" s="160">
        <f>ROUND(I3636*H3636,3)</f>
        <v>0</v>
      </c>
      <c r="BL3636" s="18" t="s">
        <v>220</v>
      </c>
      <c r="BM3636" s="158" t="s">
        <v>4291</v>
      </c>
    </row>
    <row r="3637" spans="1:65" s="14" customFormat="1" x14ac:dyDescent="0.2">
      <c r="B3637" s="172"/>
      <c r="D3637" s="166" t="s">
        <v>269</v>
      </c>
      <c r="E3637" s="173" t="s">
        <v>1</v>
      </c>
      <c r="F3637" s="174" t="s">
        <v>4292</v>
      </c>
      <c r="H3637" s="175">
        <v>236.54400000000001</v>
      </c>
      <c r="L3637" s="172"/>
      <c r="M3637" s="176"/>
      <c r="N3637" s="177"/>
      <c r="O3637" s="177"/>
      <c r="P3637" s="177"/>
      <c r="Q3637" s="177"/>
      <c r="R3637" s="177"/>
      <c r="S3637" s="177"/>
      <c r="T3637" s="178"/>
      <c r="AT3637" s="173" t="s">
        <v>269</v>
      </c>
      <c r="AU3637" s="173" t="s">
        <v>87</v>
      </c>
      <c r="AV3637" s="14" t="s">
        <v>87</v>
      </c>
      <c r="AW3637" s="14" t="s">
        <v>26</v>
      </c>
      <c r="AX3637" s="14" t="s">
        <v>71</v>
      </c>
      <c r="AY3637" s="173" t="s">
        <v>157</v>
      </c>
    </row>
    <row r="3638" spans="1:65" s="14" customFormat="1" x14ac:dyDescent="0.2">
      <c r="B3638" s="172"/>
      <c r="D3638" s="166" t="s">
        <v>269</v>
      </c>
      <c r="E3638" s="173" t="s">
        <v>1</v>
      </c>
      <c r="F3638" s="174" t="s">
        <v>4293</v>
      </c>
      <c r="H3638" s="175">
        <v>59.04</v>
      </c>
      <c r="L3638" s="172"/>
      <c r="M3638" s="176"/>
      <c r="N3638" s="177"/>
      <c r="O3638" s="177"/>
      <c r="P3638" s="177"/>
      <c r="Q3638" s="177"/>
      <c r="R3638" s="177"/>
      <c r="S3638" s="177"/>
      <c r="T3638" s="178"/>
      <c r="AT3638" s="173" t="s">
        <v>269</v>
      </c>
      <c r="AU3638" s="173" t="s">
        <v>87</v>
      </c>
      <c r="AV3638" s="14" t="s">
        <v>87</v>
      </c>
      <c r="AW3638" s="14" t="s">
        <v>26</v>
      </c>
      <c r="AX3638" s="14" t="s">
        <v>71</v>
      </c>
      <c r="AY3638" s="173" t="s">
        <v>157</v>
      </c>
    </row>
    <row r="3639" spans="1:65" s="14" customFormat="1" x14ac:dyDescent="0.2">
      <c r="B3639" s="172"/>
      <c r="D3639" s="166" t="s">
        <v>269</v>
      </c>
      <c r="E3639" s="173" t="s">
        <v>1</v>
      </c>
      <c r="F3639" s="174" t="s">
        <v>4294</v>
      </c>
      <c r="H3639" s="175">
        <v>1.6240000000000001</v>
      </c>
      <c r="L3639" s="172"/>
      <c r="M3639" s="176"/>
      <c r="N3639" s="177"/>
      <c r="O3639" s="177"/>
      <c r="P3639" s="177"/>
      <c r="Q3639" s="177"/>
      <c r="R3639" s="177"/>
      <c r="S3639" s="177"/>
      <c r="T3639" s="178"/>
      <c r="AT3639" s="173" t="s">
        <v>269</v>
      </c>
      <c r="AU3639" s="173" t="s">
        <v>87</v>
      </c>
      <c r="AV3639" s="14" t="s">
        <v>87</v>
      </c>
      <c r="AW3639" s="14" t="s">
        <v>26</v>
      </c>
      <c r="AX3639" s="14" t="s">
        <v>71</v>
      </c>
      <c r="AY3639" s="173" t="s">
        <v>157</v>
      </c>
    </row>
    <row r="3640" spans="1:65" s="14" customFormat="1" x14ac:dyDescent="0.2">
      <c r="B3640" s="172"/>
      <c r="D3640" s="166" t="s">
        <v>269</v>
      </c>
      <c r="E3640" s="173" t="s">
        <v>1</v>
      </c>
      <c r="F3640" s="174" t="s">
        <v>4295</v>
      </c>
      <c r="H3640" s="175">
        <v>10.416</v>
      </c>
      <c r="L3640" s="172"/>
      <c r="M3640" s="176"/>
      <c r="N3640" s="177"/>
      <c r="O3640" s="177"/>
      <c r="P3640" s="177"/>
      <c r="Q3640" s="177"/>
      <c r="R3640" s="177"/>
      <c r="S3640" s="177"/>
      <c r="T3640" s="178"/>
      <c r="AT3640" s="173" t="s">
        <v>269</v>
      </c>
      <c r="AU3640" s="173" t="s">
        <v>87</v>
      </c>
      <c r="AV3640" s="14" t="s">
        <v>87</v>
      </c>
      <c r="AW3640" s="14" t="s">
        <v>26</v>
      </c>
      <c r="AX3640" s="14" t="s">
        <v>71</v>
      </c>
      <c r="AY3640" s="173" t="s">
        <v>157</v>
      </c>
    </row>
    <row r="3641" spans="1:65" s="14" customFormat="1" x14ac:dyDescent="0.2">
      <c r="B3641" s="172"/>
      <c r="D3641" s="166" t="s">
        <v>269</v>
      </c>
      <c r="E3641" s="173" t="s">
        <v>1</v>
      </c>
      <c r="F3641" s="174" t="s">
        <v>4296</v>
      </c>
      <c r="H3641" s="175">
        <v>2.714</v>
      </c>
      <c r="L3641" s="172"/>
      <c r="M3641" s="176"/>
      <c r="N3641" s="177"/>
      <c r="O3641" s="177"/>
      <c r="P3641" s="177"/>
      <c r="Q3641" s="177"/>
      <c r="R3641" s="177"/>
      <c r="S3641" s="177"/>
      <c r="T3641" s="178"/>
      <c r="AT3641" s="173" t="s">
        <v>269</v>
      </c>
      <c r="AU3641" s="173" t="s">
        <v>87</v>
      </c>
      <c r="AV3641" s="14" t="s">
        <v>87</v>
      </c>
      <c r="AW3641" s="14" t="s">
        <v>26</v>
      </c>
      <c r="AX3641" s="14" t="s">
        <v>71</v>
      </c>
      <c r="AY3641" s="173" t="s">
        <v>157</v>
      </c>
    </row>
    <row r="3642" spans="1:65" s="14" customFormat="1" x14ac:dyDescent="0.2">
      <c r="B3642" s="172"/>
      <c r="D3642" s="166" t="s">
        <v>269</v>
      </c>
      <c r="E3642" s="173" t="s">
        <v>1</v>
      </c>
      <c r="F3642" s="174" t="s">
        <v>4297</v>
      </c>
      <c r="H3642" s="175">
        <v>10.976000000000001</v>
      </c>
      <c r="L3642" s="172"/>
      <c r="M3642" s="176"/>
      <c r="N3642" s="177"/>
      <c r="O3642" s="177"/>
      <c r="P3642" s="177"/>
      <c r="Q3642" s="177"/>
      <c r="R3642" s="177"/>
      <c r="S3642" s="177"/>
      <c r="T3642" s="178"/>
      <c r="AT3642" s="173" t="s">
        <v>269</v>
      </c>
      <c r="AU3642" s="173" t="s">
        <v>87</v>
      </c>
      <c r="AV3642" s="14" t="s">
        <v>87</v>
      </c>
      <c r="AW3642" s="14" t="s">
        <v>26</v>
      </c>
      <c r="AX3642" s="14" t="s">
        <v>71</v>
      </c>
      <c r="AY3642" s="173" t="s">
        <v>157</v>
      </c>
    </row>
    <row r="3643" spans="1:65" s="14" customFormat="1" x14ac:dyDescent="0.2">
      <c r="B3643" s="172"/>
      <c r="D3643" s="166" t="s">
        <v>269</v>
      </c>
      <c r="E3643" s="173" t="s">
        <v>1</v>
      </c>
      <c r="F3643" s="174" t="s">
        <v>4298</v>
      </c>
      <c r="H3643" s="175">
        <v>726.11</v>
      </c>
      <c r="L3643" s="172"/>
      <c r="M3643" s="176"/>
      <c r="N3643" s="177"/>
      <c r="O3643" s="177"/>
      <c r="P3643" s="177"/>
      <c r="Q3643" s="177"/>
      <c r="R3643" s="177"/>
      <c r="S3643" s="177"/>
      <c r="T3643" s="178"/>
      <c r="AT3643" s="173" t="s">
        <v>269</v>
      </c>
      <c r="AU3643" s="173" t="s">
        <v>87</v>
      </c>
      <c r="AV3643" s="14" t="s">
        <v>87</v>
      </c>
      <c r="AW3643" s="14" t="s">
        <v>26</v>
      </c>
      <c r="AX3643" s="14" t="s">
        <v>71</v>
      </c>
      <c r="AY3643" s="173" t="s">
        <v>157</v>
      </c>
    </row>
    <row r="3644" spans="1:65" s="16" customFormat="1" x14ac:dyDescent="0.2">
      <c r="B3644" s="186"/>
      <c r="D3644" s="166" t="s">
        <v>269</v>
      </c>
      <c r="E3644" s="187" t="s">
        <v>1</v>
      </c>
      <c r="F3644" s="188" t="s">
        <v>319</v>
      </c>
      <c r="H3644" s="189">
        <v>1047.424</v>
      </c>
      <c r="L3644" s="186"/>
      <c r="M3644" s="190"/>
      <c r="N3644" s="191"/>
      <c r="O3644" s="191"/>
      <c r="P3644" s="191"/>
      <c r="Q3644" s="191"/>
      <c r="R3644" s="191"/>
      <c r="S3644" s="191"/>
      <c r="T3644" s="192"/>
      <c r="AT3644" s="187" t="s">
        <v>269</v>
      </c>
      <c r="AU3644" s="187" t="s">
        <v>87</v>
      </c>
      <c r="AV3644" s="16" t="s">
        <v>92</v>
      </c>
      <c r="AW3644" s="16" t="s">
        <v>26</v>
      </c>
      <c r="AX3644" s="16" t="s">
        <v>71</v>
      </c>
      <c r="AY3644" s="187" t="s">
        <v>157</v>
      </c>
    </row>
    <row r="3645" spans="1:65" s="14" customFormat="1" x14ac:dyDescent="0.2">
      <c r="B3645" s="172"/>
      <c r="D3645" s="166" t="s">
        <v>269</v>
      </c>
      <c r="E3645" s="173" t="s">
        <v>1</v>
      </c>
      <c r="F3645" s="174" t="s">
        <v>4299</v>
      </c>
      <c r="H3645" s="175">
        <v>104.742</v>
      </c>
      <c r="L3645" s="172"/>
      <c r="M3645" s="176"/>
      <c r="N3645" s="177"/>
      <c r="O3645" s="177"/>
      <c r="P3645" s="177"/>
      <c r="Q3645" s="177"/>
      <c r="R3645" s="177"/>
      <c r="S3645" s="177"/>
      <c r="T3645" s="178"/>
      <c r="AT3645" s="173" t="s">
        <v>269</v>
      </c>
      <c r="AU3645" s="173" t="s">
        <v>87</v>
      </c>
      <c r="AV3645" s="14" t="s">
        <v>87</v>
      </c>
      <c r="AW3645" s="14" t="s">
        <v>26</v>
      </c>
      <c r="AX3645" s="14" t="s">
        <v>71</v>
      </c>
      <c r="AY3645" s="173" t="s">
        <v>157</v>
      </c>
    </row>
    <row r="3646" spans="1:65" s="16" customFormat="1" x14ac:dyDescent="0.2">
      <c r="B3646" s="186"/>
      <c r="D3646" s="166" t="s">
        <v>269</v>
      </c>
      <c r="E3646" s="187" t="s">
        <v>1</v>
      </c>
      <c r="F3646" s="188" t="s">
        <v>319</v>
      </c>
      <c r="H3646" s="189">
        <v>104.742</v>
      </c>
      <c r="L3646" s="186"/>
      <c r="M3646" s="190"/>
      <c r="N3646" s="191"/>
      <c r="O3646" s="191"/>
      <c r="P3646" s="191"/>
      <c r="Q3646" s="191"/>
      <c r="R3646" s="191"/>
      <c r="S3646" s="191"/>
      <c r="T3646" s="192"/>
      <c r="AT3646" s="187" t="s">
        <v>269</v>
      </c>
      <c r="AU3646" s="187" t="s">
        <v>87</v>
      </c>
      <c r="AV3646" s="16" t="s">
        <v>92</v>
      </c>
      <c r="AW3646" s="16" t="s">
        <v>26</v>
      </c>
      <c r="AX3646" s="16" t="s">
        <v>71</v>
      </c>
      <c r="AY3646" s="187" t="s">
        <v>157</v>
      </c>
    </row>
    <row r="3647" spans="1:65" s="15" customFormat="1" x14ac:dyDescent="0.2">
      <c r="B3647" s="179"/>
      <c r="D3647" s="166" t="s">
        <v>269</v>
      </c>
      <c r="E3647" s="180" t="s">
        <v>1</v>
      </c>
      <c r="F3647" s="181" t="s">
        <v>272</v>
      </c>
      <c r="H3647" s="182">
        <v>1152.1659999999999</v>
      </c>
      <c r="L3647" s="179"/>
      <c r="M3647" s="183"/>
      <c r="N3647" s="184"/>
      <c r="O3647" s="184"/>
      <c r="P3647" s="184"/>
      <c r="Q3647" s="184"/>
      <c r="R3647" s="184"/>
      <c r="S3647" s="184"/>
      <c r="T3647" s="185"/>
      <c r="AT3647" s="180" t="s">
        <v>269</v>
      </c>
      <c r="AU3647" s="180" t="s">
        <v>87</v>
      </c>
      <c r="AV3647" s="15" t="s">
        <v>162</v>
      </c>
      <c r="AW3647" s="15" t="s">
        <v>26</v>
      </c>
      <c r="AX3647" s="15" t="s">
        <v>79</v>
      </c>
      <c r="AY3647" s="180" t="s">
        <v>157</v>
      </c>
    </row>
    <row r="3648" spans="1:65" s="12" customFormat="1" ht="22.9" customHeight="1" x14ac:dyDescent="0.2">
      <c r="B3648" s="135"/>
      <c r="D3648" s="136" t="s">
        <v>70</v>
      </c>
      <c r="E3648" s="145" t="s">
        <v>4300</v>
      </c>
      <c r="F3648" s="145" t="s">
        <v>4301</v>
      </c>
      <c r="J3648" s="146">
        <f>BK3648</f>
        <v>0</v>
      </c>
      <c r="L3648" s="135"/>
      <c r="M3648" s="139"/>
      <c r="N3648" s="140"/>
      <c r="O3648" s="140"/>
      <c r="P3648" s="141">
        <f>SUM(P3649:P3660)</f>
        <v>343.60594800000001</v>
      </c>
      <c r="Q3648" s="140"/>
      <c r="R3648" s="141">
        <f>SUM(R3649:R3660)</f>
        <v>1.75893521</v>
      </c>
      <c r="S3648" s="140"/>
      <c r="T3648" s="142">
        <f>SUM(T3649:T3660)</f>
        <v>0</v>
      </c>
      <c r="AR3648" s="136" t="s">
        <v>87</v>
      </c>
      <c r="AT3648" s="143" t="s">
        <v>70</v>
      </c>
      <c r="AU3648" s="143" t="s">
        <v>79</v>
      </c>
      <c r="AY3648" s="136" t="s">
        <v>157</v>
      </c>
      <c r="BK3648" s="144">
        <f>SUM(BK3649:BK3660)</f>
        <v>0</v>
      </c>
    </row>
    <row r="3649" spans="1:65" s="2" customFormat="1" ht="24.2" customHeight="1" x14ac:dyDescent="0.2">
      <c r="A3649" s="30"/>
      <c r="B3649" s="147"/>
      <c r="C3649" s="148" t="s">
        <v>4302</v>
      </c>
      <c r="D3649" s="148" t="s">
        <v>159</v>
      </c>
      <c r="E3649" s="149" t="s">
        <v>4303</v>
      </c>
      <c r="F3649" s="150" t="s">
        <v>4304</v>
      </c>
      <c r="G3649" s="151" t="s">
        <v>168</v>
      </c>
      <c r="H3649" s="152">
        <v>4090.547</v>
      </c>
      <c r="I3649" s="152"/>
      <c r="J3649" s="152">
        <f>ROUND(I3649*H3649,3)</f>
        <v>0</v>
      </c>
      <c r="K3649" s="153"/>
      <c r="L3649" s="31"/>
      <c r="M3649" s="154" t="s">
        <v>1</v>
      </c>
      <c r="N3649" s="155" t="s">
        <v>37</v>
      </c>
      <c r="O3649" s="156">
        <v>0.03</v>
      </c>
      <c r="P3649" s="156">
        <f>O3649*H3649</f>
        <v>122.71641</v>
      </c>
      <c r="Q3649" s="156">
        <v>1E-4</v>
      </c>
      <c r="R3649" s="156">
        <f>Q3649*H3649</f>
        <v>0.40905470000000005</v>
      </c>
      <c r="S3649" s="156">
        <v>0</v>
      </c>
      <c r="T3649" s="157">
        <f>S3649*H3649</f>
        <v>0</v>
      </c>
      <c r="U3649" s="30"/>
      <c r="V3649" s="30"/>
      <c r="W3649" s="30"/>
      <c r="X3649" s="30"/>
      <c r="Y3649" s="30"/>
      <c r="Z3649" s="30"/>
      <c r="AA3649" s="30"/>
      <c r="AB3649" s="30"/>
      <c r="AC3649" s="30"/>
      <c r="AD3649" s="30"/>
      <c r="AE3649" s="30"/>
      <c r="AR3649" s="158" t="s">
        <v>220</v>
      </c>
      <c r="AT3649" s="158" t="s">
        <v>159</v>
      </c>
      <c r="AU3649" s="158" t="s">
        <v>87</v>
      </c>
      <c r="AY3649" s="18" t="s">
        <v>157</v>
      </c>
      <c r="BE3649" s="159">
        <f>IF(N3649="základná",J3649,0)</f>
        <v>0</v>
      </c>
      <c r="BF3649" s="159">
        <f>IF(N3649="znížená",J3649,0)</f>
        <v>0</v>
      </c>
      <c r="BG3649" s="159">
        <f>IF(N3649="zákl. prenesená",J3649,0)</f>
        <v>0</v>
      </c>
      <c r="BH3649" s="159">
        <f>IF(N3649="zníž. prenesená",J3649,0)</f>
        <v>0</v>
      </c>
      <c r="BI3649" s="159">
        <f>IF(N3649="nulová",J3649,0)</f>
        <v>0</v>
      </c>
      <c r="BJ3649" s="18" t="s">
        <v>87</v>
      </c>
      <c r="BK3649" s="160">
        <f>ROUND(I3649*H3649,3)</f>
        <v>0</v>
      </c>
      <c r="BL3649" s="18" t="s">
        <v>220</v>
      </c>
      <c r="BM3649" s="158" t="s">
        <v>4305</v>
      </c>
    </row>
    <row r="3650" spans="1:65" s="14" customFormat="1" x14ac:dyDescent="0.2">
      <c r="B3650" s="172"/>
      <c r="D3650" s="166" t="s">
        <v>269</v>
      </c>
      <c r="E3650" s="173" t="s">
        <v>1</v>
      </c>
      <c r="F3650" s="174" t="s">
        <v>4306</v>
      </c>
      <c r="H3650" s="175">
        <v>23.175000000000001</v>
      </c>
      <c r="L3650" s="172"/>
      <c r="M3650" s="176"/>
      <c r="N3650" s="177"/>
      <c r="O3650" s="177"/>
      <c r="P3650" s="177"/>
      <c r="Q3650" s="177"/>
      <c r="R3650" s="177"/>
      <c r="S3650" s="177"/>
      <c r="T3650" s="178"/>
      <c r="AT3650" s="173" t="s">
        <v>269</v>
      </c>
      <c r="AU3650" s="173" t="s">
        <v>87</v>
      </c>
      <c r="AV3650" s="14" t="s">
        <v>87</v>
      </c>
      <c r="AW3650" s="14" t="s">
        <v>26</v>
      </c>
      <c r="AX3650" s="14" t="s">
        <v>71</v>
      </c>
      <c r="AY3650" s="173" t="s">
        <v>157</v>
      </c>
    </row>
    <row r="3651" spans="1:65" s="14" customFormat="1" x14ac:dyDescent="0.2">
      <c r="B3651" s="172"/>
      <c r="D3651" s="166" t="s">
        <v>269</v>
      </c>
      <c r="E3651" s="173" t="s">
        <v>1</v>
      </c>
      <c r="F3651" s="174" t="s">
        <v>4307</v>
      </c>
      <c r="H3651" s="175">
        <v>4213.5010000000002</v>
      </c>
      <c r="L3651" s="172"/>
      <c r="M3651" s="176"/>
      <c r="N3651" s="177"/>
      <c r="O3651" s="177"/>
      <c r="P3651" s="177"/>
      <c r="Q3651" s="177"/>
      <c r="R3651" s="177"/>
      <c r="S3651" s="177"/>
      <c r="T3651" s="178"/>
      <c r="AT3651" s="173" t="s">
        <v>269</v>
      </c>
      <c r="AU3651" s="173" t="s">
        <v>87</v>
      </c>
      <c r="AV3651" s="14" t="s">
        <v>87</v>
      </c>
      <c r="AW3651" s="14" t="s">
        <v>26</v>
      </c>
      <c r="AX3651" s="14" t="s">
        <v>71</v>
      </c>
      <c r="AY3651" s="173" t="s">
        <v>157</v>
      </c>
    </row>
    <row r="3652" spans="1:65" s="14" customFormat="1" ht="22.5" x14ac:dyDescent="0.2">
      <c r="B3652" s="172"/>
      <c r="D3652" s="166" t="s">
        <v>269</v>
      </c>
      <c r="E3652" s="173" t="s">
        <v>1</v>
      </c>
      <c r="F3652" s="174" t="s">
        <v>4308</v>
      </c>
      <c r="H3652" s="175">
        <v>-440.54199999999997</v>
      </c>
      <c r="L3652" s="172"/>
      <c r="M3652" s="176"/>
      <c r="N3652" s="177"/>
      <c r="O3652" s="177"/>
      <c r="P3652" s="177"/>
      <c r="Q3652" s="177"/>
      <c r="R3652" s="177"/>
      <c r="S3652" s="177"/>
      <c r="T3652" s="178"/>
      <c r="AT3652" s="173" t="s">
        <v>269</v>
      </c>
      <c r="AU3652" s="173" t="s">
        <v>87</v>
      </c>
      <c r="AV3652" s="14" t="s">
        <v>87</v>
      </c>
      <c r="AW3652" s="14" t="s">
        <v>26</v>
      </c>
      <c r="AX3652" s="14" t="s">
        <v>71</v>
      </c>
      <c r="AY3652" s="173" t="s">
        <v>157</v>
      </c>
    </row>
    <row r="3653" spans="1:65" s="16" customFormat="1" x14ac:dyDescent="0.2">
      <c r="B3653" s="186"/>
      <c r="D3653" s="166" t="s">
        <v>269</v>
      </c>
      <c r="E3653" s="187" t="s">
        <v>1</v>
      </c>
      <c r="F3653" s="188" t="s">
        <v>319</v>
      </c>
      <c r="H3653" s="189">
        <v>3796.134</v>
      </c>
      <c r="L3653" s="186"/>
      <c r="M3653" s="190"/>
      <c r="N3653" s="191"/>
      <c r="O3653" s="191"/>
      <c r="P3653" s="191"/>
      <c r="Q3653" s="191"/>
      <c r="R3653" s="191"/>
      <c r="S3653" s="191"/>
      <c r="T3653" s="192"/>
      <c r="AT3653" s="187" t="s">
        <v>269</v>
      </c>
      <c r="AU3653" s="187" t="s">
        <v>87</v>
      </c>
      <c r="AV3653" s="16" t="s">
        <v>92</v>
      </c>
      <c r="AW3653" s="16" t="s">
        <v>26</v>
      </c>
      <c r="AX3653" s="16" t="s">
        <v>71</v>
      </c>
      <c r="AY3653" s="187" t="s">
        <v>157</v>
      </c>
    </row>
    <row r="3654" spans="1:65" s="14" customFormat="1" ht="45" x14ac:dyDescent="0.2">
      <c r="B3654" s="172"/>
      <c r="D3654" s="166" t="s">
        <v>269</v>
      </c>
      <c r="E3654" s="173" t="s">
        <v>1</v>
      </c>
      <c r="F3654" s="174" t="s">
        <v>4309</v>
      </c>
      <c r="H3654" s="175">
        <v>345.88299999999998</v>
      </c>
      <c r="L3654" s="172"/>
      <c r="M3654" s="176"/>
      <c r="N3654" s="177"/>
      <c r="O3654" s="177"/>
      <c r="P3654" s="177"/>
      <c r="Q3654" s="177"/>
      <c r="R3654" s="177"/>
      <c r="S3654" s="177"/>
      <c r="T3654" s="178"/>
      <c r="AT3654" s="173" t="s">
        <v>269</v>
      </c>
      <c r="AU3654" s="173" t="s">
        <v>87</v>
      </c>
      <c r="AV3654" s="14" t="s">
        <v>87</v>
      </c>
      <c r="AW3654" s="14" t="s">
        <v>26</v>
      </c>
      <c r="AX3654" s="14" t="s">
        <v>71</v>
      </c>
      <c r="AY3654" s="173" t="s">
        <v>157</v>
      </c>
    </row>
    <row r="3655" spans="1:65" s="14" customFormat="1" x14ac:dyDescent="0.2">
      <c r="B3655" s="172"/>
      <c r="D3655" s="166" t="s">
        <v>269</v>
      </c>
      <c r="E3655" s="173" t="s">
        <v>1</v>
      </c>
      <c r="F3655" s="174" t="s">
        <v>4310</v>
      </c>
      <c r="H3655" s="175">
        <v>-51.47</v>
      </c>
      <c r="L3655" s="172"/>
      <c r="M3655" s="176"/>
      <c r="N3655" s="177"/>
      <c r="O3655" s="177"/>
      <c r="P3655" s="177"/>
      <c r="Q3655" s="177"/>
      <c r="R3655" s="177"/>
      <c r="S3655" s="177"/>
      <c r="T3655" s="178"/>
      <c r="AT3655" s="173" t="s">
        <v>269</v>
      </c>
      <c r="AU3655" s="173" t="s">
        <v>87</v>
      </c>
      <c r="AV3655" s="14" t="s">
        <v>87</v>
      </c>
      <c r="AW3655" s="14" t="s">
        <v>26</v>
      </c>
      <c r="AX3655" s="14" t="s">
        <v>71</v>
      </c>
      <c r="AY3655" s="173" t="s">
        <v>157</v>
      </c>
    </row>
    <row r="3656" spans="1:65" s="16" customFormat="1" x14ac:dyDescent="0.2">
      <c r="B3656" s="186"/>
      <c r="D3656" s="166" t="s">
        <v>269</v>
      </c>
      <c r="E3656" s="187" t="s">
        <v>1</v>
      </c>
      <c r="F3656" s="188" t="s">
        <v>319</v>
      </c>
      <c r="H3656" s="189">
        <v>294.41300000000001</v>
      </c>
      <c r="L3656" s="186"/>
      <c r="M3656" s="190"/>
      <c r="N3656" s="191"/>
      <c r="O3656" s="191"/>
      <c r="P3656" s="191"/>
      <c r="Q3656" s="191"/>
      <c r="R3656" s="191"/>
      <c r="S3656" s="191"/>
      <c r="T3656" s="192"/>
      <c r="AT3656" s="187" t="s">
        <v>269</v>
      </c>
      <c r="AU3656" s="187" t="s">
        <v>87</v>
      </c>
      <c r="AV3656" s="16" t="s">
        <v>92</v>
      </c>
      <c r="AW3656" s="16" t="s">
        <v>26</v>
      </c>
      <c r="AX3656" s="16" t="s">
        <v>71</v>
      </c>
      <c r="AY3656" s="187" t="s">
        <v>157</v>
      </c>
    </row>
    <row r="3657" spans="1:65" s="15" customFormat="1" x14ac:dyDescent="0.2">
      <c r="B3657" s="179"/>
      <c r="D3657" s="166" t="s">
        <v>269</v>
      </c>
      <c r="E3657" s="180" t="s">
        <v>1</v>
      </c>
      <c r="F3657" s="181" t="s">
        <v>272</v>
      </c>
      <c r="H3657" s="182">
        <v>4090.547</v>
      </c>
      <c r="L3657" s="179"/>
      <c r="M3657" s="183"/>
      <c r="N3657" s="184"/>
      <c r="O3657" s="184"/>
      <c r="P3657" s="184"/>
      <c r="Q3657" s="184"/>
      <c r="R3657" s="184"/>
      <c r="S3657" s="184"/>
      <c r="T3657" s="185"/>
      <c r="AT3657" s="180" t="s">
        <v>269</v>
      </c>
      <c r="AU3657" s="180" t="s">
        <v>87</v>
      </c>
      <c r="AV3657" s="15" t="s">
        <v>162</v>
      </c>
      <c r="AW3657" s="15" t="s">
        <v>26</v>
      </c>
      <c r="AX3657" s="15" t="s">
        <v>79</v>
      </c>
      <c r="AY3657" s="180" t="s">
        <v>157</v>
      </c>
    </row>
    <row r="3658" spans="1:65" s="2" customFormat="1" ht="53.25" customHeight="1" x14ac:dyDescent="0.2">
      <c r="A3658" s="30"/>
      <c r="B3658" s="147"/>
      <c r="C3658" s="148" t="s">
        <v>4311</v>
      </c>
      <c r="D3658" s="148" t="s">
        <v>159</v>
      </c>
      <c r="E3658" s="149" t="s">
        <v>4312</v>
      </c>
      <c r="F3658" s="150" t="s">
        <v>8171</v>
      </c>
      <c r="G3658" s="151" t="s">
        <v>168</v>
      </c>
      <c r="H3658" s="152">
        <v>4090.547</v>
      </c>
      <c r="I3658" s="152"/>
      <c r="J3658" s="152">
        <f>ROUND(I3658*H3658,3)</f>
        <v>0</v>
      </c>
      <c r="K3658" s="153"/>
      <c r="L3658" s="31"/>
      <c r="M3658" s="154" t="s">
        <v>1</v>
      </c>
      <c r="N3658" s="155" t="s">
        <v>37</v>
      </c>
      <c r="O3658" s="156">
        <v>5.3999999999999999E-2</v>
      </c>
      <c r="P3658" s="156">
        <f>O3658*H3658</f>
        <v>220.88953799999999</v>
      </c>
      <c r="Q3658" s="156">
        <v>3.3E-4</v>
      </c>
      <c r="R3658" s="156">
        <f>Q3658*H3658</f>
        <v>1.34988051</v>
      </c>
      <c r="S3658" s="156">
        <v>0</v>
      </c>
      <c r="T3658" s="157">
        <f>S3658*H3658</f>
        <v>0</v>
      </c>
      <c r="U3658" s="30"/>
      <c r="V3658" s="30"/>
      <c r="W3658" s="30"/>
      <c r="X3658" s="30"/>
      <c r="Y3658" s="30"/>
      <c r="Z3658" s="30"/>
      <c r="AA3658" s="30"/>
      <c r="AB3658" s="30"/>
      <c r="AC3658" s="30"/>
      <c r="AD3658" s="30"/>
      <c r="AE3658" s="30"/>
      <c r="AR3658" s="158" t="s">
        <v>220</v>
      </c>
      <c r="AT3658" s="158" t="s">
        <v>159</v>
      </c>
      <c r="AU3658" s="158" t="s">
        <v>87</v>
      </c>
      <c r="AY3658" s="18" t="s">
        <v>157</v>
      </c>
      <c r="BE3658" s="159">
        <f>IF(N3658="základná",J3658,0)</f>
        <v>0</v>
      </c>
      <c r="BF3658" s="159">
        <f>IF(N3658="znížená",J3658,0)</f>
        <v>0</v>
      </c>
      <c r="BG3658" s="159">
        <f>IF(N3658="zákl. prenesená",J3658,0)</f>
        <v>0</v>
      </c>
      <c r="BH3658" s="159">
        <f>IF(N3658="zníž. prenesená",J3658,0)</f>
        <v>0</v>
      </c>
      <c r="BI3658" s="159">
        <f>IF(N3658="nulová",J3658,0)</f>
        <v>0</v>
      </c>
      <c r="BJ3658" s="18" t="s">
        <v>87</v>
      </c>
      <c r="BK3658" s="160">
        <f>ROUND(I3658*H3658,3)</f>
        <v>0</v>
      </c>
      <c r="BL3658" s="18" t="s">
        <v>220</v>
      </c>
      <c r="BM3658" s="158" t="s">
        <v>4313</v>
      </c>
    </row>
    <row r="3659" spans="1:65" s="14" customFormat="1" x14ac:dyDescent="0.2">
      <c r="B3659" s="172"/>
      <c r="D3659" s="166" t="s">
        <v>269</v>
      </c>
      <c r="E3659" s="173" t="s">
        <v>1</v>
      </c>
      <c r="F3659" s="174" t="s">
        <v>4314</v>
      </c>
      <c r="H3659" s="175">
        <v>4090.547</v>
      </c>
      <c r="L3659" s="172"/>
      <c r="M3659" s="176"/>
      <c r="N3659" s="177"/>
      <c r="O3659" s="177"/>
      <c r="P3659" s="177"/>
      <c r="Q3659" s="177"/>
      <c r="R3659" s="177"/>
      <c r="S3659" s="177"/>
      <c r="T3659" s="178"/>
      <c r="AT3659" s="173" t="s">
        <v>269</v>
      </c>
      <c r="AU3659" s="173" t="s">
        <v>87</v>
      </c>
      <c r="AV3659" s="14" t="s">
        <v>87</v>
      </c>
      <c r="AW3659" s="14" t="s">
        <v>26</v>
      </c>
      <c r="AX3659" s="14" t="s">
        <v>71</v>
      </c>
      <c r="AY3659" s="173" t="s">
        <v>157</v>
      </c>
    </row>
    <row r="3660" spans="1:65" s="15" customFormat="1" x14ac:dyDescent="0.2">
      <c r="B3660" s="179"/>
      <c r="D3660" s="166" t="s">
        <v>269</v>
      </c>
      <c r="E3660" s="180" t="s">
        <v>1</v>
      </c>
      <c r="F3660" s="181" t="s">
        <v>272</v>
      </c>
      <c r="H3660" s="182">
        <v>4090.547</v>
      </c>
      <c r="L3660" s="179"/>
      <c r="M3660" s="183"/>
      <c r="N3660" s="184"/>
      <c r="O3660" s="184"/>
      <c r="P3660" s="184"/>
      <c r="Q3660" s="184"/>
      <c r="R3660" s="184"/>
      <c r="S3660" s="184"/>
      <c r="T3660" s="185"/>
      <c r="AT3660" s="180" t="s">
        <v>269</v>
      </c>
      <c r="AU3660" s="180" t="s">
        <v>87</v>
      </c>
      <c r="AV3660" s="15" t="s">
        <v>162</v>
      </c>
      <c r="AW3660" s="15" t="s">
        <v>26</v>
      </c>
      <c r="AX3660" s="15" t="s">
        <v>79</v>
      </c>
      <c r="AY3660" s="180" t="s">
        <v>157</v>
      </c>
    </row>
    <row r="3661" spans="1:65" s="12" customFormat="1" ht="22.9" customHeight="1" x14ac:dyDescent="0.2">
      <c r="B3661" s="135"/>
      <c r="D3661" s="136" t="s">
        <v>70</v>
      </c>
      <c r="E3661" s="145" t="s">
        <v>4315</v>
      </c>
      <c r="F3661" s="145" t="s">
        <v>4316</v>
      </c>
      <c r="J3661" s="146">
        <f>BK3661</f>
        <v>0</v>
      </c>
      <c r="L3661" s="135"/>
      <c r="M3661" s="139"/>
      <c r="N3661" s="140"/>
      <c r="O3661" s="140"/>
      <c r="P3661" s="141">
        <f>SUM(P3662:P3672)</f>
        <v>0.10100000000000001</v>
      </c>
      <c r="Q3661" s="140"/>
      <c r="R3661" s="141">
        <f>SUM(R3662:R3672)</f>
        <v>0</v>
      </c>
      <c r="S3661" s="140"/>
      <c r="T3661" s="142">
        <f>SUM(T3662:T3672)</f>
        <v>0</v>
      </c>
      <c r="AR3661" s="136" t="s">
        <v>87</v>
      </c>
      <c r="AT3661" s="143" t="s">
        <v>70</v>
      </c>
      <c r="AU3661" s="143" t="s">
        <v>79</v>
      </c>
      <c r="AY3661" s="136" t="s">
        <v>157</v>
      </c>
      <c r="BK3661" s="144">
        <f>SUM(BK3662:BK3672)</f>
        <v>0</v>
      </c>
    </row>
    <row r="3662" spans="1:65" s="2" customFormat="1" ht="24.2" customHeight="1" x14ac:dyDescent="0.2">
      <c r="A3662" s="30"/>
      <c r="B3662" s="147"/>
      <c r="C3662" s="148" t="s">
        <v>4317</v>
      </c>
      <c r="D3662" s="148" t="s">
        <v>159</v>
      </c>
      <c r="E3662" s="149" t="s">
        <v>4318</v>
      </c>
      <c r="F3662" s="150" t="s">
        <v>4319</v>
      </c>
      <c r="G3662" s="151" t="s">
        <v>4320</v>
      </c>
      <c r="H3662" s="152">
        <v>1</v>
      </c>
      <c r="I3662" s="152"/>
      <c r="J3662" s="152">
        <f>ROUND(I3662*H3662,3)</f>
        <v>0</v>
      </c>
      <c r="K3662" s="153"/>
      <c r="L3662" s="31"/>
      <c r="M3662" s="154" t="s">
        <v>1</v>
      </c>
      <c r="N3662" s="155" t="s">
        <v>37</v>
      </c>
      <c r="O3662" s="156">
        <v>0.10100000000000001</v>
      </c>
      <c r="P3662" s="156">
        <f>O3662*H3662</f>
        <v>0.10100000000000001</v>
      </c>
      <c r="Q3662" s="156">
        <v>0</v>
      </c>
      <c r="R3662" s="156">
        <f>Q3662*H3662</f>
        <v>0</v>
      </c>
      <c r="S3662" s="156">
        <v>0</v>
      </c>
      <c r="T3662" s="157">
        <f>S3662*H3662</f>
        <v>0</v>
      </c>
      <c r="U3662" s="30"/>
      <c r="V3662" s="30"/>
      <c r="W3662" s="30"/>
      <c r="X3662" s="30"/>
      <c r="Y3662" s="30"/>
      <c r="Z3662" s="30"/>
      <c r="AA3662" s="30"/>
      <c r="AB3662" s="30"/>
      <c r="AC3662" s="30"/>
      <c r="AD3662" s="30"/>
      <c r="AE3662" s="30"/>
      <c r="AR3662" s="158" t="s">
        <v>220</v>
      </c>
      <c r="AT3662" s="158" t="s">
        <v>159</v>
      </c>
      <c r="AU3662" s="158" t="s">
        <v>87</v>
      </c>
      <c r="AY3662" s="18" t="s">
        <v>157</v>
      </c>
      <c r="BE3662" s="159">
        <f>IF(N3662="základná",J3662,0)</f>
        <v>0</v>
      </c>
      <c r="BF3662" s="159">
        <f>IF(N3662="znížená",J3662,0)</f>
        <v>0</v>
      </c>
      <c r="BG3662" s="159">
        <f>IF(N3662="zákl. prenesená",J3662,0)</f>
        <v>0</v>
      </c>
      <c r="BH3662" s="159">
        <f>IF(N3662="zníž. prenesená",J3662,0)</f>
        <v>0</v>
      </c>
      <c r="BI3662" s="159">
        <f>IF(N3662="nulová",J3662,0)</f>
        <v>0</v>
      </c>
      <c r="BJ3662" s="18" t="s">
        <v>87</v>
      </c>
      <c r="BK3662" s="160">
        <f>ROUND(I3662*H3662,3)</f>
        <v>0</v>
      </c>
      <c r="BL3662" s="18" t="s">
        <v>220</v>
      </c>
      <c r="BM3662" s="158" t="s">
        <v>4321</v>
      </c>
    </row>
    <row r="3663" spans="1:65" s="14" customFormat="1" ht="22.5" x14ac:dyDescent="0.2">
      <c r="B3663" s="172"/>
      <c r="D3663" s="166" t="s">
        <v>269</v>
      </c>
      <c r="E3663" s="173" t="s">
        <v>1</v>
      </c>
      <c r="F3663" s="174" t="s">
        <v>4322</v>
      </c>
      <c r="H3663" s="175">
        <v>1</v>
      </c>
      <c r="L3663" s="172"/>
      <c r="M3663" s="176"/>
      <c r="N3663" s="177"/>
      <c r="O3663" s="177"/>
      <c r="P3663" s="177"/>
      <c r="Q3663" s="177"/>
      <c r="R3663" s="177"/>
      <c r="S3663" s="177"/>
      <c r="T3663" s="178"/>
      <c r="AT3663" s="173" t="s">
        <v>269</v>
      </c>
      <c r="AU3663" s="173" t="s">
        <v>87</v>
      </c>
      <c r="AV3663" s="14" t="s">
        <v>87</v>
      </c>
      <c r="AW3663" s="14" t="s">
        <v>26</v>
      </c>
      <c r="AX3663" s="14" t="s">
        <v>71</v>
      </c>
      <c r="AY3663" s="173" t="s">
        <v>157</v>
      </c>
    </row>
    <row r="3664" spans="1:65" s="13" customFormat="1" x14ac:dyDescent="0.2">
      <c r="B3664" s="165"/>
      <c r="D3664" s="166" t="s">
        <v>269</v>
      </c>
      <c r="E3664" s="167" t="s">
        <v>1</v>
      </c>
      <c r="F3664" s="168" t="s">
        <v>4323</v>
      </c>
      <c r="H3664" s="167" t="s">
        <v>1</v>
      </c>
      <c r="L3664" s="165"/>
      <c r="M3664" s="169"/>
      <c r="N3664" s="170"/>
      <c r="O3664" s="170"/>
      <c r="P3664" s="170"/>
      <c r="Q3664" s="170"/>
      <c r="R3664" s="170"/>
      <c r="S3664" s="170"/>
      <c r="T3664" s="171"/>
      <c r="AT3664" s="167" t="s">
        <v>269</v>
      </c>
      <c r="AU3664" s="167" t="s">
        <v>87</v>
      </c>
      <c r="AV3664" s="13" t="s">
        <v>79</v>
      </c>
      <c r="AW3664" s="13" t="s">
        <v>26</v>
      </c>
      <c r="AX3664" s="13" t="s">
        <v>71</v>
      </c>
      <c r="AY3664" s="167" t="s">
        <v>157</v>
      </c>
    </row>
    <row r="3665" spans="1:65" s="13" customFormat="1" x14ac:dyDescent="0.2">
      <c r="B3665" s="165"/>
      <c r="D3665" s="166" t="s">
        <v>269</v>
      </c>
      <c r="E3665" s="167" t="s">
        <v>1</v>
      </c>
      <c r="F3665" s="168" t="s">
        <v>4324</v>
      </c>
      <c r="H3665" s="167" t="s">
        <v>1</v>
      </c>
      <c r="L3665" s="165"/>
      <c r="M3665" s="169"/>
      <c r="N3665" s="170"/>
      <c r="O3665" s="170"/>
      <c r="P3665" s="170"/>
      <c r="Q3665" s="170"/>
      <c r="R3665" s="170"/>
      <c r="S3665" s="170"/>
      <c r="T3665" s="171"/>
      <c r="AT3665" s="167" t="s">
        <v>269</v>
      </c>
      <c r="AU3665" s="167" t="s">
        <v>87</v>
      </c>
      <c r="AV3665" s="13" t="s">
        <v>79</v>
      </c>
      <c r="AW3665" s="13" t="s">
        <v>26</v>
      </c>
      <c r="AX3665" s="13" t="s">
        <v>71</v>
      </c>
      <c r="AY3665" s="167" t="s">
        <v>157</v>
      </c>
    </row>
    <row r="3666" spans="1:65" s="13" customFormat="1" ht="33.75" x14ac:dyDescent="0.2">
      <c r="B3666" s="165"/>
      <c r="D3666" s="166" t="s">
        <v>269</v>
      </c>
      <c r="E3666" s="167" t="s">
        <v>1</v>
      </c>
      <c r="F3666" s="168" t="s">
        <v>4325</v>
      </c>
      <c r="H3666" s="167" t="s">
        <v>1</v>
      </c>
      <c r="L3666" s="165"/>
      <c r="M3666" s="169"/>
      <c r="N3666" s="170"/>
      <c r="O3666" s="170"/>
      <c r="P3666" s="170"/>
      <c r="Q3666" s="170"/>
      <c r="R3666" s="170"/>
      <c r="S3666" s="170"/>
      <c r="T3666" s="171"/>
      <c r="AT3666" s="167" t="s">
        <v>269</v>
      </c>
      <c r="AU3666" s="167" t="s">
        <v>87</v>
      </c>
      <c r="AV3666" s="13" t="s">
        <v>79</v>
      </c>
      <c r="AW3666" s="13" t="s">
        <v>26</v>
      </c>
      <c r="AX3666" s="13" t="s">
        <v>71</v>
      </c>
      <c r="AY3666" s="167" t="s">
        <v>157</v>
      </c>
    </row>
    <row r="3667" spans="1:65" s="13" customFormat="1" ht="33.75" x14ac:dyDescent="0.2">
      <c r="B3667" s="165"/>
      <c r="D3667" s="166" t="s">
        <v>269</v>
      </c>
      <c r="E3667" s="167" t="s">
        <v>1</v>
      </c>
      <c r="F3667" s="168" t="s">
        <v>4326</v>
      </c>
      <c r="H3667" s="167" t="s">
        <v>1</v>
      </c>
      <c r="L3667" s="165"/>
      <c r="M3667" s="169"/>
      <c r="N3667" s="170"/>
      <c r="O3667" s="170"/>
      <c r="P3667" s="170"/>
      <c r="Q3667" s="170"/>
      <c r="R3667" s="170"/>
      <c r="S3667" s="170"/>
      <c r="T3667" s="171"/>
      <c r="AT3667" s="167" t="s">
        <v>269</v>
      </c>
      <c r="AU3667" s="167" t="s">
        <v>87</v>
      </c>
      <c r="AV3667" s="13" t="s">
        <v>79</v>
      </c>
      <c r="AW3667" s="13" t="s">
        <v>26</v>
      </c>
      <c r="AX3667" s="13" t="s">
        <v>71</v>
      </c>
      <c r="AY3667" s="167" t="s">
        <v>157</v>
      </c>
    </row>
    <row r="3668" spans="1:65" s="15" customFormat="1" x14ac:dyDescent="0.2">
      <c r="B3668" s="179"/>
      <c r="D3668" s="166" t="s">
        <v>269</v>
      </c>
      <c r="E3668" s="180" t="s">
        <v>1</v>
      </c>
      <c r="F3668" s="181" t="s">
        <v>272</v>
      </c>
      <c r="H3668" s="182">
        <v>1</v>
      </c>
      <c r="L3668" s="179"/>
      <c r="M3668" s="183"/>
      <c r="N3668" s="184"/>
      <c r="O3668" s="184"/>
      <c r="P3668" s="184"/>
      <c r="Q3668" s="184"/>
      <c r="R3668" s="184"/>
      <c r="S3668" s="184"/>
      <c r="T3668" s="185"/>
      <c r="AT3668" s="180" t="s">
        <v>269</v>
      </c>
      <c r="AU3668" s="180" t="s">
        <v>87</v>
      </c>
      <c r="AV3668" s="15" t="s">
        <v>162</v>
      </c>
      <c r="AW3668" s="15" t="s">
        <v>26</v>
      </c>
      <c r="AX3668" s="15" t="s">
        <v>79</v>
      </c>
      <c r="AY3668" s="180" t="s">
        <v>157</v>
      </c>
    </row>
    <row r="3669" spans="1:65" s="13" customFormat="1" ht="33.75" x14ac:dyDescent="0.2">
      <c r="B3669" s="165"/>
      <c r="D3669" s="166" t="s">
        <v>269</v>
      </c>
      <c r="E3669" s="167" t="s">
        <v>1</v>
      </c>
      <c r="F3669" s="168" t="s">
        <v>4327</v>
      </c>
      <c r="H3669" s="167" t="s">
        <v>1</v>
      </c>
      <c r="L3669" s="165"/>
      <c r="M3669" s="169"/>
      <c r="N3669" s="170"/>
      <c r="O3669" s="170"/>
      <c r="P3669" s="170"/>
      <c r="Q3669" s="170"/>
      <c r="R3669" s="170"/>
      <c r="S3669" s="170"/>
      <c r="T3669" s="171"/>
      <c r="AT3669" s="167" t="s">
        <v>269</v>
      </c>
      <c r="AU3669" s="167" t="s">
        <v>87</v>
      </c>
      <c r="AV3669" s="13" t="s">
        <v>79</v>
      </c>
      <c r="AW3669" s="13" t="s">
        <v>26</v>
      </c>
      <c r="AX3669" s="13" t="s">
        <v>71</v>
      </c>
      <c r="AY3669" s="167" t="s">
        <v>157</v>
      </c>
    </row>
    <row r="3670" spans="1:65" s="13" customFormat="1" ht="22.5" x14ac:dyDescent="0.2">
      <c r="B3670" s="165"/>
      <c r="D3670" s="166" t="s">
        <v>269</v>
      </c>
      <c r="E3670" s="167" t="s">
        <v>1</v>
      </c>
      <c r="F3670" s="168" t="s">
        <v>4328</v>
      </c>
      <c r="H3670" s="167" t="s">
        <v>1</v>
      </c>
      <c r="L3670" s="165"/>
      <c r="M3670" s="169"/>
      <c r="N3670" s="170"/>
      <c r="O3670" s="170"/>
      <c r="P3670" s="170"/>
      <c r="Q3670" s="170"/>
      <c r="R3670" s="170"/>
      <c r="S3670" s="170"/>
      <c r="T3670" s="171"/>
      <c r="AT3670" s="167" t="s">
        <v>269</v>
      </c>
      <c r="AU3670" s="167" t="s">
        <v>87</v>
      </c>
      <c r="AV3670" s="13" t="s">
        <v>79</v>
      </c>
      <c r="AW3670" s="13" t="s">
        <v>26</v>
      </c>
      <c r="AX3670" s="13" t="s">
        <v>71</v>
      </c>
      <c r="AY3670" s="167" t="s">
        <v>157</v>
      </c>
    </row>
    <row r="3671" spans="1:65" s="13" customFormat="1" ht="33.75" x14ac:dyDescent="0.2">
      <c r="B3671" s="165"/>
      <c r="D3671" s="166" t="s">
        <v>269</v>
      </c>
      <c r="E3671" s="167" t="s">
        <v>1</v>
      </c>
      <c r="F3671" s="168" t="s">
        <v>4329</v>
      </c>
      <c r="H3671" s="167" t="s">
        <v>1</v>
      </c>
      <c r="L3671" s="165"/>
      <c r="M3671" s="169"/>
      <c r="N3671" s="170"/>
      <c r="O3671" s="170"/>
      <c r="P3671" s="170"/>
      <c r="Q3671" s="170"/>
      <c r="R3671" s="170"/>
      <c r="S3671" s="170"/>
      <c r="T3671" s="171"/>
      <c r="AT3671" s="167" t="s">
        <v>269</v>
      </c>
      <c r="AU3671" s="167" t="s">
        <v>87</v>
      </c>
      <c r="AV3671" s="13" t="s">
        <v>79</v>
      </c>
      <c r="AW3671" s="13" t="s">
        <v>26</v>
      </c>
      <c r="AX3671" s="13" t="s">
        <v>71</v>
      </c>
      <c r="AY3671" s="167" t="s">
        <v>157</v>
      </c>
    </row>
    <row r="3672" spans="1:65" s="13" customFormat="1" ht="33.75" x14ac:dyDescent="0.2">
      <c r="B3672" s="165"/>
      <c r="D3672" s="166" t="s">
        <v>269</v>
      </c>
      <c r="E3672" s="167" t="s">
        <v>1</v>
      </c>
      <c r="F3672" s="168" t="s">
        <v>4330</v>
      </c>
      <c r="H3672" s="167" t="s">
        <v>1</v>
      </c>
      <c r="L3672" s="165"/>
      <c r="M3672" s="169"/>
      <c r="N3672" s="170"/>
      <c r="O3672" s="170"/>
      <c r="P3672" s="170"/>
      <c r="Q3672" s="170"/>
      <c r="R3672" s="170"/>
      <c r="S3672" s="170"/>
      <c r="T3672" s="171"/>
      <c r="AT3672" s="167" t="s">
        <v>269</v>
      </c>
      <c r="AU3672" s="167" t="s">
        <v>87</v>
      </c>
      <c r="AV3672" s="13" t="s">
        <v>79</v>
      </c>
      <c r="AW3672" s="13" t="s">
        <v>26</v>
      </c>
      <c r="AX3672" s="13" t="s">
        <v>71</v>
      </c>
      <c r="AY3672" s="167" t="s">
        <v>157</v>
      </c>
    </row>
    <row r="3673" spans="1:65" s="12" customFormat="1" ht="25.9" customHeight="1" x14ac:dyDescent="0.2">
      <c r="B3673" s="135"/>
      <c r="D3673" s="136" t="s">
        <v>70</v>
      </c>
      <c r="E3673" s="137" t="s">
        <v>777</v>
      </c>
      <c r="F3673" s="137" t="s">
        <v>778</v>
      </c>
      <c r="J3673" s="138">
        <f>BK3673</f>
        <v>0</v>
      </c>
      <c r="L3673" s="135"/>
      <c r="M3673" s="139"/>
      <c r="N3673" s="140"/>
      <c r="O3673" s="140"/>
      <c r="P3673" s="141">
        <f>P3674+P3678+P3694+P3721+P4200+P4244</f>
        <v>1587145.5517920002</v>
      </c>
      <c r="Q3673" s="140"/>
      <c r="R3673" s="141">
        <f>R3674+R3678+R3694+R3721+R4200+R4244</f>
        <v>192717.47785999996</v>
      </c>
      <c r="S3673" s="140"/>
      <c r="T3673" s="142">
        <f>T3674+T3678+T3694+T3721+T4200+T4244</f>
        <v>0</v>
      </c>
      <c r="AR3673" s="136" t="s">
        <v>92</v>
      </c>
      <c r="AT3673" s="143" t="s">
        <v>70</v>
      </c>
      <c r="AU3673" s="143" t="s">
        <v>71</v>
      </c>
      <c r="AY3673" s="136" t="s">
        <v>157</v>
      </c>
      <c r="BK3673" s="144">
        <f>BK3674+BK3678+BK3694+BK3721+BK4200+BK4244</f>
        <v>0</v>
      </c>
    </row>
    <row r="3674" spans="1:65" s="12" customFormat="1" ht="22.9" customHeight="1" x14ac:dyDescent="0.2">
      <c r="B3674" s="135"/>
      <c r="D3674" s="136" t="s">
        <v>70</v>
      </c>
      <c r="E3674" s="145" t="s">
        <v>779</v>
      </c>
      <c r="F3674" s="145" t="s">
        <v>780</v>
      </c>
      <c r="J3674" s="146">
        <f>BK3674</f>
        <v>0</v>
      </c>
      <c r="L3674" s="135"/>
      <c r="M3674" s="139"/>
      <c r="N3674" s="140"/>
      <c r="O3674" s="140"/>
      <c r="P3674" s="141">
        <f>SUM(P3675:P3677)</f>
        <v>0</v>
      </c>
      <c r="Q3674" s="140"/>
      <c r="R3674" s="141">
        <f>SUM(R3675:R3677)</f>
        <v>0</v>
      </c>
      <c r="S3674" s="140"/>
      <c r="T3674" s="142">
        <f>SUM(T3675:T3677)</f>
        <v>0</v>
      </c>
      <c r="AR3674" s="136" t="s">
        <v>92</v>
      </c>
      <c r="AT3674" s="143" t="s">
        <v>70</v>
      </c>
      <c r="AU3674" s="143" t="s">
        <v>79</v>
      </c>
      <c r="AY3674" s="136" t="s">
        <v>157</v>
      </c>
      <c r="BK3674" s="144">
        <f>SUM(BK3675:BK3677)</f>
        <v>0</v>
      </c>
    </row>
    <row r="3675" spans="1:65" s="2" customFormat="1" ht="24.2" customHeight="1" x14ac:dyDescent="0.2">
      <c r="A3675" s="30"/>
      <c r="B3675" s="147"/>
      <c r="C3675" s="148" t="s">
        <v>4331</v>
      </c>
      <c r="D3675" s="148" t="s">
        <v>159</v>
      </c>
      <c r="E3675" s="149" t="s">
        <v>4332</v>
      </c>
      <c r="F3675" s="150" t="s">
        <v>8176</v>
      </c>
      <c r="G3675" s="151" t="s">
        <v>819</v>
      </c>
      <c r="H3675" s="152">
        <v>1</v>
      </c>
      <c r="I3675" s="152"/>
      <c r="J3675" s="152">
        <f>ROUND(I3675*H3675,3)</f>
        <v>0</v>
      </c>
      <c r="K3675" s="153"/>
      <c r="L3675" s="31"/>
      <c r="M3675" s="154" t="s">
        <v>1</v>
      </c>
      <c r="N3675" s="155" t="s">
        <v>37</v>
      </c>
      <c r="O3675" s="156">
        <v>0</v>
      </c>
      <c r="P3675" s="156">
        <f>O3675*H3675</f>
        <v>0</v>
      </c>
      <c r="Q3675" s="156">
        <v>0</v>
      </c>
      <c r="R3675" s="156">
        <f>Q3675*H3675</f>
        <v>0</v>
      </c>
      <c r="S3675" s="156">
        <v>0</v>
      </c>
      <c r="T3675" s="157">
        <f>S3675*H3675</f>
        <v>0</v>
      </c>
      <c r="U3675" s="30"/>
      <c r="V3675" s="30"/>
      <c r="W3675" s="30"/>
      <c r="X3675" s="30"/>
      <c r="Y3675" s="30"/>
      <c r="Z3675" s="30"/>
      <c r="AA3675" s="30"/>
      <c r="AB3675" s="30"/>
      <c r="AC3675" s="30"/>
      <c r="AD3675" s="30"/>
      <c r="AE3675" s="30"/>
      <c r="AR3675" s="158" t="s">
        <v>682</v>
      </c>
      <c r="AT3675" s="158" t="s">
        <v>159</v>
      </c>
      <c r="AU3675" s="158" t="s">
        <v>87</v>
      </c>
      <c r="AY3675" s="18" t="s">
        <v>157</v>
      </c>
      <c r="BE3675" s="159">
        <f>IF(N3675="základná",J3675,0)</f>
        <v>0</v>
      </c>
      <c r="BF3675" s="159">
        <f>IF(N3675="znížená",J3675,0)</f>
        <v>0</v>
      </c>
      <c r="BG3675" s="159">
        <f>IF(N3675="zákl. prenesená",J3675,0)</f>
        <v>0</v>
      </c>
      <c r="BH3675" s="159">
        <f>IF(N3675="zníž. prenesená",J3675,0)</f>
        <v>0</v>
      </c>
      <c r="BI3675" s="159">
        <f>IF(N3675="nulová",J3675,0)</f>
        <v>0</v>
      </c>
      <c r="BJ3675" s="18" t="s">
        <v>87</v>
      </c>
      <c r="BK3675" s="160">
        <f>ROUND(I3675*H3675,3)</f>
        <v>0</v>
      </c>
      <c r="BL3675" s="18" t="s">
        <v>682</v>
      </c>
      <c r="BM3675" s="158" t="s">
        <v>4333</v>
      </c>
    </row>
    <row r="3676" spans="1:65" s="14" customFormat="1" ht="22.5" x14ac:dyDescent="0.2">
      <c r="B3676" s="172"/>
      <c r="D3676" s="166" t="s">
        <v>269</v>
      </c>
      <c r="E3676" s="173" t="s">
        <v>1</v>
      </c>
      <c r="F3676" s="174" t="s">
        <v>4334</v>
      </c>
      <c r="H3676" s="175">
        <v>1</v>
      </c>
      <c r="L3676" s="172"/>
      <c r="M3676" s="176"/>
      <c r="N3676" s="177"/>
      <c r="O3676" s="177"/>
      <c r="P3676" s="177"/>
      <c r="Q3676" s="177"/>
      <c r="R3676" s="177"/>
      <c r="S3676" s="177"/>
      <c r="T3676" s="178"/>
      <c r="AT3676" s="173" t="s">
        <v>269</v>
      </c>
      <c r="AU3676" s="173" t="s">
        <v>87</v>
      </c>
      <c r="AV3676" s="14" t="s">
        <v>87</v>
      </c>
      <c r="AW3676" s="14" t="s">
        <v>26</v>
      </c>
      <c r="AX3676" s="14" t="s">
        <v>71</v>
      </c>
      <c r="AY3676" s="173" t="s">
        <v>157</v>
      </c>
    </row>
    <row r="3677" spans="1:65" s="15" customFormat="1" x14ac:dyDescent="0.2">
      <c r="B3677" s="179"/>
      <c r="D3677" s="166" t="s">
        <v>269</v>
      </c>
      <c r="E3677" s="180" t="s">
        <v>1</v>
      </c>
      <c r="F3677" s="181" t="s">
        <v>272</v>
      </c>
      <c r="H3677" s="182">
        <v>1</v>
      </c>
      <c r="L3677" s="179"/>
      <c r="M3677" s="183"/>
      <c r="N3677" s="184"/>
      <c r="O3677" s="184"/>
      <c r="P3677" s="184"/>
      <c r="Q3677" s="184"/>
      <c r="R3677" s="184"/>
      <c r="S3677" s="184"/>
      <c r="T3677" s="185"/>
      <c r="AT3677" s="180" t="s">
        <v>269</v>
      </c>
      <c r="AU3677" s="180" t="s">
        <v>87</v>
      </c>
      <c r="AV3677" s="15" t="s">
        <v>162</v>
      </c>
      <c r="AW3677" s="15" t="s">
        <v>26</v>
      </c>
      <c r="AX3677" s="15" t="s">
        <v>79</v>
      </c>
      <c r="AY3677" s="180" t="s">
        <v>157</v>
      </c>
    </row>
    <row r="3678" spans="1:65" s="12" customFormat="1" ht="22.9" customHeight="1" x14ac:dyDescent="0.2">
      <c r="B3678" s="135"/>
      <c r="D3678" s="136" t="s">
        <v>70</v>
      </c>
      <c r="E3678" s="145" t="s">
        <v>4335</v>
      </c>
      <c r="F3678" s="145" t="s">
        <v>4336</v>
      </c>
      <c r="J3678" s="146">
        <f>BK3678</f>
        <v>0</v>
      </c>
      <c r="L3678" s="135"/>
      <c r="M3678" s="139"/>
      <c r="N3678" s="140"/>
      <c r="O3678" s="140"/>
      <c r="P3678" s="141">
        <f>SUM(P3679:P3693)</f>
        <v>1.248</v>
      </c>
      <c r="Q3678" s="140"/>
      <c r="R3678" s="141">
        <f>SUM(R3679:R3693)</f>
        <v>2.5999999999999998E-4</v>
      </c>
      <c r="S3678" s="140"/>
      <c r="T3678" s="142">
        <f>SUM(T3679:T3693)</f>
        <v>0</v>
      </c>
      <c r="AR3678" s="136" t="s">
        <v>92</v>
      </c>
      <c r="AT3678" s="143" t="s">
        <v>70</v>
      </c>
      <c r="AU3678" s="143" t="s">
        <v>79</v>
      </c>
      <c r="AY3678" s="136" t="s">
        <v>157</v>
      </c>
      <c r="BK3678" s="144">
        <f>SUM(BK3679:BK3693)</f>
        <v>0</v>
      </c>
    </row>
    <row r="3679" spans="1:65" s="2" customFormat="1" ht="32.25" customHeight="1" x14ac:dyDescent="0.2">
      <c r="A3679" s="30"/>
      <c r="B3679" s="147"/>
      <c r="C3679" s="148" t="s">
        <v>4337</v>
      </c>
      <c r="D3679" s="148" t="s">
        <v>159</v>
      </c>
      <c r="E3679" s="149" t="s">
        <v>4338</v>
      </c>
      <c r="F3679" s="150" t="s">
        <v>8177</v>
      </c>
      <c r="G3679" s="151" t="s">
        <v>819</v>
      </c>
      <c r="H3679" s="152">
        <v>1</v>
      </c>
      <c r="I3679" s="152"/>
      <c r="J3679" s="152">
        <f>ROUND(I3679*H3679,3)</f>
        <v>0</v>
      </c>
      <c r="K3679" s="153"/>
      <c r="L3679" s="31"/>
      <c r="M3679" s="154" t="s">
        <v>1</v>
      </c>
      <c r="N3679" s="155" t="s">
        <v>37</v>
      </c>
      <c r="O3679" s="156">
        <v>0.41599999999999998</v>
      </c>
      <c r="P3679" s="156">
        <f>O3679*H3679</f>
        <v>0.41599999999999998</v>
      </c>
      <c r="Q3679" s="156">
        <v>0</v>
      </c>
      <c r="R3679" s="156">
        <f>Q3679*H3679</f>
        <v>0</v>
      </c>
      <c r="S3679" s="156">
        <v>0</v>
      </c>
      <c r="T3679" s="157">
        <f>S3679*H3679</f>
        <v>0</v>
      </c>
      <c r="U3679" s="30"/>
      <c r="V3679" s="30"/>
      <c r="W3679" s="30"/>
      <c r="X3679" s="30"/>
      <c r="Y3679" s="30"/>
      <c r="Z3679" s="30"/>
      <c r="AA3679" s="30"/>
      <c r="AB3679" s="30"/>
      <c r="AC3679" s="30"/>
      <c r="AD3679" s="30"/>
      <c r="AE3679" s="30"/>
      <c r="AR3679" s="158" t="s">
        <v>682</v>
      </c>
      <c r="AT3679" s="158" t="s">
        <v>159</v>
      </c>
      <c r="AU3679" s="158" t="s">
        <v>87</v>
      </c>
      <c r="AY3679" s="18" t="s">
        <v>157</v>
      </c>
      <c r="BE3679" s="159">
        <f>IF(N3679="základná",J3679,0)</f>
        <v>0</v>
      </c>
      <c r="BF3679" s="159">
        <f>IF(N3679="znížená",J3679,0)</f>
        <v>0</v>
      </c>
      <c r="BG3679" s="159">
        <f>IF(N3679="zákl. prenesená",J3679,0)</f>
        <v>0</v>
      </c>
      <c r="BH3679" s="159">
        <f>IF(N3679="zníž. prenesená",J3679,0)</f>
        <v>0</v>
      </c>
      <c r="BI3679" s="159">
        <f>IF(N3679="nulová",J3679,0)</f>
        <v>0</v>
      </c>
      <c r="BJ3679" s="18" t="s">
        <v>87</v>
      </c>
      <c r="BK3679" s="160">
        <f>ROUND(I3679*H3679,3)</f>
        <v>0</v>
      </c>
      <c r="BL3679" s="18" t="s">
        <v>682</v>
      </c>
      <c r="BM3679" s="158" t="s">
        <v>4339</v>
      </c>
    </row>
    <row r="3680" spans="1:65" s="14" customFormat="1" ht="22.5" x14ac:dyDescent="0.2">
      <c r="B3680" s="172"/>
      <c r="D3680" s="166" t="s">
        <v>269</v>
      </c>
      <c r="E3680" s="173" t="s">
        <v>1</v>
      </c>
      <c r="F3680" s="174" t="s">
        <v>4340</v>
      </c>
      <c r="H3680" s="175">
        <v>1</v>
      </c>
      <c r="L3680" s="172"/>
      <c r="M3680" s="176"/>
      <c r="N3680" s="177"/>
      <c r="O3680" s="177"/>
      <c r="P3680" s="177"/>
      <c r="Q3680" s="177"/>
      <c r="R3680" s="177"/>
      <c r="S3680" s="177"/>
      <c r="T3680" s="178"/>
      <c r="AT3680" s="173" t="s">
        <v>269</v>
      </c>
      <c r="AU3680" s="173" t="s">
        <v>87</v>
      </c>
      <c r="AV3680" s="14" t="s">
        <v>87</v>
      </c>
      <c r="AW3680" s="14" t="s">
        <v>26</v>
      </c>
      <c r="AX3680" s="14" t="s">
        <v>71</v>
      </c>
      <c r="AY3680" s="173" t="s">
        <v>157</v>
      </c>
    </row>
    <row r="3681" spans="1:65" s="15" customFormat="1" x14ac:dyDescent="0.2">
      <c r="B3681" s="179"/>
      <c r="D3681" s="166" t="s">
        <v>269</v>
      </c>
      <c r="E3681" s="180" t="s">
        <v>1</v>
      </c>
      <c r="F3681" s="181" t="s">
        <v>272</v>
      </c>
      <c r="H3681" s="182">
        <v>1</v>
      </c>
      <c r="L3681" s="179"/>
      <c r="M3681" s="183"/>
      <c r="N3681" s="184"/>
      <c r="O3681" s="184"/>
      <c r="P3681" s="184"/>
      <c r="Q3681" s="184"/>
      <c r="R3681" s="184"/>
      <c r="S3681" s="184"/>
      <c r="T3681" s="185"/>
      <c r="AT3681" s="180" t="s">
        <v>269</v>
      </c>
      <c r="AU3681" s="180" t="s">
        <v>87</v>
      </c>
      <c r="AV3681" s="15" t="s">
        <v>162</v>
      </c>
      <c r="AW3681" s="15" t="s">
        <v>26</v>
      </c>
      <c r="AX3681" s="15" t="s">
        <v>79</v>
      </c>
      <c r="AY3681" s="180" t="s">
        <v>157</v>
      </c>
    </row>
    <row r="3682" spans="1:65" s="2" customFormat="1" ht="51.75" customHeight="1" x14ac:dyDescent="0.2">
      <c r="A3682" s="30"/>
      <c r="B3682" s="147"/>
      <c r="C3682" s="148" t="s">
        <v>4341</v>
      </c>
      <c r="D3682" s="148" t="s">
        <v>159</v>
      </c>
      <c r="E3682" s="149" t="s">
        <v>4342</v>
      </c>
      <c r="F3682" s="150" t="s">
        <v>8178</v>
      </c>
      <c r="G3682" s="151" t="s">
        <v>819</v>
      </c>
      <c r="H3682" s="152">
        <v>1</v>
      </c>
      <c r="I3682" s="152"/>
      <c r="J3682" s="152">
        <f>ROUND(I3682*H3682,3)</f>
        <v>0</v>
      </c>
      <c r="K3682" s="153"/>
      <c r="L3682" s="31"/>
      <c r="M3682" s="154" t="s">
        <v>1</v>
      </c>
      <c r="N3682" s="155" t="s">
        <v>37</v>
      </c>
      <c r="O3682" s="156">
        <v>0.41599999999999998</v>
      </c>
      <c r="P3682" s="156">
        <f>O3682*H3682</f>
        <v>0.41599999999999998</v>
      </c>
      <c r="Q3682" s="156">
        <v>0</v>
      </c>
      <c r="R3682" s="156">
        <f>Q3682*H3682</f>
        <v>0</v>
      </c>
      <c r="S3682" s="156">
        <v>0</v>
      </c>
      <c r="T3682" s="157">
        <f>S3682*H3682</f>
        <v>0</v>
      </c>
      <c r="U3682" s="30"/>
      <c r="V3682" s="30"/>
      <c r="W3682" s="30"/>
      <c r="X3682" s="30"/>
      <c r="Y3682" s="30"/>
      <c r="Z3682" s="30"/>
      <c r="AA3682" s="30"/>
      <c r="AB3682" s="30"/>
      <c r="AC3682" s="30"/>
      <c r="AD3682" s="30"/>
      <c r="AE3682" s="30"/>
      <c r="AR3682" s="158" t="s">
        <v>682</v>
      </c>
      <c r="AT3682" s="158" t="s">
        <v>159</v>
      </c>
      <c r="AU3682" s="158" t="s">
        <v>87</v>
      </c>
      <c r="AY3682" s="18" t="s">
        <v>157</v>
      </c>
      <c r="BE3682" s="159">
        <f>IF(N3682="základná",J3682,0)</f>
        <v>0</v>
      </c>
      <c r="BF3682" s="159">
        <f>IF(N3682="znížená",J3682,0)</f>
        <v>0</v>
      </c>
      <c r="BG3682" s="159">
        <f>IF(N3682="zákl. prenesená",J3682,0)</f>
        <v>0</v>
      </c>
      <c r="BH3682" s="159">
        <f>IF(N3682="zníž. prenesená",J3682,0)</f>
        <v>0</v>
      </c>
      <c r="BI3682" s="159">
        <f>IF(N3682="nulová",J3682,0)</f>
        <v>0</v>
      </c>
      <c r="BJ3682" s="18" t="s">
        <v>87</v>
      </c>
      <c r="BK3682" s="160">
        <f>ROUND(I3682*H3682,3)</f>
        <v>0</v>
      </c>
      <c r="BL3682" s="18" t="s">
        <v>682</v>
      </c>
      <c r="BM3682" s="158" t="s">
        <v>4343</v>
      </c>
    </row>
    <row r="3683" spans="1:65" s="14" customFormat="1" x14ac:dyDescent="0.2">
      <c r="B3683" s="172"/>
      <c r="D3683" s="166" t="s">
        <v>269</v>
      </c>
      <c r="E3683" s="173" t="s">
        <v>1</v>
      </c>
      <c r="F3683" s="174" t="s">
        <v>4344</v>
      </c>
      <c r="H3683" s="175">
        <v>1</v>
      </c>
      <c r="L3683" s="172"/>
      <c r="M3683" s="176"/>
      <c r="N3683" s="177"/>
      <c r="O3683" s="177"/>
      <c r="P3683" s="177"/>
      <c r="Q3683" s="177"/>
      <c r="R3683" s="177"/>
      <c r="S3683" s="177"/>
      <c r="T3683" s="178"/>
      <c r="AT3683" s="173" t="s">
        <v>269</v>
      </c>
      <c r="AU3683" s="173" t="s">
        <v>87</v>
      </c>
      <c r="AV3683" s="14" t="s">
        <v>87</v>
      </c>
      <c r="AW3683" s="14" t="s">
        <v>26</v>
      </c>
      <c r="AX3683" s="14" t="s">
        <v>71</v>
      </c>
      <c r="AY3683" s="173" t="s">
        <v>157</v>
      </c>
    </row>
    <row r="3684" spans="1:65" s="15" customFormat="1" x14ac:dyDescent="0.2">
      <c r="B3684" s="179"/>
      <c r="D3684" s="166" t="s">
        <v>269</v>
      </c>
      <c r="E3684" s="180" t="s">
        <v>1</v>
      </c>
      <c r="F3684" s="181" t="s">
        <v>272</v>
      </c>
      <c r="H3684" s="182">
        <v>1</v>
      </c>
      <c r="L3684" s="179"/>
      <c r="M3684" s="183"/>
      <c r="N3684" s="184"/>
      <c r="O3684" s="184"/>
      <c r="P3684" s="184"/>
      <c r="Q3684" s="184"/>
      <c r="R3684" s="184"/>
      <c r="S3684" s="184"/>
      <c r="T3684" s="185"/>
      <c r="AT3684" s="180" t="s">
        <v>269</v>
      </c>
      <c r="AU3684" s="180" t="s">
        <v>87</v>
      </c>
      <c r="AV3684" s="15" t="s">
        <v>162</v>
      </c>
      <c r="AW3684" s="15" t="s">
        <v>26</v>
      </c>
      <c r="AX3684" s="15" t="s">
        <v>79</v>
      </c>
      <c r="AY3684" s="180" t="s">
        <v>157</v>
      </c>
    </row>
    <row r="3685" spans="1:65" s="2" customFormat="1" ht="42" customHeight="1" x14ac:dyDescent="0.2">
      <c r="A3685" s="30"/>
      <c r="B3685" s="147"/>
      <c r="C3685" s="193" t="s">
        <v>4345</v>
      </c>
      <c r="D3685" s="193" t="s">
        <v>777</v>
      </c>
      <c r="E3685" s="194" t="s">
        <v>4346</v>
      </c>
      <c r="F3685" s="195" t="s">
        <v>8179</v>
      </c>
      <c r="G3685" s="196" t="s">
        <v>819</v>
      </c>
      <c r="H3685" s="197">
        <v>1</v>
      </c>
      <c r="I3685" s="197"/>
      <c r="J3685" s="197">
        <f>ROUND(I3685*H3685,3)</f>
        <v>0</v>
      </c>
      <c r="K3685" s="198"/>
      <c r="L3685" s="199"/>
      <c r="M3685" s="200" t="s">
        <v>1</v>
      </c>
      <c r="N3685" s="201" t="s">
        <v>37</v>
      </c>
      <c r="O3685" s="156">
        <v>0</v>
      </c>
      <c r="P3685" s="156">
        <f>O3685*H3685</f>
        <v>0</v>
      </c>
      <c r="Q3685" s="156">
        <v>1.2999999999999999E-4</v>
      </c>
      <c r="R3685" s="156">
        <f>Q3685*H3685</f>
        <v>1.2999999999999999E-4</v>
      </c>
      <c r="S3685" s="156">
        <v>0</v>
      </c>
      <c r="T3685" s="157">
        <f>S3685*H3685</f>
        <v>0</v>
      </c>
      <c r="U3685" s="30"/>
      <c r="V3685" s="30"/>
      <c r="W3685" s="30"/>
      <c r="X3685" s="30"/>
      <c r="Y3685" s="30"/>
      <c r="Z3685" s="30"/>
      <c r="AA3685" s="30"/>
      <c r="AB3685" s="30"/>
      <c r="AC3685" s="30"/>
      <c r="AD3685" s="30"/>
      <c r="AE3685" s="30"/>
      <c r="AR3685" s="158" t="s">
        <v>2956</v>
      </c>
      <c r="AT3685" s="158" t="s">
        <v>777</v>
      </c>
      <c r="AU3685" s="158" t="s">
        <v>87</v>
      </c>
      <c r="AY3685" s="18" t="s">
        <v>157</v>
      </c>
      <c r="BE3685" s="159">
        <f>IF(N3685="základná",J3685,0)</f>
        <v>0</v>
      </c>
      <c r="BF3685" s="159">
        <f>IF(N3685="znížená",J3685,0)</f>
        <v>0</v>
      </c>
      <c r="BG3685" s="159">
        <f>IF(N3685="zákl. prenesená",J3685,0)</f>
        <v>0</v>
      </c>
      <c r="BH3685" s="159">
        <f>IF(N3685="zníž. prenesená",J3685,0)</f>
        <v>0</v>
      </c>
      <c r="BI3685" s="159">
        <f>IF(N3685="nulová",J3685,0)</f>
        <v>0</v>
      </c>
      <c r="BJ3685" s="18" t="s">
        <v>87</v>
      </c>
      <c r="BK3685" s="160">
        <f>ROUND(I3685*H3685,3)</f>
        <v>0</v>
      </c>
      <c r="BL3685" s="18" t="s">
        <v>682</v>
      </c>
      <c r="BM3685" s="158" t="s">
        <v>4347</v>
      </c>
    </row>
    <row r="3686" spans="1:65" s="14" customFormat="1" x14ac:dyDescent="0.2">
      <c r="B3686" s="172"/>
      <c r="D3686" s="166" t="s">
        <v>269</v>
      </c>
      <c r="E3686" s="173" t="s">
        <v>1</v>
      </c>
      <c r="F3686" s="174" t="s">
        <v>4344</v>
      </c>
      <c r="H3686" s="175">
        <v>1</v>
      </c>
      <c r="L3686" s="172"/>
      <c r="M3686" s="176"/>
      <c r="N3686" s="177"/>
      <c r="O3686" s="177"/>
      <c r="P3686" s="177"/>
      <c r="Q3686" s="177"/>
      <c r="R3686" s="177"/>
      <c r="S3686" s="177"/>
      <c r="T3686" s="178"/>
      <c r="AT3686" s="173" t="s">
        <v>269</v>
      </c>
      <c r="AU3686" s="173" t="s">
        <v>87</v>
      </c>
      <c r="AV3686" s="14" t="s">
        <v>87</v>
      </c>
      <c r="AW3686" s="14" t="s">
        <v>26</v>
      </c>
      <c r="AX3686" s="14" t="s">
        <v>71</v>
      </c>
      <c r="AY3686" s="173" t="s">
        <v>157</v>
      </c>
    </row>
    <row r="3687" spans="1:65" s="15" customFormat="1" x14ac:dyDescent="0.2">
      <c r="B3687" s="179"/>
      <c r="D3687" s="166" t="s">
        <v>269</v>
      </c>
      <c r="E3687" s="180" t="s">
        <v>1</v>
      </c>
      <c r="F3687" s="181" t="s">
        <v>272</v>
      </c>
      <c r="H3687" s="182">
        <v>1</v>
      </c>
      <c r="L3687" s="179"/>
      <c r="M3687" s="183"/>
      <c r="N3687" s="184"/>
      <c r="O3687" s="184"/>
      <c r="P3687" s="184"/>
      <c r="Q3687" s="184"/>
      <c r="R3687" s="184"/>
      <c r="S3687" s="184"/>
      <c r="T3687" s="185"/>
      <c r="AT3687" s="180" t="s">
        <v>269</v>
      </c>
      <c r="AU3687" s="180" t="s">
        <v>87</v>
      </c>
      <c r="AV3687" s="15" t="s">
        <v>162</v>
      </c>
      <c r="AW3687" s="15" t="s">
        <v>26</v>
      </c>
      <c r="AX3687" s="15" t="s">
        <v>79</v>
      </c>
      <c r="AY3687" s="180" t="s">
        <v>157</v>
      </c>
    </row>
    <row r="3688" spans="1:65" s="2" customFormat="1" ht="52.5" customHeight="1" x14ac:dyDescent="0.2">
      <c r="A3688" s="30"/>
      <c r="B3688" s="147"/>
      <c r="C3688" s="148" t="s">
        <v>4348</v>
      </c>
      <c r="D3688" s="148" t="s">
        <v>159</v>
      </c>
      <c r="E3688" s="149" t="s">
        <v>4349</v>
      </c>
      <c r="F3688" s="150" t="s">
        <v>8180</v>
      </c>
      <c r="G3688" s="151" t="s">
        <v>819</v>
      </c>
      <c r="H3688" s="152">
        <v>1</v>
      </c>
      <c r="I3688" s="152"/>
      <c r="J3688" s="152">
        <f>ROUND(I3688*H3688,3)</f>
        <v>0</v>
      </c>
      <c r="K3688" s="153"/>
      <c r="L3688" s="31"/>
      <c r="M3688" s="154" t="s">
        <v>1</v>
      </c>
      <c r="N3688" s="155" t="s">
        <v>37</v>
      </c>
      <c r="O3688" s="156">
        <v>0.41599999999999998</v>
      </c>
      <c r="P3688" s="156">
        <f>O3688*H3688</f>
        <v>0.41599999999999998</v>
      </c>
      <c r="Q3688" s="156">
        <v>0</v>
      </c>
      <c r="R3688" s="156">
        <f>Q3688*H3688</f>
        <v>0</v>
      </c>
      <c r="S3688" s="156">
        <v>0</v>
      </c>
      <c r="T3688" s="157">
        <f>S3688*H3688</f>
        <v>0</v>
      </c>
      <c r="U3688" s="30"/>
      <c r="V3688" s="30"/>
      <c r="W3688" s="30"/>
      <c r="X3688" s="30"/>
      <c r="Y3688" s="30"/>
      <c r="Z3688" s="30"/>
      <c r="AA3688" s="30"/>
      <c r="AB3688" s="30"/>
      <c r="AC3688" s="30"/>
      <c r="AD3688" s="30"/>
      <c r="AE3688" s="30"/>
      <c r="AR3688" s="158" t="s">
        <v>682</v>
      </c>
      <c r="AT3688" s="158" t="s">
        <v>159</v>
      </c>
      <c r="AU3688" s="158" t="s">
        <v>87</v>
      </c>
      <c r="AY3688" s="18" t="s">
        <v>157</v>
      </c>
      <c r="BE3688" s="159">
        <f>IF(N3688="základná",J3688,0)</f>
        <v>0</v>
      </c>
      <c r="BF3688" s="159">
        <f>IF(N3688="znížená",J3688,0)</f>
        <v>0</v>
      </c>
      <c r="BG3688" s="159">
        <f>IF(N3688="zákl. prenesená",J3688,0)</f>
        <v>0</v>
      </c>
      <c r="BH3688" s="159">
        <f>IF(N3688="zníž. prenesená",J3688,0)</f>
        <v>0</v>
      </c>
      <c r="BI3688" s="159">
        <f>IF(N3688="nulová",J3688,0)</f>
        <v>0</v>
      </c>
      <c r="BJ3688" s="18" t="s">
        <v>87</v>
      </c>
      <c r="BK3688" s="160">
        <f>ROUND(I3688*H3688,3)</f>
        <v>0</v>
      </c>
      <c r="BL3688" s="18" t="s">
        <v>682</v>
      </c>
      <c r="BM3688" s="158" t="s">
        <v>4350</v>
      </c>
    </row>
    <row r="3689" spans="1:65" s="14" customFormat="1" x14ac:dyDescent="0.2">
      <c r="B3689" s="172"/>
      <c r="D3689" s="166" t="s">
        <v>269</v>
      </c>
      <c r="E3689" s="173" t="s">
        <v>1</v>
      </c>
      <c r="F3689" s="174" t="s">
        <v>4351</v>
      </c>
      <c r="H3689" s="175">
        <v>1</v>
      </c>
      <c r="L3689" s="172"/>
      <c r="M3689" s="176"/>
      <c r="N3689" s="177"/>
      <c r="O3689" s="177"/>
      <c r="P3689" s="177"/>
      <c r="Q3689" s="177"/>
      <c r="R3689" s="177"/>
      <c r="S3689" s="177"/>
      <c r="T3689" s="178"/>
      <c r="AT3689" s="173" t="s">
        <v>269</v>
      </c>
      <c r="AU3689" s="173" t="s">
        <v>87</v>
      </c>
      <c r="AV3689" s="14" t="s">
        <v>87</v>
      </c>
      <c r="AW3689" s="14" t="s">
        <v>26</v>
      </c>
      <c r="AX3689" s="14" t="s">
        <v>71</v>
      </c>
      <c r="AY3689" s="173" t="s">
        <v>157</v>
      </c>
    </row>
    <row r="3690" spans="1:65" s="15" customFormat="1" x14ac:dyDescent="0.2">
      <c r="B3690" s="179"/>
      <c r="D3690" s="166" t="s">
        <v>269</v>
      </c>
      <c r="E3690" s="180" t="s">
        <v>1</v>
      </c>
      <c r="F3690" s="181" t="s">
        <v>272</v>
      </c>
      <c r="H3690" s="182">
        <v>1</v>
      </c>
      <c r="L3690" s="179"/>
      <c r="M3690" s="183"/>
      <c r="N3690" s="184"/>
      <c r="O3690" s="184"/>
      <c r="P3690" s="184"/>
      <c r="Q3690" s="184"/>
      <c r="R3690" s="184"/>
      <c r="S3690" s="184"/>
      <c r="T3690" s="185"/>
      <c r="AT3690" s="180" t="s">
        <v>269</v>
      </c>
      <c r="AU3690" s="180" t="s">
        <v>87</v>
      </c>
      <c r="AV3690" s="15" t="s">
        <v>162</v>
      </c>
      <c r="AW3690" s="15" t="s">
        <v>26</v>
      </c>
      <c r="AX3690" s="15" t="s">
        <v>79</v>
      </c>
      <c r="AY3690" s="180" t="s">
        <v>157</v>
      </c>
    </row>
    <row r="3691" spans="1:65" s="2" customFormat="1" ht="24.2" customHeight="1" x14ac:dyDescent="0.2">
      <c r="A3691" s="30"/>
      <c r="B3691" s="147"/>
      <c r="C3691" s="193" t="s">
        <v>4352</v>
      </c>
      <c r="D3691" s="193" t="s">
        <v>777</v>
      </c>
      <c r="E3691" s="194" t="s">
        <v>4353</v>
      </c>
      <c r="F3691" s="195" t="s">
        <v>8181</v>
      </c>
      <c r="G3691" s="196" t="s">
        <v>819</v>
      </c>
      <c r="H3691" s="197">
        <v>1</v>
      </c>
      <c r="I3691" s="197"/>
      <c r="J3691" s="197">
        <f>ROUND(I3691*H3691,3)</f>
        <v>0</v>
      </c>
      <c r="K3691" s="198"/>
      <c r="L3691" s="199"/>
      <c r="M3691" s="200" t="s">
        <v>1</v>
      </c>
      <c r="N3691" s="201" t="s">
        <v>37</v>
      </c>
      <c r="O3691" s="156">
        <v>0</v>
      </c>
      <c r="P3691" s="156">
        <f>O3691*H3691</f>
        <v>0</v>
      </c>
      <c r="Q3691" s="156">
        <v>1.2999999999999999E-4</v>
      </c>
      <c r="R3691" s="156">
        <f>Q3691*H3691</f>
        <v>1.2999999999999999E-4</v>
      </c>
      <c r="S3691" s="156">
        <v>0</v>
      </c>
      <c r="T3691" s="157">
        <f>S3691*H3691</f>
        <v>0</v>
      </c>
      <c r="U3691" s="30"/>
      <c r="V3691" s="30"/>
      <c r="W3691" s="30"/>
      <c r="X3691" s="30"/>
      <c r="Y3691" s="30"/>
      <c r="Z3691" s="30"/>
      <c r="AA3691" s="30"/>
      <c r="AB3691" s="30"/>
      <c r="AC3691" s="30"/>
      <c r="AD3691" s="30"/>
      <c r="AE3691" s="30"/>
      <c r="AR3691" s="158" t="s">
        <v>2956</v>
      </c>
      <c r="AT3691" s="158" t="s">
        <v>777</v>
      </c>
      <c r="AU3691" s="158" t="s">
        <v>87</v>
      </c>
      <c r="AY3691" s="18" t="s">
        <v>157</v>
      </c>
      <c r="BE3691" s="159">
        <f>IF(N3691="základná",J3691,0)</f>
        <v>0</v>
      </c>
      <c r="BF3691" s="159">
        <f>IF(N3691="znížená",J3691,0)</f>
        <v>0</v>
      </c>
      <c r="BG3691" s="159">
        <f>IF(N3691="zákl. prenesená",J3691,0)</f>
        <v>0</v>
      </c>
      <c r="BH3691" s="159">
        <f>IF(N3691="zníž. prenesená",J3691,0)</f>
        <v>0</v>
      </c>
      <c r="BI3691" s="159">
        <f>IF(N3691="nulová",J3691,0)</f>
        <v>0</v>
      </c>
      <c r="BJ3691" s="18" t="s">
        <v>87</v>
      </c>
      <c r="BK3691" s="160">
        <f>ROUND(I3691*H3691,3)</f>
        <v>0</v>
      </c>
      <c r="BL3691" s="18" t="s">
        <v>682</v>
      </c>
      <c r="BM3691" s="158" t="s">
        <v>4354</v>
      </c>
    </row>
    <row r="3692" spans="1:65" s="14" customFormat="1" x14ac:dyDescent="0.2">
      <c r="B3692" s="172"/>
      <c r="D3692" s="166" t="s">
        <v>269</v>
      </c>
      <c r="E3692" s="173" t="s">
        <v>1</v>
      </c>
      <c r="F3692" s="174" t="s">
        <v>4351</v>
      </c>
      <c r="H3692" s="175">
        <v>1</v>
      </c>
      <c r="L3692" s="172"/>
      <c r="M3692" s="176"/>
      <c r="N3692" s="177"/>
      <c r="O3692" s="177"/>
      <c r="P3692" s="177"/>
      <c r="Q3692" s="177"/>
      <c r="R3692" s="177"/>
      <c r="S3692" s="177"/>
      <c r="T3692" s="178"/>
      <c r="AT3692" s="173" t="s">
        <v>269</v>
      </c>
      <c r="AU3692" s="173" t="s">
        <v>87</v>
      </c>
      <c r="AV3692" s="14" t="s">
        <v>87</v>
      </c>
      <c r="AW3692" s="14" t="s">
        <v>26</v>
      </c>
      <c r="AX3692" s="14" t="s">
        <v>71</v>
      </c>
      <c r="AY3692" s="173" t="s">
        <v>157</v>
      </c>
    </row>
    <row r="3693" spans="1:65" s="15" customFormat="1" x14ac:dyDescent="0.2">
      <c r="B3693" s="179"/>
      <c r="D3693" s="166" t="s">
        <v>269</v>
      </c>
      <c r="E3693" s="180" t="s">
        <v>1</v>
      </c>
      <c r="F3693" s="181" t="s">
        <v>272</v>
      </c>
      <c r="H3693" s="182">
        <v>1</v>
      </c>
      <c r="L3693" s="179"/>
      <c r="M3693" s="183"/>
      <c r="N3693" s="184"/>
      <c r="O3693" s="184"/>
      <c r="P3693" s="184"/>
      <c r="Q3693" s="184"/>
      <c r="R3693" s="184"/>
      <c r="S3693" s="184"/>
      <c r="T3693" s="185"/>
      <c r="AT3693" s="180" t="s">
        <v>269</v>
      </c>
      <c r="AU3693" s="180" t="s">
        <v>87</v>
      </c>
      <c r="AV3693" s="15" t="s">
        <v>162</v>
      </c>
      <c r="AW3693" s="15" t="s">
        <v>26</v>
      </c>
      <c r="AX3693" s="15" t="s">
        <v>79</v>
      </c>
      <c r="AY3693" s="180" t="s">
        <v>157</v>
      </c>
    </row>
    <row r="3694" spans="1:65" s="12" customFormat="1" ht="22.9" customHeight="1" x14ac:dyDescent="0.2">
      <c r="B3694" s="135"/>
      <c r="D3694" s="136" t="s">
        <v>70</v>
      </c>
      <c r="E3694" s="145" t="s">
        <v>4355</v>
      </c>
      <c r="F3694" s="145" t="s">
        <v>4356</v>
      </c>
      <c r="J3694" s="146">
        <f>BK3694</f>
        <v>0</v>
      </c>
      <c r="L3694" s="135"/>
      <c r="M3694" s="139"/>
      <c r="N3694" s="140"/>
      <c r="O3694" s="140"/>
      <c r="P3694" s="141">
        <f>SUM(P3695:P3720)</f>
        <v>2983.9059999999999</v>
      </c>
      <c r="Q3694" s="140"/>
      <c r="R3694" s="141">
        <f>SUM(R3695:R3720)</f>
        <v>0</v>
      </c>
      <c r="S3694" s="140"/>
      <c r="T3694" s="142">
        <f>SUM(T3695:T3720)</f>
        <v>0</v>
      </c>
      <c r="AR3694" s="136" t="s">
        <v>92</v>
      </c>
      <c r="AT3694" s="143" t="s">
        <v>70</v>
      </c>
      <c r="AU3694" s="143" t="s">
        <v>79</v>
      </c>
      <c r="AY3694" s="136" t="s">
        <v>157</v>
      </c>
      <c r="BK3694" s="144">
        <f>SUM(BK3695:BK3720)</f>
        <v>0</v>
      </c>
    </row>
    <row r="3695" spans="1:65" s="2" customFormat="1" ht="24.2" customHeight="1" x14ac:dyDescent="0.2">
      <c r="A3695" s="30"/>
      <c r="B3695" s="147"/>
      <c r="C3695" s="148" t="s">
        <v>4357</v>
      </c>
      <c r="D3695" s="148" t="s">
        <v>159</v>
      </c>
      <c r="E3695" s="149" t="s">
        <v>4358</v>
      </c>
      <c r="F3695" s="150" t="s">
        <v>4359</v>
      </c>
      <c r="G3695" s="151" t="s">
        <v>4320</v>
      </c>
      <c r="H3695" s="152">
        <v>1</v>
      </c>
      <c r="I3695" s="152"/>
      <c r="J3695" s="152">
        <f>ROUND(I3695*H3695,3)</f>
        <v>0</v>
      </c>
      <c r="K3695" s="153"/>
      <c r="L3695" s="31"/>
      <c r="M3695" s="154" t="s">
        <v>1</v>
      </c>
      <c r="N3695" s="155" t="s">
        <v>37</v>
      </c>
      <c r="O3695" s="156">
        <v>1491.953</v>
      </c>
      <c r="P3695" s="156">
        <f>O3695*H3695</f>
        <v>1491.953</v>
      </c>
      <c r="Q3695" s="156">
        <v>0</v>
      </c>
      <c r="R3695" s="156">
        <f>Q3695*H3695</f>
        <v>0</v>
      </c>
      <c r="S3695" s="156">
        <v>0</v>
      </c>
      <c r="T3695" s="157">
        <f>S3695*H3695</f>
        <v>0</v>
      </c>
      <c r="U3695" s="30"/>
      <c r="V3695" s="30"/>
      <c r="W3695" s="30"/>
      <c r="X3695" s="30"/>
      <c r="Y3695" s="30"/>
      <c r="Z3695" s="30"/>
      <c r="AA3695" s="30"/>
      <c r="AB3695" s="30"/>
      <c r="AC3695" s="30"/>
      <c r="AD3695" s="30"/>
      <c r="AE3695" s="30"/>
      <c r="AR3695" s="158" t="s">
        <v>682</v>
      </c>
      <c r="AT3695" s="158" t="s">
        <v>159</v>
      </c>
      <c r="AU3695" s="158" t="s">
        <v>87</v>
      </c>
      <c r="AY3695" s="18" t="s">
        <v>157</v>
      </c>
      <c r="BE3695" s="159">
        <f>IF(N3695="základná",J3695,0)</f>
        <v>0</v>
      </c>
      <c r="BF3695" s="159">
        <f>IF(N3695="znížená",J3695,0)</f>
        <v>0</v>
      </c>
      <c r="BG3695" s="159">
        <f>IF(N3695="zákl. prenesená",J3695,0)</f>
        <v>0</v>
      </c>
      <c r="BH3695" s="159">
        <f>IF(N3695="zníž. prenesená",J3695,0)</f>
        <v>0</v>
      </c>
      <c r="BI3695" s="159">
        <f>IF(N3695="nulová",J3695,0)</f>
        <v>0</v>
      </c>
      <c r="BJ3695" s="18" t="s">
        <v>87</v>
      </c>
      <c r="BK3695" s="160">
        <f>ROUND(I3695*H3695,3)</f>
        <v>0</v>
      </c>
      <c r="BL3695" s="18" t="s">
        <v>682</v>
      </c>
      <c r="BM3695" s="158" t="s">
        <v>4360</v>
      </c>
    </row>
    <row r="3696" spans="1:65" s="14" customFormat="1" x14ac:dyDescent="0.2">
      <c r="B3696" s="172"/>
      <c r="D3696" s="166" t="s">
        <v>269</v>
      </c>
      <c r="E3696" s="173" t="s">
        <v>1</v>
      </c>
      <c r="F3696" s="174" t="s">
        <v>4361</v>
      </c>
      <c r="H3696" s="175">
        <v>1</v>
      </c>
      <c r="L3696" s="172"/>
      <c r="M3696" s="176"/>
      <c r="N3696" s="177"/>
      <c r="O3696" s="177"/>
      <c r="P3696" s="177"/>
      <c r="Q3696" s="177"/>
      <c r="R3696" s="177"/>
      <c r="S3696" s="177"/>
      <c r="T3696" s="178"/>
      <c r="AT3696" s="173" t="s">
        <v>269</v>
      </c>
      <c r="AU3696" s="173" t="s">
        <v>87</v>
      </c>
      <c r="AV3696" s="14" t="s">
        <v>87</v>
      </c>
      <c r="AW3696" s="14" t="s">
        <v>26</v>
      </c>
      <c r="AX3696" s="14" t="s">
        <v>71</v>
      </c>
      <c r="AY3696" s="173" t="s">
        <v>157</v>
      </c>
    </row>
    <row r="3697" spans="1:65" s="13" customFormat="1" ht="22.5" x14ac:dyDescent="0.2">
      <c r="B3697" s="165"/>
      <c r="D3697" s="166" t="s">
        <v>269</v>
      </c>
      <c r="E3697" s="167" t="s">
        <v>1</v>
      </c>
      <c r="F3697" s="168" t="s">
        <v>4362</v>
      </c>
      <c r="H3697" s="167" t="s">
        <v>1</v>
      </c>
      <c r="L3697" s="165"/>
      <c r="M3697" s="169"/>
      <c r="N3697" s="170"/>
      <c r="O3697" s="170"/>
      <c r="P3697" s="170"/>
      <c r="Q3697" s="170"/>
      <c r="R3697" s="170"/>
      <c r="S3697" s="170"/>
      <c r="T3697" s="171"/>
      <c r="AT3697" s="167" t="s">
        <v>269</v>
      </c>
      <c r="AU3697" s="167" t="s">
        <v>87</v>
      </c>
      <c r="AV3697" s="13" t="s">
        <v>79</v>
      </c>
      <c r="AW3697" s="13" t="s">
        <v>26</v>
      </c>
      <c r="AX3697" s="13" t="s">
        <v>71</v>
      </c>
      <c r="AY3697" s="167" t="s">
        <v>157</v>
      </c>
    </row>
    <row r="3698" spans="1:65" s="13" customFormat="1" x14ac:dyDescent="0.2">
      <c r="B3698" s="165"/>
      <c r="D3698" s="166" t="s">
        <v>269</v>
      </c>
      <c r="E3698" s="167" t="s">
        <v>1</v>
      </c>
      <c r="F3698" s="168" t="s">
        <v>4363</v>
      </c>
      <c r="H3698" s="167" t="s">
        <v>1</v>
      </c>
      <c r="L3698" s="165"/>
      <c r="M3698" s="169"/>
      <c r="N3698" s="170"/>
      <c r="O3698" s="170"/>
      <c r="P3698" s="170"/>
      <c r="Q3698" s="170"/>
      <c r="R3698" s="170"/>
      <c r="S3698" s="170"/>
      <c r="T3698" s="171"/>
      <c r="AT3698" s="167" t="s">
        <v>269</v>
      </c>
      <c r="AU3698" s="167" t="s">
        <v>87</v>
      </c>
      <c r="AV3698" s="13" t="s">
        <v>79</v>
      </c>
      <c r="AW3698" s="13" t="s">
        <v>26</v>
      </c>
      <c r="AX3698" s="13" t="s">
        <v>71</v>
      </c>
      <c r="AY3698" s="167" t="s">
        <v>157</v>
      </c>
    </row>
    <row r="3699" spans="1:65" s="13" customFormat="1" x14ac:dyDescent="0.2">
      <c r="B3699" s="165"/>
      <c r="D3699" s="166" t="s">
        <v>269</v>
      </c>
      <c r="E3699" s="167" t="s">
        <v>1</v>
      </c>
      <c r="F3699" s="168" t="s">
        <v>4364</v>
      </c>
      <c r="H3699" s="167" t="s">
        <v>1</v>
      </c>
      <c r="L3699" s="165"/>
      <c r="M3699" s="169"/>
      <c r="N3699" s="170"/>
      <c r="O3699" s="170"/>
      <c r="P3699" s="170"/>
      <c r="Q3699" s="170"/>
      <c r="R3699" s="170"/>
      <c r="S3699" s="170"/>
      <c r="T3699" s="171"/>
      <c r="AT3699" s="167" t="s">
        <v>269</v>
      </c>
      <c r="AU3699" s="167" t="s">
        <v>87</v>
      </c>
      <c r="AV3699" s="13" t="s">
        <v>79</v>
      </c>
      <c r="AW3699" s="13" t="s">
        <v>26</v>
      </c>
      <c r="AX3699" s="13" t="s">
        <v>71</v>
      </c>
      <c r="AY3699" s="167" t="s">
        <v>157</v>
      </c>
    </row>
    <row r="3700" spans="1:65" s="13" customFormat="1" x14ac:dyDescent="0.2">
      <c r="B3700" s="165"/>
      <c r="D3700" s="166" t="s">
        <v>269</v>
      </c>
      <c r="E3700" s="167" t="s">
        <v>1</v>
      </c>
      <c r="F3700" s="168" t="s">
        <v>4365</v>
      </c>
      <c r="H3700" s="167" t="s">
        <v>1</v>
      </c>
      <c r="L3700" s="165"/>
      <c r="M3700" s="169"/>
      <c r="N3700" s="170"/>
      <c r="O3700" s="170"/>
      <c r="P3700" s="170"/>
      <c r="Q3700" s="170"/>
      <c r="R3700" s="170"/>
      <c r="S3700" s="170"/>
      <c r="T3700" s="171"/>
      <c r="AT3700" s="167" t="s">
        <v>269</v>
      </c>
      <c r="AU3700" s="167" t="s">
        <v>87</v>
      </c>
      <c r="AV3700" s="13" t="s">
        <v>79</v>
      </c>
      <c r="AW3700" s="13" t="s">
        <v>26</v>
      </c>
      <c r="AX3700" s="13" t="s">
        <v>71</v>
      </c>
      <c r="AY3700" s="167" t="s">
        <v>157</v>
      </c>
    </row>
    <row r="3701" spans="1:65" s="13" customFormat="1" x14ac:dyDescent="0.2">
      <c r="B3701" s="165"/>
      <c r="D3701" s="166" t="s">
        <v>269</v>
      </c>
      <c r="E3701" s="167" t="s">
        <v>1</v>
      </c>
      <c r="F3701" s="168" t="s">
        <v>4366</v>
      </c>
      <c r="H3701" s="167" t="s">
        <v>1</v>
      </c>
      <c r="L3701" s="165"/>
      <c r="M3701" s="169"/>
      <c r="N3701" s="170"/>
      <c r="O3701" s="170"/>
      <c r="P3701" s="170"/>
      <c r="Q3701" s="170"/>
      <c r="R3701" s="170"/>
      <c r="S3701" s="170"/>
      <c r="T3701" s="171"/>
      <c r="AT3701" s="167" t="s">
        <v>269</v>
      </c>
      <c r="AU3701" s="167" t="s">
        <v>87</v>
      </c>
      <c r="AV3701" s="13" t="s">
        <v>79</v>
      </c>
      <c r="AW3701" s="13" t="s">
        <v>26</v>
      </c>
      <c r="AX3701" s="13" t="s">
        <v>71</v>
      </c>
      <c r="AY3701" s="167" t="s">
        <v>157</v>
      </c>
    </row>
    <row r="3702" spans="1:65" s="13" customFormat="1" ht="33.75" x14ac:dyDescent="0.2">
      <c r="B3702" s="165"/>
      <c r="D3702" s="166" t="s">
        <v>269</v>
      </c>
      <c r="E3702" s="167" t="s">
        <v>1</v>
      </c>
      <c r="F3702" s="168" t="s">
        <v>4367</v>
      </c>
      <c r="H3702" s="167" t="s">
        <v>1</v>
      </c>
      <c r="L3702" s="165"/>
      <c r="M3702" s="169"/>
      <c r="N3702" s="170"/>
      <c r="O3702" s="170"/>
      <c r="P3702" s="170"/>
      <c r="Q3702" s="170"/>
      <c r="R3702" s="170"/>
      <c r="S3702" s="170"/>
      <c r="T3702" s="171"/>
      <c r="AT3702" s="167" t="s">
        <v>269</v>
      </c>
      <c r="AU3702" s="167" t="s">
        <v>87</v>
      </c>
      <c r="AV3702" s="13" t="s">
        <v>79</v>
      </c>
      <c r="AW3702" s="13" t="s">
        <v>26</v>
      </c>
      <c r="AX3702" s="13" t="s">
        <v>71</v>
      </c>
      <c r="AY3702" s="167" t="s">
        <v>157</v>
      </c>
    </row>
    <row r="3703" spans="1:65" s="13" customFormat="1" ht="22.5" x14ac:dyDescent="0.2">
      <c r="B3703" s="165"/>
      <c r="D3703" s="166" t="s">
        <v>269</v>
      </c>
      <c r="E3703" s="167" t="s">
        <v>1</v>
      </c>
      <c r="F3703" s="168" t="s">
        <v>4368</v>
      </c>
      <c r="H3703" s="167" t="s">
        <v>1</v>
      </c>
      <c r="L3703" s="165"/>
      <c r="M3703" s="169"/>
      <c r="N3703" s="170"/>
      <c r="O3703" s="170"/>
      <c r="P3703" s="170"/>
      <c r="Q3703" s="170"/>
      <c r="R3703" s="170"/>
      <c r="S3703" s="170"/>
      <c r="T3703" s="171"/>
      <c r="AT3703" s="167" t="s">
        <v>269</v>
      </c>
      <c r="AU3703" s="167" t="s">
        <v>87</v>
      </c>
      <c r="AV3703" s="13" t="s">
        <v>79</v>
      </c>
      <c r="AW3703" s="13" t="s">
        <v>26</v>
      </c>
      <c r="AX3703" s="13" t="s">
        <v>71</v>
      </c>
      <c r="AY3703" s="167" t="s">
        <v>157</v>
      </c>
    </row>
    <row r="3704" spans="1:65" s="13" customFormat="1" ht="22.5" x14ac:dyDescent="0.2">
      <c r="B3704" s="165"/>
      <c r="D3704" s="166" t="s">
        <v>269</v>
      </c>
      <c r="E3704" s="167" t="s">
        <v>1</v>
      </c>
      <c r="F3704" s="168" t="s">
        <v>4369</v>
      </c>
      <c r="H3704" s="167" t="s">
        <v>1</v>
      </c>
      <c r="L3704" s="165"/>
      <c r="M3704" s="169"/>
      <c r="N3704" s="170"/>
      <c r="O3704" s="170"/>
      <c r="P3704" s="170"/>
      <c r="Q3704" s="170"/>
      <c r="R3704" s="170"/>
      <c r="S3704" s="170"/>
      <c r="T3704" s="171"/>
      <c r="AT3704" s="167" t="s">
        <v>269</v>
      </c>
      <c r="AU3704" s="167" t="s">
        <v>87</v>
      </c>
      <c r="AV3704" s="13" t="s">
        <v>79</v>
      </c>
      <c r="AW3704" s="13" t="s">
        <v>26</v>
      </c>
      <c r="AX3704" s="13" t="s">
        <v>71</v>
      </c>
      <c r="AY3704" s="167" t="s">
        <v>157</v>
      </c>
    </row>
    <row r="3705" spans="1:65" s="13" customFormat="1" x14ac:dyDescent="0.2">
      <c r="B3705" s="165"/>
      <c r="D3705" s="166" t="s">
        <v>269</v>
      </c>
      <c r="E3705" s="167" t="s">
        <v>1</v>
      </c>
      <c r="F3705" s="168" t="s">
        <v>4370</v>
      </c>
      <c r="H3705" s="167" t="s">
        <v>1</v>
      </c>
      <c r="L3705" s="165"/>
      <c r="M3705" s="169"/>
      <c r="N3705" s="170"/>
      <c r="O3705" s="170"/>
      <c r="P3705" s="170"/>
      <c r="Q3705" s="170"/>
      <c r="R3705" s="170"/>
      <c r="S3705" s="170"/>
      <c r="T3705" s="171"/>
      <c r="AT3705" s="167" t="s">
        <v>269</v>
      </c>
      <c r="AU3705" s="167" t="s">
        <v>87</v>
      </c>
      <c r="AV3705" s="13" t="s">
        <v>79</v>
      </c>
      <c r="AW3705" s="13" t="s">
        <v>26</v>
      </c>
      <c r="AX3705" s="13" t="s">
        <v>71</v>
      </c>
      <c r="AY3705" s="167" t="s">
        <v>157</v>
      </c>
    </row>
    <row r="3706" spans="1:65" s="13" customFormat="1" x14ac:dyDescent="0.2">
      <c r="B3706" s="165"/>
      <c r="D3706" s="166" t="s">
        <v>269</v>
      </c>
      <c r="E3706" s="167" t="s">
        <v>1</v>
      </c>
      <c r="F3706" s="168" t="s">
        <v>4371</v>
      </c>
      <c r="H3706" s="167" t="s">
        <v>1</v>
      </c>
      <c r="L3706" s="165"/>
      <c r="M3706" s="169"/>
      <c r="N3706" s="170"/>
      <c r="O3706" s="170"/>
      <c r="P3706" s="170"/>
      <c r="Q3706" s="170"/>
      <c r="R3706" s="170"/>
      <c r="S3706" s="170"/>
      <c r="T3706" s="171"/>
      <c r="AT3706" s="167" t="s">
        <v>269</v>
      </c>
      <c r="AU3706" s="167" t="s">
        <v>87</v>
      </c>
      <c r="AV3706" s="13" t="s">
        <v>79</v>
      </c>
      <c r="AW3706" s="13" t="s">
        <v>26</v>
      </c>
      <c r="AX3706" s="13" t="s">
        <v>71</v>
      </c>
      <c r="AY3706" s="167" t="s">
        <v>157</v>
      </c>
    </row>
    <row r="3707" spans="1:65" s="15" customFormat="1" x14ac:dyDescent="0.2">
      <c r="B3707" s="179"/>
      <c r="D3707" s="166" t="s">
        <v>269</v>
      </c>
      <c r="E3707" s="180" t="s">
        <v>1</v>
      </c>
      <c r="F3707" s="181" t="s">
        <v>272</v>
      </c>
      <c r="H3707" s="182">
        <v>1</v>
      </c>
      <c r="L3707" s="179"/>
      <c r="M3707" s="183"/>
      <c r="N3707" s="184"/>
      <c r="O3707" s="184"/>
      <c r="P3707" s="184"/>
      <c r="Q3707" s="184"/>
      <c r="R3707" s="184"/>
      <c r="S3707" s="184"/>
      <c r="T3707" s="185"/>
      <c r="AT3707" s="180" t="s">
        <v>269</v>
      </c>
      <c r="AU3707" s="180" t="s">
        <v>87</v>
      </c>
      <c r="AV3707" s="15" t="s">
        <v>162</v>
      </c>
      <c r="AW3707" s="15" t="s">
        <v>26</v>
      </c>
      <c r="AX3707" s="15" t="s">
        <v>79</v>
      </c>
      <c r="AY3707" s="180" t="s">
        <v>157</v>
      </c>
    </row>
    <row r="3708" spans="1:65" s="2" customFormat="1" ht="24.2" customHeight="1" x14ac:dyDescent="0.2">
      <c r="A3708" s="30"/>
      <c r="B3708" s="147"/>
      <c r="C3708" s="148" t="s">
        <v>4372</v>
      </c>
      <c r="D3708" s="148" t="s">
        <v>159</v>
      </c>
      <c r="E3708" s="149" t="s">
        <v>4373</v>
      </c>
      <c r="F3708" s="150" t="s">
        <v>4374</v>
      </c>
      <c r="G3708" s="151" t="s">
        <v>4320</v>
      </c>
      <c r="H3708" s="152">
        <v>1</v>
      </c>
      <c r="I3708" s="152"/>
      <c r="J3708" s="152">
        <f>ROUND(I3708*H3708,3)</f>
        <v>0</v>
      </c>
      <c r="K3708" s="153"/>
      <c r="L3708" s="31"/>
      <c r="M3708" s="154" t="s">
        <v>1</v>
      </c>
      <c r="N3708" s="155" t="s">
        <v>37</v>
      </c>
      <c r="O3708" s="156">
        <v>1491.953</v>
      </c>
      <c r="P3708" s="156">
        <f>O3708*H3708</f>
        <v>1491.953</v>
      </c>
      <c r="Q3708" s="156">
        <v>0</v>
      </c>
      <c r="R3708" s="156">
        <f>Q3708*H3708</f>
        <v>0</v>
      </c>
      <c r="S3708" s="156">
        <v>0</v>
      </c>
      <c r="T3708" s="157">
        <f>S3708*H3708</f>
        <v>0</v>
      </c>
      <c r="U3708" s="30"/>
      <c r="V3708" s="30"/>
      <c r="W3708" s="30"/>
      <c r="X3708" s="30"/>
      <c r="Y3708" s="30"/>
      <c r="Z3708" s="30"/>
      <c r="AA3708" s="30"/>
      <c r="AB3708" s="30"/>
      <c r="AC3708" s="30"/>
      <c r="AD3708" s="30"/>
      <c r="AE3708" s="30"/>
      <c r="AR3708" s="158" t="s">
        <v>682</v>
      </c>
      <c r="AT3708" s="158" t="s">
        <v>159</v>
      </c>
      <c r="AU3708" s="158" t="s">
        <v>87</v>
      </c>
      <c r="AY3708" s="18" t="s">
        <v>157</v>
      </c>
      <c r="BE3708" s="159">
        <f>IF(N3708="základná",J3708,0)</f>
        <v>0</v>
      </c>
      <c r="BF3708" s="159">
        <f>IF(N3708="znížená",J3708,0)</f>
        <v>0</v>
      </c>
      <c r="BG3708" s="159">
        <f>IF(N3708="zákl. prenesená",J3708,0)</f>
        <v>0</v>
      </c>
      <c r="BH3708" s="159">
        <f>IF(N3708="zníž. prenesená",J3708,0)</f>
        <v>0</v>
      </c>
      <c r="BI3708" s="159">
        <f>IF(N3708="nulová",J3708,0)</f>
        <v>0</v>
      </c>
      <c r="BJ3708" s="18" t="s">
        <v>87</v>
      </c>
      <c r="BK3708" s="160">
        <f>ROUND(I3708*H3708,3)</f>
        <v>0</v>
      </c>
      <c r="BL3708" s="18" t="s">
        <v>682</v>
      </c>
      <c r="BM3708" s="158" t="s">
        <v>4375</v>
      </c>
    </row>
    <row r="3709" spans="1:65" s="14" customFormat="1" x14ac:dyDescent="0.2">
      <c r="B3709" s="172"/>
      <c r="D3709" s="166" t="s">
        <v>269</v>
      </c>
      <c r="E3709" s="173" t="s">
        <v>1</v>
      </c>
      <c r="F3709" s="174" t="s">
        <v>4376</v>
      </c>
      <c r="H3709" s="175">
        <v>1</v>
      </c>
      <c r="L3709" s="172"/>
      <c r="M3709" s="176"/>
      <c r="N3709" s="177"/>
      <c r="O3709" s="177"/>
      <c r="P3709" s="177"/>
      <c r="Q3709" s="177"/>
      <c r="R3709" s="177"/>
      <c r="S3709" s="177"/>
      <c r="T3709" s="178"/>
      <c r="AT3709" s="173" t="s">
        <v>269</v>
      </c>
      <c r="AU3709" s="173" t="s">
        <v>87</v>
      </c>
      <c r="AV3709" s="14" t="s">
        <v>87</v>
      </c>
      <c r="AW3709" s="14" t="s">
        <v>26</v>
      </c>
      <c r="AX3709" s="14" t="s">
        <v>71</v>
      </c>
      <c r="AY3709" s="173" t="s">
        <v>157</v>
      </c>
    </row>
    <row r="3710" spans="1:65" s="13" customFormat="1" x14ac:dyDescent="0.2">
      <c r="B3710" s="165"/>
      <c r="D3710" s="166" t="s">
        <v>269</v>
      </c>
      <c r="E3710" s="167" t="s">
        <v>1</v>
      </c>
      <c r="F3710" s="168" t="s">
        <v>4377</v>
      </c>
      <c r="H3710" s="167" t="s">
        <v>1</v>
      </c>
      <c r="L3710" s="165"/>
      <c r="M3710" s="169"/>
      <c r="N3710" s="170"/>
      <c r="O3710" s="170"/>
      <c r="P3710" s="170"/>
      <c r="Q3710" s="170"/>
      <c r="R3710" s="170"/>
      <c r="S3710" s="170"/>
      <c r="T3710" s="171"/>
      <c r="AT3710" s="167" t="s">
        <v>269</v>
      </c>
      <c r="AU3710" s="167" t="s">
        <v>87</v>
      </c>
      <c r="AV3710" s="13" t="s">
        <v>79</v>
      </c>
      <c r="AW3710" s="13" t="s">
        <v>26</v>
      </c>
      <c r="AX3710" s="13" t="s">
        <v>71</v>
      </c>
      <c r="AY3710" s="167" t="s">
        <v>157</v>
      </c>
    </row>
    <row r="3711" spans="1:65" s="13" customFormat="1" x14ac:dyDescent="0.2">
      <c r="B3711" s="165"/>
      <c r="D3711" s="166" t="s">
        <v>269</v>
      </c>
      <c r="E3711" s="167" t="s">
        <v>1</v>
      </c>
      <c r="F3711" s="168" t="s">
        <v>4378</v>
      </c>
      <c r="H3711" s="167" t="s">
        <v>1</v>
      </c>
      <c r="L3711" s="165"/>
      <c r="M3711" s="169"/>
      <c r="N3711" s="170"/>
      <c r="O3711" s="170"/>
      <c r="P3711" s="170"/>
      <c r="Q3711" s="170"/>
      <c r="R3711" s="170"/>
      <c r="S3711" s="170"/>
      <c r="T3711" s="171"/>
      <c r="AT3711" s="167" t="s">
        <v>269</v>
      </c>
      <c r="AU3711" s="167" t="s">
        <v>87</v>
      </c>
      <c r="AV3711" s="13" t="s">
        <v>79</v>
      </c>
      <c r="AW3711" s="13" t="s">
        <v>26</v>
      </c>
      <c r="AX3711" s="13" t="s">
        <v>71</v>
      </c>
      <c r="AY3711" s="167" t="s">
        <v>157</v>
      </c>
    </row>
    <row r="3712" spans="1:65" s="13" customFormat="1" x14ac:dyDescent="0.2">
      <c r="B3712" s="165"/>
      <c r="D3712" s="166" t="s">
        <v>269</v>
      </c>
      <c r="E3712" s="167" t="s">
        <v>1</v>
      </c>
      <c r="F3712" s="168" t="s">
        <v>4379</v>
      </c>
      <c r="H3712" s="167" t="s">
        <v>1</v>
      </c>
      <c r="L3712" s="165"/>
      <c r="M3712" s="169"/>
      <c r="N3712" s="170"/>
      <c r="O3712" s="170"/>
      <c r="P3712" s="170"/>
      <c r="Q3712" s="170"/>
      <c r="R3712" s="170"/>
      <c r="S3712" s="170"/>
      <c r="T3712" s="171"/>
      <c r="AT3712" s="167" t="s">
        <v>269</v>
      </c>
      <c r="AU3712" s="167" t="s">
        <v>87</v>
      </c>
      <c r="AV3712" s="13" t="s">
        <v>79</v>
      </c>
      <c r="AW3712" s="13" t="s">
        <v>26</v>
      </c>
      <c r="AX3712" s="13" t="s">
        <v>71</v>
      </c>
      <c r="AY3712" s="167" t="s">
        <v>157</v>
      </c>
    </row>
    <row r="3713" spans="1:65" s="13" customFormat="1" x14ac:dyDescent="0.2">
      <c r="B3713" s="165"/>
      <c r="D3713" s="166" t="s">
        <v>269</v>
      </c>
      <c r="E3713" s="167" t="s">
        <v>1</v>
      </c>
      <c r="F3713" s="168" t="s">
        <v>4380</v>
      </c>
      <c r="H3713" s="167" t="s">
        <v>1</v>
      </c>
      <c r="L3713" s="165"/>
      <c r="M3713" s="169"/>
      <c r="N3713" s="170"/>
      <c r="O3713" s="170"/>
      <c r="P3713" s="170"/>
      <c r="Q3713" s="170"/>
      <c r="R3713" s="170"/>
      <c r="S3713" s="170"/>
      <c r="T3713" s="171"/>
      <c r="AT3713" s="167" t="s">
        <v>269</v>
      </c>
      <c r="AU3713" s="167" t="s">
        <v>87</v>
      </c>
      <c r="AV3713" s="13" t="s">
        <v>79</v>
      </c>
      <c r="AW3713" s="13" t="s">
        <v>26</v>
      </c>
      <c r="AX3713" s="13" t="s">
        <v>71</v>
      </c>
      <c r="AY3713" s="167" t="s">
        <v>157</v>
      </c>
    </row>
    <row r="3714" spans="1:65" s="13" customFormat="1" x14ac:dyDescent="0.2">
      <c r="B3714" s="165"/>
      <c r="D3714" s="166" t="s">
        <v>269</v>
      </c>
      <c r="E3714" s="167" t="s">
        <v>1</v>
      </c>
      <c r="F3714" s="168" t="s">
        <v>4381</v>
      </c>
      <c r="H3714" s="167" t="s">
        <v>1</v>
      </c>
      <c r="L3714" s="165"/>
      <c r="M3714" s="169"/>
      <c r="N3714" s="170"/>
      <c r="O3714" s="170"/>
      <c r="P3714" s="170"/>
      <c r="Q3714" s="170"/>
      <c r="R3714" s="170"/>
      <c r="S3714" s="170"/>
      <c r="T3714" s="171"/>
      <c r="AT3714" s="167" t="s">
        <v>269</v>
      </c>
      <c r="AU3714" s="167" t="s">
        <v>87</v>
      </c>
      <c r="AV3714" s="13" t="s">
        <v>79</v>
      </c>
      <c r="AW3714" s="13" t="s">
        <v>26</v>
      </c>
      <c r="AX3714" s="13" t="s">
        <v>71</v>
      </c>
      <c r="AY3714" s="167" t="s">
        <v>157</v>
      </c>
    </row>
    <row r="3715" spans="1:65" s="13" customFormat="1" ht="22.5" x14ac:dyDescent="0.2">
      <c r="B3715" s="165"/>
      <c r="D3715" s="166" t="s">
        <v>269</v>
      </c>
      <c r="E3715" s="167" t="s">
        <v>1</v>
      </c>
      <c r="F3715" s="168" t="s">
        <v>4382</v>
      </c>
      <c r="H3715" s="167" t="s">
        <v>1</v>
      </c>
      <c r="L3715" s="165"/>
      <c r="M3715" s="169"/>
      <c r="N3715" s="170"/>
      <c r="O3715" s="170"/>
      <c r="P3715" s="170"/>
      <c r="Q3715" s="170"/>
      <c r="R3715" s="170"/>
      <c r="S3715" s="170"/>
      <c r="T3715" s="171"/>
      <c r="AT3715" s="167" t="s">
        <v>269</v>
      </c>
      <c r="AU3715" s="167" t="s">
        <v>87</v>
      </c>
      <c r="AV3715" s="13" t="s">
        <v>79</v>
      </c>
      <c r="AW3715" s="13" t="s">
        <v>26</v>
      </c>
      <c r="AX3715" s="13" t="s">
        <v>71</v>
      </c>
      <c r="AY3715" s="167" t="s">
        <v>157</v>
      </c>
    </row>
    <row r="3716" spans="1:65" s="13" customFormat="1" ht="22.5" x14ac:dyDescent="0.2">
      <c r="B3716" s="165"/>
      <c r="D3716" s="166" t="s">
        <v>269</v>
      </c>
      <c r="E3716" s="167" t="s">
        <v>1</v>
      </c>
      <c r="F3716" s="168" t="s">
        <v>4383</v>
      </c>
      <c r="H3716" s="167" t="s">
        <v>1</v>
      </c>
      <c r="L3716" s="165"/>
      <c r="M3716" s="169"/>
      <c r="N3716" s="170"/>
      <c r="O3716" s="170"/>
      <c r="P3716" s="170"/>
      <c r="Q3716" s="170"/>
      <c r="R3716" s="170"/>
      <c r="S3716" s="170"/>
      <c r="T3716" s="171"/>
      <c r="AT3716" s="167" t="s">
        <v>269</v>
      </c>
      <c r="AU3716" s="167" t="s">
        <v>87</v>
      </c>
      <c r="AV3716" s="13" t="s">
        <v>79</v>
      </c>
      <c r="AW3716" s="13" t="s">
        <v>26</v>
      </c>
      <c r="AX3716" s="13" t="s">
        <v>71</v>
      </c>
      <c r="AY3716" s="167" t="s">
        <v>157</v>
      </c>
    </row>
    <row r="3717" spans="1:65" s="13" customFormat="1" x14ac:dyDescent="0.2">
      <c r="B3717" s="165"/>
      <c r="D3717" s="166" t="s">
        <v>269</v>
      </c>
      <c r="E3717" s="167" t="s">
        <v>1</v>
      </c>
      <c r="F3717" s="168" t="s">
        <v>4384</v>
      </c>
      <c r="H3717" s="167" t="s">
        <v>1</v>
      </c>
      <c r="L3717" s="165"/>
      <c r="M3717" s="169"/>
      <c r="N3717" s="170"/>
      <c r="O3717" s="170"/>
      <c r="P3717" s="170"/>
      <c r="Q3717" s="170"/>
      <c r="R3717" s="170"/>
      <c r="S3717" s="170"/>
      <c r="T3717" s="171"/>
      <c r="AT3717" s="167" t="s">
        <v>269</v>
      </c>
      <c r="AU3717" s="167" t="s">
        <v>87</v>
      </c>
      <c r="AV3717" s="13" t="s">
        <v>79</v>
      </c>
      <c r="AW3717" s="13" t="s">
        <v>26</v>
      </c>
      <c r="AX3717" s="13" t="s">
        <v>71</v>
      </c>
      <c r="AY3717" s="167" t="s">
        <v>157</v>
      </c>
    </row>
    <row r="3718" spans="1:65" s="13" customFormat="1" x14ac:dyDescent="0.2">
      <c r="B3718" s="165"/>
      <c r="D3718" s="166" t="s">
        <v>269</v>
      </c>
      <c r="E3718" s="167" t="s">
        <v>1</v>
      </c>
      <c r="F3718" s="168" t="s">
        <v>4385</v>
      </c>
      <c r="H3718" s="167" t="s">
        <v>1</v>
      </c>
      <c r="L3718" s="165"/>
      <c r="M3718" s="169"/>
      <c r="N3718" s="170"/>
      <c r="O3718" s="170"/>
      <c r="P3718" s="170"/>
      <c r="Q3718" s="170"/>
      <c r="R3718" s="170"/>
      <c r="S3718" s="170"/>
      <c r="T3718" s="171"/>
      <c r="AT3718" s="167" t="s">
        <v>269</v>
      </c>
      <c r="AU3718" s="167" t="s">
        <v>87</v>
      </c>
      <c r="AV3718" s="13" t="s">
        <v>79</v>
      </c>
      <c r="AW3718" s="13" t="s">
        <v>26</v>
      </c>
      <c r="AX3718" s="13" t="s">
        <v>71</v>
      </c>
      <c r="AY3718" s="167" t="s">
        <v>157</v>
      </c>
    </row>
    <row r="3719" spans="1:65" s="13" customFormat="1" x14ac:dyDescent="0.2">
      <c r="B3719" s="165"/>
      <c r="D3719" s="166" t="s">
        <v>269</v>
      </c>
      <c r="E3719" s="167" t="s">
        <v>1</v>
      </c>
      <c r="F3719" s="168" t="s">
        <v>4386</v>
      </c>
      <c r="H3719" s="167" t="s">
        <v>1</v>
      </c>
      <c r="L3719" s="165"/>
      <c r="M3719" s="169"/>
      <c r="N3719" s="170"/>
      <c r="O3719" s="170"/>
      <c r="P3719" s="170"/>
      <c r="Q3719" s="170"/>
      <c r="R3719" s="170"/>
      <c r="S3719" s="170"/>
      <c r="T3719" s="171"/>
      <c r="AT3719" s="167" t="s">
        <v>269</v>
      </c>
      <c r="AU3719" s="167" t="s">
        <v>87</v>
      </c>
      <c r="AV3719" s="13" t="s">
        <v>79</v>
      </c>
      <c r="AW3719" s="13" t="s">
        <v>26</v>
      </c>
      <c r="AX3719" s="13" t="s">
        <v>71</v>
      </c>
      <c r="AY3719" s="167" t="s">
        <v>157</v>
      </c>
    </row>
    <row r="3720" spans="1:65" s="15" customFormat="1" x14ac:dyDescent="0.2">
      <c r="B3720" s="179"/>
      <c r="D3720" s="166" t="s">
        <v>269</v>
      </c>
      <c r="E3720" s="180" t="s">
        <v>1</v>
      </c>
      <c r="F3720" s="181" t="s">
        <v>272</v>
      </c>
      <c r="H3720" s="182">
        <v>1</v>
      </c>
      <c r="L3720" s="179"/>
      <c r="M3720" s="183"/>
      <c r="N3720" s="184"/>
      <c r="O3720" s="184"/>
      <c r="P3720" s="184"/>
      <c r="Q3720" s="184"/>
      <c r="R3720" s="184"/>
      <c r="S3720" s="184"/>
      <c r="T3720" s="185"/>
      <c r="AT3720" s="180" t="s">
        <v>269</v>
      </c>
      <c r="AU3720" s="180" t="s">
        <v>87</v>
      </c>
      <c r="AV3720" s="15" t="s">
        <v>162</v>
      </c>
      <c r="AW3720" s="15" t="s">
        <v>26</v>
      </c>
      <c r="AX3720" s="15" t="s">
        <v>79</v>
      </c>
      <c r="AY3720" s="180" t="s">
        <v>157</v>
      </c>
    </row>
    <row r="3721" spans="1:65" s="12" customFormat="1" ht="22.9" customHeight="1" x14ac:dyDescent="0.2">
      <c r="B3721" s="135"/>
      <c r="D3721" s="136" t="s">
        <v>70</v>
      </c>
      <c r="E3721" s="145" t="s">
        <v>788</v>
      </c>
      <c r="F3721" s="145" t="s">
        <v>789</v>
      </c>
      <c r="J3721" s="146">
        <f>BK3721</f>
        <v>0</v>
      </c>
      <c r="L3721" s="135"/>
      <c r="M3721" s="139"/>
      <c r="N3721" s="140"/>
      <c r="O3721" s="140"/>
      <c r="P3721" s="141">
        <f>SUM(P3722:P4199)</f>
        <v>4267.4494520000007</v>
      </c>
      <c r="Q3721" s="140"/>
      <c r="R3721" s="141">
        <f>SUM(R3722:R4199)</f>
        <v>192485.00759999995</v>
      </c>
      <c r="S3721" s="140"/>
      <c r="T3721" s="142">
        <f>SUM(T3722:T4199)</f>
        <v>0</v>
      </c>
      <c r="AR3721" s="136" t="s">
        <v>92</v>
      </c>
      <c r="AT3721" s="143" t="s">
        <v>70</v>
      </c>
      <c r="AU3721" s="143" t="s">
        <v>79</v>
      </c>
      <c r="AY3721" s="136" t="s">
        <v>157</v>
      </c>
      <c r="BK3721" s="144">
        <f>SUM(BK3722:BK4199)</f>
        <v>0</v>
      </c>
    </row>
    <row r="3722" spans="1:65" s="2" customFormat="1" ht="49.15" customHeight="1" x14ac:dyDescent="0.2">
      <c r="A3722" s="30"/>
      <c r="B3722" s="147"/>
      <c r="C3722" s="148" t="s">
        <v>4387</v>
      </c>
      <c r="D3722" s="148" t="s">
        <v>159</v>
      </c>
      <c r="E3722" s="149" t="s">
        <v>4388</v>
      </c>
      <c r="F3722" s="150" t="s">
        <v>4389</v>
      </c>
      <c r="G3722" s="151" t="s">
        <v>168</v>
      </c>
      <c r="H3722" s="152">
        <v>1336</v>
      </c>
      <c r="I3722" s="152"/>
      <c r="J3722" s="152">
        <f>ROUND(I3722*H3722,3)</f>
        <v>0</v>
      </c>
      <c r="K3722" s="153"/>
      <c r="L3722" s="31"/>
      <c r="M3722" s="154" t="s">
        <v>1</v>
      </c>
      <c r="N3722" s="155" t="s">
        <v>37</v>
      </c>
      <c r="O3722" s="156">
        <v>0.35</v>
      </c>
      <c r="P3722" s="156">
        <f>O3722*H3722</f>
        <v>467.59999999999997</v>
      </c>
      <c r="Q3722" s="156">
        <v>0</v>
      </c>
      <c r="R3722" s="156">
        <f>Q3722*H3722</f>
        <v>0</v>
      </c>
      <c r="S3722" s="156">
        <v>0</v>
      </c>
      <c r="T3722" s="157">
        <f>S3722*H3722</f>
        <v>0</v>
      </c>
      <c r="U3722" s="30"/>
      <c r="V3722" s="30"/>
      <c r="W3722" s="30"/>
      <c r="X3722" s="30"/>
      <c r="Y3722" s="30"/>
      <c r="Z3722" s="30"/>
      <c r="AA3722" s="30"/>
      <c r="AB3722" s="30"/>
      <c r="AC3722" s="30"/>
      <c r="AD3722" s="30"/>
      <c r="AE3722" s="30"/>
      <c r="AR3722" s="158" t="s">
        <v>682</v>
      </c>
      <c r="AT3722" s="158" t="s">
        <v>159</v>
      </c>
      <c r="AU3722" s="158" t="s">
        <v>87</v>
      </c>
      <c r="AY3722" s="18" t="s">
        <v>157</v>
      </c>
      <c r="BE3722" s="159">
        <f>IF(N3722="základná",J3722,0)</f>
        <v>0</v>
      </c>
      <c r="BF3722" s="159">
        <f>IF(N3722="znížená",J3722,0)</f>
        <v>0</v>
      </c>
      <c r="BG3722" s="159">
        <f>IF(N3722="zákl. prenesená",J3722,0)</f>
        <v>0</v>
      </c>
      <c r="BH3722" s="159">
        <f>IF(N3722="zníž. prenesená",J3722,0)</f>
        <v>0</v>
      </c>
      <c r="BI3722" s="159">
        <f>IF(N3722="nulová",J3722,0)</f>
        <v>0</v>
      </c>
      <c r="BJ3722" s="18" t="s">
        <v>87</v>
      </c>
      <c r="BK3722" s="160">
        <f>ROUND(I3722*H3722,3)</f>
        <v>0</v>
      </c>
      <c r="BL3722" s="18" t="s">
        <v>682</v>
      </c>
      <c r="BM3722" s="158" t="s">
        <v>4390</v>
      </c>
    </row>
    <row r="3723" spans="1:65" s="13" customFormat="1" x14ac:dyDescent="0.2">
      <c r="B3723" s="165"/>
      <c r="D3723" s="166" t="s">
        <v>269</v>
      </c>
      <c r="E3723" s="167" t="s">
        <v>1</v>
      </c>
      <c r="F3723" s="168" t="s">
        <v>4391</v>
      </c>
      <c r="H3723" s="167" t="s">
        <v>1</v>
      </c>
      <c r="L3723" s="165"/>
      <c r="M3723" s="169"/>
      <c r="N3723" s="170"/>
      <c r="O3723" s="170"/>
      <c r="P3723" s="170"/>
      <c r="Q3723" s="170"/>
      <c r="R3723" s="170"/>
      <c r="S3723" s="170"/>
      <c r="T3723" s="171"/>
      <c r="AT3723" s="167" t="s">
        <v>269</v>
      </c>
      <c r="AU3723" s="167" t="s">
        <v>87</v>
      </c>
      <c r="AV3723" s="13" t="s">
        <v>79</v>
      </c>
      <c r="AW3723" s="13" t="s">
        <v>26</v>
      </c>
      <c r="AX3723" s="13" t="s">
        <v>71</v>
      </c>
      <c r="AY3723" s="167" t="s">
        <v>157</v>
      </c>
    </row>
    <row r="3724" spans="1:65" s="14" customFormat="1" x14ac:dyDescent="0.2">
      <c r="B3724" s="172"/>
      <c r="D3724" s="166" t="s">
        <v>269</v>
      </c>
      <c r="E3724" s="173" t="s">
        <v>1</v>
      </c>
      <c r="F3724" s="174" t="s">
        <v>4392</v>
      </c>
      <c r="H3724" s="175">
        <v>535</v>
      </c>
      <c r="L3724" s="172"/>
      <c r="M3724" s="176"/>
      <c r="N3724" s="177"/>
      <c r="O3724" s="177"/>
      <c r="P3724" s="177"/>
      <c r="Q3724" s="177"/>
      <c r="R3724" s="177"/>
      <c r="S3724" s="177"/>
      <c r="T3724" s="178"/>
      <c r="AT3724" s="173" t="s">
        <v>269</v>
      </c>
      <c r="AU3724" s="173" t="s">
        <v>87</v>
      </c>
      <c r="AV3724" s="14" t="s">
        <v>87</v>
      </c>
      <c r="AW3724" s="14" t="s">
        <v>26</v>
      </c>
      <c r="AX3724" s="14" t="s">
        <v>71</v>
      </c>
      <c r="AY3724" s="173" t="s">
        <v>157</v>
      </c>
    </row>
    <row r="3725" spans="1:65" s="13" customFormat="1" x14ac:dyDescent="0.2">
      <c r="B3725" s="165"/>
      <c r="D3725" s="166" t="s">
        <v>269</v>
      </c>
      <c r="E3725" s="167" t="s">
        <v>1</v>
      </c>
      <c r="F3725" s="168" t="s">
        <v>4393</v>
      </c>
      <c r="H3725" s="167" t="s">
        <v>1</v>
      </c>
      <c r="L3725" s="165"/>
      <c r="M3725" s="169"/>
      <c r="N3725" s="170"/>
      <c r="O3725" s="170"/>
      <c r="P3725" s="170"/>
      <c r="Q3725" s="170"/>
      <c r="R3725" s="170"/>
      <c r="S3725" s="170"/>
      <c r="T3725" s="171"/>
      <c r="AT3725" s="167" t="s">
        <v>269</v>
      </c>
      <c r="AU3725" s="167" t="s">
        <v>87</v>
      </c>
      <c r="AV3725" s="13" t="s">
        <v>79</v>
      </c>
      <c r="AW3725" s="13" t="s">
        <v>26</v>
      </c>
      <c r="AX3725" s="13" t="s">
        <v>71</v>
      </c>
      <c r="AY3725" s="167" t="s">
        <v>157</v>
      </c>
    </row>
    <row r="3726" spans="1:65" s="14" customFormat="1" x14ac:dyDescent="0.2">
      <c r="B3726" s="172"/>
      <c r="D3726" s="166" t="s">
        <v>269</v>
      </c>
      <c r="E3726" s="173" t="s">
        <v>1</v>
      </c>
      <c r="F3726" s="174" t="s">
        <v>4394</v>
      </c>
      <c r="H3726" s="175">
        <v>294</v>
      </c>
      <c r="L3726" s="172"/>
      <c r="M3726" s="176"/>
      <c r="N3726" s="177"/>
      <c r="O3726" s="177"/>
      <c r="P3726" s="177"/>
      <c r="Q3726" s="177"/>
      <c r="R3726" s="177"/>
      <c r="S3726" s="177"/>
      <c r="T3726" s="178"/>
      <c r="AT3726" s="173" t="s">
        <v>269</v>
      </c>
      <c r="AU3726" s="173" t="s">
        <v>87</v>
      </c>
      <c r="AV3726" s="14" t="s">
        <v>87</v>
      </c>
      <c r="AW3726" s="14" t="s">
        <v>26</v>
      </c>
      <c r="AX3726" s="14" t="s">
        <v>71</v>
      </c>
      <c r="AY3726" s="173" t="s">
        <v>157</v>
      </c>
    </row>
    <row r="3727" spans="1:65" s="16" customFormat="1" x14ac:dyDescent="0.2">
      <c r="B3727" s="186"/>
      <c r="D3727" s="166" t="s">
        <v>269</v>
      </c>
      <c r="E3727" s="187" t="s">
        <v>1</v>
      </c>
      <c r="F3727" s="188" t="s">
        <v>319</v>
      </c>
      <c r="H3727" s="189">
        <v>829</v>
      </c>
      <c r="L3727" s="186"/>
      <c r="M3727" s="190"/>
      <c r="N3727" s="191"/>
      <c r="O3727" s="191"/>
      <c r="P3727" s="191"/>
      <c r="Q3727" s="191"/>
      <c r="R3727" s="191"/>
      <c r="S3727" s="191"/>
      <c r="T3727" s="192"/>
      <c r="AT3727" s="187" t="s">
        <v>269</v>
      </c>
      <c r="AU3727" s="187" t="s">
        <v>87</v>
      </c>
      <c r="AV3727" s="16" t="s">
        <v>92</v>
      </c>
      <c r="AW3727" s="16" t="s">
        <v>26</v>
      </c>
      <c r="AX3727" s="16" t="s">
        <v>71</v>
      </c>
      <c r="AY3727" s="187" t="s">
        <v>157</v>
      </c>
    </row>
    <row r="3728" spans="1:65" s="13" customFormat="1" x14ac:dyDescent="0.2">
      <c r="B3728" s="165"/>
      <c r="D3728" s="166" t="s">
        <v>269</v>
      </c>
      <c r="E3728" s="167" t="s">
        <v>1</v>
      </c>
      <c r="F3728" s="168" t="s">
        <v>4395</v>
      </c>
      <c r="H3728" s="167" t="s">
        <v>1</v>
      </c>
      <c r="L3728" s="165"/>
      <c r="M3728" s="169"/>
      <c r="N3728" s="170"/>
      <c r="O3728" s="170"/>
      <c r="P3728" s="170"/>
      <c r="Q3728" s="170"/>
      <c r="R3728" s="170"/>
      <c r="S3728" s="170"/>
      <c r="T3728" s="171"/>
      <c r="AT3728" s="167" t="s">
        <v>269</v>
      </c>
      <c r="AU3728" s="167" t="s">
        <v>87</v>
      </c>
      <c r="AV3728" s="13" t="s">
        <v>79</v>
      </c>
      <c r="AW3728" s="13" t="s">
        <v>26</v>
      </c>
      <c r="AX3728" s="13" t="s">
        <v>71</v>
      </c>
      <c r="AY3728" s="167" t="s">
        <v>157</v>
      </c>
    </row>
    <row r="3729" spans="1:65" s="14" customFormat="1" x14ac:dyDescent="0.2">
      <c r="B3729" s="172"/>
      <c r="D3729" s="166" t="s">
        <v>269</v>
      </c>
      <c r="E3729" s="173" t="s">
        <v>1</v>
      </c>
      <c r="F3729" s="174" t="s">
        <v>4396</v>
      </c>
      <c r="H3729" s="175">
        <v>147</v>
      </c>
      <c r="L3729" s="172"/>
      <c r="M3729" s="176"/>
      <c r="N3729" s="177"/>
      <c r="O3729" s="177"/>
      <c r="P3729" s="177"/>
      <c r="Q3729" s="177"/>
      <c r="R3729" s="177"/>
      <c r="S3729" s="177"/>
      <c r="T3729" s="178"/>
      <c r="AT3729" s="173" t="s">
        <v>269</v>
      </c>
      <c r="AU3729" s="173" t="s">
        <v>87</v>
      </c>
      <c r="AV3729" s="14" t="s">
        <v>87</v>
      </c>
      <c r="AW3729" s="14" t="s">
        <v>26</v>
      </c>
      <c r="AX3729" s="14" t="s">
        <v>71</v>
      </c>
      <c r="AY3729" s="173" t="s">
        <v>157</v>
      </c>
    </row>
    <row r="3730" spans="1:65" s="16" customFormat="1" x14ac:dyDescent="0.2">
      <c r="B3730" s="186"/>
      <c r="D3730" s="166" t="s">
        <v>269</v>
      </c>
      <c r="E3730" s="187" t="s">
        <v>1</v>
      </c>
      <c r="F3730" s="188" t="s">
        <v>319</v>
      </c>
      <c r="H3730" s="189">
        <v>147</v>
      </c>
      <c r="L3730" s="186"/>
      <c r="M3730" s="190"/>
      <c r="N3730" s="191"/>
      <c r="O3730" s="191"/>
      <c r="P3730" s="191"/>
      <c r="Q3730" s="191"/>
      <c r="R3730" s="191"/>
      <c r="S3730" s="191"/>
      <c r="T3730" s="192"/>
      <c r="AT3730" s="187" t="s">
        <v>269</v>
      </c>
      <c r="AU3730" s="187" t="s">
        <v>87</v>
      </c>
      <c r="AV3730" s="16" t="s">
        <v>92</v>
      </c>
      <c r="AW3730" s="16" t="s">
        <v>26</v>
      </c>
      <c r="AX3730" s="16" t="s">
        <v>71</v>
      </c>
      <c r="AY3730" s="187" t="s">
        <v>157</v>
      </c>
    </row>
    <row r="3731" spans="1:65" s="13" customFormat="1" ht="22.5" x14ac:dyDescent="0.2">
      <c r="B3731" s="165"/>
      <c r="D3731" s="166" t="s">
        <v>269</v>
      </c>
      <c r="E3731" s="167" t="s">
        <v>1</v>
      </c>
      <c r="F3731" s="168" t="s">
        <v>4397</v>
      </c>
      <c r="H3731" s="167" t="s">
        <v>1</v>
      </c>
      <c r="L3731" s="165"/>
      <c r="M3731" s="169"/>
      <c r="N3731" s="170"/>
      <c r="O3731" s="170"/>
      <c r="P3731" s="170"/>
      <c r="Q3731" s="170"/>
      <c r="R3731" s="170"/>
      <c r="S3731" s="170"/>
      <c r="T3731" s="171"/>
      <c r="AT3731" s="167" t="s">
        <v>269</v>
      </c>
      <c r="AU3731" s="167" t="s">
        <v>87</v>
      </c>
      <c r="AV3731" s="13" t="s">
        <v>79</v>
      </c>
      <c r="AW3731" s="13" t="s">
        <v>26</v>
      </c>
      <c r="AX3731" s="13" t="s">
        <v>71</v>
      </c>
      <c r="AY3731" s="167" t="s">
        <v>157</v>
      </c>
    </row>
    <row r="3732" spans="1:65" s="14" customFormat="1" x14ac:dyDescent="0.2">
      <c r="B3732" s="172"/>
      <c r="D3732" s="166" t="s">
        <v>269</v>
      </c>
      <c r="E3732" s="173" t="s">
        <v>1</v>
      </c>
      <c r="F3732" s="174" t="s">
        <v>4398</v>
      </c>
      <c r="H3732" s="175">
        <v>360</v>
      </c>
      <c r="L3732" s="172"/>
      <c r="M3732" s="176"/>
      <c r="N3732" s="177"/>
      <c r="O3732" s="177"/>
      <c r="P3732" s="177"/>
      <c r="Q3732" s="177"/>
      <c r="R3732" s="177"/>
      <c r="S3732" s="177"/>
      <c r="T3732" s="178"/>
      <c r="AT3732" s="173" t="s">
        <v>269</v>
      </c>
      <c r="AU3732" s="173" t="s">
        <v>87</v>
      </c>
      <c r="AV3732" s="14" t="s">
        <v>87</v>
      </c>
      <c r="AW3732" s="14" t="s">
        <v>26</v>
      </c>
      <c r="AX3732" s="14" t="s">
        <v>71</v>
      </c>
      <c r="AY3732" s="173" t="s">
        <v>157</v>
      </c>
    </row>
    <row r="3733" spans="1:65" s="16" customFormat="1" x14ac:dyDescent="0.2">
      <c r="B3733" s="186"/>
      <c r="D3733" s="166" t="s">
        <v>269</v>
      </c>
      <c r="E3733" s="187" t="s">
        <v>1</v>
      </c>
      <c r="F3733" s="188" t="s">
        <v>319</v>
      </c>
      <c r="H3733" s="189">
        <v>360</v>
      </c>
      <c r="L3733" s="186"/>
      <c r="M3733" s="190"/>
      <c r="N3733" s="191"/>
      <c r="O3733" s="191"/>
      <c r="P3733" s="191"/>
      <c r="Q3733" s="191"/>
      <c r="R3733" s="191"/>
      <c r="S3733" s="191"/>
      <c r="T3733" s="192"/>
      <c r="AT3733" s="187" t="s">
        <v>269</v>
      </c>
      <c r="AU3733" s="187" t="s">
        <v>87</v>
      </c>
      <c r="AV3733" s="16" t="s">
        <v>92</v>
      </c>
      <c r="AW3733" s="16" t="s">
        <v>26</v>
      </c>
      <c r="AX3733" s="16" t="s">
        <v>71</v>
      </c>
      <c r="AY3733" s="187" t="s">
        <v>157</v>
      </c>
    </row>
    <row r="3734" spans="1:65" s="15" customFormat="1" x14ac:dyDescent="0.2">
      <c r="B3734" s="179"/>
      <c r="D3734" s="166" t="s">
        <v>269</v>
      </c>
      <c r="E3734" s="180" t="s">
        <v>1</v>
      </c>
      <c r="F3734" s="181" t="s">
        <v>272</v>
      </c>
      <c r="H3734" s="182">
        <v>1336</v>
      </c>
      <c r="L3734" s="179"/>
      <c r="M3734" s="183"/>
      <c r="N3734" s="184"/>
      <c r="O3734" s="184"/>
      <c r="P3734" s="184"/>
      <c r="Q3734" s="184"/>
      <c r="R3734" s="184"/>
      <c r="S3734" s="184"/>
      <c r="T3734" s="185"/>
      <c r="AT3734" s="180" t="s">
        <v>269</v>
      </c>
      <c r="AU3734" s="180" t="s">
        <v>87</v>
      </c>
      <c r="AV3734" s="15" t="s">
        <v>162</v>
      </c>
      <c r="AW3734" s="15" t="s">
        <v>26</v>
      </c>
      <c r="AX3734" s="15" t="s">
        <v>79</v>
      </c>
      <c r="AY3734" s="180" t="s">
        <v>157</v>
      </c>
    </row>
    <row r="3735" spans="1:65" s="2" customFormat="1" ht="24.2" customHeight="1" x14ac:dyDescent="0.2">
      <c r="A3735" s="30"/>
      <c r="B3735" s="147"/>
      <c r="C3735" s="193" t="s">
        <v>4399</v>
      </c>
      <c r="D3735" s="193" t="s">
        <v>777</v>
      </c>
      <c r="E3735" s="194" t="s">
        <v>4400</v>
      </c>
      <c r="F3735" s="195" t="s">
        <v>4401</v>
      </c>
      <c r="G3735" s="196" t="s">
        <v>168</v>
      </c>
      <c r="H3735" s="197">
        <v>1122.4000000000001</v>
      </c>
      <c r="I3735" s="197"/>
      <c r="J3735" s="197">
        <f>ROUND(I3735*H3735,3)</f>
        <v>0</v>
      </c>
      <c r="K3735" s="198"/>
      <c r="L3735" s="199"/>
      <c r="M3735" s="200" t="s">
        <v>1</v>
      </c>
      <c r="N3735" s="201" t="s">
        <v>37</v>
      </c>
      <c r="O3735" s="156">
        <v>0</v>
      </c>
      <c r="P3735" s="156">
        <f>O3735*H3735</f>
        <v>0</v>
      </c>
      <c r="Q3735" s="156">
        <v>1.4500000000000001E-2</v>
      </c>
      <c r="R3735" s="156">
        <f>Q3735*H3735</f>
        <v>16.274800000000003</v>
      </c>
      <c r="S3735" s="156">
        <v>0</v>
      </c>
      <c r="T3735" s="157">
        <f>S3735*H3735</f>
        <v>0</v>
      </c>
      <c r="U3735" s="30"/>
      <c r="V3735" s="30"/>
      <c r="W3735" s="30"/>
      <c r="X3735" s="30"/>
      <c r="Y3735" s="30"/>
      <c r="Z3735" s="30"/>
      <c r="AA3735" s="30"/>
      <c r="AB3735" s="30"/>
      <c r="AC3735" s="30"/>
      <c r="AD3735" s="30"/>
      <c r="AE3735" s="30"/>
      <c r="AR3735" s="158" t="s">
        <v>2956</v>
      </c>
      <c r="AT3735" s="158" t="s">
        <v>777</v>
      </c>
      <c r="AU3735" s="158" t="s">
        <v>87</v>
      </c>
      <c r="AY3735" s="18" t="s">
        <v>157</v>
      </c>
      <c r="BE3735" s="159">
        <f>IF(N3735="základná",J3735,0)</f>
        <v>0</v>
      </c>
      <c r="BF3735" s="159">
        <f>IF(N3735="znížená",J3735,0)</f>
        <v>0</v>
      </c>
      <c r="BG3735" s="159">
        <f>IF(N3735="zákl. prenesená",J3735,0)</f>
        <v>0</v>
      </c>
      <c r="BH3735" s="159">
        <f>IF(N3735="zníž. prenesená",J3735,0)</f>
        <v>0</v>
      </c>
      <c r="BI3735" s="159">
        <f>IF(N3735="nulová",J3735,0)</f>
        <v>0</v>
      </c>
      <c r="BJ3735" s="18" t="s">
        <v>87</v>
      </c>
      <c r="BK3735" s="160">
        <f>ROUND(I3735*H3735,3)</f>
        <v>0</v>
      </c>
      <c r="BL3735" s="18" t="s">
        <v>682</v>
      </c>
      <c r="BM3735" s="158" t="s">
        <v>4402</v>
      </c>
    </row>
    <row r="3736" spans="1:65" s="13" customFormat="1" x14ac:dyDescent="0.2">
      <c r="B3736" s="165"/>
      <c r="D3736" s="166" t="s">
        <v>269</v>
      </c>
      <c r="E3736" s="167" t="s">
        <v>1</v>
      </c>
      <c r="F3736" s="168" t="s">
        <v>4403</v>
      </c>
      <c r="H3736" s="167" t="s">
        <v>1</v>
      </c>
      <c r="L3736" s="165"/>
      <c r="M3736" s="169"/>
      <c r="N3736" s="170"/>
      <c r="O3736" s="170"/>
      <c r="P3736" s="170"/>
      <c r="Q3736" s="170"/>
      <c r="R3736" s="170"/>
      <c r="S3736" s="170"/>
      <c r="T3736" s="171"/>
      <c r="AT3736" s="167" t="s">
        <v>269</v>
      </c>
      <c r="AU3736" s="167" t="s">
        <v>87</v>
      </c>
      <c r="AV3736" s="13" t="s">
        <v>79</v>
      </c>
      <c r="AW3736" s="13" t="s">
        <v>26</v>
      </c>
      <c r="AX3736" s="13" t="s">
        <v>71</v>
      </c>
      <c r="AY3736" s="167" t="s">
        <v>157</v>
      </c>
    </row>
    <row r="3737" spans="1:65" s="14" customFormat="1" x14ac:dyDescent="0.2">
      <c r="B3737" s="172"/>
      <c r="D3737" s="166" t="s">
        <v>269</v>
      </c>
      <c r="E3737" s="173" t="s">
        <v>1</v>
      </c>
      <c r="F3737" s="174" t="s">
        <v>4404</v>
      </c>
      <c r="H3737" s="175">
        <v>535</v>
      </c>
      <c r="L3737" s="172"/>
      <c r="M3737" s="176"/>
      <c r="N3737" s="177"/>
      <c r="O3737" s="177"/>
      <c r="P3737" s="177"/>
      <c r="Q3737" s="177"/>
      <c r="R3737" s="177"/>
      <c r="S3737" s="177"/>
      <c r="T3737" s="178"/>
      <c r="AT3737" s="173" t="s">
        <v>269</v>
      </c>
      <c r="AU3737" s="173" t="s">
        <v>87</v>
      </c>
      <c r="AV3737" s="14" t="s">
        <v>87</v>
      </c>
      <c r="AW3737" s="14" t="s">
        <v>26</v>
      </c>
      <c r="AX3737" s="14" t="s">
        <v>71</v>
      </c>
      <c r="AY3737" s="173" t="s">
        <v>157</v>
      </c>
    </row>
    <row r="3738" spans="1:65" s="13" customFormat="1" x14ac:dyDescent="0.2">
      <c r="B3738" s="165"/>
      <c r="D3738" s="166" t="s">
        <v>269</v>
      </c>
      <c r="E3738" s="167" t="s">
        <v>1</v>
      </c>
      <c r="F3738" s="168" t="s">
        <v>4393</v>
      </c>
      <c r="H3738" s="167" t="s">
        <v>1</v>
      </c>
      <c r="L3738" s="165"/>
      <c r="M3738" s="169"/>
      <c r="N3738" s="170"/>
      <c r="O3738" s="170"/>
      <c r="P3738" s="170"/>
      <c r="Q3738" s="170"/>
      <c r="R3738" s="170"/>
      <c r="S3738" s="170"/>
      <c r="T3738" s="171"/>
      <c r="AT3738" s="167" t="s">
        <v>269</v>
      </c>
      <c r="AU3738" s="167" t="s">
        <v>87</v>
      </c>
      <c r="AV3738" s="13" t="s">
        <v>79</v>
      </c>
      <c r="AW3738" s="13" t="s">
        <v>26</v>
      </c>
      <c r="AX3738" s="13" t="s">
        <v>71</v>
      </c>
      <c r="AY3738" s="167" t="s">
        <v>157</v>
      </c>
    </row>
    <row r="3739" spans="1:65" s="14" customFormat="1" x14ac:dyDescent="0.2">
      <c r="B3739" s="172"/>
      <c r="D3739" s="166" t="s">
        <v>269</v>
      </c>
      <c r="E3739" s="173" t="s">
        <v>1</v>
      </c>
      <c r="F3739" s="174" t="s">
        <v>4405</v>
      </c>
      <c r="H3739" s="175">
        <v>294</v>
      </c>
      <c r="L3739" s="172"/>
      <c r="M3739" s="176"/>
      <c r="N3739" s="177"/>
      <c r="O3739" s="177"/>
      <c r="P3739" s="177"/>
      <c r="Q3739" s="177"/>
      <c r="R3739" s="177"/>
      <c r="S3739" s="177"/>
      <c r="T3739" s="178"/>
      <c r="AT3739" s="173" t="s">
        <v>269</v>
      </c>
      <c r="AU3739" s="173" t="s">
        <v>87</v>
      </c>
      <c r="AV3739" s="14" t="s">
        <v>87</v>
      </c>
      <c r="AW3739" s="14" t="s">
        <v>26</v>
      </c>
      <c r="AX3739" s="14" t="s">
        <v>71</v>
      </c>
      <c r="AY3739" s="173" t="s">
        <v>157</v>
      </c>
    </row>
    <row r="3740" spans="1:65" s="13" customFormat="1" x14ac:dyDescent="0.2">
      <c r="B3740" s="165"/>
      <c r="D3740" s="166" t="s">
        <v>269</v>
      </c>
      <c r="E3740" s="167" t="s">
        <v>1</v>
      </c>
      <c r="F3740" s="168" t="s">
        <v>4395</v>
      </c>
      <c r="H3740" s="167" t="s">
        <v>1</v>
      </c>
      <c r="L3740" s="165"/>
      <c r="M3740" s="169"/>
      <c r="N3740" s="170"/>
      <c r="O3740" s="170"/>
      <c r="P3740" s="170"/>
      <c r="Q3740" s="170"/>
      <c r="R3740" s="170"/>
      <c r="S3740" s="170"/>
      <c r="T3740" s="171"/>
      <c r="AT3740" s="167" t="s">
        <v>269</v>
      </c>
      <c r="AU3740" s="167" t="s">
        <v>87</v>
      </c>
      <c r="AV3740" s="13" t="s">
        <v>79</v>
      </c>
      <c r="AW3740" s="13" t="s">
        <v>26</v>
      </c>
      <c r="AX3740" s="13" t="s">
        <v>71</v>
      </c>
      <c r="AY3740" s="167" t="s">
        <v>157</v>
      </c>
    </row>
    <row r="3741" spans="1:65" s="14" customFormat="1" x14ac:dyDescent="0.2">
      <c r="B3741" s="172"/>
      <c r="D3741" s="166" t="s">
        <v>269</v>
      </c>
      <c r="E3741" s="173" t="s">
        <v>1</v>
      </c>
      <c r="F3741" s="174" t="s">
        <v>4406</v>
      </c>
      <c r="H3741" s="175">
        <v>147</v>
      </c>
      <c r="L3741" s="172"/>
      <c r="M3741" s="176"/>
      <c r="N3741" s="177"/>
      <c r="O3741" s="177"/>
      <c r="P3741" s="177"/>
      <c r="Q3741" s="177"/>
      <c r="R3741" s="177"/>
      <c r="S3741" s="177"/>
      <c r="T3741" s="178"/>
      <c r="AT3741" s="173" t="s">
        <v>269</v>
      </c>
      <c r="AU3741" s="173" t="s">
        <v>87</v>
      </c>
      <c r="AV3741" s="14" t="s">
        <v>87</v>
      </c>
      <c r="AW3741" s="14" t="s">
        <v>26</v>
      </c>
      <c r="AX3741" s="14" t="s">
        <v>71</v>
      </c>
      <c r="AY3741" s="173" t="s">
        <v>157</v>
      </c>
    </row>
    <row r="3742" spans="1:65" s="16" customFormat="1" x14ac:dyDescent="0.2">
      <c r="B3742" s="186"/>
      <c r="D3742" s="166" t="s">
        <v>269</v>
      </c>
      <c r="E3742" s="187" t="s">
        <v>1</v>
      </c>
      <c r="F3742" s="188" t="s">
        <v>319</v>
      </c>
      <c r="H3742" s="189">
        <v>976</v>
      </c>
      <c r="L3742" s="186"/>
      <c r="M3742" s="190"/>
      <c r="N3742" s="191"/>
      <c r="O3742" s="191"/>
      <c r="P3742" s="191"/>
      <c r="Q3742" s="191"/>
      <c r="R3742" s="191"/>
      <c r="S3742" s="191"/>
      <c r="T3742" s="192"/>
      <c r="AT3742" s="187" t="s">
        <v>269</v>
      </c>
      <c r="AU3742" s="187" t="s">
        <v>87</v>
      </c>
      <c r="AV3742" s="16" t="s">
        <v>92</v>
      </c>
      <c r="AW3742" s="16" t="s">
        <v>26</v>
      </c>
      <c r="AX3742" s="16" t="s">
        <v>71</v>
      </c>
      <c r="AY3742" s="187" t="s">
        <v>157</v>
      </c>
    </row>
    <row r="3743" spans="1:65" s="14" customFormat="1" x14ac:dyDescent="0.2">
      <c r="B3743" s="172"/>
      <c r="D3743" s="166" t="s">
        <v>269</v>
      </c>
      <c r="E3743" s="173" t="s">
        <v>1</v>
      </c>
      <c r="F3743" s="174" t="s">
        <v>4407</v>
      </c>
      <c r="H3743" s="175">
        <v>146.4</v>
      </c>
      <c r="L3743" s="172"/>
      <c r="M3743" s="176"/>
      <c r="N3743" s="177"/>
      <c r="O3743" s="177"/>
      <c r="P3743" s="177"/>
      <c r="Q3743" s="177"/>
      <c r="R3743" s="177"/>
      <c r="S3743" s="177"/>
      <c r="T3743" s="178"/>
      <c r="AT3743" s="173" t="s">
        <v>269</v>
      </c>
      <c r="AU3743" s="173" t="s">
        <v>87</v>
      </c>
      <c r="AV3743" s="14" t="s">
        <v>87</v>
      </c>
      <c r="AW3743" s="14" t="s">
        <v>26</v>
      </c>
      <c r="AX3743" s="14" t="s">
        <v>71</v>
      </c>
      <c r="AY3743" s="173" t="s">
        <v>157</v>
      </c>
    </row>
    <row r="3744" spans="1:65" s="16" customFormat="1" x14ac:dyDescent="0.2">
      <c r="B3744" s="186"/>
      <c r="D3744" s="166" t="s">
        <v>269</v>
      </c>
      <c r="E3744" s="187" t="s">
        <v>1</v>
      </c>
      <c r="F3744" s="188" t="s">
        <v>319</v>
      </c>
      <c r="H3744" s="189">
        <v>146.4</v>
      </c>
      <c r="L3744" s="186"/>
      <c r="M3744" s="190"/>
      <c r="N3744" s="191"/>
      <c r="O3744" s="191"/>
      <c r="P3744" s="191"/>
      <c r="Q3744" s="191"/>
      <c r="R3744" s="191"/>
      <c r="S3744" s="191"/>
      <c r="T3744" s="192"/>
      <c r="AT3744" s="187" t="s">
        <v>269</v>
      </c>
      <c r="AU3744" s="187" t="s">
        <v>87</v>
      </c>
      <c r="AV3744" s="16" t="s">
        <v>92</v>
      </c>
      <c r="AW3744" s="16" t="s">
        <v>26</v>
      </c>
      <c r="AX3744" s="16" t="s">
        <v>71</v>
      </c>
      <c r="AY3744" s="187" t="s">
        <v>157</v>
      </c>
    </row>
    <row r="3745" spans="1:65" s="13" customFormat="1" x14ac:dyDescent="0.2">
      <c r="B3745" s="165"/>
      <c r="D3745" s="166" t="s">
        <v>269</v>
      </c>
      <c r="E3745" s="167" t="s">
        <v>1</v>
      </c>
      <c r="F3745" s="168" t="s">
        <v>4408</v>
      </c>
      <c r="H3745" s="167" t="s">
        <v>1</v>
      </c>
      <c r="L3745" s="165"/>
      <c r="M3745" s="169"/>
      <c r="N3745" s="170"/>
      <c r="O3745" s="170"/>
      <c r="P3745" s="170"/>
      <c r="Q3745" s="170"/>
      <c r="R3745" s="170"/>
      <c r="S3745" s="170"/>
      <c r="T3745" s="171"/>
      <c r="AT3745" s="167" t="s">
        <v>269</v>
      </c>
      <c r="AU3745" s="167" t="s">
        <v>87</v>
      </c>
      <c r="AV3745" s="13" t="s">
        <v>79</v>
      </c>
      <c r="AW3745" s="13" t="s">
        <v>26</v>
      </c>
      <c r="AX3745" s="13" t="s">
        <v>71</v>
      </c>
      <c r="AY3745" s="167" t="s">
        <v>157</v>
      </c>
    </row>
    <row r="3746" spans="1:65" s="13" customFormat="1" x14ac:dyDescent="0.2">
      <c r="B3746" s="165"/>
      <c r="D3746" s="166" t="s">
        <v>269</v>
      </c>
      <c r="E3746" s="167" t="s">
        <v>1</v>
      </c>
      <c r="F3746" s="168" t="s">
        <v>4409</v>
      </c>
      <c r="H3746" s="167" t="s">
        <v>1</v>
      </c>
      <c r="L3746" s="165"/>
      <c r="M3746" s="169"/>
      <c r="N3746" s="170"/>
      <c r="O3746" s="170"/>
      <c r="P3746" s="170"/>
      <c r="Q3746" s="170"/>
      <c r="R3746" s="170"/>
      <c r="S3746" s="170"/>
      <c r="T3746" s="171"/>
      <c r="AT3746" s="167" t="s">
        <v>269</v>
      </c>
      <c r="AU3746" s="167" t="s">
        <v>87</v>
      </c>
      <c r="AV3746" s="13" t="s">
        <v>79</v>
      </c>
      <c r="AW3746" s="13" t="s">
        <v>26</v>
      </c>
      <c r="AX3746" s="13" t="s">
        <v>71</v>
      </c>
      <c r="AY3746" s="167" t="s">
        <v>157</v>
      </c>
    </row>
    <row r="3747" spans="1:65" s="13" customFormat="1" x14ac:dyDescent="0.2">
      <c r="B3747" s="165"/>
      <c r="D3747" s="166" t="s">
        <v>269</v>
      </c>
      <c r="E3747" s="167" t="s">
        <v>1</v>
      </c>
      <c r="F3747" s="168" t="s">
        <v>2073</v>
      </c>
      <c r="H3747" s="167" t="s">
        <v>1</v>
      </c>
      <c r="L3747" s="165"/>
      <c r="M3747" s="169"/>
      <c r="N3747" s="170"/>
      <c r="O3747" s="170"/>
      <c r="P3747" s="170"/>
      <c r="Q3747" s="170"/>
      <c r="R3747" s="170"/>
      <c r="S3747" s="170"/>
      <c r="T3747" s="171"/>
      <c r="AT3747" s="167" t="s">
        <v>269</v>
      </c>
      <c r="AU3747" s="167" t="s">
        <v>87</v>
      </c>
      <c r="AV3747" s="13" t="s">
        <v>79</v>
      </c>
      <c r="AW3747" s="13" t="s">
        <v>26</v>
      </c>
      <c r="AX3747" s="13" t="s">
        <v>71</v>
      </c>
      <c r="AY3747" s="167" t="s">
        <v>157</v>
      </c>
    </row>
    <row r="3748" spans="1:65" s="15" customFormat="1" x14ac:dyDescent="0.2">
      <c r="B3748" s="179"/>
      <c r="D3748" s="166" t="s">
        <v>269</v>
      </c>
      <c r="E3748" s="180" t="s">
        <v>1</v>
      </c>
      <c r="F3748" s="181" t="s">
        <v>272</v>
      </c>
      <c r="H3748" s="182">
        <v>1122.4000000000001</v>
      </c>
      <c r="L3748" s="179"/>
      <c r="M3748" s="183"/>
      <c r="N3748" s="184"/>
      <c r="O3748" s="184"/>
      <c r="P3748" s="184"/>
      <c r="Q3748" s="184"/>
      <c r="R3748" s="184"/>
      <c r="S3748" s="184"/>
      <c r="T3748" s="185"/>
      <c r="AT3748" s="180" t="s">
        <v>269</v>
      </c>
      <c r="AU3748" s="180" t="s">
        <v>87</v>
      </c>
      <c r="AV3748" s="15" t="s">
        <v>162</v>
      </c>
      <c r="AW3748" s="15" t="s">
        <v>26</v>
      </c>
      <c r="AX3748" s="15" t="s">
        <v>79</v>
      </c>
      <c r="AY3748" s="180" t="s">
        <v>157</v>
      </c>
    </row>
    <row r="3749" spans="1:65" s="2" customFormat="1" ht="24.2" customHeight="1" x14ac:dyDescent="0.2">
      <c r="A3749" s="30"/>
      <c r="B3749" s="147"/>
      <c r="C3749" s="193" t="s">
        <v>4410</v>
      </c>
      <c r="D3749" s="193" t="s">
        <v>777</v>
      </c>
      <c r="E3749" s="194" t="s">
        <v>4411</v>
      </c>
      <c r="F3749" s="195" t="s">
        <v>4412</v>
      </c>
      <c r="G3749" s="196" t="s">
        <v>168</v>
      </c>
      <c r="H3749" s="197">
        <v>414</v>
      </c>
      <c r="I3749" s="197"/>
      <c r="J3749" s="197">
        <f>ROUND(I3749*H3749,3)</f>
        <v>0</v>
      </c>
      <c r="K3749" s="198"/>
      <c r="L3749" s="199"/>
      <c r="M3749" s="200" t="s">
        <v>1</v>
      </c>
      <c r="N3749" s="201" t="s">
        <v>37</v>
      </c>
      <c r="O3749" s="156">
        <v>0</v>
      </c>
      <c r="P3749" s="156">
        <f>O3749*H3749</f>
        <v>0</v>
      </c>
      <c r="Q3749" s="156">
        <v>9.7000000000000003E-3</v>
      </c>
      <c r="R3749" s="156">
        <f>Q3749*H3749</f>
        <v>4.0158000000000005</v>
      </c>
      <c r="S3749" s="156">
        <v>0</v>
      </c>
      <c r="T3749" s="157">
        <f>S3749*H3749</f>
        <v>0</v>
      </c>
      <c r="U3749" s="30"/>
      <c r="V3749" s="30"/>
      <c r="W3749" s="30"/>
      <c r="X3749" s="30"/>
      <c r="Y3749" s="30"/>
      <c r="Z3749" s="30"/>
      <c r="AA3749" s="30"/>
      <c r="AB3749" s="30"/>
      <c r="AC3749" s="30"/>
      <c r="AD3749" s="30"/>
      <c r="AE3749" s="30"/>
      <c r="AR3749" s="158" t="s">
        <v>2956</v>
      </c>
      <c r="AT3749" s="158" t="s">
        <v>777</v>
      </c>
      <c r="AU3749" s="158" t="s">
        <v>87</v>
      </c>
      <c r="AY3749" s="18" t="s">
        <v>157</v>
      </c>
      <c r="BE3749" s="159">
        <f>IF(N3749="základná",J3749,0)</f>
        <v>0</v>
      </c>
      <c r="BF3749" s="159">
        <f>IF(N3749="znížená",J3749,0)</f>
        <v>0</v>
      </c>
      <c r="BG3749" s="159">
        <f>IF(N3749="zákl. prenesená",J3749,0)</f>
        <v>0</v>
      </c>
      <c r="BH3749" s="159">
        <f>IF(N3749="zníž. prenesená",J3749,0)</f>
        <v>0</v>
      </c>
      <c r="BI3749" s="159">
        <f>IF(N3749="nulová",J3749,0)</f>
        <v>0</v>
      </c>
      <c r="BJ3749" s="18" t="s">
        <v>87</v>
      </c>
      <c r="BK3749" s="160">
        <f>ROUND(I3749*H3749,3)</f>
        <v>0</v>
      </c>
      <c r="BL3749" s="18" t="s">
        <v>682</v>
      </c>
      <c r="BM3749" s="158" t="s">
        <v>4413</v>
      </c>
    </row>
    <row r="3750" spans="1:65" s="13" customFormat="1" ht="22.5" x14ac:dyDescent="0.2">
      <c r="B3750" s="165"/>
      <c r="D3750" s="166" t="s">
        <v>269</v>
      </c>
      <c r="E3750" s="167" t="s">
        <v>1</v>
      </c>
      <c r="F3750" s="168" t="s">
        <v>4414</v>
      </c>
      <c r="H3750" s="167" t="s">
        <v>1</v>
      </c>
      <c r="L3750" s="165"/>
      <c r="M3750" s="169"/>
      <c r="N3750" s="170"/>
      <c r="O3750" s="170"/>
      <c r="P3750" s="170"/>
      <c r="Q3750" s="170"/>
      <c r="R3750" s="170"/>
      <c r="S3750" s="170"/>
      <c r="T3750" s="171"/>
      <c r="AT3750" s="167" t="s">
        <v>269</v>
      </c>
      <c r="AU3750" s="167" t="s">
        <v>87</v>
      </c>
      <c r="AV3750" s="13" t="s">
        <v>79</v>
      </c>
      <c r="AW3750" s="13" t="s">
        <v>26</v>
      </c>
      <c r="AX3750" s="13" t="s">
        <v>71</v>
      </c>
      <c r="AY3750" s="167" t="s">
        <v>157</v>
      </c>
    </row>
    <row r="3751" spans="1:65" s="14" customFormat="1" x14ac:dyDescent="0.2">
      <c r="B3751" s="172"/>
      <c r="D3751" s="166" t="s">
        <v>269</v>
      </c>
      <c r="E3751" s="173" t="s">
        <v>1</v>
      </c>
      <c r="F3751" s="174" t="s">
        <v>4398</v>
      </c>
      <c r="H3751" s="175">
        <v>360</v>
      </c>
      <c r="L3751" s="172"/>
      <c r="M3751" s="176"/>
      <c r="N3751" s="177"/>
      <c r="O3751" s="177"/>
      <c r="P3751" s="177"/>
      <c r="Q3751" s="177"/>
      <c r="R3751" s="177"/>
      <c r="S3751" s="177"/>
      <c r="T3751" s="178"/>
      <c r="AT3751" s="173" t="s">
        <v>269</v>
      </c>
      <c r="AU3751" s="173" t="s">
        <v>87</v>
      </c>
      <c r="AV3751" s="14" t="s">
        <v>87</v>
      </c>
      <c r="AW3751" s="14" t="s">
        <v>26</v>
      </c>
      <c r="AX3751" s="14" t="s">
        <v>71</v>
      </c>
      <c r="AY3751" s="173" t="s">
        <v>157</v>
      </c>
    </row>
    <row r="3752" spans="1:65" s="14" customFormat="1" x14ac:dyDescent="0.2">
      <c r="B3752" s="172"/>
      <c r="D3752" s="166" t="s">
        <v>269</v>
      </c>
      <c r="E3752" s="173" t="s">
        <v>1</v>
      </c>
      <c r="F3752" s="174" t="s">
        <v>4415</v>
      </c>
      <c r="H3752" s="175">
        <v>54</v>
      </c>
      <c r="L3752" s="172"/>
      <c r="M3752" s="176"/>
      <c r="N3752" s="177"/>
      <c r="O3752" s="177"/>
      <c r="P3752" s="177"/>
      <c r="Q3752" s="177"/>
      <c r="R3752" s="177"/>
      <c r="S3752" s="177"/>
      <c r="T3752" s="178"/>
      <c r="AT3752" s="173" t="s">
        <v>269</v>
      </c>
      <c r="AU3752" s="173" t="s">
        <v>87</v>
      </c>
      <c r="AV3752" s="14" t="s">
        <v>87</v>
      </c>
      <c r="AW3752" s="14" t="s">
        <v>26</v>
      </c>
      <c r="AX3752" s="14" t="s">
        <v>71</v>
      </c>
      <c r="AY3752" s="173" t="s">
        <v>157</v>
      </c>
    </row>
    <row r="3753" spans="1:65" s="13" customFormat="1" x14ac:dyDescent="0.2">
      <c r="B3753" s="165"/>
      <c r="D3753" s="166" t="s">
        <v>269</v>
      </c>
      <c r="E3753" s="167" t="s">
        <v>1</v>
      </c>
      <c r="F3753" s="168" t="s">
        <v>4408</v>
      </c>
      <c r="H3753" s="167" t="s">
        <v>1</v>
      </c>
      <c r="L3753" s="165"/>
      <c r="M3753" s="169"/>
      <c r="N3753" s="170"/>
      <c r="O3753" s="170"/>
      <c r="P3753" s="170"/>
      <c r="Q3753" s="170"/>
      <c r="R3753" s="170"/>
      <c r="S3753" s="170"/>
      <c r="T3753" s="171"/>
      <c r="AT3753" s="167" t="s">
        <v>269</v>
      </c>
      <c r="AU3753" s="167" t="s">
        <v>87</v>
      </c>
      <c r="AV3753" s="13" t="s">
        <v>79</v>
      </c>
      <c r="AW3753" s="13" t="s">
        <v>26</v>
      </c>
      <c r="AX3753" s="13" t="s">
        <v>71</v>
      </c>
      <c r="AY3753" s="167" t="s">
        <v>157</v>
      </c>
    </row>
    <row r="3754" spans="1:65" s="13" customFormat="1" x14ac:dyDescent="0.2">
      <c r="B3754" s="165"/>
      <c r="D3754" s="166" t="s">
        <v>269</v>
      </c>
      <c r="E3754" s="167" t="s">
        <v>1</v>
      </c>
      <c r="F3754" s="168" t="s">
        <v>4409</v>
      </c>
      <c r="H3754" s="167" t="s">
        <v>1</v>
      </c>
      <c r="L3754" s="165"/>
      <c r="M3754" s="169"/>
      <c r="N3754" s="170"/>
      <c r="O3754" s="170"/>
      <c r="P3754" s="170"/>
      <c r="Q3754" s="170"/>
      <c r="R3754" s="170"/>
      <c r="S3754" s="170"/>
      <c r="T3754" s="171"/>
      <c r="AT3754" s="167" t="s">
        <v>269</v>
      </c>
      <c r="AU3754" s="167" t="s">
        <v>87</v>
      </c>
      <c r="AV3754" s="13" t="s">
        <v>79</v>
      </c>
      <c r="AW3754" s="13" t="s">
        <v>26</v>
      </c>
      <c r="AX3754" s="13" t="s">
        <v>71</v>
      </c>
      <c r="AY3754" s="167" t="s">
        <v>157</v>
      </c>
    </row>
    <row r="3755" spans="1:65" s="13" customFormat="1" x14ac:dyDescent="0.2">
      <c r="B3755" s="165"/>
      <c r="D3755" s="166" t="s">
        <v>269</v>
      </c>
      <c r="E3755" s="167" t="s">
        <v>1</v>
      </c>
      <c r="F3755" s="168" t="s">
        <v>2073</v>
      </c>
      <c r="H3755" s="167" t="s">
        <v>1</v>
      </c>
      <c r="L3755" s="165"/>
      <c r="M3755" s="169"/>
      <c r="N3755" s="170"/>
      <c r="O3755" s="170"/>
      <c r="P3755" s="170"/>
      <c r="Q3755" s="170"/>
      <c r="R3755" s="170"/>
      <c r="S3755" s="170"/>
      <c r="T3755" s="171"/>
      <c r="AT3755" s="167" t="s">
        <v>269</v>
      </c>
      <c r="AU3755" s="167" t="s">
        <v>87</v>
      </c>
      <c r="AV3755" s="13" t="s">
        <v>79</v>
      </c>
      <c r="AW3755" s="13" t="s">
        <v>26</v>
      </c>
      <c r="AX3755" s="13" t="s">
        <v>71</v>
      </c>
      <c r="AY3755" s="167" t="s">
        <v>157</v>
      </c>
    </row>
    <row r="3756" spans="1:65" s="15" customFormat="1" x14ac:dyDescent="0.2">
      <c r="B3756" s="179"/>
      <c r="D3756" s="166" t="s">
        <v>269</v>
      </c>
      <c r="E3756" s="180" t="s">
        <v>1</v>
      </c>
      <c r="F3756" s="181" t="s">
        <v>272</v>
      </c>
      <c r="H3756" s="182">
        <v>414</v>
      </c>
      <c r="L3756" s="179"/>
      <c r="M3756" s="183"/>
      <c r="N3756" s="184"/>
      <c r="O3756" s="184"/>
      <c r="P3756" s="184"/>
      <c r="Q3756" s="184"/>
      <c r="R3756" s="184"/>
      <c r="S3756" s="184"/>
      <c r="T3756" s="185"/>
      <c r="AT3756" s="180" t="s">
        <v>269</v>
      </c>
      <c r="AU3756" s="180" t="s">
        <v>87</v>
      </c>
      <c r="AV3756" s="15" t="s">
        <v>162</v>
      </c>
      <c r="AW3756" s="15" t="s">
        <v>26</v>
      </c>
      <c r="AX3756" s="15" t="s">
        <v>79</v>
      </c>
      <c r="AY3756" s="180" t="s">
        <v>157</v>
      </c>
    </row>
    <row r="3757" spans="1:65" s="2" customFormat="1" ht="49.15" customHeight="1" x14ac:dyDescent="0.2">
      <c r="A3757" s="30"/>
      <c r="B3757" s="147"/>
      <c r="C3757" s="148" t="s">
        <v>4416</v>
      </c>
      <c r="D3757" s="148" t="s">
        <v>159</v>
      </c>
      <c r="E3757" s="149" t="s">
        <v>4417</v>
      </c>
      <c r="F3757" s="150" t="s">
        <v>4418</v>
      </c>
      <c r="G3757" s="151" t="s">
        <v>757</v>
      </c>
      <c r="H3757" s="152">
        <v>73787.195999999996</v>
      </c>
      <c r="I3757" s="152"/>
      <c r="J3757" s="152">
        <f>ROUND(I3757*H3757,3)</f>
        <v>0</v>
      </c>
      <c r="K3757" s="153"/>
      <c r="L3757" s="31"/>
      <c r="M3757" s="154" t="s">
        <v>1</v>
      </c>
      <c r="N3757" s="155" t="s">
        <v>37</v>
      </c>
      <c r="O3757" s="156">
        <v>2.1000000000000001E-2</v>
      </c>
      <c r="P3757" s="156">
        <f>O3757*H3757</f>
        <v>1549.5311160000001</v>
      </c>
      <c r="Q3757" s="156">
        <v>0</v>
      </c>
      <c r="R3757" s="156">
        <f>Q3757*H3757</f>
        <v>0</v>
      </c>
      <c r="S3757" s="156">
        <v>0</v>
      </c>
      <c r="T3757" s="157">
        <f>S3757*H3757</f>
        <v>0</v>
      </c>
      <c r="U3757" s="30"/>
      <c r="V3757" s="30"/>
      <c r="W3757" s="30"/>
      <c r="X3757" s="30"/>
      <c r="Y3757" s="30"/>
      <c r="Z3757" s="30"/>
      <c r="AA3757" s="30"/>
      <c r="AB3757" s="30"/>
      <c r="AC3757" s="30"/>
      <c r="AD3757" s="30"/>
      <c r="AE3757" s="30"/>
      <c r="AR3757" s="158" t="s">
        <v>682</v>
      </c>
      <c r="AT3757" s="158" t="s">
        <v>159</v>
      </c>
      <c r="AU3757" s="158" t="s">
        <v>87</v>
      </c>
      <c r="AY3757" s="18" t="s">
        <v>157</v>
      </c>
      <c r="BE3757" s="159">
        <f>IF(N3757="základná",J3757,0)</f>
        <v>0</v>
      </c>
      <c r="BF3757" s="159">
        <f>IF(N3757="znížená",J3757,0)</f>
        <v>0</v>
      </c>
      <c r="BG3757" s="159">
        <f>IF(N3757="zákl. prenesená",J3757,0)</f>
        <v>0</v>
      </c>
      <c r="BH3757" s="159">
        <f>IF(N3757="zníž. prenesená",J3757,0)</f>
        <v>0</v>
      </c>
      <c r="BI3757" s="159">
        <f>IF(N3757="nulová",J3757,0)</f>
        <v>0</v>
      </c>
      <c r="BJ3757" s="18" t="s">
        <v>87</v>
      </c>
      <c r="BK3757" s="160">
        <f>ROUND(I3757*H3757,3)</f>
        <v>0</v>
      </c>
      <c r="BL3757" s="18" t="s">
        <v>682</v>
      </c>
      <c r="BM3757" s="158" t="s">
        <v>4419</v>
      </c>
    </row>
    <row r="3758" spans="1:65" s="13" customFormat="1" ht="22.5" x14ac:dyDescent="0.2">
      <c r="B3758" s="165"/>
      <c r="D3758" s="166" t="s">
        <v>269</v>
      </c>
      <c r="E3758" s="167" t="s">
        <v>1</v>
      </c>
      <c r="F3758" s="168" t="s">
        <v>4420</v>
      </c>
      <c r="H3758" s="167" t="s">
        <v>1</v>
      </c>
      <c r="L3758" s="165"/>
      <c r="M3758" s="169"/>
      <c r="N3758" s="170"/>
      <c r="O3758" s="170"/>
      <c r="P3758" s="170"/>
      <c r="Q3758" s="170"/>
      <c r="R3758" s="170"/>
      <c r="S3758" s="170"/>
      <c r="T3758" s="171"/>
      <c r="AT3758" s="167" t="s">
        <v>269</v>
      </c>
      <c r="AU3758" s="167" t="s">
        <v>87</v>
      </c>
      <c r="AV3758" s="13" t="s">
        <v>79</v>
      </c>
      <c r="AW3758" s="13" t="s">
        <v>26</v>
      </c>
      <c r="AX3758" s="13" t="s">
        <v>71</v>
      </c>
      <c r="AY3758" s="167" t="s">
        <v>157</v>
      </c>
    </row>
    <row r="3759" spans="1:65" s="14" customFormat="1" ht="45" x14ac:dyDescent="0.2">
      <c r="B3759" s="172"/>
      <c r="D3759" s="166" t="s">
        <v>269</v>
      </c>
      <c r="E3759" s="173" t="s">
        <v>1</v>
      </c>
      <c r="F3759" s="174" t="s">
        <v>4421</v>
      </c>
      <c r="H3759" s="175">
        <v>53342.13</v>
      </c>
      <c r="L3759" s="172"/>
      <c r="M3759" s="176"/>
      <c r="N3759" s="177"/>
      <c r="O3759" s="177"/>
      <c r="P3759" s="177"/>
      <c r="Q3759" s="177"/>
      <c r="R3759" s="177"/>
      <c r="S3759" s="177"/>
      <c r="T3759" s="178"/>
      <c r="AT3759" s="173" t="s">
        <v>269</v>
      </c>
      <c r="AU3759" s="173" t="s">
        <v>87</v>
      </c>
      <c r="AV3759" s="14" t="s">
        <v>87</v>
      </c>
      <c r="AW3759" s="14" t="s">
        <v>26</v>
      </c>
      <c r="AX3759" s="14" t="s">
        <v>71</v>
      </c>
      <c r="AY3759" s="173" t="s">
        <v>157</v>
      </c>
    </row>
    <row r="3760" spans="1:65" s="14" customFormat="1" ht="33.75" x14ac:dyDescent="0.2">
      <c r="B3760" s="172"/>
      <c r="D3760" s="166" t="s">
        <v>269</v>
      </c>
      <c r="E3760" s="173" t="s">
        <v>1</v>
      </c>
      <c r="F3760" s="174" t="s">
        <v>4422</v>
      </c>
      <c r="H3760" s="175">
        <v>8524.73</v>
      </c>
      <c r="L3760" s="172"/>
      <c r="M3760" s="176"/>
      <c r="N3760" s="177"/>
      <c r="O3760" s="177"/>
      <c r="P3760" s="177"/>
      <c r="Q3760" s="177"/>
      <c r="R3760" s="177"/>
      <c r="S3760" s="177"/>
      <c r="T3760" s="178"/>
      <c r="AT3760" s="173" t="s">
        <v>269</v>
      </c>
      <c r="AU3760" s="173" t="s">
        <v>87</v>
      </c>
      <c r="AV3760" s="14" t="s">
        <v>87</v>
      </c>
      <c r="AW3760" s="14" t="s">
        <v>26</v>
      </c>
      <c r="AX3760" s="14" t="s">
        <v>71</v>
      </c>
      <c r="AY3760" s="173" t="s">
        <v>157</v>
      </c>
    </row>
    <row r="3761" spans="2:51" s="14" customFormat="1" x14ac:dyDescent="0.2">
      <c r="B3761" s="172"/>
      <c r="D3761" s="166" t="s">
        <v>269</v>
      </c>
      <c r="E3761" s="173" t="s">
        <v>1</v>
      </c>
      <c r="F3761" s="174" t="s">
        <v>4423</v>
      </c>
      <c r="H3761" s="175">
        <v>157</v>
      </c>
      <c r="L3761" s="172"/>
      <c r="M3761" s="176"/>
      <c r="N3761" s="177"/>
      <c r="O3761" s="177"/>
      <c r="P3761" s="177"/>
      <c r="Q3761" s="177"/>
      <c r="R3761" s="177"/>
      <c r="S3761" s="177"/>
      <c r="T3761" s="178"/>
      <c r="AT3761" s="173" t="s">
        <v>269</v>
      </c>
      <c r="AU3761" s="173" t="s">
        <v>87</v>
      </c>
      <c r="AV3761" s="14" t="s">
        <v>87</v>
      </c>
      <c r="AW3761" s="14" t="s">
        <v>26</v>
      </c>
      <c r="AX3761" s="14" t="s">
        <v>71</v>
      </c>
      <c r="AY3761" s="173" t="s">
        <v>157</v>
      </c>
    </row>
    <row r="3762" spans="2:51" s="16" customFormat="1" x14ac:dyDescent="0.2">
      <c r="B3762" s="186"/>
      <c r="D3762" s="166" t="s">
        <v>269</v>
      </c>
      <c r="E3762" s="187" t="s">
        <v>1</v>
      </c>
      <c r="F3762" s="188" t="s">
        <v>319</v>
      </c>
      <c r="H3762" s="189">
        <v>62023.86</v>
      </c>
      <c r="L3762" s="186"/>
      <c r="M3762" s="190"/>
      <c r="N3762" s="191"/>
      <c r="O3762" s="191"/>
      <c r="P3762" s="191"/>
      <c r="Q3762" s="191"/>
      <c r="R3762" s="191"/>
      <c r="S3762" s="191"/>
      <c r="T3762" s="192"/>
      <c r="AT3762" s="187" t="s">
        <v>269</v>
      </c>
      <c r="AU3762" s="187" t="s">
        <v>87</v>
      </c>
      <c r="AV3762" s="16" t="s">
        <v>92</v>
      </c>
      <c r="AW3762" s="16" t="s">
        <v>26</v>
      </c>
      <c r="AX3762" s="16" t="s">
        <v>71</v>
      </c>
      <c r="AY3762" s="187" t="s">
        <v>157</v>
      </c>
    </row>
    <row r="3763" spans="2:51" s="13" customFormat="1" ht="22.5" x14ac:dyDescent="0.2">
      <c r="B3763" s="165"/>
      <c r="D3763" s="166" t="s">
        <v>269</v>
      </c>
      <c r="E3763" s="167" t="s">
        <v>1</v>
      </c>
      <c r="F3763" s="168" t="s">
        <v>4424</v>
      </c>
      <c r="H3763" s="167" t="s">
        <v>1</v>
      </c>
      <c r="L3763" s="165"/>
      <c r="M3763" s="169"/>
      <c r="N3763" s="170"/>
      <c r="O3763" s="170"/>
      <c r="P3763" s="170"/>
      <c r="Q3763" s="170"/>
      <c r="R3763" s="170"/>
      <c r="S3763" s="170"/>
      <c r="T3763" s="171"/>
      <c r="AT3763" s="167" t="s">
        <v>269</v>
      </c>
      <c r="AU3763" s="167" t="s">
        <v>87</v>
      </c>
      <c r="AV3763" s="13" t="s">
        <v>79</v>
      </c>
      <c r="AW3763" s="13" t="s">
        <v>26</v>
      </c>
      <c r="AX3763" s="13" t="s">
        <v>71</v>
      </c>
      <c r="AY3763" s="167" t="s">
        <v>157</v>
      </c>
    </row>
    <row r="3764" spans="2:51" s="14" customFormat="1" ht="33.75" x14ac:dyDescent="0.2">
      <c r="B3764" s="172"/>
      <c r="D3764" s="166" t="s">
        <v>269</v>
      </c>
      <c r="E3764" s="173" t="s">
        <v>1</v>
      </c>
      <c r="F3764" s="174" t="s">
        <v>4425</v>
      </c>
      <c r="H3764" s="175">
        <v>4844.76</v>
      </c>
      <c r="L3764" s="172"/>
      <c r="M3764" s="176"/>
      <c r="N3764" s="177"/>
      <c r="O3764" s="177"/>
      <c r="P3764" s="177"/>
      <c r="Q3764" s="177"/>
      <c r="R3764" s="177"/>
      <c r="S3764" s="177"/>
      <c r="T3764" s="178"/>
      <c r="AT3764" s="173" t="s">
        <v>269</v>
      </c>
      <c r="AU3764" s="173" t="s">
        <v>87</v>
      </c>
      <c r="AV3764" s="14" t="s">
        <v>87</v>
      </c>
      <c r="AW3764" s="14" t="s">
        <v>26</v>
      </c>
      <c r="AX3764" s="14" t="s">
        <v>71</v>
      </c>
      <c r="AY3764" s="173" t="s">
        <v>157</v>
      </c>
    </row>
    <row r="3765" spans="2:51" s="16" customFormat="1" x14ac:dyDescent="0.2">
      <c r="B3765" s="186"/>
      <c r="D3765" s="166" t="s">
        <v>269</v>
      </c>
      <c r="E3765" s="187" t="s">
        <v>1</v>
      </c>
      <c r="F3765" s="188" t="s">
        <v>319</v>
      </c>
      <c r="H3765" s="189">
        <v>4844.76</v>
      </c>
      <c r="L3765" s="186"/>
      <c r="M3765" s="190"/>
      <c r="N3765" s="191"/>
      <c r="O3765" s="191"/>
      <c r="P3765" s="191"/>
      <c r="Q3765" s="191"/>
      <c r="R3765" s="191"/>
      <c r="S3765" s="191"/>
      <c r="T3765" s="192"/>
      <c r="AT3765" s="187" t="s">
        <v>269</v>
      </c>
      <c r="AU3765" s="187" t="s">
        <v>87</v>
      </c>
      <c r="AV3765" s="16" t="s">
        <v>92</v>
      </c>
      <c r="AW3765" s="16" t="s">
        <v>26</v>
      </c>
      <c r="AX3765" s="16" t="s">
        <v>71</v>
      </c>
      <c r="AY3765" s="187" t="s">
        <v>157</v>
      </c>
    </row>
    <row r="3766" spans="2:51" s="13" customFormat="1" ht="22.5" x14ac:dyDescent="0.2">
      <c r="B3766" s="165"/>
      <c r="D3766" s="166" t="s">
        <v>269</v>
      </c>
      <c r="E3766" s="167" t="s">
        <v>1</v>
      </c>
      <c r="F3766" s="168" t="s">
        <v>4426</v>
      </c>
      <c r="H3766" s="167" t="s">
        <v>1</v>
      </c>
      <c r="L3766" s="165"/>
      <c r="M3766" s="169"/>
      <c r="N3766" s="170"/>
      <c r="O3766" s="170"/>
      <c r="P3766" s="170"/>
      <c r="Q3766" s="170"/>
      <c r="R3766" s="170"/>
      <c r="S3766" s="170"/>
      <c r="T3766" s="171"/>
      <c r="AT3766" s="167" t="s">
        <v>269</v>
      </c>
      <c r="AU3766" s="167" t="s">
        <v>87</v>
      </c>
      <c r="AV3766" s="13" t="s">
        <v>79</v>
      </c>
      <c r="AW3766" s="13" t="s">
        <v>26</v>
      </c>
      <c r="AX3766" s="13" t="s">
        <v>71</v>
      </c>
      <c r="AY3766" s="167" t="s">
        <v>157</v>
      </c>
    </row>
    <row r="3767" spans="2:51" s="14" customFormat="1" ht="22.5" x14ac:dyDescent="0.2">
      <c r="B3767" s="172"/>
      <c r="D3767" s="166" t="s">
        <v>269</v>
      </c>
      <c r="E3767" s="173" t="s">
        <v>1</v>
      </c>
      <c r="F3767" s="174" t="s">
        <v>4427</v>
      </c>
      <c r="H3767" s="175">
        <v>3040.58</v>
      </c>
      <c r="L3767" s="172"/>
      <c r="M3767" s="176"/>
      <c r="N3767" s="177"/>
      <c r="O3767" s="177"/>
      <c r="P3767" s="177"/>
      <c r="Q3767" s="177"/>
      <c r="R3767" s="177"/>
      <c r="S3767" s="177"/>
      <c r="T3767" s="178"/>
      <c r="AT3767" s="173" t="s">
        <v>269</v>
      </c>
      <c r="AU3767" s="173" t="s">
        <v>87</v>
      </c>
      <c r="AV3767" s="14" t="s">
        <v>87</v>
      </c>
      <c r="AW3767" s="14" t="s">
        <v>26</v>
      </c>
      <c r="AX3767" s="14" t="s">
        <v>71</v>
      </c>
      <c r="AY3767" s="173" t="s">
        <v>157</v>
      </c>
    </row>
    <row r="3768" spans="2:51" s="14" customFormat="1" x14ac:dyDescent="0.2">
      <c r="B3768" s="172"/>
      <c r="D3768" s="166" t="s">
        <v>269</v>
      </c>
      <c r="E3768" s="173" t="s">
        <v>1</v>
      </c>
      <c r="F3768" s="174" t="s">
        <v>4428</v>
      </c>
      <c r="H3768" s="175">
        <v>85</v>
      </c>
      <c r="L3768" s="172"/>
      <c r="M3768" s="176"/>
      <c r="N3768" s="177"/>
      <c r="O3768" s="177"/>
      <c r="P3768" s="177"/>
      <c r="Q3768" s="177"/>
      <c r="R3768" s="177"/>
      <c r="S3768" s="177"/>
      <c r="T3768" s="178"/>
      <c r="AT3768" s="173" t="s">
        <v>269</v>
      </c>
      <c r="AU3768" s="173" t="s">
        <v>87</v>
      </c>
      <c r="AV3768" s="14" t="s">
        <v>87</v>
      </c>
      <c r="AW3768" s="14" t="s">
        <v>26</v>
      </c>
      <c r="AX3768" s="14" t="s">
        <v>71</v>
      </c>
      <c r="AY3768" s="173" t="s">
        <v>157</v>
      </c>
    </row>
    <row r="3769" spans="2:51" s="16" customFormat="1" x14ac:dyDescent="0.2">
      <c r="B3769" s="186"/>
      <c r="D3769" s="166" t="s">
        <v>269</v>
      </c>
      <c r="E3769" s="187" t="s">
        <v>1</v>
      </c>
      <c r="F3769" s="188" t="s">
        <v>319</v>
      </c>
      <c r="H3769" s="189">
        <v>3125.58</v>
      </c>
      <c r="L3769" s="186"/>
      <c r="M3769" s="190"/>
      <c r="N3769" s="191"/>
      <c r="O3769" s="191"/>
      <c r="P3769" s="191"/>
      <c r="Q3769" s="191"/>
      <c r="R3769" s="191"/>
      <c r="S3769" s="191"/>
      <c r="T3769" s="192"/>
      <c r="AT3769" s="187" t="s">
        <v>269</v>
      </c>
      <c r="AU3769" s="187" t="s">
        <v>87</v>
      </c>
      <c r="AV3769" s="16" t="s">
        <v>92</v>
      </c>
      <c r="AW3769" s="16" t="s">
        <v>26</v>
      </c>
      <c r="AX3769" s="16" t="s">
        <v>71</v>
      </c>
      <c r="AY3769" s="187" t="s">
        <v>157</v>
      </c>
    </row>
    <row r="3770" spans="2:51" s="13" customFormat="1" ht="22.5" x14ac:dyDescent="0.2">
      <c r="B3770" s="165"/>
      <c r="D3770" s="166" t="s">
        <v>269</v>
      </c>
      <c r="E3770" s="167" t="s">
        <v>1</v>
      </c>
      <c r="F3770" s="168" t="s">
        <v>4429</v>
      </c>
      <c r="H3770" s="167" t="s">
        <v>1</v>
      </c>
      <c r="L3770" s="165"/>
      <c r="M3770" s="169"/>
      <c r="N3770" s="170"/>
      <c r="O3770" s="170"/>
      <c r="P3770" s="170"/>
      <c r="Q3770" s="170"/>
      <c r="R3770" s="170"/>
      <c r="S3770" s="170"/>
      <c r="T3770" s="171"/>
      <c r="AT3770" s="167" t="s">
        <v>269</v>
      </c>
      <c r="AU3770" s="167" t="s">
        <v>87</v>
      </c>
      <c r="AV3770" s="13" t="s">
        <v>79</v>
      </c>
      <c r="AW3770" s="13" t="s">
        <v>26</v>
      </c>
      <c r="AX3770" s="13" t="s">
        <v>71</v>
      </c>
      <c r="AY3770" s="167" t="s">
        <v>157</v>
      </c>
    </row>
    <row r="3771" spans="2:51" s="14" customFormat="1" x14ac:dyDescent="0.2">
      <c r="B3771" s="172"/>
      <c r="D3771" s="166" t="s">
        <v>269</v>
      </c>
      <c r="E3771" s="173" t="s">
        <v>1</v>
      </c>
      <c r="F3771" s="174" t="s">
        <v>4430</v>
      </c>
      <c r="H3771" s="175">
        <v>232.32</v>
      </c>
      <c r="L3771" s="172"/>
      <c r="M3771" s="176"/>
      <c r="N3771" s="177"/>
      <c r="O3771" s="177"/>
      <c r="P3771" s="177"/>
      <c r="Q3771" s="177"/>
      <c r="R3771" s="177"/>
      <c r="S3771" s="177"/>
      <c r="T3771" s="178"/>
      <c r="AT3771" s="173" t="s">
        <v>269</v>
      </c>
      <c r="AU3771" s="173" t="s">
        <v>87</v>
      </c>
      <c r="AV3771" s="14" t="s">
        <v>87</v>
      </c>
      <c r="AW3771" s="14" t="s">
        <v>26</v>
      </c>
      <c r="AX3771" s="14" t="s">
        <v>71</v>
      </c>
      <c r="AY3771" s="173" t="s">
        <v>157</v>
      </c>
    </row>
    <row r="3772" spans="2:51" s="14" customFormat="1" x14ac:dyDescent="0.2">
      <c r="B3772" s="172"/>
      <c r="D3772" s="166" t="s">
        <v>269</v>
      </c>
      <c r="E3772" s="173" t="s">
        <v>1</v>
      </c>
      <c r="F3772" s="174" t="s">
        <v>4431</v>
      </c>
      <c r="H3772" s="175">
        <v>47</v>
      </c>
      <c r="L3772" s="172"/>
      <c r="M3772" s="176"/>
      <c r="N3772" s="177"/>
      <c r="O3772" s="177"/>
      <c r="P3772" s="177"/>
      <c r="Q3772" s="177"/>
      <c r="R3772" s="177"/>
      <c r="S3772" s="177"/>
      <c r="T3772" s="178"/>
      <c r="AT3772" s="173" t="s">
        <v>269</v>
      </c>
      <c r="AU3772" s="173" t="s">
        <v>87</v>
      </c>
      <c r="AV3772" s="14" t="s">
        <v>87</v>
      </c>
      <c r="AW3772" s="14" t="s">
        <v>26</v>
      </c>
      <c r="AX3772" s="14" t="s">
        <v>71</v>
      </c>
      <c r="AY3772" s="173" t="s">
        <v>157</v>
      </c>
    </row>
    <row r="3773" spans="2:51" s="16" customFormat="1" x14ac:dyDescent="0.2">
      <c r="B3773" s="186"/>
      <c r="D3773" s="166" t="s">
        <v>269</v>
      </c>
      <c r="E3773" s="187" t="s">
        <v>1</v>
      </c>
      <c r="F3773" s="188" t="s">
        <v>319</v>
      </c>
      <c r="H3773" s="189">
        <v>279.32</v>
      </c>
      <c r="L3773" s="186"/>
      <c r="M3773" s="190"/>
      <c r="N3773" s="191"/>
      <c r="O3773" s="191"/>
      <c r="P3773" s="191"/>
      <c r="Q3773" s="191"/>
      <c r="R3773" s="191"/>
      <c r="S3773" s="191"/>
      <c r="T3773" s="192"/>
      <c r="AT3773" s="187" t="s">
        <v>269</v>
      </c>
      <c r="AU3773" s="187" t="s">
        <v>87</v>
      </c>
      <c r="AV3773" s="16" t="s">
        <v>92</v>
      </c>
      <c r="AW3773" s="16" t="s">
        <v>26</v>
      </c>
      <c r="AX3773" s="16" t="s">
        <v>71</v>
      </c>
      <c r="AY3773" s="187" t="s">
        <v>157</v>
      </c>
    </row>
    <row r="3774" spans="2:51" s="14" customFormat="1" ht="22.5" x14ac:dyDescent="0.2">
      <c r="B3774" s="172"/>
      <c r="D3774" s="166" t="s">
        <v>269</v>
      </c>
      <c r="E3774" s="173" t="s">
        <v>1</v>
      </c>
      <c r="F3774" s="174" t="s">
        <v>4432</v>
      </c>
      <c r="H3774" s="175">
        <v>3513.6759999999999</v>
      </c>
      <c r="L3774" s="172"/>
      <c r="M3774" s="176"/>
      <c r="N3774" s="177"/>
      <c r="O3774" s="177"/>
      <c r="P3774" s="177"/>
      <c r="Q3774" s="177"/>
      <c r="R3774" s="177"/>
      <c r="S3774" s="177"/>
      <c r="T3774" s="178"/>
      <c r="AT3774" s="173" t="s">
        <v>269</v>
      </c>
      <c r="AU3774" s="173" t="s">
        <v>87</v>
      </c>
      <c r="AV3774" s="14" t="s">
        <v>87</v>
      </c>
      <c r="AW3774" s="14" t="s">
        <v>26</v>
      </c>
      <c r="AX3774" s="14" t="s">
        <v>71</v>
      </c>
      <c r="AY3774" s="173" t="s">
        <v>157</v>
      </c>
    </row>
    <row r="3775" spans="2:51" s="16" customFormat="1" x14ac:dyDescent="0.2">
      <c r="B3775" s="186"/>
      <c r="D3775" s="166" t="s">
        <v>269</v>
      </c>
      <c r="E3775" s="187" t="s">
        <v>1</v>
      </c>
      <c r="F3775" s="188" t="s">
        <v>319</v>
      </c>
      <c r="H3775" s="189">
        <v>3513.6759999999999</v>
      </c>
      <c r="L3775" s="186"/>
      <c r="M3775" s="190"/>
      <c r="N3775" s="191"/>
      <c r="O3775" s="191"/>
      <c r="P3775" s="191"/>
      <c r="Q3775" s="191"/>
      <c r="R3775" s="191"/>
      <c r="S3775" s="191"/>
      <c r="T3775" s="192"/>
      <c r="AT3775" s="187" t="s">
        <v>269</v>
      </c>
      <c r="AU3775" s="187" t="s">
        <v>87</v>
      </c>
      <c r="AV3775" s="16" t="s">
        <v>92</v>
      </c>
      <c r="AW3775" s="16" t="s">
        <v>26</v>
      </c>
      <c r="AX3775" s="16" t="s">
        <v>71</v>
      </c>
      <c r="AY3775" s="187" t="s">
        <v>157</v>
      </c>
    </row>
    <row r="3776" spans="2:51" s="15" customFormat="1" x14ac:dyDescent="0.2">
      <c r="B3776" s="179"/>
      <c r="D3776" s="166" t="s">
        <v>269</v>
      </c>
      <c r="E3776" s="180" t="s">
        <v>1</v>
      </c>
      <c r="F3776" s="181" t="s">
        <v>272</v>
      </c>
      <c r="H3776" s="182">
        <v>73787.195999999996</v>
      </c>
      <c r="L3776" s="179"/>
      <c r="M3776" s="183"/>
      <c r="N3776" s="184"/>
      <c r="O3776" s="184"/>
      <c r="P3776" s="184"/>
      <c r="Q3776" s="184"/>
      <c r="R3776" s="184"/>
      <c r="S3776" s="184"/>
      <c r="T3776" s="185"/>
      <c r="AT3776" s="180" t="s">
        <v>269</v>
      </c>
      <c r="AU3776" s="180" t="s">
        <v>87</v>
      </c>
      <c r="AV3776" s="15" t="s">
        <v>162</v>
      </c>
      <c r="AW3776" s="15" t="s">
        <v>26</v>
      </c>
      <c r="AX3776" s="15" t="s">
        <v>79</v>
      </c>
      <c r="AY3776" s="180" t="s">
        <v>157</v>
      </c>
    </row>
    <row r="3777" spans="1:65" s="2" customFormat="1" ht="37.9" customHeight="1" x14ac:dyDescent="0.2">
      <c r="A3777" s="30"/>
      <c r="B3777" s="147"/>
      <c r="C3777" s="193" t="s">
        <v>4433</v>
      </c>
      <c r="D3777" s="193" t="s">
        <v>777</v>
      </c>
      <c r="E3777" s="194" t="s">
        <v>4434</v>
      </c>
      <c r="F3777" s="195" t="s">
        <v>4435</v>
      </c>
      <c r="G3777" s="196" t="s">
        <v>757</v>
      </c>
      <c r="H3777" s="197">
        <v>68026.245999999999</v>
      </c>
      <c r="I3777" s="197"/>
      <c r="J3777" s="197">
        <f>ROUND(I3777*H3777,3)</f>
        <v>0</v>
      </c>
      <c r="K3777" s="198"/>
      <c r="L3777" s="199"/>
      <c r="M3777" s="200" t="s">
        <v>1</v>
      </c>
      <c r="N3777" s="201" t="s">
        <v>37</v>
      </c>
      <c r="O3777" s="156">
        <v>0</v>
      </c>
      <c r="P3777" s="156">
        <f>O3777*H3777</f>
        <v>0</v>
      </c>
      <c r="Q3777" s="156">
        <v>1</v>
      </c>
      <c r="R3777" s="156">
        <f>Q3777*H3777</f>
        <v>68026.245999999999</v>
      </c>
      <c r="S3777" s="156">
        <v>0</v>
      </c>
      <c r="T3777" s="157">
        <f>S3777*H3777</f>
        <v>0</v>
      </c>
      <c r="U3777" s="30"/>
      <c r="V3777" s="30"/>
      <c r="W3777" s="30"/>
      <c r="X3777" s="30"/>
      <c r="Y3777" s="30"/>
      <c r="Z3777" s="30"/>
      <c r="AA3777" s="30"/>
      <c r="AB3777" s="30"/>
      <c r="AC3777" s="30"/>
      <c r="AD3777" s="30"/>
      <c r="AE3777" s="30"/>
      <c r="AR3777" s="158" t="s">
        <v>2956</v>
      </c>
      <c r="AT3777" s="158" t="s">
        <v>777</v>
      </c>
      <c r="AU3777" s="158" t="s">
        <v>87</v>
      </c>
      <c r="AY3777" s="18" t="s">
        <v>157</v>
      </c>
      <c r="BE3777" s="159">
        <f>IF(N3777="základná",J3777,0)</f>
        <v>0</v>
      </c>
      <c r="BF3777" s="159">
        <f>IF(N3777="znížená",J3777,0)</f>
        <v>0</v>
      </c>
      <c r="BG3777" s="159">
        <f>IF(N3777="zákl. prenesená",J3777,0)</f>
        <v>0</v>
      </c>
      <c r="BH3777" s="159">
        <f>IF(N3777="zníž. prenesená",J3777,0)</f>
        <v>0</v>
      </c>
      <c r="BI3777" s="159">
        <f>IF(N3777="nulová",J3777,0)</f>
        <v>0</v>
      </c>
      <c r="BJ3777" s="18" t="s">
        <v>87</v>
      </c>
      <c r="BK3777" s="160">
        <f>ROUND(I3777*H3777,3)</f>
        <v>0</v>
      </c>
      <c r="BL3777" s="18" t="s">
        <v>682</v>
      </c>
      <c r="BM3777" s="158" t="s">
        <v>4436</v>
      </c>
    </row>
    <row r="3778" spans="1:65" s="13" customFormat="1" ht="22.5" x14ac:dyDescent="0.2">
      <c r="B3778" s="165"/>
      <c r="D3778" s="166" t="s">
        <v>269</v>
      </c>
      <c r="E3778" s="167" t="s">
        <v>1</v>
      </c>
      <c r="F3778" s="168" t="s">
        <v>4437</v>
      </c>
      <c r="H3778" s="167" t="s">
        <v>1</v>
      </c>
      <c r="L3778" s="165"/>
      <c r="M3778" s="169"/>
      <c r="N3778" s="170"/>
      <c r="O3778" s="170"/>
      <c r="P3778" s="170"/>
      <c r="Q3778" s="170"/>
      <c r="R3778" s="170"/>
      <c r="S3778" s="170"/>
      <c r="T3778" s="171"/>
      <c r="AT3778" s="167" t="s">
        <v>269</v>
      </c>
      <c r="AU3778" s="167" t="s">
        <v>87</v>
      </c>
      <c r="AV3778" s="13" t="s">
        <v>79</v>
      </c>
      <c r="AW3778" s="13" t="s">
        <v>26</v>
      </c>
      <c r="AX3778" s="13" t="s">
        <v>71</v>
      </c>
      <c r="AY3778" s="167" t="s">
        <v>157</v>
      </c>
    </row>
    <row r="3779" spans="1:65" s="14" customFormat="1" x14ac:dyDescent="0.2">
      <c r="B3779" s="172"/>
      <c r="D3779" s="166" t="s">
        <v>269</v>
      </c>
      <c r="E3779" s="173" t="s">
        <v>1</v>
      </c>
      <c r="F3779" s="174" t="s">
        <v>4438</v>
      </c>
      <c r="H3779" s="175">
        <v>3349.78</v>
      </c>
      <c r="L3779" s="172"/>
      <c r="M3779" s="176"/>
      <c r="N3779" s="177"/>
      <c r="O3779" s="177"/>
      <c r="P3779" s="177"/>
      <c r="Q3779" s="177"/>
      <c r="R3779" s="177"/>
      <c r="S3779" s="177"/>
      <c r="T3779" s="178"/>
      <c r="AT3779" s="173" t="s">
        <v>269</v>
      </c>
      <c r="AU3779" s="173" t="s">
        <v>87</v>
      </c>
      <c r="AV3779" s="14" t="s">
        <v>87</v>
      </c>
      <c r="AW3779" s="14" t="s">
        <v>26</v>
      </c>
      <c r="AX3779" s="14" t="s">
        <v>71</v>
      </c>
      <c r="AY3779" s="173" t="s">
        <v>157</v>
      </c>
    </row>
    <row r="3780" spans="1:65" s="14" customFormat="1" x14ac:dyDescent="0.2">
      <c r="B3780" s="172"/>
      <c r="D3780" s="166" t="s">
        <v>269</v>
      </c>
      <c r="E3780" s="173" t="s">
        <v>1</v>
      </c>
      <c r="F3780" s="174" t="s">
        <v>4439</v>
      </c>
      <c r="H3780" s="175">
        <v>25297.86</v>
      </c>
      <c r="L3780" s="172"/>
      <c r="M3780" s="176"/>
      <c r="N3780" s="177"/>
      <c r="O3780" s="177"/>
      <c r="P3780" s="177"/>
      <c r="Q3780" s="177"/>
      <c r="R3780" s="177"/>
      <c r="S3780" s="177"/>
      <c r="T3780" s="178"/>
      <c r="AT3780" s="173" t="s">
        <v>269</v>
      </c>
      <c r="AU3780" s="173" t="s">
        <v>87</v>
      </c>
      <c r="AV3780" s="14" t="s">
        <v>87</v>
      </c>
      <c r="AW3780" s="14" t="s">
        <v>26</v>
      </c>
      <c r="AX3780" s="14" t="s">
        <v>71</v>
      </c>
      <c r="AY3780" s="173" t="s">
        <v>157</v>
      </c>
    </row>
    <row r="3781" spans="1:65" s="14" customFormat="1" x14ac:dyDescent="0.2">
      <c r="B3781" s="172"/>
      <c r="D3781" s="166" t="s">
        <v>269</v>
      </c>
      <c r="E3781" s="173" t="s">
        <v>1</v>
      </c>
      <c r="F3781" s="174" t="s">
        <v>4440</v>
      </c>
      <c r="H3781" s="175">
        <v>176.96</v>
      </c>
      <c r="L3781" s="172"/>
      <c r="M3781" s="176"/>
      <c r="N3781" s="177"/>
      <c r="O3781" s="177"/>
      <c r="P3781" s="177"/>
      <c r="Q3781" s="177"/>
      <c r="R3781" s="177"/>
      <c r="S3781" s="177"/>
      <c r="T3781" s="178"/>
      <c r="AT3781" s="173" t="s">
        <v>269</v>
      </c>
      <c r="AU3781" s="173" t="s">
        <v>87</v>
      </c>
      <c r="AV3781" s="14" t="s">
        <v>87</v>
      </c>
      <c r="AW3781" s="14" t="s">
        <v>26</v>
      </c>
      <c r="AX3781" s="14" t="s">
        <v>71</v>
      </c>
      <c r="AY3781" s="173" t="s">
        <v>157</v>
      </c>
    </row>
    <row r="3782" spans="1:65" s="14" customFormat="1" x14ac:dyDescent="0.2">
      <c r="B3782" s="172"/>
      <c r="D3782" s="166" t="s">
        <v>269</v>
      </c>
      <c r="E3782" s="173" t="s">
        <v>1</v>
      </c>
      <c r="F3782" s="174" t="s">
        <v>4441</v>
      </c>
      <c r="H3782" s="175">
        <v>5098.7</v>
      </c>
      <c r="L3782" s="172"/>
      <c r="M3782" s="176"/>
      <c r="N3782" s="177"/>
      <c r="O3782" s="177"/>
      <c r="P3782" s="177"/>
      <c r="Q3782" s="177"/>
      <c r="R3782" s="177"/>
      <c r="S3782" s="177"/>
      <c r="T3782" s="178"/>
      <c r="AT3782" s="173" t="s">
        <v>269</v>
      </c>
      <c r="AU3782" s="173" t="s">
        <v>87</v>
      </c>
      <c r="AV3782" s="14" t="s">
        <v>87</v>
      </c>
      <c r="AW3782" s="14" t="s">
        <v>26</v>
      </c>
      <c r="AX3782" s="14" t="s">
        <v>71</v>
      </c>
      <c r="AY3782" s="173" t="s">
        <v>157</v>
      </c>
    </row>
    <row r="3783" spans="1:65" s="14" customFormat="1" x14ac:dyDescent="0.2">
      <c r="B3783" s="172"/>
      <c r="D3783" s="166" t="s">
        <v>269</v>
      </c>
      <c r="E3783" s="173" t="s">
        <v>1</v>
      </c>
      <c r="F3783" s="174" t="s">
        <v>4442</v>
      </c>
      <c r="H3783" s="175">
        <v>57.44</v>
      </c>
      <c r="L3783" s="172"/>
      <c r="M3783" s="176"/>
      <c r="N3783" s="177"/>
      <c r="O3783" s="177"/>
      <c r="P3783" s="177"/>
      <c r="Q3783" s="177"/>
      <c r="R3783" s="177"/>
      <c r="S3783" s="177"/>
      <c r="T3783" s="178"/>
      <c r="AT3783" s="173" t="s">
        <v>269</v>
      </c>
      <c r="AU3783" s="173" t="s">
        <v>87</v>
      </c>
      <c r="AV3783" s="14" t="s">
        <v>87</v>
      </c>
      <c r="AW3783" s="14" t="s">
        <v>26</v>
      </c>
      <c r="AX3783" s="14" t="s">
        <v>71</v>
      </c>
      <c r="AY3783" s="173" t="s">
        <v>157</v>
      </c>
    </row>
    <row r="3784" spans="1:65" s="14" customFormat="1" x14ac:dyDescent="0.2">
      <c r="B3784" s="172"/>
      <c r="D3784" s="166" t="s">
        <v>269</v>
      </c>
      <c r="E3784" s="173" t="s">
        <v>1</v>
      </c>
      <c r="F3784" s="174" t="s">
        <v>4443</v>
      </c>
      <c r="H3784" s="175">
        <v>507.52</v>
      </c>
      <c r="L3784" s="172"/>
      <c r="M3784" s="176"/>
      <c r="N3784" s="177"/>
      <c r="O3784" s="177"/>
      <c r="P3784" s="177"/>
      <c r="Q3784" s="177"/>
      <c r="R3784" s="177"/>
      <c r="S3784" s="177"/>
      <c r="T3784" s="178"/>
      <c r="AT3784" s="173" t="s">
        <v>269</v>
      </c>
      <c r="AU3784" s="173" t="s">
        <v>87</v>
      </c>
      <c r="AV3784" s="14" t="s">
        <v>87</v>
      </c>
      <c r="AW3784" s="14" t="s">
        <v>26</v>
      </c>
      <c r="AX3784" s="14" t="s">
        <v>71</v>
      </c>
      <c r="AY3784" s="173" t="s">
        <v>157</v>
      </c>
    </row>
    <row r="3785" spans="1:65" s="14" customFormat="1" ht="22.5" x14ac:dyDescent="0.2">
      <c r="B3785" s="172"/>
      <c r="D3785" s="166" t="s">
        <v>269</v>
      </c>
      <c r="E3785" s="173" t="s">
        <v>1</v>
      </c>
      <c r="F3785" s="174" t="s">
        <v>4444</v>
      </c>
      <c r="H3785" s="175">
        <v>18699.03</v>
      </c>
      <c r="L3785" s="172"/>
      <c r="M3785" s="176"/>
      <c r="N3785" s="177"/>
      <c r="O3785" s="177"/>
      <c r="P3785" s="177"/>
      <c r="Q3785" s="177"/>
      <c r="R3785" s="177"/>
      <c r="S3785" s="177"/>
      <c r="T3785" s="178"/>
      <c r="AT3785" s="173" t="s">
        <v>269</v>
      </c>
      <c r="AU3785" s="173" t="s">
        <v>87</v>
      </c>
      <c r="AV3785" s="14" t="s">
        <v>87</v>
      </c>
      <c r="AW3785" s="14" t="s">
        <v>26</v>
      </c>
      <c r="AX3785" s="14" t="s">
        <v>71</v>
      </c>
      <c r="AY3785" s="173" t="s">
        <v>157</v>
      </c>
    </row>
    <row r="3786" spans="1:65" s="14" customFormat="1" x14ac:dyDescent="0.2">
      <c r="B3786" s="172"/>
      <c r="D3786" s="166" t="s">
        <v>269</v>
      </c>
      <c r="E3786" s="173" t="s">
        <v>1</v>
      </c>
      <c r="F3786" s="174" t="s">
        <v>4445</v>
      </c>
      <c r="H3786" s="175">
        <v>877.54</v>
      </c>
      <c r="L3786" s="172"/>
      <c r="M3786" s="176"/>
      <c r="N3786" s="177"/>
      <c r="O3786" s="177"/>
      <c r="P3786" s="177"/>
      <c r="Q3786" s="177"/>
      <c r="R3786" s="177"/>
      <c r="S3786" s="177"/>
      <c r="T3786" s="178"/>
      <c r="AT3786" s="173" t="s">
        <v>269</v>
      </c>
      <c r="AU3786" s="173" t="s">
        <v>87</v>
      </c>
      <c r="AV3786" s="14" t="s">
        <v>87</v>
      </c>
      <c r="AW3786" s="14" t="s">
        <v>26</v>
      </c>
      <c r="AX3786" s="14" t="s">
        <v>71</v>
      </c>
      <c r="AY3786" s="173" t="s">
        <v>157</v>
      </c>
    </row>
    <row r="3787" spans="1:65" s="14" customFormat="1" x14ac:dyDescent="0.2">
      <c r="B3787" s="172"/>
      <c r="D3787" s="166" t="s">
        <v>269</v>
      </c>
      <c r="E3787" s="173" t="s">
        <v>1</v>
      </c>
      <c r="F3787" s="174" t="s">
        <v>4446</v>
      </c>
      <c r="H3787" s="175">
        <v>301.7</v>
      </c>
      <c r="L3787" s="172"/>
      <c r="M3787" s="176"/>
      <c r="N3787" s="177"/>
      <c r="O3787" s="177"/>
      <c r="P3787" s="177"/>
      <c r="Q3787" s="177"/>
      <c r="R3787" s="177"/>
      <c r="S3787" s="177"/>
      <c r="T3787" s="178"/>
      <c r="AT3787" s="173" t="s">
        <v>269</v>
      </c>
      <c r="AU3787" s="173" t="s">
        <v>87</v>
      </c>
      <c r="AV3787" s="14" t="s">
        <v>87</v>
      </c>
      <c r="AW3787" s="14" t="s">
        <v>26</v>
      </c>
      <c r="AX3787" s="14" t="s">
        <v>71</v>
      </c>
      <c r="AY3787" s="173" t="s">
        <v>157</v>
      </c>
    </row>
    <row r="3788" spans="1:65" s="14" customFormat="1" x14ac:dyDescent="0.2">
      <c r="B3788" s="172"/>
      <c r="D3788" s="166" t="s">
        <v>269</v>
      </c>
      <c r="E3788" s="173" t="s">
        <v>1</v>
      </c>
      <c r="F3788" s="174" t="s">
        <v>4447</v>
      </c>
      <c r="H3788" s="175">
        <v>280.20999999999998</v>
      </c>
      <c r="L3788" s="172"/>
      <c r="M3788" s="176"/>
      <c r="N3788" s="177"/>
      <c r="O3788" s="177"/>
      <c r="P3788" s="177"/>
      <c r="Q3788" s="177"/>
      <c r="R3788" s="177"/>
      <c r="S3788" s="177"/>
      <c r="T3788" s="178"/>
      <c r="AT3788" s="173" t="s">
        <v>269</v>
      </c>
      <c r="AU3788" s="173" t="s">
        <v>87</v>
      </c>
      <c r="AV3788" s="14" t="s">
        <v>87</v>
      </c>
      <c r="AW3788" s="14" t="s">
        <v>26</v>
      </c>
      <c r="AX3788" s="14" t="s">
        <v>71</v>
      </c>
      <c r="AY3788" s="173" t="s">
        <v>157</v>
      </c>
    </row>
    <row r="3789" spans="1:65" s="14" customFormat="1" x14ac:dyDescent="0.2">
      <c r="B3789" s="172"/>
      <c r="D3789" s="166" t="s">
        <v>269</v>
      </c>
      <c r="E3789" s="173" t="s">
        <v>1</v>
      </c>
      <c r="F3789" s="174" t="s">
        <v>4448</v>
      </c>
      <c r="H3789" s="175">
        <v>1073.3399999999999</v>
      </c>
      <c r="L3789" s="172"/>
      <c r="M3789" s="176"/>
      <c r="N3789" s="177"/>
      <c r="O3789" s="177"/>
      <c r="P3789" s="177"/>
      <c r="Q3789" s="177"/>
      <c r="R3789" s="177"/>
      <c r="S3789" s="177"/>
      <c r="T3789" s="178"/>
      <c r="AT3789" s="173" t="s">
        <v>269</v>
      </c>
      <c r="AU3789" s="173" t="s">
        <v>87</v>
      </c>
      <c r="AV3789" s="14" t="s">
        <v>87</v>
      </c>
      <c r="AW3789" s="14" t="s">
        <v>26</v>
      </c>
      <c r="AX3789" s="14" t="s">
        <v>71</v>
      </c>
      <c r="AY3789" s="173" t="s">
        <v>157</v>
      </c>
    </row>
    <row r="3790" spans="1:65" s="14" customFormat="1" x14ac:dyDescent="0.2">
      <c r="B3790" s="172"/>
      <c r="D3790" s="166" t="s">
        <v>269</v>
      </c>
      <c r="E3790" s="173" t="s">
        <v>1</v>
      </c>
      <c r="F3790" s="174" t="s">
        <v>4449</v>
      </c>
      <c r="H3790" s="175">
        <v>389.5</v>
      </c>
      <c r="L3790" s="172"/>
      <c r="M3790" s="176"/>
      <c r="N3790" s="177"/>
      <c r="O3790" s="177"/>
      <c r="P3790" s="177"/>
      <c r="Q3790" s="177"/>
      <c r="R3790" s="177"/>
      <c r="S3790" s="177"/>
      <c r="T3790" s="178"/>
      <c r="AT3790" s="173" t="s">
        <v>269</v>
      </c>
      <c r="AU3790" s="173" t="s">
        <v>87</v>
      </c>
      <c r="AV3790" s="14" t="s">
        <v>87</v>
      </c>
      <c r="AW3790" s="14" t="s">
        <v>26</v>
      </c>
      <c r="AX3790" s="14" t="s">
        <v>71</v>
      </c>
      <c r="AY3790" s="173" t="s">
        <v>157</v>
      </c>
    </row>
    <row r="3791" spans="1:65" s="14" customFormat="1" x14ac:dyDescent="0.2">
      <c r="B3791" s="172"/>
      <c r="D3791" s="166" t="s">
        <v>269</v>
      </c>
      <c r="E3791" s="173" t="s">
        <v>1</v>
      </c>
      <c r="F3791" s="174" t="s">
        <v>4450</v>
      </c>
      <c r="H3791" s="175">
        <v>5211.17</v>
      </c>
      <c r="L3791" s="172"/>
      <c r="M3791" s="176"/>
      <c r="N3791" s="177"/>
      <c r="O3791" s="177"/>
      <c r="P3791" s="177"/>
      <c r="Q3791" s="177"/>
      <c r="R3791" s="177"/>
      <c r="S3791" s="177"/>
      <c r="T3791" s="178"/>
      <c r="AT3791" s="173" t="s">
        <v>269</v>
      </c>
      <c r="AU3791" s="173" t="s">
        <v>87</v>
      </c>
      <c r="AV3791" s="14" t="s">
        <v>87</v>
      </c>
      <c r="AW3791" s="14" t="s">
        <v>26</v>
      </c>
      <c r="AX3791" s="14" t="s">
        <v>71</v>
      </c>
      <c r="AY3791" s="173" t="s">
        <v>157</v>
      </c>
    </row>
    <row r="3792" spans="1:65" s="14" customFormat="1" x14ac:dyDescent="0.2">
      <c r="B3792" s="172"/>
      <c r="D3792" s="166" t="s">
        <v>269</v>
      </c>
      <c r="E3792" s="173" t="s">
        <v>1</v>
      </c>
      <c r="F3792" s="174" t="s">
        <v>4451</v>
      </c>
      <c r="H3792" s="175">
        <v>16.3</v>
      </c>
      <c r="L3792" s="172"/>
      <c r="M3792" s="176"/>
      <c r="N3792" s="177"/>
      <c r="O3792" s="177"/>
      <c r="P3792" s="177"/>
      <c r="Q3792" s="177"/>
      <c r="R3792" s="177"/>
      <c r="S3792" s="177"/>
      <c r="T3792" s="178"/>
      <c r="AT3792" s="173" t="s">
        <v>269</v>
      </c>
      <c r="AU3792" s="173" t="s">
        <v>87</v>
      </c>
      <c r="AV3792" s="14" t="s">
        <v>87</v>
      </c>
      <c r="AW3792" s="14" t="s">
        <v>26</v>
      </c>
      <c r="AX3792" s="14" t="s">
        <v>71</v>
      </c>
      <c r="AY3792" s="173" t="s">
        <v>157</v>
      </c>
    </row>
    <row r="3793" spans="2:51" s="14" customFormat="1" x14ac:dyDescent="0.2">
      <c r="B3793" s="172"/>
      <c r="D3793" s="166" t="s">
        <v>269</v>
      </c>
      <c r="E3793" s="173" t="s">
        <v>1</v>
      </c>
      <c r="F3793" s="174" t="s">
        <v>4452</v>
      </c>
      <c r="H3793" s="175">
        <v>101.31</v>
      </c>
      <c r="L3793" s="172"/>
      <c r="M3793" s="176"/>
      <c r="N3793" s="177"/>
      <c r="O3793" s="177"/>
      <c r="P3793" s="177"/>
      <c r="Q3793" s="177"/>
      <c r="R3793" s="177"/>
      <c r="S3793" s="177"/>
      <c r="T3793" s="178"/>
      <c r="AT3793" s="173" t="s">
        <v>269</v>
      </c>
      <c r="AU3793" s="173" t="s">
        <v>87</v>
      </c>
      <c r="AV3793" s="14" t="s">
        <v>87</v>
      </c>
      <c r="AW3793" s="14" t="s">
        <v>26</v>
      </c>
      <c r="AX3793" s="14" t="s">
        <v>71</v>
      </c>
      <c r="AY3793" s="173" t="s">
        <v>157</v>
      </c>
    </row>
    <row r="3794" spans="2:51" s="14" customFormat="1" x14ac:dyDescent="0.2">
      <c r="B3794" s="172"/>
      <c r="D3794" s="166" t="s">
        <v>269</v>
      </c>
      <c r="E3794" s="173" t="s">
        <v>1</v>
      </c>
      <c r="F3794" s="174" t="s">
        <v>4453</v>
      </c>
      <c r="H3794" s="175">
        <v>428.5</v>
      </c>
      <c r="L3794" s="172"/>
      <c r="M3794" s="176"/>
      <c r="N3794" s="177"/>
      <c r="O3794" s="177"/>
      <c r="P3794" s="177"/>
      <c r="Q3794" s="177"/>
      <c r="R3794" s="177"/>
      <c r="S3794" s="177"/>
      <c r="T3794" s="178"/>
      <c r="AT3794" s="173" t="s">
        <v>269</v>
      </c>
      <c r="AU3794" s="173" t="s">
        <v>87</v>
      </c>
      <c r="AV3794" s="14" t="s">
        <v>87</v>
      </c>
      <c r="AW3794" s="14" t="s">
        <v>26</v>
      </c>
      <c r="AX3794" s="14" t="s">
        <v>71</v>
      </c>
      <c r="AY3794" s="173" t="s">
        <v>157</v>
      </c>
    </row>
    <row r="3795" spans="2:51" s="14" customFormat="1" x14ac:dyDescent="0.2">
      <c r="B3795" s="172"/>
      <c r="D3795" s="166" t="s">
        <v>269</v>
      </c>
      <c r="E3795" s="173" t="s">
        <v>1</v>
      </c>
      <c r="F3795" s="174" t="s">
        <v>4454</v>
      </c>
      <c r="H3795" s="175">
        <v>157</v>
      </c>
      <c r="L3795" s="172"/>
      <c r="M3795" s="176"/>
      <c r="N3795" s="177"/>
      <c r="O3795" s="177"/>
      <c r="P3795" s="177"/>
      <c r="Q3795" s="177"/>
      <c r="R3795" s="177"/>
      <c r="S3795" s="177"/>
      <c r="T3795" s="178"/>
      <c r="AT3795" s="173" t="s">
        <v>269</v>
      </c>
      <c r="AU3795" s="173" t="s">
        <v>87</v>
      </c>
      <c r="AV3795" s="14" t="s">
        <v>87</v>
      </c>
      <c r="AW3795" s="14" t="s">
        <v>26</v>
      </c>
      <c r="AX3795" s="14" t="s">
        <v>71</v>
      </c>
      <c r="AY3795" s="173" t="s">
        <v>157</v>
      </c>
    </row>
    <row r="3796" spans="2:51" s="16" customFormat="1" x14ac:dyDescent="0.2">
      <c r="B3796" s="186"/>
      <c r="D3796" s="166" t="s">
        <v>269</v>
      </c>
      <c r="E3796" s="187" t="s">
        <v>1</v>
      </c>
      <c r="F3796" s="188" t="s">
        <v>319</v>
      </c>
      <c r="H3796" s="189">
        <v>62023.86</v>
      </c>
      <c r="L3796" s="186"/>
      <c r="M3796" s="190"/>
      <c r="N3796" s="191"/>
      <c r="O3796" s="191"/>
      <c r="P3796" s="191"/>
      <c r="Q3796" s="191"/>
      <c r="R3796" s="191"/>
      <c r="S3796" s="191"/>
      <c r="T3796" s="192"/>
      <c r="AT3796" s="187" t="s">
        <v>269</v>
      </c>
      <c r="AU3796" s="187" t="s">
        <v>87</v>
      </c>
      <c r="AV3796" s="16" t="s">
        <v>92</v>
      </c>
      <c r="AW3796" s="16" t="s">
        <v>26</v>
      </c>
      <c r="AX3796" s="16" t="s">
        <v>71</v>
      </c>
      <c r="AY3796" s="187" t="s">
        <v>157</v>
      </c>
    </row>
    <row r="3797" spans="2:51" s="14" customFormat="1" x14ac:dyDescent="0.2">
      <c r="B3797" s="172"/>
      <c r="D3797" s="166" t="s">
        <v>269</v>
      </c>
      <c r="E3797" s="173" t="s">
        <v>1</v>
      </c>
      <c r="F3797" s="174" t="s">
        <v>4455</v>
      </c>
      <c r="H3797" s="175">
        <v>3001.1930000000002</v>
      </c>
      <c r="L3797" s="172"/>
      <c r="M3797" s="176"/>
      <c r="N3797" s="177"/>
      <c r="O3797" s="177"/>
      <c r="P3797" s="177"/>
      <c r="Q3797" s="177"/>
      <c r="R3797" s="177"/>
      <c r="S3797" s="177"/>
      <c r="T3797" s="178"/>
      <c r="AT3797" s="173" t="s">
        <v>269</v>
      </c>
      <c r="AU3797" s="173" t="s">
        <v>87</v>
      </c>
      <c r="AV3797" s="14" t="s">
        <v>87</v>
      </c>
      <c r="AW3797" s="14" t="s">
        <v>26</v>
      </c>
      <c r="AX3797" s="14" t="s">
        <v>71</v>
      </c>
      <c r="AY3797" s="173" t="s">
        <v>157</v>
      </c>
    </row>
    <row r="3798" spans="2:51" s="14" customFormat="1" x14ac:dyDescent="0.2">
      <c r="B3798" s="172"/>
      <c r="D3798" s="166" t="s">
        <v>269</v>
      </c>
      <c r="E3798" s="173" t="s">
        <v>1</v>
      </c>
      <c r="F3798" s="174" t="s">
        <v>4456</v>
      </c>
      <c r="H3798" s="175">
        <v>3001.1930000000002</v>
      </c>
      <c r="L3798" s="172"/>
      <c r="M3798" s="176"/>
      <c r="N3798" s="177"/>
      <c r="O3798" s="177"/>
      <c r="P3798" s="177"/>
      <c r="Q3798" s="177"/>
      <c r="R3798" s="177"/>
      <c r="S3798" s="177"/>
      <c r="T3798" s="178"/>
      <c r="AT3798" s="173" t="s">
        <v>269</v>
      </c>
      <c r="AU3798" s="173" t="s">
        <v>87</v>
      </c>
      <c r="AV3798" s="14" t="s">
        <v>87</v>
      </c>
      <c r="AW3798" s="14" t="s">
        <v>26</v>
      </c>
      <c r="AX3798" s="14" t="s">
        <v>71</v>
      </c>
      <c r="AY3798" s="173" t="s">
        <v>157</v>
      </c>
    </row>
    <row r="3799" spans="2:51" s="16" customFormat="1" x14ac:dyDescent="0.2">
      <c r="B3799" s="186"/>
      <c r="D3799" s="166" t="s">
        <v>269</v>
      </c>
      <c r="E3799" s="187" t="s">
        <v>1</v>
      </c>
      <c r="F3799" s="188" t="s">
        <v>319</v>
      </c>
      <c r="H3799" s="189">
        <v>6002.3860000000004</v>
      </c>
      <c r="L3799" s="186"/>
      <c r="M3799" s="190"/>
      <c r="N3799" s="191"/>
      <c r="O3799" s="191"/>
      <c r="P3799" s="191"/>
      <c r="Q3799" s="191"/>
      <c r="R3799" s="191"/>
      <c r="S3799" s="191"/>
      <c r="T3799" s="192"/>
      <c r="AT3799" s="187" t="s">
        <v>269</v>
      </c>
      <c r="AU3799" s="187" t="s">
        <v>87</v>
      </c>
      <c r="AV3799" s="16" t="s">
        <v>92</v>
      </c>
      <c r="AW3799" s="16" t="s">
        <v>26</v>
      </c>
      <c r="AX3799" s="16" t="s">
        <v>71</v>
      </c>
      <c r="AY3799" s="187" t="s">
        <v>157</v>
      </c>
    </row>
    <row r="3800" spans="2:51" s="13" customFormat="1" x14ac:dyDescent="0.2">
      <c r="B3800" s="165"/>
      <c r="D3800" s="166" t="s">
        <v>269</v>
      </c>
      <c r="E3800" s="167" t="s">
        <v>1</v>
      </c>
      <c r="F3800" s="168" t="s">
        <v>4457</v>
      </c>
      <c r="H3800" s="167" t="s">
        <v>1</v>
      </c>
      <c r="L3800" s="165"/>
      <c r="M3800" s="169"/>
      <c r="N3800" s="170"/>
      <c r="O3800" s="170"/>
      <c r="P3800" s="170"/>
      <c r="Q3800" s="170"/>
      <c r="R3800" s="170"/>
      <c r="S3800" s="170"/>
      <c r="T3800" s="171"/>
      <c r="AT3800" s="167" t="s">
        <v>269</v>
      </c>
      <c r="AU3800" s="167" t="s">
        <v>87</v>
      </c>
      <c r="AV3800" s="13" t="s">
        <v>79</v>
      </c>
      <c r="AW3800" s="13" t="s">
        <v>26</v>
      </c>
      <c r="AX3800" s="13" t="s">
        <v>71</v>
      </c>
      <c r="AY3800" s="167" t="s">
        <v>157</v>
      </c>
    </row>
    <row r="3801" spans="2:51" s="13" customFormat="1" x14ac:dyDescent="0.2">
      <c r="B3801" s="165"/>
      <c r="D3801" s="166" t="s">
        <v>269</v>
      </c>
      <c r="E3801" s="167" t="s">
        <v>1</v>
      </c>
      <c r="F3801" s="168" t="s">
        <v>4458</v>
      </c>
      <c r="H3801" s="167" t="s">
        <v>1</v>
      </c>
      <c r="L3801" s="165"/>
      <c r="M3801" s="169"/>
      <c r="N3801" s="170"/>
      <c r="O3801" s="170"/>
      <c r="P3801" s="170"/>
      <c r="Q3801" s="170"/>
      <c r="R3801" s="170"/>
      <c r="S3801" s="170"/>
      <c r="T3801" s="171"/>
      <c r="AT3801" s="167" t="s">
        <v>269</v>
      </c>
      <c r="AU3801" s="167" t="s">
        <v>87</v>
      </c>
      <c r="AV3801" s="13" t="s">
        <v>79</v>
      </c>
      <c r="AW3801" s="13" t="s">
        <v>26</v>
      </c>
      <c r="AX3801" s="13" t="s">
        <v>71</v>
      </c>
      <c r="AY3801" s="167" t="s">
        <v>157</v>
      </c>
    </row>
    <row r="3802" spans="2:51" s="13" customFormat="1" ht="33.75" x14ac:dyDescent="0.2">
      <c r="B3802" s="165"/>
      <c r="D3802" s="166" t="s">
        <v>269</v>
      </c>
      <c r="E3802" s="167" t="s">
        <v>1</v>
      </c>
      <c r="F3802" s="168" t="s">
        <v>4459</v>
      </c>
      <c r="H3802" s="167" t="s">
        <v>1</v>
      </c>
      <c r="L3802" s="165"/>
      <c r="M3802" s="169"/>
      <c r="N3802" s="170"/>
      <c r="O3802" s="170"/>
      <c r="P3802" s="170"/>
      <c r="Q3802" s="170"/>
      <c r="R3802" s="170"/>
      <c r="S3802" s="170"/>
      <c r="T3802" s="171"/>
      <c r="AT3802" s="167" t="s">
        <v>269</v>
      </c>
      <c r="AU3802" s="167" t="s">
        <v>87</v>
      </c>
      <c r="AV3802" s="13" t="s">
        <v>79</v>
      </c>
      <c r="AW3802" s="13" t="s">
        <v>26</v>
      </c>
      <c r="AX3802" s="13" t="s">
        <v>71</v>
      </c>
      <c r="AY3802" s="167" t="s">
        <v>157</v>
      </c>
    </row>
    <row r="3803" spans="2:51" s="13" customFormat="1" x14ac:dyDescent="0.2">
      <c r="B3803" s="165"/>
      <c r="D3803" s="166" t="s">
        <v>269</v>
      </c>
      <c r="E3803" s="167" t="s">
        <v>1</v>
      </c>
      <c r="F3803" s="168" t="s">
        <v>4460</v>
      </c>
      <c r="H3803" s="167" t="s">
        <v>1</v>
      </c>
      <c r="L3803" s="165"/>
      <c r="M3803" s="169"/>
      <c r="N3803" s="170"/>
      <c r="O3803" s="170"/>
      <c r="P3803" s="170"/>
      <c r="Q3803" s="170"/>
      <c r="R3803" s="170"/>
      <c r="S3803" s="170"/>
      <c r="T3803" s="171"/>
      <c r="AT3803" s="167" t="s">
        <v>269</v>
      </c>
      <c r="AU3803" s="167" t="s">
        <v>87</v>
      </c>
      <c r="AV3803" s="13" t="s">
        <v>79</v>
      </c>
      <c r="AW3803" s="13" t="s">
        <v>26</v>
      </c>
      <c r="AX3803" s="13" t="s">
        <v>71</v>
      </c>
      <c r="AY3803" s="167" t="s">
        <v>157</v>
      </c>
    </row>
    <row r="3804" spans="2:51" s="13" customFormat="1" ht="22.5" x14ac:dyDescent="0.2">
      <c r="B3804" s="165"/>
      <c r="D3804" s="166" t="s">
        <v>269</v>
      </c>
      <c r="E3804" s="167" t="s">
        <v>1</v>
      </c>
      <c r="F3804" s="168" t="s">
        <v>4461</v>
      </c>
      <c r="H3804" s="167" t="s">
        <v>1</v>
      </c>
      <c r="L3804" s="165"/>
      <c r="M3804" s="169"/>
      <c r="N3804" s="170"/>
      <c r="O3804" s="170"/>
      <c r="P3804" s="170"/>
      <c r="Q3804" s="170"/>
      <c r="R3804" s="170"/>
      <c r="S3804" s="170"/>
      <c r="T3804" s="171"/>
      <c r="AT3804" s="167" t="s">
        <v>269</v>
      </c>
      <c r="AU3804" s="167" t="s">
        <v>87</v>
      </c>
      <c r="AV3804" s="13" t="s">
        <v>79</v>
      </c>
      <c r="AW3804" s="13" t="s">
        <v>26</v>
      </c>
      <c r="AX3804" s="13" t="s">
        <v>71</v>
      </c>
      <c r="AY3804" s="167" t="s">
        <v>157</v>
      </c>
    </row>
    <row r="3805" spans="2:51" s="13" customFormat="1" ht="22.5" x14ac:dyDescent="0.2">
      <c r="B3805" s="165"/>
      <c r="D3805" s="166" t="s">
        <v>269</v>
      </c>
      <c r="E3805" s="167" t="s">
        <v>1</v>
      </c>
      <c r="F3805" s="168" t="s">
        <v>4462</v>
      </c>
      <c r="H3805" s="167" t="s">
        <v>1</v>
      </c>
      <c r="L3805" s="165"/>
      <c r="M3805" s="169"/>
      <c r="N3805" s="170"/>
      <c r="O3805" s="170"/>
      <c r="P3805" s="170"/>
      <c r="Q3805" s="170"/>
      <c r="R3805" s="170"/>
      <c r="S3805" s="170"/>
      <c r="T3805" s="171"/>
      <c r="AT3805" s="167" t="s">
        <v>269</v>
      </c>
      <c r="AU3805" s="167" t="s">
        <v>87</v>
      </c>
      <c r="AV3805" s="13" t="s">
        <v>79</v>
      </c>
      <c r="AW3805" s="13" t="s">
        <v>26</v>
      </c>
      <c r="AX3805" s="13" t="s">
        <v>71</v>
      </c>
      <c r="AY3805" s="167" t="s">
        <v>157</v>
      </c>
    </row>
    <row r="3806" spans="2:51" s="13" customFormat="1" x14ac:dyDescent="0.2">
      <c r="B3806" s="165"/>
      <c r="D3806" s="166" t="s">
        <v>269</v>
      </c>
      <c r="E3806" s="167" t="s">
        <v>1</v>
      </c>
      <c r="F3806" s="168" t="s">
        <v>4463</v>
      </c>
      <c r="H3806" s="167" t="s">
        <v>1</v>
      </c>
      <c r="L3806" s="165"/>
      <c r="M3806" s="169"/>
      <c r="N3806" s="170"/>
      <c r="O3806" s="170"/>
      <c r="P3806" s="170"/>
      <c r="Q3806" s="170"/>
      <c r="R3806" s="170"/>
      <c r="S3806" s="170"/>
      <c r="T3806" s="171"/>
      <c r="AT3806" s="167" t="s">
        <v>269</v>
      </c>
      <c r="AU3806" s="167" t="s">
        <v>87</v>
      </c>
      <c r="AV3806" s="13" t="s">
        <v>79</v>
      </c>
      <c r="AW3806" s="13" t="s">
        <v>26</v>
      </c>
      <c r="AX3806" s="13" t="s">
        <v>71</v>
      </c>
      <c r="AY3806" s="167" t="s">
        <v>157</v>
      </c>
    </row>
    <row r="3807" spans="2:51" s="13" customFormat="1" ht="22.5" x14ac:dyDescent="0.2">
      <c r="B3807" s="165"/>
      <c r="D3807" s="166" t="s">
        <v>269</v>
      </c>
      <c r="E3807" s="167" t="s">
        <v>1</v>
      </c>
      <c r="F3807" s="168" t="s">
        <v>4464</v>
      </c>
      <c r="H3807" s="167" t="s">
        <v>1</v>
      </c>
      <c r="L3807" s="165"/>
      <c r="M3807" s="169"/>
      <c r="N3807" s="170"/>
      <c r="O3807" s="170"/>
      <c r="P3807" s="170"/>
      <c r="Q3807" s="170"/>
      <c r="R3807" s="170"/>
      <c r="S3807" s="170"/>
      <c r="T3807" s="171"/>
      <c r="AT3807" s="167" t="s">
        <v>269</v>
      </c>
      <c r="AU3807" s="167" t="s">
        <v>87</v>
      </c>
      <c r="AV3807" s="13" t="s">
        <v>79</v>
      </c>
      <c r="AW3807" s="13" t="s">
        <v>26</v>
      </c>
      <c r="AX3807" s="13" t="s">
        <v>71</v>
      </c>
      <c r="AY3807" s="167" t="s">
        <v>157</v>
      </c>
    </row>
    <row r="3808" spans="2:51" s="13" customFormat="1" x14ac:dyDescent="0.2">
      <c r="B3808" s="165"/>
      <c r="D3808" s="166" t="s">
        <v>269</v>
      </c>
      <c r="E3808" s="167" t="s">
        <v>1</v>
      </c>
      <c r="F3808" s="168" t="s">
        <v>4465</v>
      </c>
      <c r="H3808" s="167" t="s">
        <v>1</v>
      </c>
      <c r="L3808" s="165"/>
      <c r="M3808" s="169"/>
      <c r="N3808" s="170"/>
      <c r="O3808" s="170"/>
      <c r="P3808" s="170"/>
      <c r="Q3808" s="170"/>
      <c r="R3808" s="170"/>
      <c r="S3808" s="170"/>
      <c r="T3808" s="171"/>
      <c r="AT3808" s="167" t="s">
        <v>269</v>
      </c>
      <c r="AU3808" s="167" t="s">
        <v>87</v>
      </c>
      <c r="AV3808" s="13" t="s">
        <v>79</v>
      </c>
      <c r="AW3808" s="13" t="s">
        <v>26</v>
      </c>
      <c r="AX3808" s="13" t="s">
        <v>71</v>
      </c>
      <c r="AY3808" s="167" t="s">
        <v>157</v>
      </c>
    </row>
    <row r="3809" spans="1:65" s="15" customFormat="1" x14ac:dyDescent="0.2">
      <c r="B3809" s="179"/>
      <c r="D3809" s="166" t="s">
        <v>269</v>
      </c>
      <c r="E3809" s="180" t="s">
        <v>1</v>
      </c>
      <c r="F3809" s="181" t="s">
        <v>272</v>
      </c>
      <c r="H3809" s="182">
        <v>68026.245999999999</v>
      </c>
      <c r="L3809" s="179"/>
      <c r="M3809" s="183"/>
      <c r="N3809" s="184"/>
      <c r="O3809" s="184"/>
      <c r="P3809" s="184"/>
      <c r="Q3809" s="184"/>
      <c r="R3809" s="184"/>
      <c r="S3809" s="184"/>
      <c r="T3809" s="185"/>
      <c r="AT3809" s="180" t="s">
        <v>269</v>
      </c>
      <c r="AU3809" s="180" t="s">
        <v>87</v>
      </c>
      <c r="AV3809" s="15" t="s">
        <v>162</v>
      </c>
      <c r="AW3809" s="15" t="s">
        <v>26</v>
      </c>
      <c r="AX3809" s="15" t="s">
        <v>79</v>
      </c>
      <c r="AY3809" s="180" t="s">
        <v>157</v>
      </c>
    </row>
    <row r="3810" spans="1:65" s="2" customFormat="1" ht="37.9" customHeight="1" x14ac:dyDescent="0.2">
      <c r="A3810" s="30"/>
      <c r="B3810" s="147"/>
      <c r="C3810" s="193" t="s">
        <v>4466</v>
      </c>
      <c r="D3810" s="193" t="s">
        <v>777</v>
      </c>
      <c r="E3810" s="194" t="s">
        <v>4467</v>
      </c>
      <c r="F3810" s="195" t="s">
        <v>4468</v>
      </c>
      <c r="G3810" s="196" t="s">
        <v>757</v>
      </c>
      <c r="H3810" s="197">
        <v>5329.2359999999999</v>
      </c>
      <c r="I3810" s="197"/>
      <c r="J3810" s="197">
        <f>ROUND(I3810*H3810,3)</f>
        <v>0</v>
      </c>
      <c r="K3810" s="198"/>
      <c r="L3810" s="199"/>
      <c r="M3810" s="200" t="s">
        <v>1</v>
      </c>
      <c r="N3810" s="201" t="s">
        <v>37</v>
      </c>
      <c r="O3810" s="156">
        <v>0</v>
      </c>
      <c r="P3810" s="156">
        <f>O3810*H3810</f>
        <v>0</v>
      </c>
      <c r="Q3810" s="156">
        <v>1</v>
      </c>
      <c r="R3810" s="156">
        <f>Q3810*H3810</f>
        <v>5329.2359999999999</v>
      </c>
      <c r="S3810" s="156">
        <v>0</v>
      </c>
      <c r="T3810" s="157">
        <f>S3810*H3810</f>
        <v>0</v>
      </c>
      <c r="U3810" s="30"/>
      <c r="V3810" s="30"/>
      <c r="W3810" s="30"/>
      <c r="X3810" s="30"/>
      <c r="Y3810" s="30"/>
      <c r="Z3810" s="30"/>
      <c r="AA3810" s="30"/>
      <c r="AB3810" s="30"/>
      <c r="AC3810" s="30"/>
      <c r="AD3810" s="30"/>
      <c r="AE3810" s="30"/>
      <c r="AR3810" s="158" t="s">
        <v>2956</v>
      </c>
      <c r="AT3810" s="158" t="s">
        <v>777</v>
      </c>
      <c r="AU3810" s="158" t="s">
        <v>87</v>
      </c>
      <c r="AY3810" s="18" t="s">
        <v>157</v>
      </c>
      <c r="BE3810" s="159">
        <f>IF(N3810="základná",J3810,0)</f>
        <v>0</v>
      </c>
      <c r="BF3810" s="159">
        <f>IF(N3810="znížená",J3810,0)</f>
        <v>0</v>
      </c>
      <c r="BG3810" s="159">
        <f>IF(N3810="zákl. prenesená",J3810,0)</f>
        <v>0</v>
      </c>
      <c r="BH3810" s="159">
        <f>IF(N3810="zníž. prenesená",J3810,0)</f>
        <v>0</v>
      </c>
      <c r="BI3810" s="159">
        <f>IF(N3810="nulová",J3810,0)</f>
        <v>0</v>
      </c>
      <c r="BJ3810" s="18" t="s">
        <v>87</v>
      </c>
      <c r="BK3810" s="160">
        <f>ROUND(I3810*H3810,3)</f>
        <v>0</v>
      </c>
      <c r="BL3810" s="18" t="s">
        <v>682</v>
      </c>
      <c r="BM3810" s="158" t="s">
        <v>4469</v>
      </c>
    </row>
    <row r="3811" spans="1:65" s="13" customFormat="1" ht="22.5" x14ac:dyDescent="0.2">
      <c r="B3811" s="165"/>
      <c r="D3811" s="166" t="s">
        <v>269</v>
      </c>
      <c r="E3811" s="167" t="s">
        <v>1</v>
      </c>
      <c r="F3811" s="168" t="s">
        <v>4470</v>
      </c>
      <c r="H3811" s="167" t="s">
        <v>1</v>
      </c>
      <c r="L3811" s="165"/>
      <c r="M3811" s="169"/>
      <c r="N3811" s="170"/>
      <c r="O3811" s="170"/>
      <c r="P3811" s="170"/>
      <c r="Q3811" s="170"/>
      <c r="R3811" s="170"/>
      <c r="S3811" s="170"/>
      <c r="T3811" s="171"/>
      <c r="AT3811" s="167" t="s">
        <v>269</v>
      </c>
      <c r="AU3811" s="167" t="s">
        <v>87</v>
      </c>
      <c r="AV3811" s="13" t="s">
        <v>79</v>
      </c>
      <c r="AW3811" s="13" t="s">
        <v>26</v>
      </c>
      <c r="AX3811" s="13" t="s">
        <v>71</v>
      </c>
      <c r="AY3811" s="167" t="s">
        <v>157</v>
      </c>
    </row>
    <row r="3812" spans="1:65" s="14" customFormat="1" x14ac:dyDescent="0.2">
      <c r="B3812" s="172"/>
      <c r="D3812" s="166" t="s">
        <v>269</v>
      </c>
      <c r="E3812" s="173" t="s">
        <v>1</v>
      </c>
      <c r="F3812" s="174" t="s">
        <v>4471</v>
      </c>
      <c r="H3812" s="175">
        <v>2950.88</v>
      </c>
      <c r="L3812" s="172"/>
      <c r="M3812" s="176"/>
      <c r="N3812" s="177"/>
      <c r="O3812" s="177"/>
      <c r="P3812" s="177"/>
      <c r="Q3812" s="177"/>
      <c r="R3812" s="177"/>
      <c r="S3812" s="177"/>
      <c r="T3812" s="178"/>
      <c r="AT3812" s="173" t="s">
        <v>269</v>
      </c>
      <c r="AU3812" s="173" t="s">
        <v>87</v>
      </c>
      <c r="AV3812" s="14" t="s">
        <v>87</v>
      </c>
      <c r="AW3812" s="14" t="s">
        <v>26</v>
      </c>
      <c r="AX3812" s="14" t="s">
        <v>71</v>
      </c>
      <c r="AY3812" s="173" t="s">
        <v>157</v>
      </c>
    </row>
    <row r="3813" spans="1:65" s="14" customFormat="1" x14ac:dyDescent="0.2">
      <c r="B3813" s="172"/>
      <c r="D3813" s="166" t="s">
        <v>269</v>
      </c>
      <c r="E3813" s="173" t="s">
        <v>1</v>
      </c>
      <c r="F3813" s="174" t="s">
        <v>4472</v>
      </c>
      <c r="H3813" s="175">
        <v>301.18</v>
      </c>
      <c r="L3813" s="172"/>
      <c r="M3813" s="176"/>
      <c r="N3813" s="177"/>
      <c r="O3813" s="177"/>
      <c r="P3813" s="177"/>
      <c r="Q3813" s="177"/>
      <c r="R3813" s="177"/>
      <c r="S3813" s="177"/>
      <c r="T3813" s="178"/>
      <c r="AT3813" s="173" t="s">
        <v>269</v>
      </c>
      <c r="AU3813" s="173" t="s">
        <v>87</v>
      </c>
      <c r="AV3813" s="14" t="s">
        <v>87</v>
      </c>
      <c r="AW3813" s="14" t="s">
        <v>26</v>
      </c>
      <c r="AX3813" s="14" t="s">
        <v>71</v>
      </c>
      <c r="AY3813" s="173" t="s">
        <v>157</v>
      </c>
    </row>
    <row r="3814" spans="1:65" s="14" customFormat="1" x14ac:dyDescent="0.2">
      <c r="B3814" s="172"/>
      <c r="D3814" s="166" t="s">
        <v>269</v>
      </c>
      <c r="E3814" s="173" t="s">
        <v>1</v>
      </c>
      <c r="F3814" s="174" t="s">
        <v>4473</v>
      </c>
      <c r="H3814" s="175">
        <v>1244.7</v>
      </c>
      <c r="L3814" s="172"/>
      <c r="M3814" s="176"/>
      <c r="N3814" s="177"/>
      <c r="O3814" s="177"/>
      <c r="P3814" s="177"/>
      <c r="Q3814" s="177"/>
      <c r="R3814" s="177"/>
      <c r="S3814" s="177"/>
      <c r="T3814" s="178"/>
      <c r="AT3814" s="173" t="s">
        <v>269</v>
      </c>
      <c r="AU3814" s="173" t="s">
        <v>87</v>
      </c>
      <c r="AV3814" s="14" t="s">
        <v>87</v>
      </c>
      <c r="AW3814" s="14" t="s">
        <v>26</v>
      </c>
      <c r="AX3814" s="14" t="s">
        <v>71</v>
      </c>
      <c r="AY3814" s="173" t="s">
        <v>157</v>
      </c>
    </row>
    <row r="3815" spans="1:65" s="14" customFormat="1" x14ac:dyDescent="0.2">
      <c r="B3815" s="172"/>
      <c r="D3815" s="166" t="s">
        <v>269</v>
      </c>
      <c r="E3815" s="173" t="s">
        <v>1</v>
      </c>
      <c r="F3815" s="174" t="s">
        <v>4474</v>
      </c>
      <c r="H3815" s="175">
        <v>348</v>
      </c>
      <c r="L3815" s="172"/>
      <c r="M3815" s="176"/>
      <c r="N3815" s="177"/>
      <c r="O3815" s="177"/>
      <c r="P3815" s="177"/>
      <c r="Q3815" s="177"/>
      <c r="R3815" s="177"/>
      <c r="S3815" s="177"/>
      <c r="T3815" s="178"/>
      <c r="AT3815" s="173" t="s">
        <v>269</v>
      </c>
      <c r="AU3815" s="173" t="s">
        <v>87</v>
      </c>
      <c r="AV3815" s="14" t="s">
        <v>87</v>
      </c>
      <c r="AW3815" s="14" t="s">
        <v>26</v>
      </c>
      <c r="AX3815" s="14" t="s">
        <v>71</v>
      </c>
      <c r="AY3815" s="173" t="s">
        <v>157</v>
      </c>
    </row>
    <row r="3816" spans="1:65" s="16" customFormat="1" x14ac:dyDescent="0.2">
      <c r="B3816" s="186"/>
      <c r="D3816" s="166" t="s">
        <v>269</v>
      </c>
      <c r="E3816" s="187" t="s">
        <v>1</v>
      </c>
      <c r="F3816" s="188" t="s">
        <v>319</v>
      </c>
      <c r="H3816" s="189">
        <v>4844.76</v>
      </c>
      <c r="L3816" s="186"/>
      <c r="M3816" s="190"/>
      <c r="N3816" s="191"/>
      <c r="O3816" s="191"/>
      <c r="P3816" s="191"/>
      <c r="Q3816" s="191"/>
      <c r="R3816" s="191"/>
      <c r="S3816" s="191"/>
      <c r="T3816" s="192"/>
      <c r="AT3816" s="187" t="s">
        <v>269</v>
      </c>
      <c r="AU3816" s="187" t="s">
        <v>87</v>
      </c>
      <c r="AV3816" s="16" t="s">
        <v>92</v>
      </c>
      <c r="AW3816" s="16" t="s">
        <v>26</v>
      </c>
      <c r="AX3816" s="16" t="s">
        <v>71</v>
      </c>
      <c r="AY3816" s="187" t="s">
        <v>157</v>
      </c>
    </row>
    <row r="3817" spans="1:65" s="14" customFormat="1" x14ac:dyDescent="0.2">
      <c r="B3817" s="172"/>
      <c r="D3817" s="166" t="s">
        <v>269</v>
      </c>
      <c r="E3817" s="173" t="s">
        <v>1</v>
      </c>
      <c r="F3817" s="174" t="s">
        <v>4475</v>
      </c>
      <c r="H3817" s="175">
        <v>242.238</v>
      </c>
      <c r="L3817" s="172"/>
      <c r="M3817" s="176"/>
      <c r="N3817" s="177"/>
      <c r="O3817" s="177"/>
      <c r="P3817" s="177"/>
      <c r="Q3817" s="177"/>
      <c r="R3817" s="177"/>
      <c r="S3817" s="177"/>
      <c r="T3817" s="178"/>
      <c r="AT3817" s="173" t="s">
        <v>269</v>
      </c>
      <c r="AU3817" s="173" t="s">
        <v>87</v>
      </c>
      <c r="AV3817" s="14" t="s">
        <v>87</v>
      </c>
      <c r="AW3817" s="14" t="s">
        <v>26</v>
      </c>
      <c r="AX3817" s="14" t="s">
        <v>71</v>
      </c>
      <c r="AY3817" s="173" t="s">
        <v>157</v>
      </c>
    </row>
    <row r="3818" spans="1:65" s="14" customFormat="1" x14ac:dyDescent="0.2">
      <c r="B3818" s="172"/>
      <c r="D3818" s="166" t="s">
        <v>269</v>
      </c>
      <c r="E3818" s="173" t="s">
        <v>1</v>
      </c>
      <c r="F3818" s="174" t="s">
        <v>4476</v>
      </c>
      <c r="H3818" s="175">
        <v>242.238</v>
      </c>
      <c r="L3818" s="172"/>
      <c r="M3818" s="176"/>
      <c r="N3818" s="177"/>
      <c r="O3818" s="177"/>
      <c r="P3818" s="177"/>
      <c r="Q3818" s="177"/>
      <c r="R3818" s="177"/>
      <c r="S3818" s="177"/>
      <c r="T3818" s="178"/>
      <c r="AT3818" s="173" t="s">
        <v>269</v>
      </c>
      <c r="AU3818" s="173" t="s">
        <v>87</v>
      </c>
      <c r="AV3818" s="14" t="s">
        <v>87</v>
      </c>
      <c r="AW3818" s="14" t="s">
        <v>26</v>
      </c>
      <c r="AX3818" s="14" t="s">
        <v>71</v>
      </c>
      <c r="AY3818" s="173" t="s">
        <v>157</v>
      </c>
    </row>
    <row r="3819" spans="1:65" s="16" customFormat="1" x14ac:dyDescent="0.2">
      <c r="B3819" s="186"/>
      <c r="D3819" s="166" t="s">
        <v>269</v>
      </c>
      <c r="E3819" s="187" t="s">
        <v>1</v>
      </c>
      <c r="F3819" s="188" t="s">
        <v>319</v>
      </c>
      <c r="H3819" s="189">
        <v>484.476</v>
      </c>
      <c r="L3819" s="186"/>
      <c r="M3819" s="190"/>
      <c r="N3819" s="191"/>
      <c r="O3819" s="191"/>
      <c r="P3819" s="191"/>
      <c r="Q3819" s="191"/>
      <c r="R3819" s="191"/>
      <c r="S3819" s="191"/>
      <c r="T3819" s="192"/>
      <c r="AT3819" s="187" t="s">
        <v>269</v>
      </c>
      <c r="AU3819" s="187" t="s">
        <v>87</v>
      </c>
      <c r="AV3819" s="16" t="s">
        <v>92</v>
      </c>
      <c r="AW3819" s="16" t="s">
        <v>26</v>
      </c>
      <c r="AX3819" s="16" t="s">
        <v>71</v>
      </c>
      <c r="AY3819" s="187" t="s">
        <v>157</v>
      </c>
    </row>
    <row r="3820" spans="1:65" s="13" customFormat="1" x14ac:dyDescent="0.2">
      <c r="B3820" s="165"/>
      <c r="D3820" s="166" t="s">
        <v>269</v>
      </c>
      <c r="E3820" s="167" t="s">
        <v>1</v>
      </c>
      <c r="F3820" s="168" t="s">
        <v>4457</v>
      </c>
      <c r="H3820" s="167" t="s">
        <v>1</v>
      </c>
      <c r="L3820" s="165"/>
      <c r="M3820" s="169"/>
      <c r="N3820" s="170"/>
      <c r="O3820" s="170"/>
      <c r="P3820" s="170"/>
      <c r="Q3820" s="170"/>
      <c r="R3820" s="170"/>
      <c r="S3820" s="170"/>
      <c r="T3820" s="171"/>
      <c r="AT3820" s="167" t="s">
        <v>269</v>
      </c>
      <c r="AU3820" s="167" t="s">
        <v>87</v>
      </c>
      <c r="AV3820" s="13" t="s">
        <v>79</v>
      </c>
      <c r="AW3820" s="13" t="s">
        <v>26</v>
      </c>
      <c r="AX3820" s="13" t="s">
        <v>71</v>
      </c>
      <c r="AY3820" s="167" t="s">
        <v>157</v>
      </c>
    </row>
    <row r="3821" spans="1:65" s="13" customFormat="1" x14ac:dyDescent="0.2">
      <c r="B3821" s="165"/>
      <c r="D3821" s="166" t="s">
        <v>269</v>
      </c>
      <c r="E3821" s="167" t="s">
        <v>1</v>
      </c>
      <c r="F3821" s="168" t="s">
        <v>4458</v>
      </c>
      <c r="H3821" s="167" t="s">
        <v>1</v>
      </c>
      <c r="L3821" s="165"/>
      <c r="M3821" s="169"/>
      <c r="N3821" s="170"/>
      <c r="O3821" s="170"/>
      <c r="P3821" s="170"/>
      <c r="Q3821" s="170"/>
      <c r="R3821" s="170"/>
      <c r="S3821" s="170"/>
      <c r="T3821" s="171"/>
      <c r="AT3821" s="167" t="s">
        <v>269</v>
      </c>
      <c r="AU3821" s="167" t="s">
        <v>87</v>
      </c>
      <c r="AV3821" s="13" t="s">
        <v>79</v>
      </c>
      <c r="AW3821" s="13" t="s">
        <v>26</v>
      </c>
      <c r="AX3821" s="13" t="s">
        <v>71</v>
      </c>
      <c r="AY3821" s="167" t="s">
        <v>157</v>
      </c>
    </row>
    <row r="3822" spans="1:65" s="13" customFormat="1" ht="33.75" x14ac:dyDescent="0.2">
      <c r="B3822" s="165"/>
      <c r="D3822" s="166" t="s">
        <v>269</v>
      </c>
      <c r="E3822" s="167" t="s">
        <v>1</v>
      </c>
      <c r="F3822" s="168" t="s">
        <v>4459</v>
      </c>
      <c r="H3822" s="167" t="s">
        <v>1</v>
      </c>
      <c r="L3822" s="165"/>
      <c r="M3822" s="169"/>
      <c r="N3822" s="170"/>
      <c r="O3822" s="170"/>
      <c r="P3822" s="170"/>
      <c r="Q3822" s="170"/>
      <c r="R3822" s="170"/>
      <c r="S3822" s="170"/>
      <c r="T3822" s="171"/>
      <c r="AT3822" s="167" t="s">
        <v>269</v>
      </c>
      <c r="AU3822" s="167" t="s">
        <v>87</v>
      </c>
      <c r="AV3822" s="13" t="s">
        <v>79</v>
      </c>
      <c r="AW3822" s="13" t="s">
        <v>26</v>
      </c>
      <c r="AX3822" s="13" t="s">
        <v>71</v>
      </c>
      <c r="AY3822" s="167" t="s">
        <v>157</v>
      </c>
    </row>
    <row r="3823" spans="1:65" s="13" customFormat="1" x14ac:dyDescent="0.2">
      <c r="B3823" s="165"/>
      <c r="D3823" s="166" t="s">
        <v>269</v>
      </c>
      <c r="E3823" s="167" t="s">
        <v>1</v>
      </c>
      <c r="F3823" s="168" t="s">
        <v>4460</v>
      </c>
      <c r="H3823" s="167" t="s">
        <v>1</v>
      </c>
      <c r="L3823" s="165"/>
      <c r="M3823" s="169"/>
      <c r="N3823" s="170"/>
      <c r="O3823" s="170"/>
      <c r="P3823" s="170"/>
      <c r="Q3823" s="170"/>
      <c r="R3823" s="170"/>
      <c r="S3823" s="170"/>
      <c r="T3823" s="171"/>
      <c r="AT3823" s="167" t="s">
        <v>269</v>
      </c>
      <c r="AU3823" s="167" t="s">
        <v>87</v>
      </c>
      <c r="AV3823" s="13" t="s">
        <v>79</v>
      </c>
      <c r="AW3823" s="13" t="s">
        <v>26</v>
      </c>
      <c r="AX3823" s="13" t="s">
        <v>71</v>
      </c>
      <c r="AY3823" s="167" t="s">
        <v>157</v>
      </c>
    </row>
    <row r="3824" spans="1:65" s="13" customFormat="1" ht="22.5" x14ac:dyDescent="0.2">
      <c r="B3824" s="165"/>
      <c r="D3824" s="166" t="s">
        <v>269</v>
      </c>
      <c r="E3824" s="167" t="s">
        <v>1</v>
      </c>
      <c r="F3824" s="168" t="s">
        <v>4461</v>
      </c>
      <c r="H3824" s="167" t="s">
        <v>1</v>
      </c>
      <c r="L3824" s="165"/>
      <c r="M3824" s="169"/>
      <c r="N3824" s="170"/>
      <c r="O3824" s="170"/>
      <c r="P3824" s="170"/>
      <c r="Q3824" s="170"/>
      <c r="R3824" s="170"/>
      <c r="S3824" s="170"/>
      <c r="T3824" s="171"/>
      <c r="AT3824" s="167" t="s">
        <v>269</v>
      </c>
      <c r="AU3824" s="167" t="s">
        <v>87</v>
      </c>
      <c r="AV3824" s="13" t="s">
        <v>79</v>
      </c>
      <c r="AW3824" s="13" t="s">
        <v>26</v>
      </c>
      <c r="AX3824" s="13" t="s">
        <v>71</v>
      </c>
      <c r="AY3824" s="167" t="s">
        <v>157</v>
      </c>
    </row>
    <row r="3825" spans="1:65" s="13" customFormat="1" ht="22.5" x14ac:dyDescent="0.2">
      <c r="B3825" s="165"/>
      <c r="D3825" s="166" t="s">
        <v>269</v>
      </c>
      <c r="E3825" s="167" t="s">
        <v>1</v>
      </c>
      <c r="F3825" s="168" t="s">
        <v>4462</v>
      </c>
      <c r="H3825" s="167" t="s">
        <v>1</v>
      </c>
      <c r="L3825" s="165"/>
      <c r="M3825" s="169"/>
      <c r="N3825" s="170"/>
      <c r="O3825" s="170"/>
      <c r="P3825" s="170"/>
      <c r="Q3825" s="170"/>
      <c r="R3825" s="170"/>
      <c r="S3825" s="170"/>
      <c r="T3825" s="171"/>
      <c r="AT3825" s="167" t="s">
        <v>269</v>
      </c>
      <c r="AU3825" s="167" t="s">
        <v>87</v>
      </c>
      <c r="AV3825" s="13" t="s">
        <v>79</v>
      </c>
      <c r="AW3825" s="13" t="s">
        <v>26</v>
      </c>
      <c r="AX3825" s="13" t="s">
        <v>71</v>
      </c>
      <c r="AY3825" s="167" t="s">
        <v>157</v>
      </c>
    </row>
    <row r="3826" spans="1:65" s="13" customFormat="1" x14ac:dyDescent="0.2">
      <c r="B3826" s="165"/>
      <c r="D3826" s="166" t="s">
        <v>269</v>
      </c>
      <c r="E3826" s="167" t="s">
        <v>1</v>
      </c>
      <c r="F3826" s="168" t="s">
        <v>4463</v>
      </c>
      <c r="H3826" s="167" t="s">
        <v>1</v>
      </c>
      <c r="L3826" s="165"/>
      <c r="M3826" s="169"/>
      <c r="N3826" s="170"/>
      <c r="O3826" s="170"/>
      <c r="P3826" s="170"/>
      <c r="Q3826" s="170"/>
      <c r="R3826" s="170"/>
      <c r="S3826" s="170"/>
      <c r="T3826" s="171"/>
      <c r="AT3826" s="167" t="s">
        <v>269</v>
      </c>
      <c r="AU3826" s="167" t="s">
        <v>87</v>
      </c>
      <c r="AV3826" s="13" t="s">
        <v>79</v>
      </c>
      <c r="AW3826" s="13" t="s">
        <v>26</v>
      </c>
      <c r="AX3826" s="13" t="s">
        <v>71</v>
      </c>
      <c r="AY3826" s="167" t="s">
        <v>157</v>
      </c>
    </row>
    <row r="3827" spans="1:65" s="13" customFormat="1" ht="22.5" x14ac:dyDescent="0.2">
      <c r="B3827" s="165"/>
      <c r="D3827" s="166" t="s">
        <v>269</v>
      </c>
      <c r="E3827" s="167" t="s">
        <v>1</v>
      </c>
      <c r="F3827" s="168" t="s">
        <v>4464</v>
      </c>
      <c r="H3827" s="167" t="s">
        <v>1</v>
      </c>
      <c r="L3827" s="165"/>
      <c r="M3827" s="169"/>
      <c r="N3827" s="170"/>
      <c r="O3827" s="170"/>
      <c r="P3827" s="170"/>
      <c r="Q3827" s="170"/>
      <c r="R3827" s="170"/>
      <c r="S3827" s="170"/>
      <c r="T3827" s="171"/>
      <c r="AT3827" s="167" t="s">
        <v>269</v>
      </c>
      <c r="AU3827" s="167" t="s">
        <v>87</v>
      </c>
      <c r="AV3827" s="13" t="s">
        <v>79</v>
      </c>
      <c r="AW3827" s="13" t="s">
        <v>26</v>
      </c>
      <c r="AX3827" s="13" t="s">
        <v>71</v>
      </c>
      <c r="AY3827" s="167" t="s">
        <v>157</v>
      </c>
    </row>
    <row r="3828" spans="1:65" s="13" customFormat="1" x14ac:dyDescent="0.2">
      <c r="B3828" s="165"/>
      <c r="D3828" s="166" t="s">
        <v>269</v>
      </c>
      <c r="E3828" s="167" t="s">
        <v>1</v>
      </c>
      <c r="F3828" s="168" t="s">
        <v>4465</v>
      </c>
      <c r="H3828" s="167" t="s">
        <v>1</v>
      </c>
      <c r="L3828" s="165"/>
      <c r="M3828" s="169"/>
      <c r="N3828" s="170"/>
      <c r="O3828" s="170"/>
      <c r="P3828" s="170"/>
      <c r="Q3828" s="170"/>
      <c r="R3828" s="170"/>
      <c r="S3828" s="170"/>
      <c r="T3828" s="171"/>
      <c r="AT3828" s="167" t="s">
        <v>269</v>
      </c>
      <c r="AU3828" s="167" t="s">
        <v>87</v>
      </c>
      <c r="AV3828" s="13" t="s">
        <v>79</v>
      </c>
      <c r="AW3828" s="13" t="s">
        <v>26</v>
      </c>
      <c r="AX3828" s="13" t="s">
        <v>71</v>
      </c>
      <c r="AY3828" s="167" t="s">
        <v>157</v>
      </c>
    </row>
    <row r="3829" spans="1:65" s="15" customFormat="1" x14ac:dyDescent="0.2">
      <c r="B3829" s="179"/>
      <c r="D3829" s="166" t="s">
        <v>269</v>
      </c>
      <c r="E3829" s="180" t="s">
        <v>1</v>
      </c>
      <c r="F3829" s="181" t="s">
        <v>272</v>
      </c>
      <c r="H3829" s="182">
        <v>5329.2359999999999</v>
      </c>
      <c r="L3829" s="179"/>
      <c r="M3829" s="183"/>
      <c r="N3829" s="184"/>
      <c r="O3829" s="184"/>
      <c r="P3829" s="184"/>
      <c r="Q3829" s="184"/>
      <c r="R3829" s="184"/>
      <c r="S3829" s="184"/>
      <c r="T3829" s="185"/>
      <c r="AT3829" s="180" t="s">
        <v>269</v>
      </c>
      <c r="AU3829" s="180" t="s">
        <v>87</v>
      </c>
      <c r="AV3829" s="15" t="s">
        <v>162</v>
      </c>
      <c r="AW3829" s="15" t="s">
        <v>26</v>
      </c>
      <c r="AX3829" s="15" t="s">
        <v>79</v>
      </c>
      <c r="AY3829" s="180" t="s">
        <v>157</v>
      </c>
    </row>
    <row r="3830" spans="1:65" s="2" customFormat="1" ht="37.9" customHeight="1" x14ac:dyDescent="0.2">
      <c r="A3830" s="30"/>
      <c r="B3830" s="147"/>
      <c r="C3830" s="193" t="s">
        <v>4477</v>
      </c>
      <c r="D3830" s="193" t="s">
        <v>777</v>
      </c>
      <c r="E3830" s="194" t="s">
        <v>4478</v>
      </c>
      <c r="F3830" s="195" t="s">
        <v>4479</v>
      </c>
      <c r="G3830" s="196" t="s">
        <v>757</v>
      </c>
      <c r="H3830" s="197">
        <v>3438.1379999999999</v>
      </c>
      <c r="I3830" s="197"/>
      <c r="J3830" s="197">
        <f>ROUND(I3830*H3830,3)</f>
        <v>0</v>
      </c>
      <c r="K3830" s="198"/>
      <c r="L3830" s="199"/>
      <c r="M3830" s="200" t="s">
        <v>1</v>
      </c>
      <c r="N3830" s="201" t="s">
        <v>37</v>
      </c>
      <c r="O3830" s="156">
        <v>0</v>
      </c>
      <c r="P3830" s="156">
        <f>O3830*H3830</f>
        <v>0</v>
      </c>
      <c r="Q3830" s="156">
        <v>1</v>
      </c>
      <c r="R3830" s="156">
        <f>Q3830*H3830</f>
        <v>3438.1379999999999</v>
      </c>
      <c r="S3830" s="156">
        <v>0</v>
      </c>
      <c r="T3830" s="157">
        <f>S3830*H3830</f>
        <v>0</v>
      </c>
      <c r="U3830" s="30"/>
      <c r="V3830" s="30"/>
      <c r="W3830" s="30"/>
      <c r="X3830" s="30"/>
      <c r="Y3830" s="30"/>
      <c r="Z3830" s="30"/>
      <c r="AA3830" s="30"/>
      <c r="AB3830" s="30"/>
      <c r="AC3830" s="30"/>
      <c r="AD3830" s="30"/>
      <c r="AE3830" s="30"/>
      <c r="AR3830" s="158" t="s">
        <v>2956</v>
      </c>
      <c r="AT3830" s="158" t="s">
        <v>777</v>
      </c>
      <c r="AU3830" s="158" t="s">
        <v>87</v>
      </c>
      <c r="AY3830" s="18" t="s">
        <v>157</v>
      </c>
      <c r="BE3830" s="159">
        <f>IF(N3830="základná",J3830,0)</f>
        <v>0</v>
      </c>
      <c r="BF3830" s="159">
        <f>IF(N3830="znížená",J3830,0)</f>
        <v>0</v>
      </c>
      <c r="BG3830" s="159">
        <f>IF(N3830="zákl. prenesená",J3830,0)</f>
        <v>0</v>
      </c>
      <c r="BH3830" s="159">
        <f>IF(N3830="zníž. prenesená",J3830,0)</f>
        <v>0</v>
      </c>
      <c r="BI3830" s="159">
        <f>IF(N3830="nulová",J3830,0)</f>
        <v>0</v>
      </c>
      <c r="BJ3830" s="18" t="s">
        <v>87</v>
      </c>
      <c r="BK3830" s="160">
        <f>ROUND(I3830*H3830,3)</f>
        <v>0</v>
      </c>
      <c r="BL3830" s="18" t="s">
        <v>682</v>
      </c>
      <c r="BM3830" s="158" t="s">
        <v>4480</v>
      </c>
    </row>
    <row r="3831" spans="1:65" s="13" customFormat="1" ht="22.5" x14ac:dyDescent="0.2">
      <c r="B3831" s="165"/>
      <c r="D3831" s="166" t="s">
        <v>269</v>
      </c>
      <c r="E3831" s="167" t="s">
        <v>1</v>
      </c>
      <c r="F3831" s="168" t="s">
        <v>4426</v>
      </c>
      <c r="H3831" s="167" t="s">
        <v>1</v>
      </c>
      <c r="L3831" s="165"/>
      <c r="M3831" s="169"/>
      <c r="N3831" s="170"/>
      <c r="O3831" s="170"/>
      <c r="P3831" s="170"/>
      <c r="Q3831" s="170"/>
      <c r="R3831" s="170"/>
      <c r="S3831" s="170"/>
      <c r="T3831" s="171"/>
      <c r="AT3831" s="167" t="s">
        <v>269</v>
      </c>
      <c r="AU3831" s="167" t="s">
        <v>87</v>
      </c>
      <c r="AV3831" s="13" t="s">
        <v>79</v>
      </c>
      <c r="AW3831" s="13" t="s">
        <v>26</v>
      </c>
      <c r="AX3831" s="13" t="s">
        <v>71</v>
      </c>
      <c r="AY3831" s="167" t="s">
        <v>157</v>
      </c>
    </row>
    <row r="3832" spans="1:65" s="14" customFormat="1" x14ac:dyDescent="0.2">
      <c r="B3832" s="172"/>
      <c r="D3832" s="166" t="s">
        <v>269</v>
      </c>
      <c r="E3832" s="173" t="s">
        <v>1</v>
      </c>
      <c r="F3832" s="174" t="s">
        <v>4481</v>
      </c>
      <c r="H3832" s="175">
        <v>1022.31</v>
      </c>
      <c r="L3832" s="172"/>
      <c r="M3832" s="176"/>
      <c r="N3832" s="177"/>
      <c r="O3832" s="177"/>
      <c r="P3832" s="177"/>
      <c r="Q3832" s="177"/>
      <c r="R3832" s="177"/>
      <c r="S3832" s="177"/>
      <c r="T3832" s="178"/>
      <c r="AT3832" s="173" t="s">
        <v>269</v>
      </c>
      <c r="AU3832" s="173" t="s">
        <v>87</v>
      </c>
      <c r="AV3832" s="14" t="s">
        <v>87</v>
      </c>
      <c r="AW3832" s="14" t="s">
        <v>26</v>
      </c>
      <c r="AX3832" s="14" t="s">
        <v>71</v>
      </c>
      <c r="AY3832" s="173" t="s">
        <v>157</v>
      </c>
    </row>
    <row r="3833" spans="1:65" s="14" customFormat="1" x14ac:dyDescent="0.2">
      <c r="B3833" s="172"/>
      <c r="D3833" s="166" t="s">
        <v>269</v>
      </c>
      <c r="E3833" s="173" t="s">
        <v>1</v>
      </c>
      <c r="F3833" s="174" t="s">
        <v>4482</v>
      </c>
      <c r="H3833" s="175">
        <v>30.06</v>
      </c>
      <c r="L3833" s="172"/>
      <c r="M3833" s="176"/>
      <c r="N3833" s="177"/>
      <c r="O3833" s="177"/>
      <c r="P3833" s="177"/>
      <c r="Q3833" s="177"/>
      <c r="R3833" s="177"/>
      <c r="S3833" s="177"/>
      <c r="T3833" s="178"/>
      <c r="AT3833" s="173" t="s">
        <v>269</v>
      </c>
      <c r="AU3833" s="173" t="s">
        <v>87</v>
      </c>
      <c r="AV3833" s="14" t="s">
        <v>87</v>
      </c>
      <c r="AW3833" s="14" t="s">
        <v>26</v>
      </c>
      <c r="AX3833" s="14" t="s">
        <v>71</v>
      </c>
      <c r="AY3833" s="173" t="s">
        <v>157</v>
      </c>
    </row>
    <row r="3834" spans="1:65" s="14" customFormat="1" x14ac:dyDescent="0.2">
      <c r="B3834" s="172"/>
      <c r="D3834" s="166" t="s">
        <v>269</v>
      </c>
      <c r="E3834" s="173" t="s">
        <v>1</v>
      </c>
      <c r="F3834" s="174" t="s">
        <v>4483</v>
      </c>
      <c r="H3834" s="175">
        <v>30.53</v>
      </c>
      <c r="L3834" s="172"/>
      <c r="M3834" s="176"/>
      <c r="N3834" s="177"/>
      <c r="O3834" s="177"/>
      <c r="P3834" s="177"/>
      <c r="Q3834" s="177"/>
      <c r="R3834" s="177"/>
      <c r="S3834" s="177"/>
      <c r="T3834" s="178"/>
      <c r="AT3834" s="173" t="s">
        <v>269</v>
      </c>
      <c r="AU3834" s="173" t="s">
        <v>87</v>
      </c>
      <c r="AV3834" s="14" t="s">
        <v>87</v>
      </c>
      <c r="AW3834" s="14" t="s">
        <v>26</v>
      </c>
      <c r="AX3834" s="14" t="s">
        <v>71</v>
      </c>
      <c r="AY3834" s="173" t="s">
        <v>157</v>
      </c>
    </row>
    <row r="3835" spans="1:65" s="14" customFormat="1" x14ac:dyDescent="0.2">
      <c r="B3835" s="172"/>
      <c r="D3835" s="166" t="s">
        <v>269</v>
      </c>
      <c r="E3835" s="173" t="s">
        <v>1</v>
      </c>
      <c r="F3835" s="174" t="s">
        <v>4484</v>
      </c>
      <c r="H3835" s="175">
        <v>17.88</v>
      </c>
      <c r="L3835" s="172"/>
      <c r="M3835" s="176"/>
      <c r="N3835" s="177"/>
      <c r="O3835" s="177"/>
      <c r="P3835" s="177"/>
      <c r="Q3835" s="177"/>
      <c r="R3835" s="177"/>
      <c r="S3835" s="177"/>
      <c r="T3835" s="178"/>
      <c r="AT3835" s="173" t="s">
        <v>269</v>
      </c>
      <c r="AU3835" s="173" t="s">
        <v>87</v>
      </c>
      <c r="AV3835" s="14" t="s">
        <v>87</v>
      </c>
      <c r="AW3835" s="14" t="s">
        <v>26</v>
      </c>
      <c r="AX3835" s="14" t="s">
        <v>71</v>
      </c>
      <c r="AY3835" s="173" t="s">
        <v>157</v>
      </c>
    </row>
    <row r="3836" spans="1:65" s="14" customFormat="1" x14ac:dyDescent="0.2">
      <c r="B3836" s="172"/>
      <c r="D3836" s="166" t="s">
        <v>269</v>
      </c>
      <c r="E3836" s="173" t="s">
        <v>1</v>
      </c>
      <c r="F3836" s="174" t="s">
        <v>4485</v>
      </c>
      <c r="H3836" s="175">
        <v>87.3</v>
      </c>
      <c r="L3836" s="172"/>
      <c r="M3836" s="176"/>
      <c r="N3836" s="177"/>
      <c r="O3836" s="177"/>
      <c r="P3836" s="177"/>
      <c r="Q3836" s="177"/>
      <c r="R3836" s="177"/>
      <c r="S3836" s="177"/>
      <c r="T3836" s="178"/>
      <c r="AT3836" s="173" t="s">
        <v>269</v>
      </c>
      <c r="AU3836" s="173" t="s">
        <v>87</v>
      </c>
      <c r="AV3836" s="14" t="s">
        <v>87</v>
      </c>
      <c r="AW3836" s="14" t="s">
        <v>26</v>
      </c>
      <c r="AX3836" s="14" t="s">
        <v>71</v>
      </c>
      <c r="AY3836" s="173" t="s">
        <v>157</v>
      </c>
    </row>
    <row r="3837" spans="1:65" s="14" customFormat="1" x14ac:dyDescent="0.2">
      <c r="B3837" s="172"/>
      <c r="D3837" s="166" t="s">
        <v>269</v>
      </c>
      <c r="E3837" s="173" t="s">
        <v>1</v>
      </c>
      <c r="F3837" s="174" t="s">
        <v>4486</v>
      </c>
      <c r="H3837" s="175">
        <v>1852.5</v>
      </c>
      <c r="L3837" s="172"/>
      <c r="M3837" s="176"/>
      <c r="N3837" s="177"/>
      <c r="O3837" s="177"/>
      <c r="P3837" s="177"/>
      <c r="Q3837" s="177"/>
      <c r="R3837" s="177"/>
      <c r="S3837" s="177"/>
      <c r="T3837" s="178"/>
      <c r="AT3837" s="173" t="s">
        <v>269</v>
      </c>
      <c r="AU3837" s="173" t="s">
        <v>87</v>
      </c>
      <c r="AV3837" s="14" t="s">
        <v>87</v>
      </c>
      <c r="AW3837" s="14" t="s">
        <v>26</v>
      </c>
      <c r="AX3837" s="14" t="s">
        <v>71</v>
      </c>
      <c r="AY3837" s="173" t="s">
        <v>157</v>
      </c>
    </row>
    <row r="3838" spans="1:65" s="14" customFormat="1" x14ac:dyDescent="0.2">
      <c r="B3838" s="172"/>
      <c r="D3838" s="166" t="s">
        <v>269</v>
      </c>
      <c r="E3838" s="173" t="s">
        <v>1</v>
      </c>
      <c r="F3838" s="174" t="s">
        <v>4487</v>
      </c>
      <c r="H3838" s="175">
        <v>85</v>
      </c>
      <c r="L3838" s="172"/>
      <c r="M3838" s="176"/>
      <c r="N3838" s="177"/>
      <c r="O3838" s="177"/>
      <c r="P3838" s="177"/>
      <c r="Q3838" s="177"/>
      <c r="R3838" s="177"/>
      <c r="S3838" s="177"/>
      <c r="T3838" s="178"/>
      <c r="AT3838" s="173" t="s">
        <v>269</v>
      </c>
      <c r="AU3838" s="173" t="s">
        <v>87</v>
      </c>
      <c r="AV3838" s="14" t="s">
        <v>87</v>
      </c>
      <c r="AW3838" s="14" t="s">
        <v>26</v>
      </c>
      <c r="AX3838" s="14" t="s">
        <v>71</v>
      </c>
      <c r="AY3838" s="173" t="s">
        <v>157</v>
      </c>
    </row>
    <row r="3839" spans="1:65" s="16" customFormat="1" x14ac:dyDescent="0.2">
      <c r="B3839" s="186"/>
      <c r="D3839" s="166" t="s">
        <v>269</v>
      </c>
      <c r="E3839" s="187" t="s">
        <v>1</v>
      </c>
      <c r="F3839" s="188" t="s">
        <v>319</v>
      </c>
      <c r="H3839" s="189">
        <v>3125.58</v>
      </c>
      <c r="L3839" s="186"/>
      <c r="M3839" s="190"/>
      <c r="N3839" s="191"/>
      <c r="O3839" s="191"/>
      <c r="P3839" s="191"/>
      <c r="Q3839" s="191"/>
      <c r="R3839" s="191"/>
      <c r="S3839" s="191"/>
      <c r="T3839" s="192"/>
      <c r="AT3839" s="187" t="s">
        <v>269</v>
      </c>
      <c r="AU3839" s="187" t="s">
        <v>87</v>
      </c>
      <c r="AV3839" s="16" t="s">
        <v>92</v>
      </c>
      <c r="AW3839" s="16" t="s">
        <v>26</v>
      </c>
      <c r="AX3839" s="16" t="s">
        <v>71</v>
      </c>
      <c r="AY3839" s="187" t="s">
        <v>157</v>
      </c>
    </row>
    <row r="3840" spans="1:65" s="14" customFormat="1" x14ac:dyDescent="0.2">
      <c r="B3840" s="172"/>
      <c r="D3840" s="166" t="s">
        <v>269</v>
      </c>
      <c r="E3840" s="173" t="s">
        <v>1</v>
      </c>
      <c r="F3840" s="174" t="s">
        <v>4488</v>
      </c>
      <c r="H3840" s="175">
        <v>156.279</v>
      </c>
      <c r="L3840" s="172"/>
      <c r="M3840" s="176"/>
      <c r="N3840" s="177"/>
      <c r="O3840" s="177"/>
      <c r="P3840" s="177"/>
      <c r="Q3840" s="177"/>
      <c r="R3840" s="177"/>
      <c r="S3840" s="177"/>
      <c r="T3840" s="178"/>
      <c r="AT3840" s="173" t="s">
        <v>269</v>
      </c>
      <c r="AU3840" s="173" t="s">
        <v>87</v>
      </c>
      <c r="AV3840" s="14" t="s">
        <v>87</v>
      </c>
      <c r="AW3840" s="14" t="s">
        <v>26</v>
      </c>
      <c r="AX3840" s="14" t="s">
        <v>71</v>
      </c>
      <c r="AY3840" s="173" t="s">
        <v>157</v>
      </c>
    </row>
    <row r="3841" spans="1:65" s="14" customFormat="1" x14ac:dyDescent="0.2">
      <c r="B3841" s="172"/>
      <c r="D3841" s="166" t="s">
        <v>269</v>
      </c>
      <c r="E3841" s="173" t="s">
        <v>1</v>
      </c>
      <c r="F3841" s="174" t="s">
        <v>4489</v>
      </c>
      <c r="H3841" s="175">
        <v>156.279</v>
      </c>
      <c r="L3841" s="172"/>
      <c r="M3841" s="176"/>
      <c r="N3841" s="177"/>
      <c r="O3841" s="177"/>
      <c r="P3841" s="177"/>
      <c r="Q3841" s="177"/>
      <c r="R3841" s="177"/>
      <c r="S3841" s="177"/>
      <c r="T3841" s="178"/>
      <c r="AT3841" s="173" t="s">
        <v>269</v>
      </c>
      <c r="AU3841" s="173" t="s">
        <v>87</v>
      </c>
      <c r="AV3841" s="14" t="s">
        <v>87</v>
      </c>
      <c r="AW3841" s="14" t="s">
        <v>26</v>
      </c>
      <c r="AX3841" s="14" t="s">
        <v>71</v>
      </c>
      <c r="AY3841" s="173" t="s">
        <v>157</v>
      </c>
    </row>
    <row r="3842" spans="1:65" s="16" customFormat="1" x14ac:dyDescent="0.2">
      <c r="B3842" s="186"/>
      <c r="D3842" s="166" t="s">
        <v>269</v>
      </c>
      <c r="E3842" s="187" t="s">
        <v>1</v>
      </c>
      <c r="F3842" s="188" t="s">
        <v>319</v>
      </c>
      <c r="H3842" s="189">
        <v>312.55799999999999</v>
      </c>
      <c r="L3842" s="186"/>
      <c r="M3842" s="190"/>
      <c r="N3842" s="191"/>
      <c r="O3842" s="191"/>
      <c r="P3842" s="191"/>
      <c r="Q3842" s="191"/>
      <c r="R3842" s="191"/>
      <c r="S3842" s="191"/>
      <c r="T3842" s="192"/>
      <c r="AT3842" s="187" t="s">
        <v>269</v>
      </c>
      <c r="AU3842" s="187" t="s">
        <v>87</v>
      </c>
      <c r="AV3842" s="16" t="s">
        <v>92</v>
      </c>
      <c r="AW3842" s="16" t="s">
        <v>26</v>
      </c>
      <c r="AX3842" s="16" t="s">
        <v>71</v>
      </c>
      <c r="AY3842" s="187" t="s">
        <v>157</v>
      </c>
    </row>
    <row r="3843" spans="1:65" s="13" customFormat="1" x14ac:dyDescent="0.2">
      <c r="B3843" s="165"/>
      <c r="D3843" s="166" t="s">
        <v>269</v>
      </c>
      <c r="E3843" s="167" t="s">
        <v>1</v>
      </c>
      <c r="F3843" s="168" t="s">
        <v>4457</v>
      </c>
      <c r="H3843" s="167" t="s">
        <v>1</v>
      </c>
      <c r="L3843" s="165"/>
      <c r="M3843" s="169"/>
      <c r="N3843" s="170"/>
      <c r="O3843" s="170"/>
      <c r="P3843" s="170"/>
      <c r="Q3843" s="170"/>
      <c r="R3843" s="170"/>
      <c r="S3843" s="170"/>
      <c r="T3843" s="171"/>
      <c r="AT3843" s="167" t="s">
        <v>269</v>
      </c>
      <c r="AU3843" s="167" t="s">
        <v>87</v>
      </c>
      <c r="AV3843" s="13" t="s">
        <v>79</v>
      </c>
      <c r="AW3843" s="13" t="s">
        <v>26</v>
      </c>
      <c r="AX3843" s="13" t="s">
        <v>71</v>
      </c>
      <c r="AY3843" s="167" t="s">
        <v>157</v>
      </c>
    </row>
    <row r="3844" spans="1:65" s="13" customFormat="1" x14ac:dyDescent="0.2">
      <c r="B3844" s="165"/>
      <c r="D3844" s="166" t="s">
        <v>269</v>
      </c>
      <c r="E3844" s="167" t="s">
        <v>1</v>
      </c>
      <c r="F3844" s="168" t="s">
        <v>4458</v>
      </c>
      <c r="H3844" s="167" t="s">
        <v>1</v>
      </c>
      <c r="L3844" s="165"/>
      <c r="M3844" s="169"/>
      <c r="N3844" s="170"/>
      <c r="O3844" s="170"/>
      <c r="P3844" s="170"/>
      <c r="Q3844" s="170"/>
      <c r="R3844" s="170"/>
      <c r="S3844" s="170"/>
      <c r="T3844" s="171"/>
      <c r="AT3844" s="167" t="s">
        <v>269</v>
      </c>
      <c r="AU3844" s="167" t="s">
        <v>87</v>
      </c>
      <c r="AV3844" s="13" t="s">
        <v>79</v>
      </c>
      <c r="AW3844" s="13" t="s">
        <v>26</v>
      </c>
      <c r="AX3844" s="13" t="s">
        <v>71</v>
      </c>
      <c r="AY3844" s="167" t="s">
        <v>157</v>
      </c>
    </row>
    <row r="3845" spans="1:65" s="13" customFormat="1" ht="33.75" x14ac:dyDescent="0.2">
      <c r="B3845" s="165"/>
      <c r="D3845" s="166" t="s">
        <v>269</v>
      </c>
      <c r="E3845" s="167" t="s">
        <v>1</v>
      </c>
      <c r="F3845" s="168" t="s">
        <v>4459</v>
      </c>
      <c r="H3845" s="167" t="s">
        <v>1</v>
      </c>
      <c r="L3845" s="165"/>
      <c r="M3845" s="169"/>
      <c r="N3845" s="170"/>
      <c r="O3845" s="170"/>
      <c r="P3845" s="170"/>
      <c r="Q3845" s="170"/>
      <c r="R3845" s="170"/>
      <c r="S3845" s="170"/>
      <c r="T3845" s="171"/>
      <c r="AT3845" s="167" t="s">
        <v>269</v>
      </c>
      <c r="AU3845" s="167" t="s">
        <v>87</v>
      </c>
      <c r="AV3845" s="13" t="s">
        <v>79</v>
      </c>
      <c r="AW3845" s="13" t="s">
        <v>26</v>
      </c>
      <c r="AX3845" s="13" t="s">
        <v>71</v>
      </c>
      <c r="AY3845" s="167" t="s">
        <v>157</v>
      </c>
    </row>
    <row r="3846" spans="1:65" s="13" customFormat="1" x14ac:dyDescent="0.2">
      <c r="B3846" s="165"/>
      <c r="D3846" s="166" t="s">
        <v>269</v>
      </c>
      <c r="E3846" s="167" t="s">
        <v>1</v>
      </c>
      <c r="F3846" s="168" t="s">
        <v>4460</v>
      </c>
      <c r="H3846" s="167" t="s">
        <v>1</v>
      </c>
      <c r="L3846" s="165"/>
      <c r="M3846" s="169"/>
      <c r="N3846" s="170"/>
      <c r="O3846" s="170"/>
      <c r="P3846" s="170"/>
      <c r="Q3846" s="170"/>
      <c r="R3846" s="170"/>
      <c r="S3846" s="170"/>
      <c r="T3846" s="171"/>
      <c r="AT3846" s="167" t="s">
        <v>269</v>
      </c>
      <c r="AU3846" s="167" t="s">
        <v>87</v>
      </c>
      <c r="AV3846" s="13" t="s">
        <v>79</v>
      </c>
      <c r="AW3846" s="13" t="s">
        <v>26</v>
      </c>
      <c r="AX3846" s="13" t="s">
        <v>71</v>
      </c>
      <c r="AY3846" s="167" t="s">
        <v>157</v>
      </c>
    </row>
    <row r="3847" spans="1:65" s="13" customFormat="1" ht="22.5" x14ac:dyDescent="0.2">
      <c r="B3847" s="165"/>
      <c r="D3847" s="166" t="s">
        <v>269</v>
      </c>
      <c r="E3847" s="167" t="s">
        <v>1</v>
      </c>
      <c r="F3847" s="168" t="s">
        <v>4461</v>
      </c>
      <c r="H3847" s="167" t="s">
        <v>1</v>
      </c>
      <c r="L3847" s="165"/>
      <c r="M3847" s="169"/>
      <c r="N3847" s="170"/>
      <c r="O3847" s="170"/>
      <c r="P3847" s="170"/>
      <c r="Q3847" s="170"/>
      <c r="R3847" s="170"/>
      <c r="S3847" s="170"/>
      <c r="T3847" s="171"/>
      <c r="AT3847" s="167" t="s">
        <v>269</v>
      </c>
      <c r="AU3847" s="167" t="s">
        <v>87</v>
      </c>
      <c r="AV3847" s="13" t="s">
        <v>79</v>
      </c>
      <c r="AW3847" s="13" t="s">
        <v>26</v>
      </c>
      <c r="AX3847" s="13" t="s">
        <v>71</v>
      </c>
      <c r="AY3847" s="167" t="s">
        <v>157</v>
      </c>
    </row>
    <row r="3848" spans="1:65" s="13" customFormat="1" ht="22.5" x14ac:dyDescent="0.2">
      <c r="B3848" s="165"/>
      <c r="D3848" s="166" t="s">
        <v>269</v>
      </c>
      <c r="E3848" s="167" t="s">
        <v>1</v>
      </c>
      <c r="F3848" s="168" t="s">
        <v>4462</v>
      </c>
      <c r="H3848" s="167" t="s">
        <v>1</v>
      </c>
      <c r="L3848" s="165"/>
      <c r="M3848" s="169"/>
      <c r="N3848" s="170"/>
      <c r="O3848" s="170"/>
      <c r="P3848" s="170"/>
      <c r="Q3848" s="170"/>
      <c r="R3848" s="170"/>
      <c r="S3848" s="170"/>
      <c r="T3848" s="171"/>
      <c r="AT3848" s="167" t="s">
        <v>269</v>
      </c>
      <c r="AU3848" s="167" t="s">
        <v>87</v>
      </c>
      <c r="AV3848" s="13" t="s">
        <v>79</v>
      </c>
      <c r="AW3848" s="13" t="s">
        <v>26</v>
      </c>
      <c r="AX3848" s="13" t="s">
        <v>71</v>
      </c>
      <c r="AY3848" s="167" t="s">
        <v>157</v>
      </c>
    </row>
    <row r="3849" spans="1:65" s="13" customFormat="1" x14ac:dyDescent="0.2">
      <c r="B3849" s="165"/>
      <c r="D3849" s="166" t="s">
        <v>269</v>
      </c>
      <c r="E3849" s="167" t="s">
        <v>1</v>
      </c>
      <c r="F3849" s="168" t="s">
        <v>4463</v>
      </c>
      <c r="H3849" s="167" t="s">
        <v>1</v>
      </c>
      <c r="L3849" s="165"/>
      <c r="M3849" s="169"/>
      <c r="N3849" s="170"/>
      <c r="O3849" s="170"/>
      <c r="P3849" s="170"/>
      <c r="Q3849" s="170"/>
      <c r="R3849" s="170"/>
      <c r="S3849" s="170"/>
      <c r="T3849" s="171"/>
      <c r="AT3849" s="167" t="s">
        <v>269</v>
      </c>
      <c r="AU3849" s="167" t="s">
        <v>87</v>
      </c>
      <c r="AV3849" s="13" t="s">
        <v>79</v>
      </c>
      <c r="AW3849" s="13" t="s">
        <v>26</v>
      </c>
      <c r="AX3849" s="13" t="s">
        <v>71</v>
      </c>
      <c r="AY3849" s="167" t="s">
        <v>157</v>
      </c>
    </row>
    <row r="3850" spans="1:65" s="13" customFormat="1" ht="22.5" x14ac:dyDescent="0.2">
      <c r="B3850" s="165"/>
      <c r="D3850" s="166" t="s">
        <v>269</v>
      </c>
      <c r="E3850" s="167" t="s">
        <v>1</v>
      </c>
      <c r="F3850" s="168" t="s">
        <v>4464</v>
      </c>
      <c r="H3850" s="167" t="s">
        <v>1</v>
      </c>
      <c r="L3850" s="165"/>
      <c r="M3850" s="169"/>
      <c r="N3850" s="170"/>
      <c r="O3850" s="170"/>
      <c r="P3850" s="170"/>
      <c r="Q3850" s="170"/>
      <c r="R3850" s="170"/>
      <c r="S3850" s="170"/>
      <c r="T3850" s="171"/>
      <c r="AT3850" s="167" t="s">
        <v>269</v>
      </c>
      <c r="AU3850" s="167" t="s">
        <v>87</v>
      </c>
      <c r="AV3850" s="13" t="s">
        <v>79</v>
      </c>
      <c r="AW3850" s="13" t="s">
        <v>26</v>
      </c>
      <c r="AX3850" s="13" t="s">
        <v>71</v>
      </c>
      <c r="AY3850" s="167" t="s">
        <v>157</v>
      </c>
    </row>
    <row r="3851" spans="1:65" s="13" customFormat="1" x14ac:dyDescent="0.2">
      <c r="B3851" s="165"/>
      <c r="D3851" s="166" t="s">
        <v>269</v>
      </c>
      <c r="E3851" s="167" t="s">
        <v>1</v>
      </c>
      <c r="F3851" s="168" t="s">
        <v>4465</v>
      </c>
      <c r="H3851" s="167" t="s">
        <v>1</v>
      </c>
      <c r="L3851" s="165"/>
      <c r="M3851" s="169"/>
      <c r="N3851" s="170"/>
      <c r="O3851" s="170"/>
      <c r="P3851" s="170"/>
      <c r="Q3851" s="170"/>
      <c r="R3851" s="170"/>
      <c r="S3851" s="170"/>
      <c r="T3851" s="171"/>
      <c r="AT3851" s="167" t="s">
        <v>269</v>
      </c>
      <c r="AU3851" s="167" t="s">
        <v>87</v>
      </c>
      <c r="AV3851" s="13" t="s">
        <v>79</v>
      </c>
      <c r="AW3851" s="13" t="s">
        <v>26</v>
      </c>
      <c r="AX3851" s="13" t="s">
        <v>71</v>
      </c>
      <c r="AY3851" s="167" t="s">
        <v>157</v>
      </c>
    </row>
    <row r="3852" spans="1:65" s="15" customFormat="1" x14ac:dyDescent="0.2">
      <c r="B3852" s="179"/>
      <c r="D3852" s="166" t="s">
        <v>269</v>
      </c>
      <c r="E3852" s="180" t="s">
        <v>1</v>
      </c>
      <c r="F3852" s="181" t="s">
        <v>272</v>
      </c>
      <c r="H3852" s="182">
        <v>3438.1379999999999</v>
      </c>
      <c r="L3852" s="179"/>
      <c r="M3852" s="183"/>
      <c r="N3852" s="184"/>
      <c r="O3852" s="184"/>
      <c r="P3852" s="184"/>
      <c r="Q3852" s="184"/>
      <c r="R3852" s="184"/>
      <c r="S3852" s="184"/>
      <c r="T3852" s="185"/>
      <c r="AT3852" s="180" t="s">
        <v>269</v>
      </c>
      <c r="AU3852" s="180" t="s">
        <v>87</v>
      </c>
      <c r="AV3852" s="15" t="s">
        <v>162</v>
      </c>
      <c r="AW3852" s="15" t="s">
        <v>26</v>
      </c>
      <c r="AX3852" s="15" t="s">
        <v>79</v>
      </c>
      <c r="AY3852" s="180" t="s">
        <v>157</v>
      </c>
    </row>
    <row r="3853" spans="1:65" s="2" customFormat="1" ht="37.9" customHeight="1" x14ac:dyDescent="0.2">
      <c r="A3853" s="30"/>
      <c r="B3853" s="147"/>
      <c r="C3853" s="193" t="s">
        <v>4490</v>
      </c>
      <c r="D3853" s="193" t="s">
        <v>777</v>
      </c>
      <c r="E3853" s="194" t="s">
        <v>4491</v>
      </c>
      <c r="F3853" s="195" t="s">
        <v>4492</v>
      </c>
      <c r="G3853" s="196" t="s">
        <v>757</v>
      </c>
      <c r="H3853" s="197">
        <v>255.55199999999999</v>
      </c>
      <c r="I3853" s="197"/>
      <c r="J3853" s="197">
        <f>ROUND(I3853*H3853,3)</f>
        <v>0</v>
      </c>
      <c r="K3853" s="198"/>
      <c r="L3853" s="199"/>
      <c r="M3853" s="200" t="s">
        <v>1</v>
      </c>
      <c r="N3853" s="201" t="s">
        <v>37</v>
      </c>
      <c r="O3853" s="156">
        <v>0</v>
      </c>
      <c r="P3853" s="156">
        <f>O3853*H3853</f>
        <v>0</v>
      </c>
      <c r="Q3853" s="156">
        <v>1</v>
      </c>
      <c r="R3853" s="156">
        <f>Q3853*H3853</f>
        <v>255.55199999999999</v>
      </c>
      <c r="S3853" s="156">
        <v>0</v>
      </c>
      <c r="T3853" s="157">
        <f>S3853*H3853</f>
        <v>0</v>
      </c>
      <c r="U3853" s="30"/>
      <c r="V3853" s="30"/>
      <c r="W3853" s="30"/>
      <c r="X3853" s="30"/>
      <c r="Y3853" s="30"/>
      <c r="Z3853" s="30"/>
      <c r="AA3853" s="30"/>
      <c r="AB3853" s="30"/>
      <c r="AC3853" s="30"/>
      <c r="AD3853" s="30"/>
      <c r="AE3853" s="30"/>
      <c r="AR3853" s="158" t="s">
        <v>2956</v>
      </c>
      <c r="AT3853" s="158" t="s">
        <v>777</v>
      </c>
      <c r="AU3853" s="158" t="s">
        <v>87</v>
      </c>
      <c r="AY3853" s="18" t="s">
        <v>157</v>
      </c>
      <c r="BE3853" s="159">
        <f>IF(N3853="základná",J3853,0)</f>
        <v>0</v>
      </c>
      <c r="BF3853" s="159">
        <f>IF(N3853="znížená",J3853,0)</f>
        <v>0</v>
      </c>
      <c r="BG3853" s="159">
        <f>IF(N3853="zákl. prenesená",J3853,0)</f>
        <v>0</v>
      </c>
      <c r="BH3853" s="159">
        <f>IF(N3853="zníž. prenesená",J3853,0)</f>
        <v>0</v>
      </c>
      <c r="BI3853" s="159">
        <f>IF(N3853="nulová",J3853,0)</f>
        <v>0</v>
      </c>
      <c r="BJ3853" s="18" t="s">
        <v>87</v>
      </c>
      <c r="BK3853" s="160">
        <f>ROUND(I3853*H3853,3)</f>
        <v>0</v>
      </c>
      <c r="BL3853" s="18" t="s">
        <v>682</v>
      </c>
      <c r="BM3853" s="158" t="s">
        <v>4493</v>
      </c>
    </row>
    <row r="3854" spans="1:65" s="13" customFormat="1" ht="22.5" x14ac:dyDescent="0.2">
      <c r="B3854" s="165"/>
      <c r="D3854" s="166" t="s">
        <v>269</v>
      </c>
      <c r="E3854" s="167" t="s">
        <v>1</v>
      </c>
      <c r="F3854" s="168" t="s">
        <v>4429</v>
      </c>
      <c r="H3854" s="167" t="s">
        <v>1</v>
      </c>
      <c r="L3854" s="165"/>
      <c r="M3854" s="169"/>
      <c r="N3854" s="170"/>
      <c r="O3854" s="170"/>
      <c r="P3854" s="170"/>
      <c r="Q3854" s="170"/>
      <c r="R3854" s="170"/>
      <c r="S3854" s="170"/>
      <c r="T3854" s="171"/>
      <c r="AT3854" s="167" t="s">
        <v>269</v>
      </c>
      <c r="AU3854" s="167" t="s">
        <v>87</v>
      </c>
      <c r="AV3854" s="13" t="s">
        <v>79</v>
      </c>
      <c r="AW3854" s="13" t="s">
        <v>26</v>
      </c>
      <c r="AX3854" s="13" t="s">
        <v>71</v>
      </c>
      <c r="AY3854" s="167" t="s">
        <v>157</v>
      </c>
    </row>
    <row r="3855" spans="1:65" s="14" customFormat="1" x14ac:dyDescent="0.2">
      <c r="B3855" s="172"/>
      <c r="D3855" s="166" t="s">
        <v>269</v>
      </c>
      <c r="E3855" s="173" t="s">
        <v>1</v>
      </c>
      <c r="F3855" s="174" t="s">
        <v>4494</v>
      </c>
      <c r="H3855" s="175">
        <v>232.32</v>
      </c>
      <c r="L3855" s="172"/>
      <c r="M3855" s="176"/>
      <c r="N3855" s="177"/>
      <c r="O3855" s="177"/>
      <c r="P3855" s="177"/>
      <c r="Q3855" s="177"/>
      <c r="R3855" s="177"/>
      <c r="S3855" s="177"/>
      <c r="T3855" s="178"/>
      <c r="AT3855" s="173" t="s">
        <v>269</v>
      </c>
      <c r="AU3855" s="173" t="s">
        <v>87</v>
      </c>
      <c r="AV3855" s="14" t="s">
        <v>87</v>
      </c>
      <c r="AW3855" s="14" t="s">
        <v>26</v>
      </c>
      <c r="AX3855" s="14" t="s">
        <v>71</v>
      </c>
      <c r="AY3855" s="173" t="s">
        <v>157</v>
      </c>
    </row>
    <row r="3856" spans="1:65" s="16" customFormat="1" x14ac:dyDescent="0.2">
      <c r="B3856" s="186"/>
      <c r="D3856" s="166" t="s">
        <v>269</v>
      </c>
      <c r="E3856" s="187" t="s">
        <v>1</v>
      </c>
      <c r="F3856" s="188" t="s">
        <v>319</v>
      </c>
      <c r="H3856" s="189">
        <v>232.32</v>
      </c>
      <c r="L3856" s="186"/>
      <c r="M3856" s="190"/>
      <c r="N3856" s="191"/>
      <c r="O3856" s="191"/>
      <c r="P3856" s="191"/>
      <c r="Q3856" s="191"/>
      <c r="R3856" s="191"/>
      <c r="S3856" s="191"/>
      <c r="T3856" s="192"/>
      <c r="AT3856" s="187" t="s">
        <v>269</v>
      </c>
      <c r="AU3856" s="187" t="s">
        <v>87</v>
      </c>
      <c r="AV3856" s="16" t="s">
        <v>92</v>
      </c>
      <c r="AW3856" s="16" t="s">
        <v>26</v>
      </c>
      <c r="AX3856" s="16" t="s">
        <v>71</v>
      </c>
      <c r="AY3856" s="187" t="s">
        <v>157</v>
      </c>
    </row>
    <row r="3857" spans="1:65" s="14" customFormat="1" x14ac:dyDescent="0.2">
      <c r="B3857" s="172"/>
      <c r="D3857" s="166" t="s">
        <v>269</v>
      </c>
      <c r="E3857" s="173" t="s">
        <v>1</v>
      </c>
      <c r="F3857" s="174" t="s">
        <v>4495</v>
      </c>
      <c r="H3857" s="175">
        <v>11.616</v>
      </c>
      <c r="L3857" s="172"/>
      <c r="M3857" s="176"/>
      <c r="N3857" s="177"/>
      <c r="O3857" s="177"/>
      <c r="P3857" s="177"/>
      <c r="Q3857" s="177"/>
      <c r="R3857" s="177"/>
      <c r="S3857" s="177"/>
      <c r="T3857" s="178"/>
      <c r="AT3857" s="173" t="s">
        <v>269</v>
      </c>
      <c r="AU3857" s="173" t="s">
        <v>87</v>
      </c>
      <c r="AV3857" s="14" t="s">
        <v>87</v>
      </c>
      <c r="AW3857" s="14" t="s">
        <v>26</v>
      </c>
      <c r="AX3857" s="14" t="s">
        <v>71</v>
      </c>
      <c r="AY3857" s="173" t="s">
        <v>157</v>
      </c>
    </row>
    <row r="3858" spans="1:65" s="14" customFormat="1" x14ac:dyDescent="0.2">
      <c r="B3858" s="172"/>
      <c r="D3858" s="166" t="s">
        <v>269</v>
      </c>
      <c r="E3858" s="173" t="s">
        <v>1</v>
      </c>
      <c r="F3858" s="174" t="s">
        <v>4496</v>
      </c>
      <c r="H3858" s="175">
        <v>11.616</v>
      </c>
      <c r="L3858" s="172"/>
      <c r="M3858" s="176"/>
      <c r="N3858" s="177"/>
      <c r="O3858" s="177"/>
      <c r="P3858" s="177"/>
      <c r="Q3858" s="177"/>
      <c r="R3858" s="177"/>
      <c r="S3858" s="177"/>
      <c r="T3858" s="178"/>
      <c r="AT3858" s="173" t="s">
        <v>269</v>
      </c>
      <c r="AU3858" s="173" t="s">
        <v>87</v>
      </c>
      <c r="AV3858" s="14" t="s">
        <v>87</v>
      </c>
      <c r="AW3858" s="14" t="s">
        <v>26</v>
      </c>
      <c r="AX3858" s="14" t="s">
        <v>71</v>
      </c>
      <c r="AY3858" s="173" t="s">
        <v>157</v>
      </c>
    </row>
    <row r="3859" spans="1:65" s="16" customFormat="1" x14ac:dyDescent="0.2">
      <c r="B3859" s="186"/>
      <c r="D3859" s="166" t="s">
        <v>269</v>
      </c>
      <c r="E3859" s="187" t="s">
        <v>1</v>
      </c>
      <c r="F3859" s="188" t="s">
        <v>319</v>
      </c>
      <c r="H3859" s="189">
        <v>23.231999999999999</v>
      </c>
      <c r="L3859" s="186"/>
      <c r="M3859" s="190"/>
      <c r="N3859" s="191"/>
      <c r="O3859" s="191"/>
      <c r="P3859" s="191"/>
      <c r="Q3859" s="191"/>
      <c r="R3859" s="191"/>
      <c r="S3859" s="191"/>
      <c r="T3859" s="192"/>
      <c r="AT3859" s="187" t="s">
        <v>269</v>
      </c>
      <c r="AU3859" s="187" t="s">
        <v>87</v>
      </c>
      <c r="AV3859" s="16" t="s">
        <v>92</v>
      </c>
      <c r="AW3859" s="16" t="s">
        <v>26</v>
      </c>
      <c r="AX3859" s="16" t="s">
        <v>71</v>
      </c>
      <c r="AY3859" s="187" t="s">
        <v>157</v>
      </c>
    </row>
    <row r="3860" spans="1:65" s="13" customFormat="1" x14ac:dyDescent="0.2">
      <c r="B3860" s="165"/>
      <c r="D3860" s="166" t="s">
        <v>269</v>
      </c>
      <c r="E3860" s="167" t="s">
        <v>1</v>
      </c>
      <c r="F3860" s="168" t="s">
        <v>4457</v>
      </c>
      <c r="H3860" s="167" t="s">
        <v>1</v>
      </c>
      <c r="L3860" s="165"/>
      <c r="M3860" s="169"/>
      <c r="N3860" s="170"/>
      <c r="O3860" s="170"/>
      <c r="P3860" s="170"/>
      <c r="Q3860" s="170"/>
      <c r="R3860" s="170"/>
      <c r="S3860" s="170"/>
      <c r="T3860" s="171"/>
      <c r="AT3860" s="167" t="s">
        <v>269</v>
      </c>
      <c r="AU3860" s="167" t="s">
        <v>87</v>
      </c>
      <c r="AV3860" s="13" t="s">
        <v>79</v>
      </c>
      <c r="AW3860" s="13" t="s">
        <v>26</v>
      </c>
      <c r="AX3860" s="13" t="s">
        <v>71</v>
      </c>
      <c r="AY3860" s="167" t="s">
        <v>157</v>
      </c>
    </row>
    <row r="3861" spans="1:65" s="13" customFormat="1" x14ac:dyDescent="0.2">
      <c r="B3861" s="165"/>
      <c r="D3861" s="166" t="s">
        <v>269</v>
      </c>
      <c r="E3861" s="167" t="s">
        <v>1</v>
      </c>
      <c r="F3861" s="168" t="s">
        <v>4458</v>
      </c>
      <c r="H3861" s="167" t="s">
        <v>1</v>
      </c>
      <c r="L3861" s="165"/>
      <c r="M3861" s="169"/>
      <c r="N3861" s="170"/>
      <c r="O3861" s="170"/>
      <c r="P3861" s="170"/>
      <c r="Q3861" s="170"/>
      <c r="R3861" s="170"/>
      <c r="S3861" s="170"/>
      <c r="T3861" s="171"/>
      <c r="AT3861" s="167" t="s">
        <v>269</v>
      </c>
      <c r="AU3861" s="167" t="s">
        <v>87</v>
      </c>
      <c r="AV3861" s="13" t="s">
        <v>79</v>
      </c>
      <c r="AW3861" s="13" t="s">
        <v>26</v>
      </c>
      <c r="AX3861" s="13" t="s">
        <v>71</v>
      </c>
      <c r="AY3861" s="167" t="s">
        <v>157</v>
      </c>
    </row>
    <row r="3862" spans="1:65" s="13" customFormat="1" ht="33.75" x14ac:dyDescent="0.2">
      <c r="B3862" s="165"/>
      <c r="D3862" s="166" t="s">
        <v>269</v>
      </c>
      <c r="E3862" s="167" t="s">
        <v>1</v>
      </c>
      <c r="F3862" s="168" t="s">
        <v>4459</v>
      </c>
      <c r="H3862" s="167" t="s">
        <v>1</v>
      </c>
      <c r="L3862" s="165"/>
      <c r="M3862" s="169"/>
      <c r="N3862" s="170"/>
      <c r="O3862" s="170"/>
      <c r="P3862" s="170"/>
      <c r="Q3862" s="170"/>
      <c r="R3862" s="170"/>
      <c r="S3862" s="170"/>
      <c r="T3862" s="171"/>
      <c r="AT3862" s="167" t="s">
        <v>269</v>
      </c>
      <c r="AU3862" s="167" t="s">
        <v>87</v>
      </c>
      <c r="AV3862" s="13" t="s">
        <v>79</v>
      </c>
      <c r="AW3862" s="13" t="s">
        <v>26</v>
      </c>
      <c r="AX3862" s="13" t="s">
        <v>71</v>
      </c>
      <c r="AY3862" s="167" t="s">
        <v>157</v>
      </c>
    </row>
    <row r="3863" spans="1:65" s="13" customFormat="1" x14ac:dyDescent="0.2">
      <c r="B3863" s="165"/>
      <c r="D3863" s="166" t="s">
        <v>269</v>
      </c>
      <c r="E3863" s="167" t="s">
        <v>1</v>
      </c>
      <c r="F3863" s="168" t="s">
        <v>4460</v>
      </c>
      <c r="H3863" s="167" t="s">
        <v>1</v>
      </c>
      <c r="L3863" s="165"/>
      <c r="M3863" s="169"/>
      <c r="N3863" s="170"/>
      <c r="O3863" s="170"/>
      <c r="P3863" s="170"/>
      <c r="Q3863" s="170"/>
      <c r="R3863" s="170"/>
      <c r="S3863" s="170"/>
      <c r="T3863" s="171"/>
      <c r="AT3863" s="167" t="s">
        <v>269</v>
      </c>
      <c r="AU3863" s="167" t="s">
        <v>87</v>
      </c>
      <c r="AV3863" s="13" t="s">
        <v>79</v>
      </c>
      <c r="AW3863" s="13" t="s">
        <v>26</v>
      </c>
      <c r="AX3863" s="13" t="s">
        <v>71</v>
      </c>
      <c r="AY3863" s="167" t="s">
        <v>157</v>
      </c>
    </row>
    <row r="3864" spans="1:65" s="13" customFormat="1" ht="22.5" x14ac:dyDescent="0.2">
      <c r="B3864" s="165"/>
      <c r="D3864" s="166" t="s">
        <v>269</v>
      </c>
      <c r="E3864" s="167" t="s">
        <v>1</v>
      </c>
      <c r="F3864" s="168" t="s">
        <v>4461</v>
      </c>
      <c r="H3864" s="167" t="s">
        <v>1</v>
      </c>
      <c r="L3864" s="165"/>
      <c r="M3864" s="169"/>
      <c r="N3864" s="170"/>
      <c r="O3864" s="170"/>
      <c r="P3864" s="170"/>
      <c r="Q3864" s="170"/>
      <c r="R3864" s="170"/>
      <c r="S3864" s="170"/>
      <c r="T3864" s="171"/>
      <c r="AT3864" s="167" t="s">
        <v>269</v>
      </c>
      <c r="AU3864" s="167" t="s">
        <v>87</v>
      </c>
      <c r="AV3864" s="13" t="s">
        <v>79</v>
      </c>
      <c r="AW3864" s="13" t="s">
        <v>26</v>
      </c>
      <c r="AX3864" s="13" t="s">
        <v>71</v>
      </c>
      <c r="AY3864" s="167" t="s">
        <v>157</v>
      </c>
    </row>
    <row r="3865" spans="1:65" s="13" customFormat="1" ht="22.5" x14ac:dyDescent="0.2">
      <c r="B3865" s="165"/>
      <c r="D3865" s="166" t="s">
        <v>269</v>
      </c>
      <c r="E3865" s="167" t="s">
        <v>1</v>
      </c>
      <c r="F3865" s="168" t="s">
        <v>4462</v>
      </c>
      <c r="H3865" s="167" t="s">
        <v>1</v>
      </c>
      <c r="L3865" s="165"/>
      <c r="M3865" s="169"/>
      <c r="N3865" s="170"/>
      <c r="O3865" s="170"/>
      <c r="P3865" s="170"/>
      <c r="Q3865" s="170"/>
      <c r="R3865" s="170"/>
      <c r="S3865" s="170"/>
      <c r="T3865" s="171"/>
      <c r="AT3865" s="167" t="s">
        <v>269</v>
      </c>
      <c r="AU3865" s="167" t="s">
        <v>87</v>
      </c>
      <c r="AV3865" s="13" t="s">
        <v>79</v>
      </c>
      <c r="AW3865" s="13" t="s">
        <v>26</v>
      </c>
      <c r="AX3865" s="13" t="s">
        <v>71</v>
      </c>
      <c r="AY3865" s="167" t="s">
        <v>157</v>
      </c>
    </row>
    <row r="3866" spans="1:65" s="13" customFormat="1" x14ac:dyDescent="0.2">
      <c r="B3866" s="165"/>
      <c r="D3866" s="166" t="s">
        <v>269</v>
      </c>
      <c r="E3866" s="167" t="s">
        <v>1</v>
      </c>
      <c r="F3866" s="168" t="s">
        <v>4463</v>
      </c>
      <c r="H3866" s="167" t="s">
        <v>1</v>
      </c>
      <c r="L3866" s="165"/>
      <c r="M3866" s="169"/>
      <c r="N3866" s="170"/>
      <c r="O3866" s="170"/>
      <c r="P3866" s="170"/>
      <c r="Q3866" s="170"/>
      <c r="R3866" s="170"/>
      <c r="S3866" s="170"/>
      <c r="T3866" s="171"/>
      <c r="AT3866" s="167" t="s">
        <v>269</v>
      </c>
      <c r="AU3866" s="167" t="s">
        <v>87</v>
      </c>
      <c r="AV3866" s="13" t="s">
        <v>79</v>
      </c>
      <c r="AW3866" s="13" t="s">
        <v>26</v>
      </c>
      <c r="AX3866" s="13" t="s">
        <v>71</v>
      </c>
      <c r="AY3866" s="167" t="s">
        <v>157</v>
      </c>
    </row>
    <row r="3867" spans="1:65" s="13" customFormat="1" ht="22.5" x14ac:dyDescent="0.2">
      <c r="B3867" s="165"/>
      <c r="D3867" s="166" t="s">
        <v>269</v>
      </c>
      <c r="E3867" s="167" t="s">
        <v>1</v>
      </c>
      <c r="F3867" s="168" t="s">
        <v>4464</v>
      </c>
      <c r="H3867" s="167" t="s">
        <v>1</v>
      </c>
      <c r="L3867" s="165"/>
      <c r="M3867" s="169"/>
      <c r="N3867" s="170"/>
      <c r="O3867" s="170"/>
      <c r="P3867" s="170"/>
      <c r="Q3867" s="170"/>
      <c r="R3867" s="170"/>
      <c r="S3867" s="170"/>
      <c r="T3867" s="171"/>
      <c r="AT3867" s="167" t="s">
        <v>269</v>
      </c>
      <c r="AU3867" s="167" t="s">
        <v>87</v>
      </c>
      <c r="AV3867" s="13" t="s">
        <v>79</v>
      </c>
      <c r="AW3867" s="13" t="s">
        <v>26</v>
      </c>
      <c r="AX3867" s="13" t="s">
        <v>71</v>
      </c>
      <c r="AY3867" s="167" t="s">
        <v>157</v>
      </c>
    </row>
    <row r="3868" spans="1:65" s="13" customFormat="1" x14ac:dyDescent="0.2">
      <c r="B3868" s="165"/>
      <c r="D3868" s="166" t="s">
        <v>269</v>
      </c>
      <c r="E3868" s="167" t="s">
        <v>1</v>
      </c>
      <c r="F3868" s="168" t="s">
        <v>4465</v>
      </c>
      <c r="H3868" s="167" t="s">
        <v>1</v>
      </c>
      <c r="L3868" s="165"/>
      <c r="M3868" s="169"/>
      <c r="N3868" s="170"/>
      <c r="O3868" s="170"/>
      <c r="P3868" s="170"/>
      <c r="Q3868" s="170"/>
      <c r="R3868" s="170"/>
      <c r="S3868" s="170"/>
      <c r="T3868" s="171"/>
      <c r="AT3868" s="167" t="s">
        <v>269</v>
      </c>
      <c r="AU3868" s="167" t="s">
        <v>87</v>
      </c>
      <c r="AV3868" s="13" t="s">
        <v>79</v>
      </c>
      <c r="AW3868" s="13" t="s">
        <v>26</v>
      </c>
      <c r="AX3868" s="13" t="s">
        <v>71</v>
      </c>
      <c r="AY3868" s="167" t="s">
        <v>157</v>
      </c>
    </row>
    <row r="3869" spans="1:65" s="15" customFormat="1" x14ac:dyDescent="0.2">
      <c r="B3869" s="179"/>
      <c r="D3869" s="166" t="s">
        <v>269</v>
      </c>
      <c r="E3869" s="180" t="s">
        <v>1</v>
      </c>
      <c r="F3869" s="181" t="s">
        <v>272</v>
      </c>
      <c r="H3869" s="182">
        <v>255.55199999999999</v>
      </c>
      <c r="L3869" s="179"/>
      <c r="M3869" s="183"/>
      <c r="N3869" s="184"/>
      <c r="O3869" s="184"/>
      <c r="P3869" s="184"/>
      <c r="Q3869" s="184"/>
      <c r="R3869" s="184"/>
      <c r="S3869" s="184"/>
      <c r="T3869" s="185"/>
      <c r="AT3869" s="180" t="s">
        <v>269</v>
      </c>
      <c r="AU3869" s="180" t="s">
        <v>87</v>
      </c>
      <c r="AV3869" s="15" t="s">
        <v>162</v>
      </c>
      <c r="AW3869" s="15" t="s">
        <v>26</v>
      </c>
      <c r="AX3869" s="15" t="s">
        <v>79</v>
      </c>
      <c r="AY3869" s="180" t="s">
        <v>157</v>
      </c>
    </row>
    <row r="3870" spans="1:65" s="2" customFormat="1" ht="49.15" customHeight="1" x14ac:dyDescent="0.2">
      <c r="A3870" s="30"/>
      <c r="B3870" s="147"/>
      <c r="C3870" s="148" t="s">
        <v>4497</v>
      </c>
      <c r="D3870" s="148" t="s">
        <v>159</v>
      </c>
      <c r="E3870" s="149" t="s">
        <v>4498</v>
      </c>
      <c r="F3870" s="150" t="s">
        <v>4499</v>
      </c>
      <c r="G3870" s="151" t="s">
        <v>757</v>
      </c>
      <c r="H3870" s="152">
        <v>19306.875</v>
      </c>
      <c r="I3870" s="152"/>
      <c r="J3870" s="152">
        <f>ROUND(I3870*H3870,3)</f>
        <v>0</v>
      </c>
      <c r="K3870" s="153"/>
      <c r="L3870" s="31"/>
      <c r="M3870" s="154" t="s">
        <v>1</v>
      </c>
      <c r="N3870" s="155" t="s">
        <v>37</v>
      </c>
      <c r="O3870" s="156">
        <v>2.1000000000000001E-2</v>
      </c>
      <c r="P3870" s="156">
        <f>O3870*H3870</f>
        <v>405.44437500000004</v>
      </c>
      <c r="Q3870" s="156">
        <v>0</v>
      </c>
      <c r="R3870" s="156">
        <f>Q3870*H3870</f>
        <v>0</v>
      </c>
      <c r="S3870" s="156">
        <v>0</v>
      </c>
      <c r="T3870" s="157">
        <f>S3870*H3870</f>
        <v>0</v>
      </c>
      <c r="U3870" s="30"/>
      <c r="V3870" s="30"/>
      <c r="W3870" s="30"/>
      <c r="X3870" s="30"/>
      <c r="Y3870" s="30"/>
      <c r="Z3870" s="30"/>
      <c r="AA3870" s="30"/>
      <c r="AB3870" s="30"/>
      <c r="AC3870" s="30"/>
      <c r="AD3870" s="30"/>
      <c r="AE3870" s="30"/>
      <c r="AR3870" s="158" t="s">
        <v>682</v>
      </c>
      <c r="AT3870" s="158" t="s">
        <v>159</v>
      </c>
      <c r="AU3870" s="158" t="s">
        <v>87</v>
      </c>
      <c r="AY3870" s="18" t="s">
        <v>157</v>
      </c>
      <c r="BE3870" s="159">
        <f>IF(N3870="základná",J3870,0)</f>
        <v>0</v>
      </c>
      <c r="BF3870" s="159">
        <f>IF(N3870="znížená",J3870,0)</f>
        <v>0</v>
      </c>
      <c r="BG3870" s="159">
        <f>IF(N3870="zákl. prenesená",J3870,0)</f>
        <v>0</v>
      </c>
      <c r="BH3870" s="159">
        <f>IF(N3870="zníž. prenesená",J3870,0)</f>
        <v>0</v>
      </c>
      <c r="BI3870" s="159">
        <f>IF(N3870="nulová",J3870,0)</f>
        <v>0</v>
      </c>
      <c r="BJ3870" s="18" t="s">
        <v>87</v>
      </c>
      <c r="BK3870" s="160">
        <f>ROUND(I3870*H3870,3)</f>
        <v>0</v>
      </c>
      <c r="BL3870" s="18" t="s">
        <v>682</v>
      </c>
      <c r="BM3870" s="158" t="s">
        <v>4500</v>
      </c>
    </row>
    <row r="3871" spans="1:65" s="13" customFormat="1" ht="22.5" x14ac:dyDescent="0.2">
      <c r="B3871" s="165"/>
      <c r="D3871" s="166" t="s">
        <v>269</v>
      </c>
      <c r="E3871" s="167" t="s">
        <v>1</v>
      </c>
      <c r="F3871" s="168" t="s">
        <v>4501</v>
      </c>
      <c r="H3871" s="167" t="s">
        <v>1</v>
      </c>
      <c r="L3871" s="165"/>
      <c r="M3871" s="169"/>
      <c r="N3871" s="170"/>
      <c r="O3871" s="170"/>
      <c r="P3871" s="170"/>
      <c r="Q3871" s="170"/>
      <c r="R3871" s="170"/>
      <c r="S3871" s="170"/>
      <c r="T3871" s="171"/>
      <c r="AT3871" s="167" t="s">
        <v>269</v>
      </c>
      <c r="AU3871" s="167" t="s">
        <v>87</v>
      </c>
      <c r="AV3871" s="13" t="s">
        <v>79</v>
      </c>
      <c r="AW3871" s="13" t="s">
        <v>26</v>
      </c>
      <c r="AX3871" s="13" t="s">
        <v>71</v>
      </c>
      <c r="AY3871" s="167" t="s">
        <v>157</v>
      </c>
    </row>
    <row r="3872" spans="1:65" s="14" customFormat="1" x14ac:dyDescent="0.2">
      <c r="B3872" s="172"/>
      <c r="D3872" s="166" t="s">
        <v>269</v>
      </c>
      <c r="E3872" s="173" t="s">
        <v>1</v>
      </c>
      <c r="F3872" s="174" t="s">
        <v>4502</v>
      </c>
      <c r="H3872" s="175">
        <v>18387.5</v>
      </c>
      <c r="L3872" s="172"/>
      <c r="M3872" s="176"/>
      <c r="N3872" s="177"/>
      <c r="O3872" s="177"/>
      <c r="P3872" s="177"/>
      <c r="Q3872" s="177"/>
      <c r="R3872" s="177"/>
      <c r="S3872" s="177"/>
      <c r="T3872" s="178"/>
      <c r="AT3872" s="173" t="s">
        <v>269</v>
      </c>
      <c r="AU3872" s="173" t="s">
        <v>87</v>
      </c>
      <c r="AV3872" s="14" t="s">
        <v>87</v>
      </c>
      <c r="AW3872" s="14" t="s">
        <v>26</v>
      </c>
      <c r="AX3872" s="14" t="s">
        <v>71</v>
      </c>
      <c r="AY3872" s="173" t="s">
        <v>157</v>
      </c>
    </row>
    <row r="3873" spans="1:65" s="14" customFormat="1" x14ac:dyDescent="0.2">
      <c r="B3873" s="172"/>
      <c r="D3873" s="166" t="s">
        <v>269</v>
      </c>
      <c r="E3873" s="173" t="s">
        <v>1</v>
      </c>
      <c r="F3873" s="174" t="s">
        <v>4503</v>
      </c>
      <c r="H3873" s="175">
        <v>919.375</v>
      </c>
      <c r="L3873" s="172"/>
      <c r="M3873" s="176"/>
      <c r="N3873" s="177"/>
      <c r="O3873" s="177"/>
      <c r="P3873" s="177"/>
      <c r="Q3873" s="177"/>
      <c r="R3873" s="177"/>
      <c r="S3873" s="177"/>
      <c r="T3873" s="178"/>
      <c r="AT3873" s="173" t="s">
        <v>269</v>
      </c>
      <c r="AU3873" s="173" t="s">
        <v>87</v>
      </c>
      <c r="AV3873" s="14" t="s">
        <v>87</v>
      </c>
      <c r="AW3873" s="14" t="s">
        <v>26</v>
      </c>
      <c r="AX3873" s="14" t="s">
        <v>71</v>
      </c>
      <c r="AY3873" s="173" t="s">
        <v>157</v>
      </c>
    </row>
    <row r="3874" spans="1:65" s="15" customFormat="1" x14ac:dyDescent="0.2">
      <c r="B3874" s="179"/>
      <c r="D3874" s="166" t="s">
        <v>269</v>
      </c>
      <c r="E3874" s="180" t="s">
        <v>1</v>
      </c>
      <c r="F3874" s="181" t="s">
        <v>272</v>
      </c>
      <c r="H3874" s="182">
        <v>19306.875</v>
      </c>
      <c r="L3874" s="179"/>
      <c r="M3874" s="183"/>
      <c r="N3874" s="184"/>
      <c r="O3874" s="184"/>
      <c r="P3874" s="184"/>
      <c r="Q3874" s="184"/>
      <c r="R3874" s="184"/>
      <c r="S3874" s="184"/>
      <c r="T3874" s="185"/>
      <c r="AT3874" s="180" t="s">
        <v>269</v>
      </c>
      <c r="AU3874" s="180" t="s">
        <v>87</v>
      </c>
      <c r="AV3874" s="15" t="s">
        <v>162</v>
      </c>
      <c r="AW3874" s="15" t="s">
        <v>26</v>
      </c>
      <c r="AX3874" s="15" t="s">
        <v>79</v>
      </c>
      <c r="AY3874" s="180" t="s">
        <v>157</v>
      </c>
    </row>
    <row r="3875" spans="1:65" s="2" customFormat="1" ht="37.9" customHeight="1" x14ac:dyDescent="0.2">
      <c r="A3875" s="30"/>
      <c r="B3875" s="147"/>
      <c r="C3875" s="193" t="s">
        <v>4504</v>
      </c>
      <c r="D3875" s="193" t="s">
        <v>777</v>
      </c>
      <c r="E3875" s="194" t="s">
        <v>4505</v>
      </c>
      <c r="F3875" s="195" t="s">
        <v>4506</v>
      </c>
      <c r="G3875" s="196" t="s">
        <v>757</v>
      </c>
      <c r="H3875" s="197">
        <v>20226.25</v>
      </c>
      <c r="I3875" s="197"/>
      <c r="J3875" s="197">
        <f>ROUND(I3875*H3875,3)</f>
        <v>0</v>
      </c>
      <c r="K3875" s="198"/>
      <c r="L3875" s="199"/>
      <c r="M3875" s="200" t="s">
        <v>1</v>
      </c>
      <c r="N3875" s="201" t="s">
        <v>37</v>
      </c>
      <c r="O3875" s="156">
        <v>0</v>
      </c>
      <c r="P3875" s="156">
        <f>O3875*H3875</f>
        <v>0</v>
      </c>
      <c r="Q3875" s="156">
        <v>1</v>
      </c>
      <c r="R3875" s="156">
        <f>Q3875*H3875</f>
        <v>20226.25</v>
      </c>
      <c r="S3875" s="156">
        <v>0</v>
      </c>
      <c r="T3875" s="157">
        <f>S3875*H3875</f>
        <v>0</v>
      </c>
      <c r="U3875" s="30"/>
      <c r="V3875" s="30"/>
      <c r="W3875" s="30"/>
      <c r="X3875" s="30"/>
      <c r="Y3875" s="30"/>
      <c r="Z3875" s="30"/>
      <c r="AA3875" s="30"/>
      <c r="AB3875" s="30"/>
      <c r="AC3875" s="30"/>
      <c r="AD3875" s="30"/>
      <c r="AE3875" s="30"/>
      <c r="AR3875" s="158" t="s">
        <v>2956</v>
      </c>
      <c r="AT3875" s="158" t="s">
        <v>777</v>
      </c>
      <c r="AU3875" s="158" t="s">
        <v>87</v>
      </c>
      <c r="AY3875" s="18" t="s">
        <v>157</v>
      </c>
      <c r="BE3875" s="159">
        <f>IF(N3875="základná",J3875,0)</f>
        <v>0</v>
      </c>
      <c r="BF3875" s="159">
        <f>IF(N3875="znížená",J3875,0)</f>
        <v>0</v>
      </c>
      <c r="BG3875" s="159">
        <f>IF(N3875="zákl. prenesená",J3875,0)</f>
        <v>0</v>
      </c>
      <c r="BH3875" s="159">
        <f>IF(N3875="zníž. prenesená",J3875,0)</f>
        <v>0</v>
      </c>
      <c r="BI3875" s="159">
        <f>IF(N3875="nulová",J3875,0)</f>
        <v>0</v>
      </c>
      <c r="BJ3875" s="18" t="s">
        <v>87</v>
      </c>
      <c r="BK3875" s="160">
        <f>ROUND(I3875*H3875,3)</f>
        <v>0</v>
      </c>
      <c r="BL3875" s="18" t="s">
        <v>682</v>
      </c>
      <c r="BM3875" s="158" t="s">
        <v>4507</v>
      </c>
    </row>
    <row r="3876" spans="1:65" s="13" customFormat="1" ht="22.5" x14ac:dyDescent="0.2">
      <c r="B3876" s="165"/>
      <c r="D3876" s="166" t="s">
        <v>269</v>
      </c>
      <c r="E3876" s="167" t="s">
        <v>1</v>
      </c>
      <c r="F3876" s="168" t="s">
        <v>4508</v>
      </c>
      <c r="H3876" s="167" t="s">
        <v>1</v>
      </c>
      <c r="L3876" s="165"/>
      <c r="M3876" s="169"/>
      <c r="N3876" s="170"/>
      <c r="O3876" s="170"/>
      <c r="P3876" s="170"/>
      <c r="Q3876" s="170"/>
      <c r="R3876" s="170"/>
      <c r="S3876" s="170"/>
      <c r="T3876" s="171"/>
      <c r="AT3876" s="167" t="s">
        <v>269</v>
      </c>
      <c r="AU3876" s="167" t="s">
        <v>87</v>
      </c>
      <c r="AV3876" s="13" t="s">
        <v>79</v>
      </c>
      <c r="AW3876" s="13" t="s">
        <v>26</v>
      </c>
      <c r="AX3876" s="13" t="s">
        <v>71</v>
      </c>
      <c r="AY3876" s="167" t="s">
        <v>157</v>
      </c>
    </row>
    <row r="3877" spans="1:65" s="14" customFormat="1" x14ac:dyDescent="0.2">
      <c r="B3877" s="172"/>
      <c r="D3877" s="166" t="s">
        <v>269</v>
      </c>
      <c r="E3877" s="173" t="s">
        <v>1</v>
      </c>
      <c r="F3877" s="174" t="s">
        <v>4509</v>
      </c>
      <c r="H3877" s="175">
        <v>716.8</v>
      </c>
      <c r="L3877" s="172"/>
      <c r="M3877" s="176"/>
      <c r="N3877" s="177"/>
      <c r="O3877" s="177"/>
      <c r="P3877" s="177"/>
      <c r="Q3877" s="177"/>
      <c r="R3877" s="177"/>
      <c r="S3877" s="177"/>
      <c r="T3877" s="178"/>
      <c r="AT3877" s="173" t="s">
        <v>269</v>
      </c>
      <c r="AU3877" s="173" t="s">
        <v>87</v>
      </c>
      <c r="AV3877" s="14" t="s">
        <v>87</v>
      </c>
      <c r="AW3877" s="14" t="s">
        <v>26</v>
      </c>
      <c r="AX3877" s="14" t="s">
        <v>71</v>
      </c>
      <c r="AY3877" s="173" t="s">
        <v>157</v>
      </c>
    </row>
    <row r="3878" spans="1:65" s="14" customFormat="1" ht="33.75" x14ac:dyDescent="0.2">
      <c r="B3878" s="172"/>
      <c r="D3878" s="166" t="s">
        <v>269</v>
      </c>
      <c r="E3878" s="173" t="s">
        <v>1</v>
      </c>
      <c r="F3878" s="174" t="s">
        <v>4510</v>
      </c>
      <c r="H3878" s="175">
        <v>2838.2</v>
      </c>
      <c r="L3878" s="172"/>
      <c r="M3878" s="176"/>
      <c r="N3878" s="177"/>
      <c r="O3878" s="177"/>
      <c r="P3878" s="177"/>
      <c r="Q3878" s="177"/>
      <c r="R3878" s="177"/>
      <c r="S3878" s="177"/>
      <c r="T3878" s="178"/>
      <c r="AT3878" s="173" t="s">
        <v>269</v>
      </c>
      <c r="AU3878" s="173" t="s">
        <v>87</v>
      </c>
      <c r="AV3878" s="14" t="s">
        <v>87</v>
      </c>
      <c r="AW3878" s="14" t="s">
        <v>26</v>
      </c>
      <c r="AX3878" s="14" t="s">
        <v>71</v>
      </c>
      <c r="AY3878" s="173" t="s">
        <v>157</v>
      </c>
    </row>
    <row r="3879" spans="1:65" s="14" customFormat="1" ht="22.5" x14ac:dyDescent="0.2">
      <c r="B3879" s="172"/>
      <c r="D3879" s="166" t="s">
        <v>269</v>
      </c>
      <c r="E3879" s="173" t="s">
        <v>1</v>
      </c>
      <c r="F3879" s="174" t="s">
        <v>4511</v>
      </c>
      <c r="H3879" s="175">
        <v>805.6</v>
      </c>
      <c r="L3879" s="172"/>
      <c r="M3879" s="176"/>
      <c r="N3879" s="177"/>
      <c r="O3879" s="177"/>
      <c r="P3879" s="177"/>
      <c r="Q3879" s="177"/>
      <c r="R3879" s="177"/>
      <c r="S3879" s="177"/>
      <c r="T3879" s="178"/>
      <c r="AT3879" s="173" t="s">
        <v>269</v>
      </c>
      <c r="AU3879" s="173" t="s">
        <v>87</v>
      </c>
      <c r="AV3879" s="14" t="s">
        <v>87</v>
      </c>
      <c r="AW3879" s="14" t="s">
        <v>26</v>
      </c>
      <c r="AX3879" s="14" t="s">
        <v>71</v>
      </c>
      <c r="AY3879" s="173" t="s">
        <v>157</v>
      </c>
    </row>
    <row r="3880" spans="1:65" s="14" customFormat="1" ht="33.75" x14ac:dyDescent="0.2">
      <c r="B3880" s="172"/>
      <c r="D3880" s="166" t="s">
        <v>269</v>
      </c>
      <c r="E3880" s="173" t="s">
        <v>1</v>
      </c>
      <c r="F3880" s="174" t="s">
        <v>4512</v>
      </c>
      <c r="H3880" s="175">
        <v>10977.3</v>
      </c>
      <c r="L3880" s="172"/>
      <c r="M3880" s="176"/>
      <c r="N3880" s="177"/>
      <c r="O3880" s="177"/>
      <c r="P3880" s="177"/>
      <c r="Q3880" s="177"/>
      <c r="R3880" s="177"/>
      <c r="S3880" s="177"/>
      <c r="T3880" s="178"/>
      <c r="AT3880" s="173" t="s">
        <v>269</v>
      </c>
      <c r="AU3880" s="173" t="s">
        <v>87</v>
      </c>
      <c r="AV3880" s="14" t="s">
        <v>87</v>
      </c>
      <c r="AW3880" s="14" t="s">
        <v>26</v>
      </c>
      <c r="AX3880" s="14" t="s">
        <v>71</v>
      </c>
      <c r="AY3880" s="173" t="s">
        <v>157</v>
      </c>
    </row>
    <row r="3881" spans="1:65" s="14" customFormat="1" x14ac:dyDescent="0.2">
      <c r="B3881" s="172"/>
      <c r="D3881" s="166" t="s">
        <v>269</v>
      </c>
      <c r="E3881" s="173" t="s">
        <v>1</v>
      </c>
      <c r="F3881" s="174" t="s">
        <v>4513</v>
      </c>
      <c r="H3881" s="175">
        <v>491.8</v>
      </c>
      <c r="L3881" s="172"/>
      <c r="M3881" s="176"/>
      <c r="N3881" s="177"/>
      <c r="O3881" s="177"/>
      <c r="P3881" s="177"/>
      <c r="Q3881" s="177"/>
      <c r="R3881" s="177"/>
      <c r="S3881" s="177"/>
      <c r="T3881" s="178"/>
      <c r="AT3881" s="173" t="s">
        <v>269</v>
      </c>
      <c r="AU3881" s="173" t="s">
        <v>87</v>
      </c>
      <c r="AV3881" s="14" t="s">
        <v>87</v>
      </c>
      <c r="AW3881" s="14" t="s">
        <v>26</v>
      </c>
      <c r="AX3881" s="14" t="s">
        <v>71</v>
      </c>
      <c r="AY3881" s="173" t="s">
        <v>157</v>
      </c>
    </row>
    <row r="3882" spans="1:65" s="14" customFormat="1" ht="33.75" x14ac:dyDescent="0.2">
      <c r="B3882" s="172"/>
      <c r="D3882" s="166" t="s">
        <v>269</v>
      </c>
      <c r="E3882" s="173" t="s">
        <v>1</v>
      </c>
      <c r="F3882" s="174" t="s">
        <v>4514</v>
      </c>
      <c r="H3882" s="175">
        <v>37.700000000000003</v>
      </c>
      <c r="L3882" s="172"/>
      <c r="M3882" s="176"/>
      <c r="N3882" s="177"/>
      <c r="O3882" s="177"/>
      <c r="P3882" s="177"/>
      <c r="Q3882" s="177"/>
      <c r="R3882" s="177"/>
      <c r="S3882" s="177"/>
      <c r="T3882" s="178"/>
      <c r="AT3882" s="173" t="s">
        <v>269</v>
      </c>
      <c r="AU3882" s="173" t="s">
        <v>87</v>
      </c>
      <c r="AV3882" s="14" t="s">
        <v>87</v>
      </c>
      <c r="AW3882" s="14" t="s">
        <v>26</v>
      </c>
      <c r="AX3882" s="14" t="s">
        <v>71</v>
      </c>
      <c r="AY3882" s="173" t="s">
        <v>157</v>
      </c>
    </row>
    <row r="3883" spans="1:65" s="14" customFormat="1" x14ac:dyDescent="0.2">
      <c r="B3883" s="172"/>
      <c r="D3883" s="166" t="s">
        <v>269</v>
      </c>
      <c r="E3883" s="173" t="s">
        <v>1</v>
      </c>
      <c r="F3883" s="174" t="s">
        <v>4515</v>
      </c>
      <c r="H3883" s="175">
        <v>52.4</v>
      </c>
      <c r="L3883" s="172"/>
      <c r="M3883" s="176"/>
      <c r="N3883" s="177"/>
      <c r="O3883" s="177"/>
      <c r="P3883" s="177"/>
      <c r="Q3883" s="177"/>
      <c r="R3883" s="177"/>
      <c r="S3883" s="177"/>
      <c r="T3883" s="178"/>
      <c r="AT3883" s="173" t="s">
        <v>269</v>
      </c>
      <c r="AU3883" s="173" t="s">
        <v>87</v>
      </c>
      <c r="AV3883" s="14" t="s">
        <v>87</v>
      </c>
      <c r="AW3883" s="14" t="s">
        <v>26</v>
      </c>
      <c r="AX3883" s="14" t="s">
        <v>71</v>
      </c>
      <c r="AY3883" s="173" t="s">
        <v>157</v>
      </c>
    </row>
    <row r="3884" spans="1:65" s="14" customFormat="1" x14ac:dyDescent="0.2">
      <c r="B3884" s="172"/>
      <c r="D3884" s="166" t="s">
        <v>269</v>
      </c>
      <c r="E3884" s="173" t="s">
        <v>1</v>
      </c>
      <c r="F3884" s="174" t="s">
        <v>4516</v>
      </c>
      <c r="H3884" s="175">
        <v>20.2</v>
      </c>
      <c r="L3884" s="172"/>
      <c r="M3884" s="176"/>
      <c r="N3884" s="177"/>
      <c r="O3884" s="177"/>
      <c r="P3884" s="177"/>
      <c r="Q3884" s="177"/>
      <c r="R3884" s="177"/>
      <c r="S3884" s="177"/>
      <c r="T3884" s="178"/>
      <c r="AT3884" s="173" t="s">
        <v>269</v>
      </c>
      <c r="AU3884" s="173" t="s">
        <v>87</v>
      </c>
      <c r="AV3884" s="14" t="s">
        <v>87</v>
      </c>
      <c r="AW3884" s="14" t="s">
        <v>26</v>
      </c>
      <c r="AX3884" s="14" t="s">
        <v>71</v>
      </c>
      <c r="AY3884" s="173" t="s">
        <v>157</v>
      </c>
    </row>
    <row r="3885" spans="1:65" s="14" customFormat="1" x14ac:dyDescent="0.2">
      <c r="B3885" s="172"/>
      <c r="D3885" s="166" t="s">
        <v>269</v>
      </c>
      <c r="E3885" s="173" t="s">
        <v>1</v>
      </c>
      <c r="F3885" s="174" t="s">
        <v>4517</v>
      </c>
      <c r="H3885" s="175">
        <v>30.9</v>
      </c>
      <c r="L3885" s="172"/>
      <c r="M3885" s="176"/>
      <c r="N3885" s="177"/>
      <c r="O3885" s="177"/>
      <c r="P3885" s="177"/>
      <c r="Q3885" s="177"/>
      <c r="R3885" s="177"/>
      <c r="S3885" s="177"/>
      <c r="T3885" s="178"/>
      <c r="AT3885" s="173" t="s">
        <v>269</v>
      </c>
      <c r="AU3885" s="173" t="s">
        <v>87</v>
      </c>
      <c r="AV3885" s="14" t="s">
        <v>87</v>
      </c>
      <c r="AW3885" s="14" t="s">
        <v>26</v>
      </c>
      <c r="AX3885" s="14" t="s">
        <v>71</v>
      </c>
      <c r="AY3885" s="173" t="s">
        <v>157</v>
      </c>
    </row>
    <row r="3886" spans="1:65" s="14" customFormat="1" x14ac:dyDescent="0.2">
      <c r="B3886" s="172"/>
      <c r="D3886" s="166" t="s">
        <v>269</v>
      </c>
      <c r="E3886" s="173" t="s">
        <v>1</v>
      </c>
      <c r="F3886" s="174" t="s">
        <v>4518</v>
      </c>
      <c r="H3886" s="175">
        <v>0.8</v>
      </c>
      <c r="L3886" s="172"/>
      <c r="M3886" s="176"/>
      <c r="N3886" s="177"/>
      <c r="O3886" s="177"/>
      <c r="P3886" s="177"/>
      <c r="Q3886" s="177"/>
      <c r="R3886" s="177"/>
      <c r="S3886" s="177"/>
      <c r="T3886" s="178"/>
      <c r="AT3886" s="173" t="s">
        <v>269</v>
      </c>
      <c r="AU3886" s="173" t="s">
        <v>87</v>
      </c>
      <c r="AV3886" s="14" t="s">
        <v>87</v>
      </c>
      <c r="AW3886" s="14" t="s">
        <v>26</v>
      </c>
      <c r="AX3886" s="14" t="s">
        <v>71</v>
      </c>
      <c r="AY3886" s="173" t="s">
        <v>157</v>
      </c>
    </row>
    <row r="3887" spans="1:65" s="14" customFormat="1" ht="22.5" x14ac:dyDescent="0.2">
      <c r="B3887" s="172"/>
      <c r="D3887" s="166" t="s">
        <v>269</v>
      </c>
      <c r="E3887" s="173" t="s">
        <v>1</v>
      </c>
      <c r="F3887" s="174" t="s">
        <v>4519</v>
      </c>
      <c r="H3887" s="175">
        <v>2415.8000000000002</v>
      </c>
      <c r="L3887" s="172"/>
      <c r="M3887" s="176"/>
      <c r="N3887" s="177"/>
      <c r="O3887" s="177"/>
      <c r="P3887" s="177"/>
      <c r="Q3887" s="177"/>
      <c r="R3887" s="177"/>
      <c r="S3887" s="177"/>
      <c r="T3887" s="178"/>
      <c r="AT3887" s="173" t="s">
        <v>269</v>
      </c>
      <c r="AU3887" s="173" t="s">
        <v>87</v>
      </c>
      <c r="AV3887" s="14" t="s">
        <v>87</v>
      </c>
      <c r="AW3887" s="14" t="s">
        <v>26</v>
      </c>
      <c r="AX3887" s="14" t="s">
        <v>71</v>
      </c>
      <c r="AY3887" s="173" t="s">
        <v>157</v>
      </c>
    </row>
    <row r="3888" spans="1:65" s="16" customFormat="1" x14ac:dyDescent="0.2">
      <c r="B3888" s="186"/>
      <c r="D3888" s="166" t="s">
        <v>269</v>
      </c>
      <c r="E3888" s="187" t="s">
        <v>1</v>
      </c>
      <c r="F3888" s="188" t="s">
        <v>319</v>
      </c>
      <c r="H3888" s="189">
        <v>18387.5</v>
      </c>
      <c r="L3888" s="186"/>
      <c r="M3888" s="190"/>
      <c r="N3888" s="191"/>
      <c r="O3888" s="191"/>
      <c r="P3888" s="191"/>
      <c r="Q3888" s="191"/>
      <c r="R3888" s="191"/>
      <c r="S3888" s="191"/>
      <c r="T3888" s="192"/>
      <c r="AT3888" s="187" t="s">
        <v>269</v>
      </c>
      <c r="AU3888" s="187" t="s">
        <v>87</v>
      </c>
      <c r="AV3888" s="16" t="s">
        <v>92</v>
      </c>
      <c r="AW3888" s="16" t="s">
        <v>26</v>
      </c>
      <c r="AX3888" s="16" t="s">
        <v>71</v>
      </c>
      <c r="AY3888" s="187" t="s">
        <v>157</v>
      </c>
    </row>
    <row r="3889" spans="1:65" s="14" customFormat="1" x14ac:dyDescent="0.2">
      <c r="B3889" s="172"/>
      <c r="D3889" s="166" t="s">
        <v>269</v>
      </c>
      <c r="E3889" s="173" t="s">
        <v>1</v>
      </c>
      <c r="F3889" s="174" t="s">
        <v>4520</v>
      </c>
      <c r="H3889" s="175">
        <v>919.375</v>
      </c>
      <c r="L3889" s="172"/>
      <c r="M3889" s="176"/>
      <c r="N3889" s="177"/>
      <c r="O3889" s="177"/>
      <c r="P3889" s="177"/>
      <c r="Q3889" s="177"/>
      <c r="R3889" s="177"/>
      <c r="S3889" s="177"/>
      <c r="T3889" s="178"/>
      <c r="AT3889" s="173" t="s">
        <v>269</v>
      </c>
      <c r="AU3889" s="173" t="s">
        <v>87</v>
      </c>
      <c r="AV3889" s="14" t="s">
        <v>87</v>
      </c>
      <c r="AW3889" s="14" t="s">
        <v>26</v>
      </c>
      <c r="AX3889" s="14" t="s">
        <v>71</v>
      </c>
      <c r="AY3889" s="173" t="s">
        <v>157</v>
      </c>
    </row>
    <row r="3890" spans="1:65" s="14" customFormat="1" x14ac:dyDescent="0.2">
      <c r="B3890" s="172"/>
      <c r="D3890" s="166" t="s">
        <v>269</v>
      </c>
      <c r="E3890" s="173" t="s">
        <v>1</v>
      </c>
      <c r="F3890" s="174" t="s">
        <v>4521</v>
      </c>
      <c r="H3890" s="175">
        <v>919.375</v>
      </c>
      <c r="L3890" s="172"/>
      <c r="M3890" s="176"/>
      <c r="N3890" s="177"/>
      <c r="O3890" s="177"/>
      <c r="P3890" s="177"/>
      <c r="Q3890" s="177"/>
      <c r="R3890" s="177"/>
      <c r="S3890" s="177"/>
      <c r="T3890" s="178"/>
      <c r="AT3890" s="173" t="s">
        <v>269</v>
      </c>
      <c r="AU3890" s="173" t="s">
        <v>87</v>
      </c>
      <c r="AV3890" s="14" t="s">
        <v>87</v>
      </c>
      <c r="AW3890" s="14" t="s">
        <v>26</v>
      </c>
      <c r="AX3890" s="14" t="s">
        <v>71</v>
      </c>
      <c r="AY3890" s="173" t="s">
        <v>157</v>
      </c>
    </row>
    <row r="3891" spans="1:65" s="16" customFormat="1" x14ac:dyDescent="0.2">
      <c r="B3891" s="186"/>
      <c r="D3891" s="166" t="s">
        <v>269</v>
      </c>
      <c r="E3891" s="187" t="s">
        <v>1</v>
      </c>
      <c r="F3891" s="188" t="s">
        <v>319</v>
      </c>
      <c r="H3891" s="189">
        <v>1838.75</v>
      </c>
      <c r="L3891" s="186"/>
      <c r="M3891" s="190"/>
      <c r="N3891" s="191"/>
      <c r="O3891" s="191"/>
      <c r="P3891" s="191"/>
      <c r="Q3891" s="191"/>
      <c r="R3891" s="191"/>
      <c r="S3891" s="191"/>
      <c r="T3891" s="192"/>
      <c r="AT3891" s="187" t="s">
        <v>269</v>
      </c>
      <c r="AU3891" s="187" t="s">
        <v>87</v>
      </c>
      <c r="AV3891" s="16" t="s">
        <v>92</v>
      </c>
      <c r="AW3891" s="16" t="s">
        <v>26</v>
      </c>
      <c r="AX3891" s="16" t="s">
        <v>71</v>
      </c>
      <c r="AY3891" s="187" t="s">
        <v>157</v>
      </c>
    </row>
    <row r="3892" spans="1:65" s="13" customFormat="1" x14ac:dyDescent="0.2">
      <c r="B3892" s="165"/>
      <c r="D3892" s="166" t="s">
        <v>269</v>
      </c>
      <c r="E3892" s="167" t="s">
        <v>1</v>
      </c>
      <c r="F3892" s="168" t="s">
        <v>4457</v>
      </c>
      <c r="H3892" s="167" t="s">
        <v>1</v>
      </c>
      <c r="L3892" s="165"/>
      <c r="M3892" s="169"/>
      <c r="N3892" s="170"/>
      <c r="O3892" s="170"/>
      <c r="P3892" s="170"/>
      <c r="Q3892" s="170"/>
      <c r="R3892" s="170"/>
      <c r="S3892" s="170"/>
      <c r="T3892" s="171"/>
      <c r="AT3892" s="167" t="s">
        <v>269</v>
      </c>
      <c r="AU3892" s="167" t="s">
        <v>87</v>
      </c>
      <c r="AV3892" s="13" t="s">
        <v>79</v>
      </c>
      <c r="AW3892" s="13" t="s">
        <v>26</v>
      </c>
      <c r="AX3892" s="13" t="s">
        <v>71</v>
      </c>
      <c r="AY3892" s="167" t="s">
        <v>157</v>
      </c>
    </row>
    <row r="3893" spans="1:65" s="13" customFormat="1" x14ac:dyDescent="0.2">
      <c r="B3893" s="165"/>
      <c r="D3893" s="166" t="s">
        <v>269</v>
      </c>
      <c r="E3893" s="167" t="s">
        <v>1</v>
      </c>
      <c r="F3893" s="168" t="s">
        <v>4458</v>
      </c>
      <c r="H3893" s="167" t="s">
        <v>1</v>
      </c>
      <c r="L3893" s="165"/>
      <c r="M3893" s="169"/>
      <c r="N3893" s="170"/>
      <c r="O3893" s="170"/>
      <c r="P3893" s="170"/>
      <c r="Q3893" s="170"/>
      <c r="R3893" s="170"/>
      <c r="S3893" s="170"/>
      <c r="T3893" s="171"/>
      <c r="AT3893" s="167" t="s">
        <v>269</v>
      </c>
      <c r="AU3893" s="167" t="s">
        <v>87</v>
      </c>
      <c r="AV3893" s="13" t="s">
        <v>79</v>
      </c>
      <c r="AW3893" s="13" t="s">
        <v>26</v>
      </c>
      <c r="AX3893" s="13" t="s">
        <v>71</v>
      </c>
      <c r="AY3893" s="167" t="s">
        <v>157</v>
      </c>
    </row>
    <row r="3894" spans="1:65" s="13" customFormat="1" ht="33.75" x14ac:dyDescent="0.2">
      <c r="B3894" s="165"/>
      <c r="D3894" s="166" t="s">
        <v>269</v>
      </c>
      <c r="E3894" s="167" t="s">
        <v>1</v>
      </c>
      <c r="F3894" s="168" t="s">
        <v>4459</v>
      </c>
      <c r="H3894" s="167" t="s">
        <v>1</v>
      </c>
      <c r="L3894" s="165"/>
      <c r="M3894" s="169"/>
      <c r="N3894" s="170"/>
      <c r="O3894" s="170"/>
      <c r="P3894" s="170"/>
      <c r="Q3894" s="170"/>
      <c r="R3894" s="170"/>
      <c r="S3894" s="170"/>
      <c r="T3894" s="171"/>
      <c r="AT3894" s="167" t="s">
        <v>269</v>
      </c>
      <c r="AU3894" s="167" t="s">
        <v>87</v>
      </c>
      <c r="AV3894" s="13" t="s">
        <v>79</v>
      </c>
      <c r="AW3894" s="13" t="s">
        <v>26</v>
      </c>
      <c r="AX3894" s="13" t="s">
        <v>71</v>
      </c>
      <c r="AY3894" s="167" t="s">
        <v>157</v>
      </c>
    </row>
    <row r="3895" spans="1:65" s="13" customFormat="1" x14ac:dyDescent="0.2">
      <c r="B3895" s="165"/>
      <c r="D3895" s="166" t="s">
        <v>269</v>
      </c>
      <c r="E3895" s="167" t="s">
        <v>1</v>
      </c>
      <c r="F3895" s="168" t="s">
        <v>4460</v>
      </c>
      <c r="H3895" s="167" t="s">
        <v>1</v>
      </c>
      <c r="L3895" s="165"/>
      <c r="M3895" s="169"/>
      <c r="N3895" s="170"/>
      <c r="O3895" s="170"/>
      <c r="P3895" s="170"/>
      <c r="Q3895" s="170"/>
      <c r="R3895" s="170"/>
      <c r="S3895" s="170"/>
      <c r="T3895" s="171"/>
      <c r="AT3895" s="167" t="s">
        <v>269</v>
      </c>
      <c r="AU3895" s="167" t="s">
        <v>87</v>
      </c>
      <c r="AV3895" s="13" t="s">
        <v>79</v>
      </c>
      <c r="AW3895" s="13" t="s">
        <v>26</v>
      </c>
      <c r="AX3895" s="13" t="s">
        <v>71</v>
      </c>
      <c r="AY3895" s="167" t="s">
        <v>157</v>
      </c>
    </row>
    <row r="3896" spans="1:65" s="13" customFormat="1" ht="22.5" x14ac:dyDescent="0.2">
      <c r="B3896" s="165"/>
      <c r="D3896" s="166" t="s">
        <v>269</v>
      </c>
      <c r="E3896" s="167" t="s">
        <v>1</v>
      </c>
      <c r="F3896" s="168" t="s">
        <v>4461</v>
      </c>
      <c r="H3896" s="167" t="s">
        <v>1</v>
      </c>
      <c r="L3896" s="165"/>
      <c r="M3896" s="169"/>
      <c r="N3896" s="170"/>
      <c r="O3896" s="170"/>
      <c r="P3896" s="170"/>
      <c r="Q3896" s="170"/>
      <c r="R3896" s="170"/>
      <c r="S3896" s="170"/>
      <c r="T3896" s="171"/>
      <c r="AT3896" s="167" t="s">
        <v>269</v>
      </c>
      <c r="AU3896" s="167" t="s">
        <v>87</v>
      </c>
      <c r="AV3896" s="13" t="s">
        <v>79</v>
      </c>
      <c r="AW3896" s="13" t="s">
        <v>26</v>
      </c>
      <c r="AX3896" s="13" t="s">
        <v>71</v>
      </c>
      <c r="AY3896" s="167" t="s">
        <v>157</v>
      </c>
    </row>
    <row r="3897" spans="1:65" s="13" customFormat="1" ht="22.5" x14ac:dyDescent="0.2">
      <c r="B3897" s="165"/>
      <c r="D3897" s="166" t="s">
        <v>269</v>
      </c>
      <c r="E3897" s="167" t="s">
        <v>1</v>
      </c>
      <c r="F3897" s="168" t="s">
        <v>4462</v>
      </c>
      <c r="H3897" s="167" t="s">
        <v>1</v>
      </c>
      <c r="L3897" s="165"/>
      <c r="M3897" s="169"/>
      <c r="N3897" s="170"/>
      <c r="O3897" s="170"/>
      <c r="P3897" s="170"/>
      <c r="Q3897" s="170"/>
      <c r="R3897" s="170"/>
      <c r="S3897" s="170"/>
      <c r="T3897" s="171"/>
      <c r="AT3897" s="167" t="s">
        <v>269</v>
      </c>
      <c r="AU3897" s="167" t="s">
        <v>87</v>
      </c>
      <c r="AV3897" s="13" t="s">
        <v>79</v>
      </c>
      <c r="AW3897" s="13" t="s">
        <v>26</v>
      </c>
      <c r="AX3897" s="13" t="s">
        <v>71</v>
      </c>
      <c r="AY3897" s="167" t="s">
        <v>157</v>
      </c>
    </row>
    <row r="3898" spans="1:65" s="13" customFormat="1" x14ac:dyDescent="0.2">
      <c r="B3898" s="165"/>
      <c r="D3898" s="166" t="s">
        <v>269</v>
      </c>
      <c r="E3898" s="167" t="s">
        <v>1</v>
      </c>
      <c r="F3898" s="168" t="s">
        <v>4463</v>
      </c>
      <c r="H3898" s="167" t="s">
        <v>1</v>
      </c>
      <c r="L3898" s="165"/>
      <c r="M3898" s="169"/>
      <c r="N3898" s="170"/>
      <c r="O3898" s="170"/>
      <c r="P3898" s="170"/>
      <c r="Q3898" s="170"/>
      <c r="R3898" s="170"/>
      <c r="S3898" s="170"/>
      <c r="T3898" s="171"/>
      <c r="AT3898" s="167" t="s">
        <v>269</v>
      </c>
      <c r="AU3898" s="167" t="s">
        <v>87</v>
      </c>
      <c r="AV3898" s="13" t="s">
        <v>79</v>
      </c>
      <c r="AW3898" s="13" t="s">
        <v>26</v>
      </c>
      <c r="AX3898" s="13" t="s">
        <v>71</v>
      </c>
      <c r="AY3898" s="167" t="s">
        <v>157</v>
      </c>
    </row>
    <row r="3899" spans="1:65" s="13" customFormat="1" ht="22.5" x14ac:dyDescent="0.2">
      <c r="B3899" s="165"/>
      <c r="D3899" s="166" t="s">
        <v>269</v>
      </c>
      <c r="E3899" s="167" t="s">
        <v>1</v>
      </c>
      <c r="F3899" s="168" t="s">
        <v>4522</v>
      </c>
      <c r="H3899" s="167" t="s">
        <v>1</v>
      </c>
      <c r="L3899" s="165"/>
      <c r="M3899" s="169"/>
      <c r="N3899" s="170"/>
      <c r="O3899" s="170"/>
      <c r="P3899" s="170"/>
      <c r="Q3899" s="170"/>
      <c r="R3899" s="170"/>
      <c r="S3899" s="170"/>
      <c r="T3899" s="171"/>
      <c r="AT3899" s="167" t="s">
        <v>269</v>
      </c>
      <c r="AU3899" s="167" t="s">
        <v>87</v>
      </c>
      <c r="AV3899" s="13" t="s">
        <v>79</v>
      </c>
      <c r="AW3899" s="13" t="s">
        <v>26</v>
      </c>
      <c r="AX3899" s="13" t="s">
        <v>71</v>
      </c>
      <c r="AY3899" s="167" t="s">
        <v>157</v>
      </c>
    </row>
    <row r="3900" spans="1:65" s="13" customFormat="1" x14ac:dyDescent="0.2">
      <c r="B3900" s="165"/>
      <c r="D3900" s="166" t="s">
        <v>269</v>
      </c>
      <c r="E3900" s="167" t="s">
        <v>1</v>
      </c>
      <c r="F3900" s="168" t="s">
        <v>4465</v>
      </c>
      <c r="H3900" s="167" t="s">
        <v>1</v>
      </c>
      <c r="L3900" s="165"/>
      <c r="M3900" s="169"/>
      <c r="N3900" s="170"/>
      <c r="O3900" s="170"/>
      <c r="P3900" s="170"/>
      <c r="Q3900" s="170"/>
      <c r="R3900" s="170"/>
      <c r="S3900" s="170"/>
      <c r="T3900" s="171"/>
      <c r="AT3900" s="167" t="s">
        <v>269</v>
      </c>
      <c r="AU3900" s="167" t="s">
        <v>87</v>
      </c>
      <c r="AV3900" s="13" t="s">
        <v>79</v>
      </c>
      <c r="AW3900" s="13" t="s">
        <v>26</v>
      </c>
      <c r="AX3900" s="13" t="s">
        <v>71</v>
      </c>
      <c r="AY3900" s="167" t="s">
        <v>157</v>
      </c>
    </row>
    <row r="3901" spans="1:65" s="15" customFormat="1" x14ac:dyDescent="0.2">
      <c r="B3901" s="179"/>
      <c r="D3901" s="166" t="s">
        <v>269</v>
      </c>
      <c r="E3901" s="180" t="s">
        <v>1</v>
      </c>
      <c r="F3901" s="181" t="s">
        <v>272</v>
      </c>
      <c r="H3901" s="182">
        <v>20226.25</v>
      </c>
      <c r="L3901" s="179"/>
      <c r="M3901" s="183"/>
      <c r="N3901" s="184"/>
      <c r="O3901" s="184"/>
      <c r="P3901" s="184"/>
      <c r="Q3901" s="184"/>
      <c r="R3901" s="184"/>
      <c r="S3901" s="184"/>
      <c r="T3901" s="185"/>
      <c r="AT3901" s="180" t="s">
        <v>269</v>
      </c>
      <c r="AU3901" s="180" t="s">
        <v>87</v>
      </c>
      <c r="AV3901" s="15" t="s">
        <v>162</v>
      </c>
      <c r="AW3901" s="15" t="s">
        <v>26</v>
      </c>
      <c r="AX3901" s="15" t="s">
        <v>79</v>
      </c>
      <c r="AY3901" s="180" t="s">
        <v>157</v>
      </c>
    </row>
    <row r="3902" spans="1:65" s="2" customFormat="1" ht="49.15" customHeight="1" x14ac:dyDescent="0.2">
      <c r="A3902" s="30"/>
      <c r="B3902" s="147"/>
      <c r="C3902" s="148" t="s">
        <v>4523</v>
      </c>
      <c r="D3902" s="148" t="s">
        <v>159</v>
      </c>
      <c r="E3902" s="149" t="s">
        <v>4524</v>
      </c>
      <c r="F3902" s="150" t="s">
        <v>4525</v>
      </c>
      <c r="G3902" s="151" t="s">
        <v>757</v>
      </c>
      <c r="H3902" s="152">
        <v>66463.740000000005</v>
      </c>
      <c r="I3902" s="152"/>
      <c r="J3902" s="152">
        <f>ROUND(I3902*H3902,3)</f>
        <v>0</v>
      </c>
      <c r="K3902" s="153"/>
      <c r="L3902" s="31"/>
      <c r="M3902" s="154" t="s">
        <v>1</v>
      </c>
      <c r="N3902" s="155" t="s">
        <v>37</v>
      </c>
      <c r="O3902" s="156">
        <v>2.1000000000000001E-2</v>
      </c>
      <c r="P3902" s="156">
        <f>O3902*H3902</f>
        <v>1395.7385400000003</v>
      </c>
      <c r="Q3902" s="156">
        <v>0</v>
      </c>
      <c r="R3902" s="156">
        <f>Q3902*H3902</f>
        <v>0</v>
      </c>
      <c r="S3902" s="156">
        <v>0</v>
      </c>
      <c r="T3902" s="157">
        <f>S3902*H3902</f>
        <v>0</v>
      </c>
      <c r="U3902" s="30"/>
      <c r="V3902" s="30"/>
      <c r="W3902" s="30"/>
      <c r="X3902" s="30"/>
      <c r="Y3902" s="30"/>
      <c r="Z3902" s="30"/>
      <c r="AA3902" s="30"/>
      <c r="AB3902" s="30"/>
      <c r="AC3902" s="30"/>
      <c r="AD3902" s="30"/>
      <c r="AE3902" s="30"/>
      <c r="AR3902" s="158" t="s">
        <v>682</v>
      </c>
      <c r="AT3902" s="158" t="s">
        <v>159</v>
      </c>
      <c r="AU3902" s="158" t="s">
        <v>87</v>
      </c>
      <c r="AY3902" s="18" t="s">
        <v>157</v>
      </c>
      <c r="BE3902" s="159">
        <f>IF(N3902="základná",J3902,0)</f>
        <v>0</v>
      </c>
      <c r="BF3902" s="159">
        <f>IF(N3902="znížená",J3902,0)</f>
        <v>0</v>
      </c>
      <c r="BG3902" s="159">
        <f>IF(N3902="zákl. prenesená",J3902,0)</f>
        <v>0</v>
      </c>
      <c r="BH3902" s="159">
        <f>IF(N3902="zníž. prenesená",J3902,0)</f>
        <v>0</v>
      </c>
      <c r="BI3902" s="159">
        <f>IF(N3902="nulová",J3902,0)</f>
        <v>0</v>
      </c>
      <c r="BJ3902" s="18" t="s">
        <v>87</v>
      </c>
      <c r="BK3902" s="160">
        <f>ROUND(I3902*H3902,3)</f>
        <v>0</v>
      </c>
      <c r="BL3902" s="18" t="s">
        <v>682</v>
      </c>
      <c r="BM3902" s="158" t="s">
        <v>4526</v>
      </c>
    </row>
    <row r="3903" spans="1:65" s="13" customFormat="1" ht="22.5" x14ac:dyDescent="0.2">
      <c r="B3903" s="165"/>
      <c r="D3903" s="166" t="s">
        <v>269</v>
      </c>
      <c r="E3903" s="167" t="s">
        <v>1</v>
      </c>
      <c r="F3903" s="168" t="s">
        <v>4527</v>
      </c>
      <c r="H3903" s="167" t="s">
        <v>1</v>
      </c>
      <c r="L3903" s="165"/>
      <c r="M3903" s="169"/>
      <c r="N3903" s="170"/>
      <c r="O3903" s="170"/>
      <c r="P3903" s="170"/>
      <c r="Q3903" s="170"/>
      <c r="R3903" s="170"/>
      <c r="S3903" s="170"/>
      <c r="T3903" s="171"/>
      <c r="AT3903" s="167" t="s">
        <v>269</v>
      </c>
      <c r="AU3903" s="167" t="s">
        <v>87</v>
      </c>
      <c r="AV3903" s="13" t="s">
        <v>79</v>
      </c>
      <c r="AW3903" s="13" t="s">
        <v>26</v>
      </c>
      <c r="AX3903" s="13" t="s">
        <v>71</v>
      </c>
      <c r="AY3903" s="167" t="s">
        <v>157</v>
      </c>
    </row>
    <row r="3904" spans="1:65" s="14" customFormat="1" x14ac:dyDescent="0.2">
      <c r="B3904" s="172"/>
      <c r="D3904" s="166" t="s">
        <v>269</v>
      </c>
      <c r="E3904" s="173" t="s">
        <v>1</v>
      </c>
      <c r="F3904" s="174" t="s">
        <v>4528</v>
      </c>
      <c r="H3904" s="175">
        <v>63298.8</v>
      </c>
      <c r="L3904" s="172"/>
      <c r="M3904" s="176"/>
      <c r="N3904" s="177"/>
      <c r="O3904" s="177"/>
      <c r="P3904" s="177"/>
      <c r="Q3904" s="177"/>
      <c r="R3904" s="177"/>
      <c r="S3904" s="177"/>
      <c r="T3904" s="178"/>
      <c r="AT3904" s="173" t="s">
        <v>269</v>
      </c>
      <c r="AU3904" s="173" t="s">
        <v>87</v>
      </c>
      <c r="AV3904" s="14" t="s">
        <v>87</v>
      </c>
      <c r="AW3904" s="14" t="s">
        <v>26</v>
      </c>
      <c r="AX3904" s="14" t="s">
        <v>71</v>
      </c>
      <c r="AY3904" s="173" t="s">
        <v>157</v>
      </c>
    </row>
    <row r="3905" spans="1:65" s="14" customFormat="1" x14ac:dyDescent="0.2">
      <c r="B3905" s="172"/>
      <c r="D3905" s="166" t="s">
        <v>269</v>
      </c>
      <c r="E3905" s="173" t="s">
        <v>1</v>
      </c>
      <c r="F3905" s="174" t="s">
        <v>4529</v>
      </c>
      <c r="H3905" s="175">
        <v>3164.94</v>
      </c>
      <c r="L3905" s="172"/>
      <c r="M3905" s="176"/>
      <c r="N3905" s="177"/>
      <c r="O3905" s="177"/>
      <c r="P3905" s="177"/>
      <c r="Q3905" s="177"/>
      <c r="R3905" s="177"/>
      <c r="S3905" s="177"/>
      <c r="T3905" s="178"/>
      <c r="AT3905" s="173" t="s">
        <v>269</v>
      </c>
      <c r="AU3905" s="173" t="s">
        <v>87</v>
      </c>
      <c r="AV3905" s="14" t="s">
        <v>87</v>
      </c>
      <c r="AW3905" s="14" t="s">
        <v>26</v>
      </c>
      <c r="AX3905" s="14" t="s">
        <v>71</v>
      </c>
      <c r="AY3905" s="173" t="s">
        <v>157</v>
      </c>
    </row>
    <row r="3906" spans="1:65" s="15" customFormat="1" x14ac:dyDescent="0.2">
      <c r="B3906" s="179"/>
      <c r="D3906" s="166" t="s">
        <v>269</v>
      </c>
      <c r="E3906" s="180" t="s">
        <v>1</v>
      </c>
      <c r="F3906" s="181" t="s">
        <v>272</v>
      </c>
      <c r="H3906" s="182">
        <v>66463.740000000005</v>
      </c>
      <c r="L3906" s="179"/>
      <c r="M3906" s="183"/>
      <c r="N3906" s="184"/>
      <c r="O3906" s="184"/>
      <c r="P3906" s="184"/>
      <c r="Q3906" s="184"/>
      <c r="R3906" s="184"/>
      <c r="S3906" s="184"/>
      <c r="T3906" s="185"/>
      <c r="AT3906" s="180" t="s">
        <v>269</v>
      </c>
      <c r="AU3906" s="180" t="s">
        <v>87</v>
      </c>
      <c r="AV3906" s="15" t="s">
        <v>162</v>
      </c>
      <c r="AW3906" s="15" t="s">
        <v>26</v>
      </c>
      <c r="AX3906" s="15" t="s">
        <v>79</v>
      </c>
      <c r="AY3906" s="180" t="s">
        <v>157</v>
      </c>
    </row>
    <row r="3907" spans="1:65" s="2" customFormat="1" ht="37.9" customHeight="1" x14ac:dyDescent="0.2">
      <c r="A3907" s="30"/>
      <c r="B3907" s="147"/>
      <c r="C3907" s="193" t="s">
        <v>4530</v>
      </c>
      <c r="D3907" s="193" t="s">
        <v>777</v>
      </c>
      <c r="E3907" s="194" t="s">
        <v>4531</v>
      </c>
      <c r="F3907" s="195" t="s">
        <v>4532</v>
      </c>
      <c r="G3907" s="196" t="s">
        <v>757</v>
      </c>
      <c r="H3907" s="197">
        <v>69628.679999999993</v>
      </c>
      <c r="I3907" s="197"/>
      <c r="J3907" s="197">
        <f>ROUND(I3907*H3907,3)</f>
        <v>0</v>
      </c>
      <c r="K3907" s="198"/>
      <c r="L3907" s="199"/>
      <c r="M3907" s="200" t="s">
        <v>1</v>
      </c>
      <c r="N3907" s="201" t="s">
        <v>37</v>
      </c>
      <c r="O3907" s="156">
        <v>0</v>
      </c>
      <c r="P3907" s="156">
        <f>O3907*H3907</f>
        <v>0</v>
      </c>
      <c r="Q3907" s="156">
        <v>1</v>
      </c>
      <c r="R3907" s="156">
        <f>Q3907*H3907</f>
        <v>69628.679999999993</v>
      </c>
      <c r="S3907" s="156">
        <v>0</v>
      </c>
      <c r="T3907" s="157">
        <f>S3907*H3907</f>
        <v>0</v>
      </c>
      <c r="U3907" s="30"/>
      <c r="V3907" s="30"/>
      <c r="W3907" s="30"/>
      <c r="X3907" s="30"/>
      <c r="Y3907" s="30"/>
      <c r="Z3907" s="30"/>
      <c r="AA3907" s="30"/>
      <c r="AB3907" s="30"/>
      <c r="AC3907" s="30"/>
      <c r="AD3907" s="30"/>
      <c r="AE3907" s="30"/>
      <c r="AR3907" s="158" t="s">
        <v>2956</v>
      </c>
      <c r="AT3907" s="158" t="s">
        <v>777</v>
      </c>
      <c r="AU3907" s="158" t="s">
        <v>87</v>
      </c>
      <c r="AY3907" s="18" t="s">
        <v>157</v>
      </c>
      <c r="BE3907" s="159">
        <f>IF(N3907="základná",J3907,0)</f>
        <v>0</v>
      </c>
      <c r="BF3907" s="159">
        <f>IF(N3907="znížená",J3907,0)</f>
        <v>0</v>
      </c>
      <c r="BG3907" s="159">
        <f>IF(N3907="zákl. prenesená",J3907,0)</f>
        <v>0</v>
      </c>
      <c r="BH3907" s="159">
        <f>IF(N3907="zníž. prenesená",J3907,0)</f>
        <v>0</v>
      </c>
      <c r="BI3907" s="159">
        <f>IF(N3907="nulová",J3907,0)</f>
        <v>0</v>
      </c>
      <c r="BJ3907" s="18" t="s">
        <v>87</v>
      </c>
      <c r="BK3907" s="160">
        <f>ROUND(I3907*H3907,3)</f>
        <v>0</v>
      </c>
      <c r="BL3907" s="18" t="s">
        <v>682</v>
      </c>
      <c r="BM3907" s="158" t="s">
        <v>4533</v>
      </c>
    </row>
    <row r="3908" spans="1:65" s="13" customFormat="1" ht="22.5" x14ac:dyDescent="0.2">
      <c r="B3908" s="165"/>
      <c r="D3908" s="166" t="s">
        <v>269</v>
      </c>
      <c r="E3908" s="167" t="s">
        <v>1</v>
      </c>
      <c r="F3908" s="168" t="s">
        <v>4534</v>
      </c>
      <c r="H3908" s="167" t="s">
        <v>1</v>
      </c>
      <c r="L3908" s="165"/>
      <c r="M3908" s="169"/>
      <c r="N3908" s="170"/>
      <c r="O3908" s="170"/>
      <c r="P3908" s="170"/>
      <c r="Q3908" s="170"/>
      <c r="R3908" s="170"/>
      <c r="S3908" s="170"/>
      <c r="T3908" s="171"/>
      <c r="AT3908" s="167" t="s">
        <v>269</v>
      </c>
      <c r="AU3908" s="167" t="s">
        <v>87</v>
      </c>
      <c r="AV3908" s="13" t="s">
        <v>79</v>
      </c>
      <c r="AW3908" s="13" t="s">
        <v>26</v>
      </c>
      <c r="AX3908" s="13" t="s">
        <v>71</v>
      </c>
      <c r="AY3908" s="167" t="s">
        <v>157</v>
      </c>
    </row>
    <row r="3909" spans="1:65" s="14" customFormat="1" x14ac:dyDescent="0.2">
      <c r="B3909" s="172"/>
      <c r="D3909" s="166" t="s">
        <v>269</v>
      </c>
      <c r="E3909" s="173" t="s">
        <v>1</v>
      </c>
      <c r="F3909" s="174" t="s">
        <v>4535</v>
      </c>
      <c r="H3909" s="175">
        <v>406.9</v>
      </c>
      <c r="L3909" s="172"/>
      <c r="M3909" s="176"/>
      <c r="N3909" s="177"/>
      <c r="O3909" s="177"/>
      <c r="P3909" s="177"/>
      <c r="Q3909" s="177"/>
      <c r="R3909" s="177"/>
      <c r="S3909" s="177"/>
      <c r="T3909" s="178"/>
      <c r="AT3909" s="173" t="s">
        <v>269</v>
      </c>
      <c r="AU3909" s="173" t="s">
        <v>87</v>
      </c>
      <c r="AV3909" s="14" t="s">
        <v>87</v>
      </c>
      <c r="AW3909" s="14" t="s">
        <v>26</v>
      </c>
      <c r="AX3909" s="14" t="s">
        <v>71</v>
      </c>
      <c r="AY3909" s="173" t="s">
        <v>157</v>
      </c>
    </row>
    <row r="3910" spans="1:65" s="14" customFormat="1" x14ac:dyDescent="0.2">
      <c r="B3910" s="172"/>
      <c r="D3910" s="166" t="s">
        <v>269</v>
      </c>
      <c r="E3910" s="173" t="s">
        <v>1</v>
      </c>
      <c r="F3910" s="174" t="s">
        <v>4536</v>
      </c>
      <c r="H3910" s="175">
        <v>5412</v>
      </c>
      <c r="L3910" s="172"/>
      <c r="M3910" s="176"/>
      <c r="N3910" s="177"/>
      <c r="O3910" s="177"/>
      <c r="P3910" s="177"/>
      <c r="Q3910" s="177"/>
      <c r="R3910" s="177"/>
      <c r="S3910" s="177"/>
      <c r="T3910" s="178"/>
      <c r="AT3910" s="173" t="s">
        <v>269</v>
      </c>
      <c r="AU3910" s="173" t="s">
        <v>87</v>
      </c>
      <c r="AV3910" s="14" t="s">
        <v>87</v>
      </c>
      <c r="AW3910" s="14" t="s">
        <v>26</v>
      </c>
      <c r="AX3910" s="14" t="s">
        <v>71</v>
      </c>
      <c r="AY3910" s="173" t="s">
        <v>157</v>
      </c>
    </row>
    <row r="3911" spans="1:65" s="14" customFormat="1" x14ac:dyDescent="0.2">
      <c r="B3911" s="172"/>
      <c r="D3911" s="166" t="s">
        <v>269</v>
      </c>
      <c r="E3911" s="173" t="s">
        <v>1</v>
      </c>
      <c r="F3911" s="174" t="s">
        <v>4537</v>
      </c>
      <c r="H3911" s="175">
        <v>535.4</v>
      </c>
      <c r="L3911" s="172"/>
      <c r="M3911" s="176"/>
      <c r="N3911" s="177"/>
      <c r="O3911" s="177"/>
      <c r="P3911" s="177"/>
      <c r="Q3911" s="177"/>
      <c r="R3911" s="177"/>
      <c r="S3911" s="177"/>
      <c r="T3911" s="178"/>
      <c r="AT3911" s="173" t="s">
        <v>269</v>
      </c>
      <c r="AU3911" s="173" t="s">
        <v>87</v>
      </c>
      <c r="AV3911" s="14" t="s">
        <v>87</v>
      </c>
      <c r="AW3911" s="14" t="s">
        <v>26</v>
      </c>
      <c r="AX3911" s="14" t="s">
        <v>71</v>
      </c>
      <c r="AY3911" s="173" t="s">
        <v>157</v>
      </c>
    </row>
    <row r="3912" spans="1:65" s="14" customFormat="1" x14ac:dyDescent="0.2">
      <c r="B3912" s="172"/>
      <c r="D3912" s="166" t="s">
        <v>269</v>
      </c>
      <c r="E3912" s="173" t="s">
        <v>1</v>
      </c>
      <c r="F3912" s="174" t="s">
        <v>4538</v>
      </c>
      <c r="H3912" s="175">
        <v>1338.5</v>
      </c>
      <c r="L3912" s="172"/>
      <c r="M3912" s="176"/>
      <c r="N3912" s="177"/>
      <c r="O3912" s="177"/>
      <c r="P3912" s="177"/>
      <c r="Q3912" s="177"/>
      <c r="R3912" s="177"/>
      <c r="S3912" s="177"/>
      <c r="T3912" s="178"/>
      <c r="AT3912" s="173" t="s">
        <v>269</v>
      </c>
      <c r="AU3912" s="173" t="s">
        <v>87</v>
      </c>
      <c r="AV3912" s="14" t="s">
        <v>87</v>
      </c>
      <c r="AW3912" s="14" t="s">
        <v>26</v>
      </c>
      <c r="AX3912" s="14" t="s">
        <v>71</v>
      </c>
      <c r="AY3912" s="173" t="s">
        <v>157</v>
      </c>
    </row>
    <row r="3913" spans="1:65" s="14" customFormat="1" x14ac:dyDescent="0.2">
      <c r="B3913" s="172"/>
      <c r="D3913" s="166" t="s">
        <v>269</v>
      </c>
      <c r="E3913" s="173" t="s">
        <v>1</v>
      </c>
      <c r="F3913" s="174" t="s">
        <v>4539</v>
      </c>
      <c r="H3913" s="175">
        <v>1185.4000000000001</v>
      </c>
      <c r="L3913" s="172"/>
      <c r="M3913" s="176"/>
      <c r="N3913" s="177"/>
      <c r="O3913" s="177"/>
      <c r="P3913" s="177"/>
      <c r="Q3913" s="177"/>
      <c r="R3913" s="177"/>
      <c r="S3913" s="177"/>
      <c r="T3913" s="178"/>
      <c r="AT3913" s="173" t="s">
        <v>269</v>
      </c>
      <c r="AU3913" s="173" t="s">
        <v>87</v>
      </c>
      <c r="AV3913" s="14" t="s">
        <v>87</v>
      </c>
      <c r="AW3913" s="14" t="s">
        <v>26</v>
      </c>
      <c r="AX3913" s="14" t="s">
        <v>71</v>
      </c>
      <c r="AY3913" s="173" t="s">
        <v>157</v>
      </c>
    </row>
    <row r="3914" spans="1:65" s="14" customFormat="1" x14ac:dyDescent="0.2">
      <c r="B3914" s="172"/>
      <c r="D3914" s="166" t="s">
        <v>269</v>
      </c>
      <c r="E3914" s="173" t="s">
        <v>1</v>
      </c>
      <c r="F3914" s="174" t="s">
        <v>4540</v>
      </c>
      <c r="H3914" s="175">
        <v>9609.4</v>
      </c>
      <c r="L3914" s="172"/>
      <c r="M3914" s="176"/>
      <c r="N3914" s="177"/>
      <c r="O3914" s="177"/>
      <c r="P3914" s="177"/>
      <c r="Q3914" s="177"/>
      <c r="R3914" s="177"/>
      <c r="S3914" s="177"/>
      <c r="T3914" s="178"/>
      <c r="AT3914" s="173" t="s">
        <v>269</v>
      </c>
      <c r="AU3914" s="173" t="s">
        <v>87</v>
      </c>
      <c r="AV3914" s="14" t="s">
        <v>87</v>
      </c>
      <c r="AW3914" s="14" t="s">
        <v>26</v>
      </c>
      <c r="AX3914" s="14" t="s">
        <v>71</v>
      </c>
      <c r="AY3914" s="173" t="s">
        <v>157</v>
      </c>
    </row>
    <row r="3915" spans="1:65" s="14" customFormat="1" x14ac:dyDescent="0.2">
      <c r="B3915" s="172"/>
      <c r="D3915" s="166" t="s">
        <v>269</v>
      </c>
      <c r="E3915" s="173" t="s">
        <v>1</v>
      </c>
      <c r="F3915" s="174" t="s">
        <v>4541</v>
      </c>
      <c r="H3915" s="175">
        <v>1095.0999999999999</v>
      </c>
      <c r="L3915" s="172"/>
      <c r="M3915" s="176"/>
      <c r="N3915" s="177"/>
      <c r="O3915" s="177"/>
      <c r="P3915" s="177"/>
      <c r="Q3915" s="177"/>
      <c r="R3915" s="177"/>
      <c r="S3915" s="177"/>
      <c r="T3915" s="178"/>
      <c r="AT3915" s="173" t="s">
        <v>269</v>
      </c>
      <c r="AU3915" s="173" t="s">
        <v>87</v>
      </c>
      <c r="AV3915" s="14" t="s">
        <v>87</v>
      </c>
      <c r="AW3915" s="14" t="s">
        <v>26</v>
      </c>
      <c r="AX3915" s="14" t="s">
        <v>71</v>
      </c>
      <c r="AY3915" s="173" t="s">
        <v>157</v>
      </c>
    </row>
    <row r="3916" spans="1:65" s="14" customFormat="1" x14ac:dyDescent="0.2">
      <c r="B3916" s="172"/>
      <c r="D3916" s="166" t="s">
        <v>269</v>
      </c>
      <c r="E3916" s="173" t="s">
        <v>1</v>
      </c>
      <c r="F3916" s="174" t="s">
        <v>4542</v>
      </c>
      <c r="H3916" s="175">
        <v>3752.8</v>
      </c>
      <c r="L3916" s="172"/>
      <c r="M3916" s="176"/>
      <c r="N3916" s="177"/>
      <c r="O3916" s="177"/>
      <c r="P3916" s="177"/>
      <c r="Q3916" s="177"/>
      <c r="R3916" s="177"/>
      <c r="S3916" s="177"/>
      <c r="T3916" s="178"/>
      <c r="AT3916" s="173" t="s">
        <v>269</v>
      </c>
      <c r="AU3916" s="173" t="s">
        <v>87</v>
      </c>
      <c r="AV3916" s="14" t="s">
        <v>87</v>
      </c>
      <c r="AW3916" s="14" t="s">
        <v>26</v>
      </c>
      <c r="AX3916" s="14" t="s">
        <v>71</v>
      </c>
      <c r="AY3916" s="173" t="s">
        <v>157</v>
      </c>
    </row>
    <row r="3917" spans="1:65" s="14" customFormat="1" x14ac:dyDescent="0.2">
      <c r="B3917" s="172"/>
      <c r="D3917" s="166" t="s">
        <v>269</v>
      </c>
      <c r="E3917" s="173" t="s">
        <v>1</v>
      </c>
      <c r="F3917" s="174" t="s">
        <v>4543</v>
      </c>
      <c r="H3917" s="175">
        <v>2853.5</v>
      </c>
      <c r="L3917" s="172"/>
      <c r="M3917" s="176"/>
      <c r="N3917" s="177"/>
      <c r="O3917" s="177"/>
      <c r="P3917" s="177"/>
      <c r="Q3917" s="177"/>
      <c r="R3917" s="177"/>
      <c r="S3917" s="177"/>
      <c r="T3917" s="178"/>
      <c r="AT3917" s="173" t="s">
        <v>269</v>
      </c>
      <c r="AU3917" s="173" t="s">
        <v>87</v>
      </c>
      <c r="AV3917" s="14" t="s">
        <v>87</v>
      </c>
      <c r="AW3917" s="14" t="s">
        <v>26</v>
      </c>
      <c r="AX3917" s="14" t="s">
        <v>71</v>
      </c>
      <c r="AY3917" s="173" t="s">
        <v>157</v>
      </c>
    </row>
    <row r="3918" spans="1:65" s="14" customFormat="1" x14ac:dyDescent="0.2">
      <c r="B3918" s="172"/>
      <c r="D3918" s="166" t="s">
        <v>269</v>
      </c>
      <c r="E3918" s="173" t="s">
        <v>1</v>
      </c>
      <c r="F3918" s="174" t="s">
        <v>4544</v>
      </c>
      <c r="H3918" s="175">
        <v>1967.2</v>
      </c>
      <c r="L3918" s="172"/>
      <c r="M3918" s="176"/>
      <c r="N3918" s="177"/>
      <c r="O3918" s="177"/>
      <c r="P3918" s="177"/>
      <c r="Q3918" s="177"/>
      <c r="R3918" s="177"/>
      <c r="S3918" s="177"/>
      <c r="T3918" s="178"/>
      <c r="AT3918" s="173" t="s">
        <v>269</v>
      </c>
      <c r="AU3918" s="173" t="s">
        <v>87</v>
      </c>
      <c r="AV3918" s="14" t="s">
        <v>87</v>
      </c>
      <c r="AW3918" s="14" t="s">
        <v>26</v>
      </c>
      <c r="AX3918" s="14" t="s">
        <v>71</v>
      </c>
      <c r="AY3918" s="173" t="s">
        <v>157</v>
      </c>
    </row>
    <row r="3919" spans="1:65" s="14" customFormat="1" x14ac:dyDescent="0.2">
      <c r="B3919" s="172"/>
      <c r="D3919" s="166" t="s">
        <v>269</v>
      </c>
      <c r="E3919" s="173" t="s">
        <v>1</v>
      </c>
      <c r="F3919" s="174" t="s">
        <v>4545</v>
      </c>
      <c r="H3919" s="175">
        <v>3339.6</v>
      </c>
      <c r="L3919" s="172"/>
      <c r="M3919" s="176"/>
      <c r="N3919" s="177"/>
      <c r="O3919" s="177"/>
      <c r="P3919" s="177"/>
      <c r="Q3919" s="177"/>
      <c r="R3919" s="177"/>
      <c r="S3919" s="177"/>
      <c r="T3919" s="178"/>
      <c r="AT3919" s="173" t="s">
        <v>269</v>
      </c>
      <c r="AU3919" s="173" t="s">
        <v>87</v>
      </c>
      <c r="AV3919" s="14" t="s">
        <v>87</v>
      </c>
      <c r="AW3919" s="14" t="s">
        <v>26</v>
      </c>
      <c r="AX3919" s="14" t="s">
        <v>71</v>
      </c>
      <c r="AY3919" s="173" t="s">
        <v>157</v>
      </c>
    </row>
    <row r="3920" spans="1:65" s="14" customFormat="1" x14ac:dyDescent="0.2">
      <c r="B3920" s="172"/>
      <c r="D3920" s="166" t="s">
        <v>269</v>
      </c>
      <c r="E3920" s="173" t="s">
        <v>1</v>
      </c>
      <c r="F3920" s="174" t="s">
        <v>4546</v>
      </c>
      <c r="H3920" s="175">
        <v>23.1</v>
      </c>
      <c r="L3920" s="172"/>
      <c r="M3920" s="176"/>
      <c r="N3920" s="177"/>
      <c r="O3920" s="177"/>
      <c r="P3920" s="177"/>
      <c r="Q3920" s="177"/>
      <c r="R3920" s="177"/>
      <c r="S3920" s="177"/>
      <c r="T3920" s="178"/>
      <c r="AT3920" s="173" t="s">
        <v>269</v>
      </c>
      <c r="AU3920" s="173" t="s">
        <v>87</v>
      </c>
      <c r="AV3920" s="14" t="s">
        <v>87</v>
      </c>
      <c r="AW3920" s="14" t="s">
        <v>26</v>
      </c>
      <c r="AX3920" s="14" t="s">
        <v>71</v>
      </c>
      <c r="AY3920" s="173" t="s">
        <v>157</v>
      </c>
    </row>
    <row r="3921" spans="2:51" s="14" customFormat="1" x14ac:dyDescent="0.2">
      <c r="B3921" s="172"/>
      <c r="D3921" s="166" t="s">
        <v>269</v>
      </c>
      <c r="E3921" s="173" t="s">
        <v>1</v>
      </c>
      <c r="F3921" s="174" t="s">
        <v>4547</v>
      </c>
      <c r="H3921" s="175">
        <v>365.8</v>
      </c>
      <c r="L3921" s="172"/>
      <c r="M3921" s="176"/>
      <c r="N3921" s="177"/>
      <c r="O3921" s="177"/>
      <c r="P3921" s="177"/>
      <c r="Q3921" s="177"/>
      <c r="R3921" s="177"/>
      <c r="S3921" s="177"/>
      <c r="T3921" s="178"/>
      <c r="AT3921" s="173" t="s">
        <v>269</v>
      </c>
      <c r="AU3921" s="173" t="s">
        <v>87</v>
      </c>
      <c r="AV3921" s="14" t="s">
        <v>87</v>
      </c>
      <c r="AW3921" s="14" t="s">
        <v>26</v>
      </c>
      <c r="AX3921" s="14" t="s">
        <v>71</v>
      </c>
      <c r="AY3921" s="173" t="s">
        <v>157</v>
      </c>
    </row>
    <row r="3922" spans="2:51" s="14" customFormat="1" x14ac:dyDescent="0.2">
      <c r="B3922" s="172"/>
      <c r="D3922" s="166" t="s">
        <v>269</v>
      </c>
      <c r="E3922" s="173" t="s">
        <v>1</v>
      </c>
      <c r="F3922" s="174" t="s">
        <v>4548</v>
      </c>
      <c r="H3922" s="175">
        <v>9053.5</v>
      </c>
      <c r="L3922" s="172"/>
      <c r="M3922" s="176"/>
      <c r="N3922" s="177"/>
      <c r="O3922" s="177"/>
      <c r="P3922" s="177"/>
      <c r="Q3922" s="177"/>
      <c r="R3922" s="177"/>
      <c r="S3922" s="177"/>
      <c r="T3922" s="178"/>
      <c r="AT3922" s="173" t="s">
        <v>269</v>
      </c>
      <c r="AU3922" s="173" t="s">
        <v>87</v>
      </c>
      <c r="AV3922" s="14" t="s">
        <v>87</v>
      </c>
      <c r="AW3922" s="14" t="s">
        <v>26</v>
      </c>
      <c r="AX3922" s="14" t="s">
        <v>71</v>
      </c>
      <c r="AY3922" s="173" t="s">
        <v>157</v>
      </c>
    </row>
    <row r="3923" spans="2:51" s="14" customFormat="1" x14ac:dyDescent="0.2">
      <c r="B3923" s="172"/>
      <c r="D3923" s="166" t="s">
        <v>269</v>
      </c>
      <c r="E3923" s="173" t="s">
        <v>1</v>
      </c>
      <c r="F3923" s="174" t="s">
        <v>4549</v>
      </c>
      <c r="H3923" s="175">
        <v>1578.8</v>
      </c>
      <c r="L3923" s="172"/>
      <c r="M3923" s="176"/>
      <c r="N3923" s="177"/>
      <c r="O3923" s="177"/>
      <c r="P3923" s="177"/>
      <c r="Q3923" s="177"/>
      <c r="R3923" s="177"/>
      <c r="S3923" s="177"/>
      <c r="T3923" s="178"/>
      <c r="AT3923" s="173" t="s">
        <v>269</v>
      </c>
      <c r="AU3923" s="173" t="s">
        <v>87</v>
      </c>
      <c r="AV3923" s="14" t="s">
        <v>87</v>
      </c>
      <c r="AW3923" s="14" t="s">
        <v>26</v>
      </c>
      <c r="AX3923" s="14" t="s">
        <v>71</v>
      </c>
      <c r="AY3923" s="173" t="s">
        <v>157</v>
      </c>
    </row>
    <row r="3924" spans="2:51" s="14" customFormat="1" x14ac:dyDescent="0.2">
      <c r="B3924" s="172"/>
      <c r="D3924" s="166" t="s">
        <v>269</v>
      </c>
      <c r="E3924" s="173" t="s">
        <v>1</v>
      </c>
      <c r="F3924" s="174" t="s">
        <v>4550</v>
      </c>
      <c r="H3924" s="175">
        <v>266.10000000000002</v>
      </c>
      <c r="L3924" s="172"/>
      <c r="M3924" s="176"/>
      <c r="N3924" s="177"/>
      <c r="O3924" s="177"/>
      <c r="P3924" s="177"/>
      <c r="Q3924" s="177"/>
      <c r="R3924" s="177"/>
      <c r="S3924" s="177"/>
      <c r="T3924" s="178"/>
      <c r="AT3924" s="173" t="s">
        <v>269</v>
      </c>
      <c r="AU3924" s="173" t="s">
        <v>87</v>
      </c>
      <c r="AV3924" s="14" t="s">
        <v>87</v>
      </c>
      <c r="AW3924" s="14" t="s">
        <v>26</v>
      </c>
      <c r="AX3924" s="14" t="s">
        <v>71</v>
      </c>
      <c r="AY3924" s="173" t="s">
        <v>157</v>
      </c>
    </row>
    <row r="3925" spans="2:51" s="14" customFormat="1" ht="22.5" x14ac:dyDescent="0.2">
      <c r="B3925" s="172"/>
      <c r="D3925" s="166" t="s">
        <v>269</v>
      </c>
      <c r="E3925" s="173" t="s">
        <v>1</v>
      </c>
      <c r="F3925" s="174" t="s">
        <v>4551</v>
      </c>
      <c r="H3925" s="175">
        <v>3264.4</v>
      </c>
      <c r="L3925" s="172"/>
      <c r="M3925" s="176"/>
      <c r="N3925" s="177"/>
      <c r="O3925" s="177"/>
      <c r="P3925" s="177"/>
      <c r="Q3925" s="177"/>
      <c r="R3925" s="177"/>
      <c r="S3925" s="177"/>
      <c r="T3925" s="178"/>
      <c r="AT3925" s="173" t="s">
        <v>269</v>
      </c>
      <c r="AU3925" s="173" t="s">
        <v>87</v>
      </c>
      <c r="AV3925" s="14" t="s">
        <v>87</v>
      </c>
      <c r="AW3925" s="14" t="s">
        <v>26</v>
      </c>
      <c r="AX3925" s="14" t="s">
        <v>71</v>
      </c>
      <c r="AY3925" s="173" t="s">
        <v>157</v>
      </c>
    </row>
    <row r="3926" spans="2:51" s="14" customFormat="1" ht="22.5" x14ac:dyDescent="0.2">
      <c r="B3926" s="172"/>
      <c r="D3926" s="166" t="s">
        <v>269</v>
      </c>
      <c r="E3926" s="173" t="s">
        <v>1</v>
      </c>
      <c r="F3926" s="174" t="s">
        <v>4552</v>
      </c>
      <c r="H3926" s="175">
        <v>6167.2</v>
      </c>
      <c r="L3926" s="172"/>
      <c r="M3926" s="176"/>
      <c r="N3926" s="177"/>
      <c r="O3926" s="177"/>
      <c r="P3926" s="177"/>
      <c r="Q3926" s="177"/>
      <c r="R3926" s="177"/>
      <c r="S3926" s="177"/>
      <c r="T3926" s="178"/>
      <c r="AT3926" s="173" t="s">
        <v>269</v>
      </c>
      <c r="AU3926" s="173" t="s">
        <v>87</v>
      </c>
      <c r="AV3926" s="14" t="s">
        <v>87</v>
      </c>
      <c r="AW3926" s="14" t="s">
        <v>26</v>
      </c>
      <c r="AX3926" s="14" t="s">
        <v>71</v>
      </c>
      <c r="AY3926" s="173" t="s">
        <v>157</v>
      </c>
    </row>
    <row r="3927" spans="2:51" s="14" customFormat="1" x14ac:dyDescent="0.2">
      <c r="B3927" s="172"/>
      <c r="D3927" s="166" t="s">
        <v>269</v>
      </c>
      <c r="E3927" s="173" t="s">
        <v>1</v>
      </c>
      <c r="F3927" s="174" t="s">
        <v>4553</v>
      </c>
      <c r="H3927" s="175">
        <v>1004.2</v>
      </c>
      <c r="L3927" s="172"/>
      <c r="M3927" s="176"/>
      <c r="N3927" s="177"/>
      <c r="O3927" s="177"/>
      <c r="P3927" s="177"/>
      <c r="Q3927" s="177"/>
      <c r="R3927" s="177"/>
      <c r="S3927" s="177"/>
      <c r="T3927" s="178"/>
      <c r="AT3927" s="173" t="s">
        <v>269</v>
      </c>
      <c r="AU3927" s="173" t="s">
        <v>87</v>
      </c>
      <c r="AV3927" s="14" t="s">
        <v>87</v>
      </c>
      <c r="AW3927" s="14" t="s">
        <v>26</v>
      </c>
      <c r="AX3927" s="14" t="s">
        <v>71</v>
      </c>
      <c r="AY3927" s="173" t="s">
        <v>157</v>
      </c>
    </row>
    <row r="3928" spans="2:51" s="14" customFormat="1" x14ac:dyDescent="0.2">
      <c r="B3928" s="172"/>
      <c r="D3928" s="166" t="s">
        <v>269</v>
      </c>
      <c r="E3928" s="173" t="s">
        <v>1</v>
      </c>
      <c r="F3928" s="174" t="s">
        <v>4554</v>
      </c>
      <c r="H3928" s="175">
        <v>504</v>
      </c>
      <c r="L3928" s="172"/>
      <c r="M3928" s="176"/>
      <c r="N3928" s="177"/>
      <c r="O3928" s="177"/>
      <c r="P3928" s="177"/>
      <c r="Q3928" s="177"/>
      <c r="R3928" s="177"/>
      <c r="S3928" s="177"/>
      <c r="T3928" s="178"/>
      <c r="AT3928" s="173" t="s">
        <v>269</v>
      </c>
      <c r="AU3928" s="173" t="s">
        <v>87</v>
      </c>
      <c r="AV3928" s="14" t="s">
        <v>87</v>
      </c>
      <c r="AW3928" s="14" t="s">
        <v>26</v>
      </c>
      <c r="AX3928" s="14" t="s">
        <v>71</v>
      </c>
      <c r="AY3928" s="173" t="s">
        <v>157</v>
      </c>
    </row>
    <row r="3929" spans="2:51" s="14" customFormat="1" x14ac:dyDescent="0.2">
      <c r="B3929" s="172"/>
      <c r="D3929" s="166" t="s">
        <v>269</v>
      </c>
      <c r="E3929" s="173" t="s">
        <v>1</v>
      </c>
      <c r="F3929" s="174" t="s">
        <v>4555</v>
      </c>
      <c r="H3929" s="175">
        <v>5</v>
      </c>
      <c r="L3929" s="172"/>
      <c r="M3929" s="176"/>
      <c r="N3929" s="177"/>
      <c r="O3929" s="177"/>
      <c r="P3929" s="177"/>
      <c r="Q3929" s="177"/>
      <c r="R3929" s="177"/>
      <c r="S3929" s="177"/>
      <c r="T3929" s="178"/>
      <c r="AT3929" s="173" t="s">
        <v>269</v>
      </c>
      <c r="AU3929" s="173" t="s">
        <v>87</v>
      </c>
      <c r="AV3929" s="14" t="s">
        <v>87</v>
      </c>
      <c r="AW3929" s="14" t="s">
        <v>26</v>
      </c>
      <c r="AX3929" s="14" t="s">
        <v>71</v>
      </c>
      <c r="AY3929" s="173" t="s">
        <v>157</v>
      </c>
    </row>
    <row r="3930" spans="2:51" s="14" customFormat="1" x14ac:dyDescent="0.2">
      <c r="B3930" s="172"/>
      <c r="D3930" s="166" t="s">
        <v>269</v>
      </c>
      <c r="E3930" s="173" t="s">
        <v>1</v>
      </c>
      <c r="F3930" s="174" t="s">
        <v>4556</v>
      </c>
      <c r="H3930" s="175">
        <v>8.1999999999999993</v>
      </c>
      <c r="L3930" s="172"/>
      <c r="M3930" s="176"/>
      <c r="N3930" s="177"/>
      <c r="O3930" s="177"/>
      <c r="P3930" s="177"/>
      <c r="Q3930" s="177"/>
      <c r="R3930" s="177"/>
      <c r="S3930" s="177"/>
      <c r="T3930" s="178"/>
      <c r="AT3930" s="173" t="s">
        <v>269</v>
      </c>
      <c r="AU3930" s="173" t="s">
        <v>87</v>
      </c>
      <c r="AV3930" s="14" t="s">
        <v>87</v>
      </c>
      <c r="AW3930" s="14" t="s">
        <v>26</v>
      </c>
      <c r="AX3930" s="14" t="s">
        <v>71</v>
      </c>
      <c r="AY3930" s="173" t="s">
        <v>157</v>
      </c>
    </row>
    <row r="3931" spans="2:51" s="14" customFormat="1" x14ac:dyDescent="0.2">
      <c r="B3931" s="172"/>
      <c r="D3931" s="166" t="s">
        <v>269</v>
      </c>
      <c r="E3931" s="173" t="s">
        <v>1</v>
      </c>
      <c r="F3931" s="174" t="s">
        <v>4557</v>
      </c>
      <c r="H3931" s="175">
        <v>42.7</v>
      </c>
      <c r="L3931" s="172"/>
      <c r="M3931" s="176"/>
      <c r="N3931" s="177"/>
      <c r="O3931" s="177"/>
      <c r="P3931" s="177"/>
      <c r="Q3931" s="177"/>
      <c r="R3931" s="177"/>
      <c r="S3931" s="177"/>
      <c r="T3931" s="178"/>
      <c r="AT3931" s="173" t="s">
        <v>269</v>
      </c>
      <c r="AU3931" s="173" t="s">
        <v>87</v>
      </c>
      <c r="AV3931" s="14" t="s">
        <v>87</v>
      </c>
      <c r="AW3931" s="14" t="s">
        <v>26</v>
      </c>
      <c r="AX3931" s="14" t="s">
        <v>71</v>
      </c>
      <c r="AY3931" s="173" t="s">
        <v>157</v>
      </c>
    </row>
    <row r="3932" spans="2:51" s="14" customFormat="1" ht="22.5" x14ac:dyDescent="0.2">
      <c r="B3932" s="172"/>
      <c r="D3932" s="166" t="s">
        <v>269</v>
      </c>
      <c r="E3932" s="173" t="s">
        <v>1</v>
      </c>
      <c r="F3932" s="174" t="s">
        <v>4558</v>
      </c>
      <c r="H3932" s="175">
        <v>60.1</v>
      </c>
      <c r="L3932" s="172"/>
      <c r="M3932" s="176"/>
      <c r="N3932" s="177"/>
      <c r="O3932" s="177"/>
      <c r="P3932" s="177"/>
      <c r="Q3932" s="177"/>
      <c r="R3932" s="177"/>
      <c r="S3932" s="177"/>
      <c r="T3932" s="178"/>
      <c r="AT3932" s="173" t="s">
        <v>269</v>
      </c>
      <c r="AU3932" s="173" t="s">
        <v>87</v>
      </c>
      <c r="AV3932" s="14" t="s">
        <v>87</v>
      </c>
      <c r="AW3932" s="14" t="s">
        <v>26</v>
      </c>
      <c r="AX3932" s="14" t="s">
        <v>71</v>
      </c>
      <c r="AY3932" s="173" t="s">
        <v>157</v>
      </c>
    </row>
    <row r="3933" spans="2:51" s="14" customFormat="1" x14ac:dyDescent="0.2">
      <c r="B3933" s="172"/>
      <c r="D3933" s="166" t="s">
        <v>269</v>
      </c>
      <c r="E3933" s="173" t="s">
        <v>1</v>
      </c>
      <c r="F3933" s="174" t="s">
        <v>4559</v>
      </c>
      <c r="H3933" s="175">
        <v>311.7</v>
      </c>
      <c r="L3933" s="172"/>
      <c r="M3933" s="176"/>
      <c r="N3933" s="177"/>
      <c r="O3933" s="177"/>
      <c r="P3933" s="177"/>
      <c r="Q3933" s="177"/>
      <c r="R3933" s="177"/>
      <c r="S3933" s="177"/>
      <c r="T3933" s="178"/>
      <c r="AT3933" s="173" t="s">
        <v>269</v>
      </c>
      <c r="AU3933" s="173" t="s">
        <v>87</v>
      </c>
      <c r="AV3933" s="14" t="s">
        <v>87</v>
      </c>
      <c r="AW3933" s="14" t="s">
        <v>26</v>
      </c>
      <c r="AX3933" s="14" t="s">
        <v>71</v>
      </c>
      <c r="AY3933" s="173" t="s">
        <v>157</v>
      </c>
    </row>
    <row r="3934" spans="2:51" s="14" customFormat="1" x14ac:dyDescent="0.2">
      <c r="B3934" s="172"/>
      <c r="D3934" s="166" t="s">
        <v>269</v>
      </c>
      <c r="E3934" s="173" t="s">
        <v>1</v>
      </c>
      <c r="F3934" s="174" t="s">
        <v>4560</v>
      </c>
      <c r="H3934" s="175">
        <v>26.8</v>
      </c>
      <c r="L3934" s="172"/>
      <c r="M3934" s="176"/>
      <c r="N3934" s="177"/>
      <c r="O3934" s="177"/>
      <c r="P3934" s="177"/>
      <c r="Q3934" s="177"/>
      <c r="R3934" s="177"/>
      <c r="S3934" s="177"/>
      <c r="T3934" s="178"/>
      <c r="AT3934" s="173" t="s">
        <v>269</v>
      </c>
      <c r="AU3934" s="173" t="s">
        <v>87</v>
      </c>
      <c r="AV3934" s="14" t="s">
        <v>87</v>
      </c>
      <c r="AW3934" s="14" t="s">
        <v>26</v>
      </c>
      <c r="AX3934" s="14" t="s">
        <v>71</v>
      </c>
      <c r="AY3934" s="173" t="s">
        <v>157</v>
      </c>
    </row>
    <row r="3935" spans="2:51" s="14" customFormat="1" ht="22.5" x14ac:dyDescent="0.2">
      <c r="B3935" s="172"/>
      <c r="D3935" s="166" t="s">
        <v>269</v>
      </c>
      <c r="E3935" s="173" t="s">
        <v>1</v>
      </c>
      <c r="F3935" s="174" t="s">
        <v>4561</v>
      </c>
      <c r="H3935" s="175">
        <v>330</v>
      </c>
      <c r="L3935" s="172"/>
      <c r="M3935" s="176"/>
      <c r="N3935" s="177"/>
      <c r="O3935" s="177"/>
      <c r="P3935" s="177"/>
      <c r="Q3935" s="177"/>
      <c r="R3935" s="177"/>
      <c r="S3935" s="177"/>
      <c r="T3935" s="178"/>
      <c r="AT3935" s="173" t="s">
        <v>269</v>
      </c>
      <c r="AU3935" s="173" t="s">
        <v>87</v>
      </c>
      <c r="AV3935" s="14" t="s">
        <v>87</v>
      </c>
      <c r="AW3935" s="14" t="s">
        <v>26</v>
      </c>
      <c r="AX3935" s="14" t="s">
        <v>71</v>
      </c>
      <c r="AY3935" s="173" t="s">
        <v>157</v>
      </c>
    </row>
    <row r="3936" spans="2:51" s="14" customFormat="1" ht="22.5" x14ac:dyDescent="0.2">
      <c r="B3936" s="172"/>
      <c r="D3936" s="166" t="s">
        <v>269</v>
      </c>
      <c r="E3936" s="173" t="s">
        <v>1</v>
      </c>
      <c r="F3936" s="174" t="s">
        <v>4562</v>
      </c>
      <c r="H3936" s="175">
        <v>1039.4000000000001</v>
      </c>
      <c r="L3936" s="172"/>
      <c r="M3936" s="176"/>
      <c r="N3936" s="177"/>
      <c r="O3936" s="177"/>
      <c r="P3936" s="177"/>
      <c r="Q3936" s="177"/>
      <c r="R3936" s="177"/>
      <c r="S3936" s="177"/>
      <c r="T3936" s="178"/>
      <c r="AT3936" s="173" t="s">
        <v>269</v>
      </c>
      <c r="AU3936" s="173" t="s">
        <v>87</v>
      </c>
      <c r="AV3936" s="14" t="s">
        <v>87</v>
      </c>
      <c r="AW3936" s="14" t="s">
        <v>26</v>
      </c>
      <c r="AX3936" s="14" t="s">
        <v>71</v>
      </c>
      <c r="AY3936" s="173" t="s">
        <v>157</v>
      </c>
    </row>
    <row r="3937" spans="2:51" s="14" customFormat="1" x14ac:dyDescent="0.2">
      <c r="B3937" s="172"/>
      <c r="D3937" s="166" t="s">
        <v>269</v>
      </c>
      <c r="E3937" s="173" t="s">
        <v>1</v>
      </c>
      <c r="F3937" s="174" t="s">
        <v>4563</v>
      </c>
      <c r="H3937" s="175">
        <v>19.399999999999999</v>
      </c>
      <c r="L3937" s="172"/>
      <c r="M3937" s="176"/>
      <c r="N3937" s="177"/>
      <c r="O3937" s="177"/>
      <c r="P3937" s="177"/>
      <c r="Q3937" s="177"/>
      <c r="R3937" s="177"/>
      <c r="S3937" s="177"/>
      <c r="T3937" s="178"/>
      <c r="AT3937" s="173" t="s">
        <v>269</v>
      </c>
      <c r="AU3937" s="173" t="s">
        <v>87</v>
      </c>
      <c r="AV3937" s="14" t="s">
        <v>87</v>
      </c>
      <c r="AW3937" s="14" t="s">
        <v>26</v>
      </c>
      <c r="AX3937" s="14" t="s">
        <v>71</v>
      </c>
      <c r="AY3937" s="173" t="s">
        <v>157</v>
      </c>
    </row>
    <row r="3938" spans="2:51" s="14" customFormat="1" x14ac:dyDescent="0.2">
      <c r="B3938" s="172"/>
      <c r="D3938" s="166" t="s">
        <v>269</v>
      </c>
      <c r="E3938" s="173" t="s">
        <v>1</v>
      </c>
      <c r="F3938" s="174" t="s">
        <v>4564</v>
      </c>
      <c r="H3938" s="175">
        <v>303.39999999999998</v>
      </c>
      <c r="L3938" s="172"/>
      <c r="M3938" s="176"/>
      <c r="N3938" s="177"/>
      <c r="O3938" s="177"/>
      <c r="P3938" s="177"/>
      <c r="Q3938" s="177"/>
      <c r="R3938" s="177"/>
      <c r="S3938" s="177"/>
      <c r="T3938" s="178"/>
      <c r="AT3938" s="173" t="s">
        <v>269</v>
      </c>
      <c r="AU3938" s="173" t="s">
        <v>87</v>
      </c>
      <c r="AV3938" s="14" t="s">
        <v>87</v>
      </c>
      <c r="AW3938" s="14" t="s">
        <v>26</v>
      </c>
      <c r="AX3938" s="14" t="s">
        <v>71</v>
      </c>
      <c r="AY3938" s="173" t="s">
        <v>157</v>
      </c>
    </row>
    <row r="3939" spans="2:51" s="14" customFormat="1" x14ac:dyDescent="0.2">
      <c r="B3939" s="172"/>
      <c r="D3939" s="166" t="s">
        <v>269</v>
      </c>
      <c r="E3939" s="173" t="s">
        <v>1</v>
      </c>
      <c r="F3939" s="174" t="s">
        <v>4565</v>
      </c>
      <c r="H3939" s="175">
        <v>156.30000000000001</v>
      </c>
      <c r="L3939" s="172"/>
      <c r="M3939" s="176"/>
      <c r="N3939" s="177"/>
      <c r="O3939" s="177"/>
      <c r="P3939" s="177"/>
      <c r="Q3939" s="177"/>
      <c r="R3939" s="177"/>
      <c r="S3939" s="177"/>
      <c r="T3939" s="178"/>
      <c r="AT3939" s="173" t="s">
        <v>269</v>
      </c>
      <c r="AU3939" s="173" t="s">
        <v>87</v>
      </c>
      <c r="AV3939" s="14" t="s">
        <v>87</v>
      </c>
      <c r="AW3939" s="14" t="s">
        <v>26</v>
      </c>
      <c r="AX3939" s="14" t="s">
        <v>71</v>
      </c>
      <c r="AY3939" s="173" t="s">
        <v>157</v>
      </c>
    </row>
    <row r="3940" spans="2:51" s="14" customFormat="1" x14ac:dyDescent="0.2">
      <c r="B3940" s="172"/>
      <c r="D3940" s="166" t="s">
        <v>269</v>
      </c>
      <c r="E3940" s="173" t="s">
        <v>1</v>
      </c>
      <c r="F3940" s="174" t="s">
        <v>4566</v>
      </c>
      <c r="H3940" s="175">
        <v>28.3</v>
      </c>
      <c r="L3940" s="172"/>
      <c r="M3940" s="176"/>
      <c r="N3940" s="177"/>
      <c r="O3940" s="177"/>
      <c r="P3940" s="177"/>
      <c r="Q3940" s="177"/>
      <c r="R3940" s="177"/>
      <c r="S3940" s="177"/>
      <c r="T3940" s="178"/>
      <c r="AT3940" s="173" t="s">
        <v>269</v>
      </c>
      <c r="AU3940" s="173" t="s">
        <v>87</v>
      </c>
      <c r="AV3940" s="14" t="s">
        <v>87</v>
      </c>
      <c r="AW3940" s="14" t="s">
        <v>26</v>
      </c>
      <c r="AX3940" s="14" t="s">
        <v>71</v>
      </c>
      <c r="AY3940" s="173" t="s">
        <v>157</v>
      </c>
    </row>
    <row r="3941" spans="2:51" s="14" customFormat="1" x14ac:dyDescent="0.2">
      <c r="B3941" s="172"/>
      <c r="D3941" s="166" t="s">
        <v>269</v>
      </c>
      <c r="E3941" s="173" t="s">
        <v>1</v>
      </c>
      <c r="F3941" s="174" t="s">
        <v>4567</v>
      </c>
      <c r="H3941" s="175">
        <v>14.3</v>
      </c>
      <c r="L3941" s="172"/>
      <c r="M3941" s="176"/>
      <c r="N3941" s="177"/>
      <c r="O3941" s="177"/>
      <c r="P3941" s="177"/>
      <c r="Q3941" s="177"/>
      <c r="R3941" s="177"/>
      <c r="S3941" s="177"/>
      <c r="T3941" s="178"/>
      <c r="AT3941" s="173" t="s">
        <v>269</v>
      </c>
      <c r="AU3941" s="173" t="s">
        <v>87</v>
      </c>
      <c r="AV3941" s="14" t="s">
        <v>87</v>
      </c>
      <c r="AW3941" s="14" t="s">
        <v>26</v>
      </c>
      <c r="AX3941" s="14" t="s">
        <v>71</v>
      </c>
      <c r="AY3941" s="173" t="s">
        <v>157</v>
      </c>
    </row>
    <row r="3942" spans="2:51" s="14" customFormat="1" x14ac:dyDescent="0.2">
      <c r="B3942" s="172"/>
      <c r="D3942" s="166" t="s">
        <v>269</v>
      </c>
      <c r="E3942" s="173" t="s">
        <v>1</v>
      </c>
      <c r="F3942" s="174" t="s">
        <v>4568</v>
      </c>
      <c r="H3942" s="175">
        <v>123.9</v>
      </c>
      <c r="L3942" s="172"/>
      <c r="M3942" s="176"/>
      <c r="N3942" s="177"/>
      <c r="O3942" s="177"/>
      <c r="P3942" s="177"/>
      <c r="Q3942" s="177"/>
      <c r="R3942" s="177"/>
      <c r="S3942" s="177"/>
      <c r="T3942" s="178"/>
      <c r="AT3942" s="173" t="s">
        <v>269</v>
      </c>
      <c r="AU3942" s="173" t="s">
        <v>87</v>
      </c>
      <c r="AV3942" s="14" t="s">
        <v>87</v>
      </c>
      <c r="AW3942" s="14" t="s">
        <v>26</v>
      </c>
      <c r="AX3942" s="14" t="s">
        <v>71</v>
      </c>
      <c r="AY3942" s="173" t="s">
        <v>157</v>
      </c>
    </row>
    <row r="3943" spans="2:51" s="14" customFormat="1" ht="33.75" x14ac:dyDescent="0.2">
      <c r="B3943" s="172"/>
      <c r="D3943" s="166" t="s">
        <v>269</v>
      </c>
      <c r="E3943" s="173" t="s">
        <v>1</v>
      </c>
      <c r="F3943" s="174" t="s">
        <v>4569</v>
      </c>
      <c r="H3943" s="175">
        <v>3652.9</v>
      </c>
      <c r="L3943" s="172"/>
      <c r="M3943" s="176"/>
      <c r="N3943" s="177"/>
      <c r="O3943" s="177"/>
      <c r="P3943" s="177"/>
      <c r="Q3943" s="177"/>
      <c r="R3943" s="177"/>
      <c r="S3943" s="177"/>
      <c r="T3943" s="178"/>
      <c r="AT3943" s="173" t="s">
        <v>269</v>
      </c>
      <c r="AU3943" s="173" t="s">
        <v>87</v>
      </c>
      <c r="AV3943" s="14" t="s">
        <v>87</v>
      </c>
      <c r="AW3943" s="14" t="s">
        <v>26</v>
      </c>
      <c r="AX3943" s="14" t="s">
        <v>71</v>
      </c>
      <c r="AY3943" s="173" t="s">
        <v>157</v>
      </c>
    </row>
    <row r="3944" spans="2:51" s="14" customFormat="1" ht="22.5" x14ac:dyDescent="0.2">
      <c r="B3944" s="172"/>
      <c r="D3944" s="166" t="s">
        <v>269</v>
      </c>
      <c r="E3944" s="173" t="s">
        <v>1</v>
      </c>
      <c r="F3944" s="174" t="s">
        <v>4570</v>
      </c>
      <c r="H3944" s="175">
        <v>992.7</v>
      </c>
      <c r="L3944" s="172"/>
      <c r="M3944" s="176"/>
      <c r="N3944" s="177"/>
      <c r="O3944" s="177"/>
      <c r="P3944" s="177"/>
      <c r="Q3944" s="177"/>
      <c r="R3944" s="177"/>
      <c r="S3944" s="177"/>
      <c r="T3944" s="178"/>
      <c r="AT3944" s="173" t="s">
        <v>269</v>
      </c>
      <c r="AU3944" s="173" t="s">
        <v>87</v>
      </c>
      <c r="AV3944" s="14" t="s">
        <v>87</v>
      </c>
      <c r="AW3944" s="14" t="s">
        <v>26</v>
      </c>
      <c r="AX3944" s="14" t="s">
        <v>71</v>
      </c>
      <c r="AY3944" s="173" t="s">
        <v>157</v>
      </c>
    </row>
    <row r="3945" spans="2:51" s="14" customFormat="1" x14ac:dyDescent="0.2">
      <c r="B3945" s="172"/>
      <c r="D3945" s="166" t="s">
        <v>269</v>
      </c>
      <c r="E3945" s="173" t="s">
        <v>1</v>
      </c>
      <c r="F3945" s="174" t="s">
        <v>4571</v>
      </c>
      <c r="H3945" s="175">
        <v>96.7</v>
      </c>
      <c r="L3945" s="172"/>
      <c r="M3945" s="176"/>
      <c r="N3945" s="177"/>
      <c r="O3945" s="177"/>
      <c r="P3945" s="177"/>
      <c r="Q3945" s="177"/>
      <c r="R3945" s="177"/>
      <c r="S3945" s="177"/>
      <c r="T3945" s="178"/>
      <c r="AT3945" s="173" t="s">
        <v>269</v>
      </c>
      <c r="AU3945" s="173" t="s">
        <v>87</v>
      </c>
      <c r="AV3945" s="14" t="s">
        <v>87</v>
      </c>
      <c r="AW3945" s="14" t="s">
        <v>26</v>
      </c>
      <c r="AX3945" s="14" t="s">
        <v>71</v>
      </c>
      <c r="AY3945" s="173" t="s">
        <v>157</v>
      </c>
    </row>
    <row r="3946" spans="2:51" s="14" customFormat="1" x14ac:dyDescent="0.2">
      <c r="B3946" s="172"/>
      <c r="D3946" s="166" t="s">
        <v>269</v>
      </c>
      <c r="E3946" s="173" t="s">
        <v>1</v>
      </c>
      <c r="F3946" s="174" t="s">
        <v>4572</v>
      </c>
      <c r="H3946" s="175">
        <v>102.4</v>
      </c>
      <c r="L3946" s="172"/>
      <c r="M3946" s="176"/>
      <c r="N3946" s="177"/>
      <c r="O3946" s="177"/>
      <c r="P3946" s="177"/>
      <c r="Q3946" s="177"/>
      <c r="R3946" s="177"/>
      <c r="S3946" s="177"/>
      <c r="T3946" s="178"/>
      <c r="AT3946" s="173" t="s">
        <v>269</v>
      </c>
      <c r="AU3946" s="173" t="s">
        <v>87</v>
      </c>
      <c r="AV3946" s="14" t="s">
        <v>87</v>
      </c>
      <c r="AW3946" s="14" t="s">
        <v>26</v>
      </c>
      <c r="AX3946" s="14" t="s">
        <v>71</v>
      </c>
      <c r="AY3946" s="173" t="s">
        <v>157</v>
      </c>
    </row>
    <row r="3947" spans="2:51" s="14" customFormat="1" x14ac:dyDescent="0.2">
      <c r="B3947" s="172"/>
      <c r="D3947" s="166" t="s">
        <v>269</v>
      </c>
      <c r="E3947" s="173" t="s">
        <v>1</v>
      </c>
      <c r="F3947" s="174" t="s">
        <v>4573</v>
      </c>
      <c r="H3947" s="175">
        <v>35.200000000000003</v>
      </c>
      <c r="L3947" s="172"/>
      <c r="M3947" s="176"/>
      <c r="N3947" s="177"/>
      <c r="O3947" s="177"/>
      <c r="P3947" s="177"/>
      <c r="Q3947" s="177"/>
      <c r="R3947" s="177"/>
      <c r="S3947" s="177"/>
      <c r="T3947" s="178"/>
      <c r="AT3947" s="173" t="s">
        <v>269</v>
      </c>
      <c r="AU3947" s="173" t="s">
        <v>87</v>
      </c>
      <c r="AV3947" s="14" t="s">
        <v>87</v>
      </c>
      <c r="AW3947" s="14" t="s">
        <v>26</v>
      </c>
      <c r="AX3947" s="14" t="s">
        <v>71</v>
      </c>
      <c r="AY3947" s="173" t="s">
        <v>157</v>
      </c>
    </row>
    <row r="3948" spans="2:51" s="14" customFormat="1" x14ac:dyDescent="0.2">
      <c r="B3948" s="172"/>
      <c r="D3948" s="166" t="s">
        <v>269</v>
      </c>
      <c r="E3948" s="173" t="s">
        <v>1</v>
      </c>
      <c r="F3948" s="174" t="s">
        <v>4574</v>
      </c>
      <c r="H3948" s="175">
        <v>230.8</v>
      </c>
      <c r="L3948" s="172"/>
      <c r="M3948" s="176"/>
      <c r="N3948" s="177"/>
      <c r="O3948" s="177"/>
      <c r="P3948" s="177"/>
      <c r="Q3948" s="177"/>
      <c r="R3948" s="177"/>
      <c r="S3948" s="177"/>
      <c r="T3948" s="178"/>
      <c r="AT3948" s="173" t="s">
        <v>269</v>
      </c>
      <c r="AU3948" s="173" t="s">
        <v>87</v>
      </c>
      <c r="AV3948" s="14" t="s">
        <v>87</v>
      </c>
      <c r="AW3948" s="14" t="s">
        <v>26</v>
      </c>
      <c r="AX3948" s="14" t="s">
        <v>71</v>
      </c>
      <c r="AY3948" s="173" t="s">
        <v>157</v>
      </c>
    </row>
    <row r="3949" spans="2:51" s="14" customFormat="1" x14ac:dyDescent="0.2">
      <c r="B3949" s="172"/>
      <c r="D3949" s="166" t="s">
        <v>269</v>
      </c>
      <c r="E3949" s="173" t="s">
        <v>1</v>
      </c>
      <c r="F3949" s="174" t="s">
        <v>4575</v>
      </c>
      <c r="H3949" s="175">
        <v>43.2</v>
      </c>
      <c r="L3949" s="172"/>
      <c r="M3949" s="176"/>
      <c r="N3949" s="177"/>
      <c r="O3949" s="177"/>
      <c r="P3949" s="177"/>
      <c r="Q3949" s="177"/>
      <c r="R3949" s="177"/>
      <c r="S3949" s="177"/>
      <c r="T3949" s="178"/>
      <c r="AT3949" s="173" t="s">
        <v>269</v>
      </c>
      <c r="AU3949" s="173" t="s">
        <v>87</v>
      </c>
      <c r="AV3949" s="14" t="s">
        <v>87</v>
      </c>
      <c r="AW3949" s="14" t="s">
        <v>26</v>
      </c>
      <c r="AX3949" s="14" t="s">
        <v>71</v>
      </c>
      <c r="AY3949" s="173" t="s">
        <v>157</v>
      </c>
    </row>
    <row r="3950" spans="2:51" s="14" customFormat="1" x14ac:dyDescent="0.2">
      <c r="B3950" s="172"/>
      <c r="D3950" s="166" t="s">
        <v>269</v>
      </c>
      <c r="E3950" s="173" t="s">
        <v>1</v>
      </c>
      <c r="F3950" s="174" t="s">
        <v>4576</v>
      </c>
      <c r="H3950" s="175">
        <v>281.89999999999998</v>
      </c>
      <c r="L3950" s="172"/>
      <c r="M3950" s="176"/>
      <c r="N3950" s="177"/>
      <c r="O3950" s="177"/>
      <c r="P3950" s="177"/>
      <c r="Q3950" s="177"/>
      <c r="R3950" s="177"/>
      <c r="S3950" s="177"/>
      <c r="T3950" s="178"/>
      <c r="AT3950" s="173" t="s">
        <v>269</v>
      </c>
      <c r="AU3950" s="173" t="s">
        <v>87</v>
      </c>
      <c r="AV3950" s="14" t="s">
        <v>87</v>
      </c>
      <c r="AW3950" s="14" t="s">
        <v>26</v>
      </c>
      <c r="AX3950" s="14" t="s">
        <v>71</v>
      </c>
      <c r="AY3950" s="173" t="s">
        <v>157</v>
      </c>
    </row>
    <row r="3951" spans="2:51" s="14" customFormat="1" x14ac:dyDescent="0.2">
      <c r="B3951" s="172"/>
      <c r="D3951" s="166" t="s">
        <v>269</v>
      </c>
      <c r="E3951" s="173" t="s">
        <v>1</v>
      </c>
      <c r="F3951" s="174" t="s">
        <v>4577</v>
      </c>
      <c r="H3951" s="175">
        <v>105.5</v>
      </c>
      <c r="L3951" s="172"/>
      <c r="M3951" s="176"/>
      <c r="N3951" s="177"/>
      <c r="O3951" s="177"/>
      <c r="P3951" s="177"/>
      <c r="Q3951" s="177"/>
      <c r="R3951" s="177"/>
      <c r="S3951" s="177"/>
      <c r="T3951" s="178"/>
      <c r="AT3951" s="173" t="s">
        <v>269</v>
      </c>
      <c r="AU3951" s="173" t="s">
        <v>87</v>
      </c>
      <c r="AV3951" s="14" t="s">
        <v>87</v>
      </c>
      <c r="AW3951" s="14" t="s">
        <v>26</v>
      </c>
      <c r="AX3951" s="14" t="s">
        <v>71</v>
      </c>
      <c r="AY3951" s="173" t="s">
        <v>157</v>
      </c>
    </row>
    <row r="3952" spans="2:51" s="14" customFormat="1" ht="22.5" x14ac:dyDescent="0.2">
      <c r="B3952" s="172"/>
      <c r="D3952" s="166" t="s">
        <v>269</v>
      </c>
      <c r="E3952" s="173" t="s">
        <v>1</v>
      </c>
      <c r="F3952" s="174" t="s">
        <v>4578</v>
      </c>
      <c r="H3952" s="175">
        <v>74.599999999999994</v>
      </c>
      <c r="L3952" s="172"/>
      <c r="M3952" s="176"/>
      <c r="N3952" s="177"/>
      <c r="O3952" s="177"/>
      <c r="P3952" s="177"/>
      <c r="Q3952" s="177"/>
      <c r="R3952" s="177"/>
      <c r="S3952" s="177"/>
      <c r="T3952" s="178"/>
      <c r="AT3952" s="173" t="s">
        <v>269</v>
      </c>
      <c r="AU3952" s="173" t="s">
        <v>87</v>
      </c>
      <c r="AV3952" s="14" t="s">
        <v>87</v>
      </c>
      <c r="AW3952" s="14" t="s">
        <v>26</v>
      </c>
      <c r="AX3952" s="14" t="s">
        <v>71</v>
      </c>
      <c r="AY3952" s="173" t="s">
        <v>157</v>
      </c>
    </row>
    <row r="3953" spans="2:51" s="14" customFormat="1" ht="22.5" x14ac:dyDescent="0.2">
      <c r="B3953" s="172"/>
      <c r="D3953" s="166" t="s">
        <v>269</v>
      </c>
      <c r="E3953" s="173" t="s">
        <v>1</v>
      </c>
      <c r="F3953" s="174" t="s">
        <v>4579</v>
      </c>
      <c r="H3953" s="175">
        <v>267</v>
      </c>
      <c r="L3953" s="172"/>
      <c r="M3953" s="176"/>
      <c r="N3953" s="177"/>
      <c r="O3953" s="177"/>
      <c r="P3953" s="177"/>
      <c r="Q3953" s="177"/>
      <c r="R3953" s="177"/>
      <c r="S3953" s="177"/>
      <c r="T3953" s="178"/>
      <c r="AT3953" s="173" t="s">
        <v>269</v>
      </c>
      <c r="AU3953" s="173" t="s">
        <v>87</v>
      </c>
      <c r="AV3953" s="14" t="s">
        <v>87</v>
      </c>
      <c r="AW3953" s="14" t="s">
        <v>26</v>
      </c>
      <c r="AX3953" s="14" t="s">
        <v>71</v>
      </c>
      <c r="AY3953" s="173" t="s">
        <v>157</v>
      </c>
    </row>
    <row r="3954" spans="2:51" s="14" customFormat="1" ht="22.5" x14ac:dyDescent="0.2">
      <c r="B3954" s="172"/>
      <c r="D3954" s="166" t="s">
        <v>269</v>
      </c>
      <c r="E3954" s="173" t="s">
        <v>1</v>
      </c>
      <c r="F3954" s="174" t="s">
        <v>4580</v>
      </c>
      <c r="H3954" s="175">
        <v>111.5</v>
      </c>
      <c r="L3954" s="172"/>
      <c r="M3954" s="176"/>
      <c r="N3954" s="177"/>
      <c r="O3954" s="177"/>
      <c r="P3954" s="177"/>
      <c r="Q3954" s="177"/>
      <c r="R3954" s="177"/>
      <c r="S3954" s="177"/>
      <c r="T3954" s="178"/>
      <c r="AT3954" s="173" t="s">
        <v>269</v>
      </c>
      <c r="AU3954" s="173" t="s">
        <v>87</v>
      </c>
      <c r="AV3954" s="14" t="s">
        <v>87</v>
      </c>
      <c r="AW3954" s="14" t="s">
        <v>26</v>
      </c>
      <c r="AX3954" s="14" t="s">
        <v>71</v>
      </c>
      <c r="AY3954" s="173" t="s">
        <v>157</v>
      </c>
    </row>
    <row r="3955" spans="2:51" s="14" customFormat="1" x14ac:dyDescent="0.2">
      <c r="B3955" s="172"/>
      <c r="D3955" s="166" t="s">
        <v>269</v>
      </c>
      <c r="E3955" s="173" t="s">
        <v>1</v>
      </c>
      <c r="F3955" s="174" t="s">
        <v>4581</v>
      </c>
      <c r="H3955" s="175">
        <v>24</v>
      </c>
      <c r="L3955" s="172"/>
      <c r="M3955" s="176"/>
      <c r="N3955" s="177"/>
      <c r="O3955" s="177"/>
      <c r="P3955" s="177"/>
      <c r="Q3955" s="177"/>
      <c r="R3955" s="177"/>
      <c r="S3955" s="177"/>
      <c r="T3955" s="178"/>
      <c r="AT3955" s="173" t="s">
        <v>269</v>
      </c>
      <c r="AU3955" s="173" t="s">
        <v>87</v>
      </c>
      <c r="AV3955" s="14" t="s">
        <v>87</v>
      </c>
      <c r="AW3955" s="14" t="s">
        <v>26</v>
      </c>
      <c r="AX3955" s="14" t="s">
        <v>71</v>
      </c>
      <c r="AY3955" s="173" t="s">
        <v>157</v>
      </c>
    </row>
    <row r="3956" spans="2:51" s="14" customFormat="1" x14ac:dyDescent="0.2">
      <c r="B3956" s="172"/>
      <c r="D3956" s="166" t="s">
        <v>269</v>
      </c>
      <c r="E3956" s="173" t="s">
        <v>1</v>
      </c>
      <c r="F3956" s="174" t="s">
        <v>4582</v>
      </c>
      <c r="H3956" s="175">
        <v>276.3</v>
      </c>
      <c r="L3956" s="172"/>
      <c r="M3956" s="176"/>
      <c r="N3956" s="177"/>
      <c r="O3956" s="177"/>
      <c r="P3956" s="177"/>
      <c r="Q3956" s="177"/>
      <c r="R3956" s="177"/>
      <c r="S3956" s="177"/>
      <c r="T3956" s="178"/>
      <c r="AT3956" s="173" t="s">
        <v>269</v>
      </c>
      <c r="AU3956" s="173" t="s">
        <v>87</v>
      </c>
      <c r="AV3956" s="14" t="s">
        <v>87</v>
      </c>
      <c r="AW3956" s="14" t="s">
        <v>26</v>
      </c>
      <c r="AX3956" s="14" t="s">
        <v>71</v>
      </c>
      <c r="AY3956" s="173" t="s">
        <v>157</v>
      </c>
    </row>
    <row r="3957" spans="2:51" s="14" customFormat="1" x14ac:dyDescent="0.2">
      <c r="B3957" s="172"/>
      <c r="D3957" s="166" t="s">
        <v>269</v>
      </c>
      <c r="E3957" s="173" t="s">
        <v>1</v>
      </c>
      <c r="F3957" s="174" t="s">
        <v>4583</v>
      </c>
      <c r="H3957" s="175">
        <v>65.8</v>
      </c>
      <c r="L3957" s="172"/>
      <c r="M3957" s="176"/>
      <c r="N3957" s="177"/>
      <c r="O3957" s="177"/>
      <c r="P3957" s="177"/>
      <c r="Q3957" s="177"/>
      <c r="R3957" s="177"/>
      <c r="S3957" s="177"/>
      <c r="T3957" s="178"/>
      <c r="AT3957" s="173" t="s">
        <v>269</v>
      </c>
      <c r="AU3957" s="173" t="s">
        <v>87</v>
      </c>
      <c r="AV3957" s="14" t="s">
        <v>87</v>
      </c>
      <c r="AW3957" s="14" t="s">
        <v>26</v>
      </c>
      <c r="AX3957" s="14" t="s">
        <v>71</v>
      </c>
      <c r="AY3957" s="173" t="s">
        <v>157</v>
      </c>
    </row>
    <row r="3958" spans="2:51" s="14" customFormat="1" x14ac:dyDescent="0.2">
      <c r="B3958" s="172"/>
      <c r="D3958" s="166" t="s">
        <v>269</v>
      </c>
      <c r="E3958" s="173" t="s">
        <v>1</v>
      </c>
      <c r="F3958" s="174" t="s">
        <v>4584</v>
      </c>
      <c r="H3958" s="175">
        <v>7.8</v>
      </c>
      <c r="L3958" s="172"/>
      <c r="M3958" s="176"/>
      <c r="N3958" s="177"/>
      <c r="O3958" s="177"/>
      <c r="P3958" s="177"/>
      <c r="Q3958" s="177"/>
      <c r="R3958" s="177"/>
      <c r="S3958" s="177"/>
      <c r="T3958" s="178"/>
      <c r="AT3958" s="173" t="s">
        <v>269</v>
      </c>
      <c r="AU3958" s="173" t="s">
        <v>87</v>
      </c>
      <c r="AV3958" s="14" t="s">
        <v>87</v>
      </c>
      <c r="AW3958" s="14" t="s">
        <v>26</v>
      </c>
      <c r="AX3958" s="14" t="s">
        <v>71</v>
      </c>
      <c r="AY3958" s="173" t="s">
        <v>157</v>
      </c>
    </row>
    <row r="3959" spans="2:51" s="14" customFormat="1" x14ac:dyDescent="0.2">
      <c r="B3959" s="172"/>
      <c r="D3959" s="166" t="s">
        <v>269</v>
      </c>
      <c r="E3959" s="173" t="s">
        <v>1</v>
      </c>
      <c r="F3959" s="174" t="s">
        <v>4585</v>
      </c>
      <c r="H3959" s="175">
        <v>527.20000000000005</v>
      </c>
      <c r="L3959" s="172"/>
      <c r="M3959" s="176"/>
      <c r="N3959" s="177"/>
      <c r="O3959" s="177"/>
      <c r="P3959" s="177"/>
      <c r="Q3959" s="177"/>
      <c r="R3959" s="177"/>
      <c r="S3959" s="177"/>
      <c r="T3959" s="178"/>
      <c r="AT3959" s="173" t="s">
        <v>269</v>
      </c>
      <c r="AU3959" s="173" t="s">
        <v>87</v>
      </c>
      <c r="AV3959" s="14" t="s">
        <v>87</v>
      </c>
      <c r="AW3959" s="14" t="s">
        <v>26</v>
      </c>
      <c r="AX3959" s="14" t="s">
        <v>71</v>
      </c>
      <c r="AY3959" s="173" t="s">
        <v>157</v>
      </c>
    </row>
    <row r="3960" spans="2:51" s="14" customFormat="1" x14ac:dyDescent="0.2">
      <c r="B3960" s="172"/>
      <c r="D3960" s="166" t="s">
        <v>269</v>
      </c>
      <c r="E3960" s="173" t="s">
        <v>1</v>
      </c>
      <c r="F3960" s="174" t="s">
        <v>4586</v>
      </c>
      <c r="H3960" s="175">
        <v>210.9</v>
      </c>
      <c r="L3960" s="172"/>
      <c r="M3960" s="176"/>
      <c r="N3960" s="177"/>
      <c r="O3960" s="177"/>
      <c r="P3960" s="177"/>
      <c r="Q3960" s="177"/>
      <c r="R3960" s="177"/>
      <c r="S3960" s="177"/>
      <c r="T3960" s="178"/>
      <c r="AT3960" s="173" t="s">
        <v>269</v>
      </c>
      <c r="AU3960" s="173" t="s">
        <v>87</v>
      </c>
      <c r="AV3960" s="14" t="s">
        <v>87</v>
      </c>
      <c r="AW3960" s="14" t="s">
        <v>26</v>
      </c>
      <c r="AX3960" s="14" t="s">
        <v>71</v>
      </c>
      <c r="AY3960" s="173" t="s">
        <v>157</v>
      </c>
    </row>
    <row r="3961" spans="2:51" s="16" customFormat="1" x14ac:dyDescent="0.2">
      <c r="B3961" s="186"/>
      <c r="D3961" s="166" t="s">
        <v>269</v>
      </c>
      <c r="E3961" s="187" t="s">
        <v>1</v>
      </c>
      <c r="F3961" s="188" t="s">
        <v>319</v>
      </c>
      <c r="H3961" s="189">
        <v>63298.8</v>
      </c>
      <c r="L3961" s="186"/>
      <c r="M3961" s="190"/>
      <c r="N3961" s="191"/>
      <c r="O3961" s="191"/>
      <c r="P3961" s="191"/>
      <c r="Q3961" s="191"/>
      <c r="R3961" s="191"/>
      <c r="S3961" s="191"/>
      <c r="T3961" s="192"/>
      <c r="AT3961" s="187" t="s">
        <v>269</v>
      </c>
      <c r="AU3961" s="187" t="s">
        <v>87</v>
      </c>
      <c r="AV3961" s="16" t="s">
        <v>92</v>
      </c>
      <c r="AW3961" s="16" t="s">
        <v>26</v>
      </c>
      <c r="AX3961" s="16" t="s">
        <v>71</v>
      </c>
      <c r="AY3961" s="187" t="s">
        <v>157</v>
      </c>
    </row>
    <row r="3962" spans="2:51" s="14" customFormat="1" x14ac:dyDescent="0.2">
      <c r="B3962" s="172"/>
      <c r="D3962" s="166" t="s">
        <v>269</v>
      </c>
      <c r="E3962" s="173" t="s">
        <v>1</v>
      </c>
      <c r="F3962" s="174" t="s">
        <v>4587</v>
      </c>
      <c r="H3962" s="175">
        <v>3164.94</v>
      </c>
      <c r="L3962" s="172"/>
      <c r="M3962" s="176"/>
      <c r="N3962" s="177"/>
      <c r="O3962" s="177"/>
      <c r="P3962" s="177"/>
      <c r="Q3962" s="177"/>
      <c r="R3962" s="177"/>
      <c r="S3962" s="177"/>
      <c r="T3962" s="178"/>
      <c r="AT3962" s="173" t="s">
        <v>269</v>
      </c>
      <c r="AU3962" s="173" t="s">
        <v>87</v>
      </c>
      <c r="AV3962" s="14" t="s">
        <v>87</v>
      </c>
      <c r="AW3962" s="14" t="s">
        <v>26</v>
      </c>
      <c r="AX3962" s="14" t="s">
        <v>71</v>
      </c>
      <c r="AY3962" s="173" t="s">
        <v>157</v>
      </c>
    </row>
    <row r="3963" spans="2:51" s="14" customFormat="1" x14ac:dyDescent="0.2">
      <c r="B3963" s="172"/>
      <c r="D3963" s="166" t="s">
        <v>269</v>
      </c>
      <c r="E3963" s="173" t="s">
        <v>1</v>
      </c>
      <c r="F3963" s="174" t="s">
        <v>4588</v>
      </c>
      <c r="H3963" s="175">
        <v>3164.94</v>
      </c>
      <c r="L3963" s="172"/>
      <c r="M3963" s="176"/>
      <c r="N3963" s="177"/>
      <c r="O3963" s="177"/>
      <c r="P3963" s="177"/>
      <c r="Q3963" s="177"/>
      <c r="R3963" s="177"/>
      <c r="S3963" s="177"/>
      <c r="T3963" s="178"/>
      <c r="AT3963" s="173" t="s">
        <v>269</v>
      </c>
      <c r="AU3963" s="173" t="s">
        <v>87</v>
      </c>
      <c r="AV3963" s="14" t="s">
        <v>87</v>
      </c>
      <c r="AW3963" s="14" t="s">
        <v>26</v>
      </c>
      <c r="AX3963" s="14" t="s">
        <v>71</v>
      </c>
      <c r="AY3963" s="173" t="s">
        <v>157</v>
      </c>
    </row>
    <row r="3964" spans="2:51" s="16" customFormat="1" x14ac:dyDescent="0.2">
      <c r="B3964" s="186"/>
      <c r="D3964" s="166" t="s">
        <v>269</v>
      </c>
      <c r="E3964" s="187" t="s">
        <v>1</v>
      </c>
      <c r="F3964" s="188" t="s">
        <v>319</v>
      </c>
      <c r="H3964" s="189">
        <v>6329.88</v>
      </c>
      <c r="L3964" s="186"/>
      <c r="M3964" s="190"/>
      <c r="N3964" s="191"/>
      <c r="O3964" s="191"/>
      <c r="P3964" s="191"/>
      <c r="Q3964" s="191"/>
      <c r="R3964" s="191"/>
      <c r="S3964" s="191"/>
      <c r="T3964" s="192"/>
      <c r="AT3964" s="187" t="s">
        <v>269</v>
      </c>
      <c r="AU3964" s="187" t="s">
        <v>87</v>
      </c>
      <c r="AV3964" s="16" t="s">
        <v>92</v>
      </c>
      <c r="AW3964" s="16" t="s">
        <v>26</v>
      </c>
      <c r="AX3964" s="16" t="s">
        <v>71</v>
      </c>
      <c r="AY3964" s="187" t="s">
        <v>157</v>
      </c>
    </row>
    <row r="3965" spans="2:51" s="13" customFormat="1" x14ac:dyDescent="0.2">
      <c r="B3965" s="165"/>
      <c r="D3965" s="166" t="s">
        <v>269</v>
      </c>
      <c r="E3965" s="167" t="s">
        <v>1</v>
      </c>
      <c r="F3965" s="168" t="s">
        <v>4457</v>
      </c>
      <c r="H3965" s="167" t="s">
        <v>1</v>
      </c>
      <c r="L3965" s="165"/>
      <c r="M3965" s="169"/>
      <c r="N3965" s="170"/>
      <c r="O3965" s="170"/>
      <c r="P3965" s="170"/>
      <c r="Q3965" s="170"/>
      <c r="R3965" s="170"/>
      <c r="S3965" s="170"/>
      <c r="T3965" s="171"/>
      <c r="AT3965" s="167" t="s">
        <v>269</v>
      </c>
      <c r="AU3965" s="167" t="s">
        <v>87</v>
      </c>
      <c r="AV3965" s="13" t="s">
        <v>79</v>
      </c>
      <c r="AW3965" s="13" t="s">
        <v>26</v>
      </c>
      <c r="AX3965" s="13" t="s">
        <v>71</v>
      </c>
      <c r="AY3965" s="167" t="s">
        <v>157</v>
      </c>
    </row>
    <row r="3966" spans="2:51" s="13" customFormat="1" x14ac:dyDescent="0.2">
      <c r="B3966" s="165"/>
      <c r="D3966" s="166" t="s">
        <v>269</v>
      </c>
      <c r="E3966" s="167" t="s">
        <v>1</v>
      </c>
      <c r="F3966" s="168" t="s">
        <v>4458</v>
      </c>
      <c r="H3966" s="167" t="s">
        <v>1</v>
      </c>
      <c r="L3966" s="165"/>
      <c r="M3966" s="169"/>
      <c r="N3966" s="170"/>
      <c r="O3966" s="170"/>
      <c r="P3966" s="170"/>
      <c r="Q3966" s="170"/>
      <c r="R3966" s="170"/>
      <c r="S3966" s="170"/>
      <c r="T3966" s="171"/>
      <c r="AT3966" s="167" t="s">
        <v>269</v>
      </c>
      <c r="AU3966" s="167" t="s">
        <v>87</v>
      </c>
      <c r="AV3966" s="13" t="s">
        <v>79</v>
      </c>
      <c r="AW3966" s="13" t="s">
        <v>26</v>
      </c>
      <c r="AX3966" s="13" t="s">
        <v>71</v>
      </c>
      <c r="AY3966" s="167" t="s">
        <v>157</v>
      </c>
    </row>
    <row r="3967" spans="2:51" s="13" customFormat="1" ht="33.75" x14ac:dyDescent="0.2">
      <c r="B3967" s="165"/>
      <c r="D3967" s="166" t="s">
        <v>269</v>
      </c>
      <c r="E3967" s="167" t="s">
        <v>1</v>
      </c>
      <c r="F3967" s="168" t="s">
        <v>4459</v>
      </c>
      <c r="H3967" s="167" t="s">
        <v>1</v>
      </c>
      <c r="L3967" s="165"/>
      <c r="M3967" s="169"/>
      <c r="N3967" s="170"/>
      <c r="O3967" s="170"/>
      <c r="P3967" s="170"/>
      <c r="Q3967" s="170"/>
      <c r="R3967" s="170"/>
      <c r="S3967" s="170"/>
      <c r="T3967" s="171"/>
      <c r="AT3967" s="167" t="s">
        <v>269</v>
      </c>
      <c r="AU3967" s="167" t="s">
        <v>87</v>
      </c>
      <c r="AV3967" s="13" t="s">
        <v>79</v>
      </c>
      <c r="AW3967" s="13" t="s">
        <v>26</v>
      </c>
      <c r="AX3967" s="13" t="s">
        <v>71</v>
      </c>
      <c r="AY3967" s="167" t="s">
        <v>157</v>
      </c>
    </row>
    <row r="3968" spans="2:51" s="13" customFormat="1" x14ac:dyDescent="0.2">
      <c r="B3968" s="165"/>
      <c r="D3968" s="166" t="s">
        <v>269</v>
      </c>
      <c r="E3968" s="167" t="s">
        <v>1</v>
      </c>
      <c r="F3968" s="168" t="s">
        <v>4460</v>
      </c>
      <c r="H3968" s="167" t="s">
        <v>1</v>
      </c>
      <c r="L3968" s="165"/>
      <c r="M3968" s="169"/>
      <c r="N3968" s="170"/>
      <c r="O3968" s="170"/>
      <c r="P3968" s="170"/>
      <c r="Q3968" s="170"/>
      <c r="R3968" s="170"/>
      <c r="S3968" s="170"/>
      <c r="T3968" s="171"/>
      <c r="AT3968" s="167" t="s">
        <v>269</v>
      </c>
      <c r="AU3968" s="167" t="s">
        <v>87</v>
      </c>
      <c r="AV3968" s="13" t="s">
        <v>79</v>
      </c>
      <c r="AW3968" s="13" t="s">
        <v>26</v>
      </c>
      <c r="AX3968" s="13" t="s">
        <v>71</v>
      </c>
      <c r="AY3968" s="167" t="s">
        <v>157</v>
      </c>
    </row>
    <row r="3969" spans="1:65" s="13" customFormat="1" ht="22.5" x14ac:dyDescent="0.2">
      <c r="B3969" s="165"/>
      <c r="D3969" s="166" t="s">
        <v>269</v>
      </c>
      <c r="E3969" s="167" t="s">
        <v>1</v>
      </c>
      <c r="F3969" s="168" t="s">
        <v>4461</v>
      </c>
      <c r="H3969" s="167" t="s">
        <v>1</v>
      </c>
      <c r="L3969" s="165"/>
      <c r="M3969" s="169"/>
      <c r="N3969" s="170"/>
      <c r="O3969" s="170"/>
      <c r="P3969" s="170"/>
      <c r="Q3969" s="170"/>
      <c r="R3969" s="170"/>
      <c r="S3969" s="170"/>
      <c r="T3969" s="171"/>
      <c r="AT3969" s="167" t="s">
        <v>269</v>
      </c>
      <c r="AU3969" s="167" t="s">
        <v>87</v>
      </c>
      <c r="AV3969" s="13" t="s">
        <v>79</v>
      </c>
      <c r="AW3969" s="13" t="s">
        <v>26</v>
      </c>
      <c r="AX3969" s="13" t="s">
        <v>71</v>
      </c>
      <c r="AY3969" s="167" t="s">
        <v>157</v>
      </c>
    </row>
    <row r="3970" spans="1:65" s="13" customFormat="1" ht="22.5" x14ac:dyDescent="0.2">
      <c r="B3970" s="165"/>
      <c r="D3970" s="166" t="s">
        <v>269</v>
      </c>
      <c r="E3970" s="167" t="s">
        <v>1</v>
      </c>
      <c r="F3970" s="168" t="s">
        <v>4462</v>
      </c>
      <c r="H3970" s="167" t="s">
        <v>1</v>
      </c>
      <c r="L3970" s="165"/>
      <c r="M3970" s="169"/>
      <c r="N3970" s="170"/>
      <c r="O3970" s="170"/>
      <c r="P3970" s="170"/>
      <c r="Q3970" s="170"/>
      <c r="R3970" s="170"/>
      <c r="S3970" s="170"/>
      <c r="T3970" s="171"/>
      <c r="AT3970" s="167" t="s">
        <v>269</v>
      </c>
      <c r="AU3970" s="167" t="s">
        <v>87</v>
      </c>
      <c r="AV3970" s="13" t="s">
        <v>79</v>
      </c>
      <c r="AW3970" s="13" t="s">
        <v>26</v>
      </c>
      <c r="AX3970" s="13" t="s">
        <v>71</v>
      </c>
      <c r="AY3970" s="167" t="s">
        <v>157</v>
      </c>
    </row>
    <row r="3971" spans="1:65" s="13" customFormat="1" x14ac:dyDescent="0.2">
      <c r="B3971" s="165"/>
      <c r="D3971" s="166" t="s">
        <v>269</v>
      </c>
      <c r="E3971" s="167" t="s">
        <v>1</v>
      </c>
      <c r="F3971" s="168" t="s">
        <v>4463</v>
      </c>
      <c r="H3971" s="167" t="s">
        <v>1</v>
      </c>
      <c r="L3971" s="165"/>
      <c r="M3971" s="169"/>
      <c r="N3971" s="170"/>
      <c r="O3971" s="170"/>
      <c r="P3971" s="170"/>
      <c r="Q3971" s="170"/>
      <c r="R3971" s="170"/>
      <c r="S3971" s="170"/>
      <c r="T3971" s="171"/>
      <c r="AT3971" s="167" t="s">
        <v>269</v>
      </c>
      <c r="AU3971" s="167" t="s">
        <v>87</v>
      </c>
      <c r="AV3971" s="13" t="s">
        <v>79</v>
      </c>
      <c r="AW3971" s="13" t="s">
        <v>26</v>
      </c>
      <c r="AX3971" s="13" t="s">
        <v>71</v>
      </c>
      <c r="AY3971" s="167" t="s">
        <v>157</v>
      </c>
    </row>
    <row r="3972" spans="1:65" s="13" customFormat="1" ht="22.5" x14ac:dyDescent="0.2">
      <c r="B3972" s="165"/>
      <c r="D3972" s="166" t="s">
        <v>269</v>
      </c>
      <c r="E3972" s="167" t="s">
        <v>1</v>
      </c>
      <c r="F3972" s="168" t="s">
        <v>4464</v>
      </c>
      <c r="H3972" s="167" t="s">
        <v>1</v>
      </c>
      <c r="L3972" s="165"/>
      <c r="M3972" s="169"/>
      <c r="N3972" s="170"/>
      <c r="O3972" s="170"/>
      <c r="P3972" s="170"/>
      <c r="Q3972" s="170"/>
      <c r="R3972" s="170"/>
      <c r="S3972" s="170"/>
      <c r="T3972" s="171"/>
      <c r="AT3972" s="167" t="s">
        <v>269</v>
      </c>
      <c r="AU3972" s="167" t="s">
        <v>87</v>
      </c>
      <c r="AV3972" s="13" t="s">
        <v>79</v>
      </c>
      <c r="AW3972" s="13" t="s">
        <v>26</v>
      </c>
      <c r="AX3972" s="13" t="s">
        <v>71</v>
      </c>
      <c r="AY3972" s="167" t="s">
        <v>157</v>
      </c>
    </row>
    <row r="3973" spans="1:65" s="13" customFormat="1" x14ac:dyDescent="0.2">
      <c r="B3973" s="165"/>
      <c r="D3973" s="166" t="s">
        <v>269</v>
      </c>
      <c r="E3973" s="167" t="s">
        <v>1</v>
      </c>
      <c r="F3973" s="168" t="s">
        <v>4465</v>
      </c>
      <c r="H3973" s="167" t="s">
        <v>1</v>
      </c>
      <c r="L3973" s="165"/>
      <c r="M3973" s="169"/>
      <c r="N3973" s="170"/>
      <c r="O3973" s="170"/>
      <c r="P3973" s="170"/>
      <c r="Q3973" s="170"/>
      <c r="R3973" s="170"/>
      <c r="S3973" s="170"/>
      <c r="T3973" s="171"/>
      <c r="AT3973" s="167" t="s">
        <v>269</v>
      </c>
      <c r="AU3973" s="167" t="s">
        <v>87</v>
      </c>
      <c r="AV3973" s="13" t="s">
        <v>79</v>
      </c>
      <c r="AW3973" s="13" t="s">
        <v>26</v>
      </c>
      <c r="AX3973" s="13" t="s">
        <v>71</v>
      </c>
      <c r="AY3973" s="167" t="s">
        <v>157</v>
      </c>
    </row>
    <row r="3974" spans="1:65" s="15" customFormat="1" x14ac:dyDescent="0.2">
      <c r="B3974" s="179"/>
      <c r="D3974" s="166" t="s">
        <v>269</v>
      </c>
      <c r="E3974" s="180" t="s">
        <v>1</v>
      </c>
      <c r="F3974" s="181" t="s">
        <v>272</v>
      </c>
      <c r="H3974" s="182">
        <v>69628.679999999993</v>
      </c>
      <c r="L3974" s="179"/>
      <c r="M3974" s="183"/>
      <c r="N3974" s="184"/>
      <c r="O3974" s="184"/>
      <c r="P3974" s="184"/>
      <c r="Q3974" s="184"/>
      <c r="R3974" s="184"/>
      <c r="S3974" s="184"/>
      <c r="T3974" s="185"/>
      <c r="AT3974" s="180" t="s">
        <v>269</v>
      </c>
      <c r="AU3974" s="180" t="s">
        <v>87</v>
      </c>
      <c r="AV3974" s="15" t="s">
        <v>162</v>
      </c>
      <c r="AW3974" s="15" t="s">
        <v>26</v>
      </c>
      <c r="AX3974" s="15" t="s">
        <v>79</v>
      </c>
      <c r="AY3974" s="180" t="s">
        <v>157</v>
      </c>
    </row>
    <row r="3975" spans="1:65" s="2" customFormat="1" ht="37.9" customHeight="1" x14ac:dyDescent="0.2">
      <c r="A3975" s="30"/>
      <c r="B3975" s="147"/>
      <c r="C3975" s="148" t="s">
        <v>4589</v>
      </c>
      <c r="D3975" s="148" t="s">
        <v>159</v>
      </c>
      <c r="E3975" s="149" t="s">
        <v>4590</v>
      </c>
      <c r="F3975" s="150" t="s">
        <v>4591</v>
      </c>
      <c r="G3975" s="151" t="s">
        <v>757</v>
      </c>
      <c r="H3975" s="152">
        <v>2220.0149999999999</v>
      </c>
      <c r="I3975" s="152"/>
      <c r="J3975" s="152">
        <f>ROUND(I3975*H3975,3)</f>
        <v>0</v>
      </c>
      <c r="K3975" s="153"/>
      <c r="L3975" s="31"/>
      <c r="M3975" s="154" t="s">
        <v>1</v>
      </c>
      <c r="N3975" s="155" t="s">
        <v>37</v>
      </c>
      <c r="O3975" s="156">
        <v>2.1000000000000001E-2</v>
      </c>
      <c r="P3975" s="156">
        <f>O3975*H3975</f>
        <v>46.620314999999998</v>
      </c>
      <c r="Q3975" s="156">
        <v>0</v>
      </c>
      <c r="R3975" s="156">
        <f>Q3975*H3975</f>
        <v>0</v>
      </c>
      <c r="S3975" s="156">
        <v>0</v>
      </c>
      <c r="T3975" s="157">
        <f>S3975*H3975</f>
        <v>0</v>
      </c>
      <c r="U3975" s="30"/>
      <c r="V3975" s="30"/>
      <c r="W3975" s="30"/>
      <c r="X3975" s="30"/>
      <c r="Y3975" s="30"/>
      <c r="Z3975" s="30"/>
      <c r="AA3975" s="30"/>
      <c r="AB3975" s="30"/>
      <c r="AC3975" s="30"/>
      <c r="AD3975" s="30"/>
      <c r="AE3975" s="30"/>
      <c r="AR3975" s="158" t="s">
        <v>682</v>
      </c>
      <c r="AT3975" s="158" t="s">
        <v>159</v>
      </c>
      <c r="AU3975" s="158" t="s">
        <v>87</v>
      </c>
      <c r="AY3975" s="18" t="s">
        <v>157</v>
      </c>
      <c r="BE3975" s="159">
        <f>IF(N3975="základná",J3975,0)</f>
        <v>0</v>
      </c>
      <c r="BF3975" s="159">
        <f>IF(N3975="znížená",J3975,0)</f>
        <v>0</v>
      </c>
      <c r="BG3975" s="159">
        <f>IF(N3975="zákl. prenesená",J3975,0)</f>
        <v>0</v>
      </c>
      <c r="BH3975" s="159">
        <f>IF(N3975="zníž. prenesená",J3975,0)</f>
        <v>0</v>
      </c>
      <c r="BI3975" s="159">
        <f>IF(N3975="nulová",J3975,0)</f>
        <v>0</v>
      </c>
      <c r="BJ3975" s="18" t="s">
        <v>87</v>
      </c>
      <c r="BK3975" s="160">
        <f>ROUND(I3975*H3975,3)</f>
        <v>0</v>
      </c>
      <c r="BL3975" s="18" t="s">
        <v>682</v>
      </c>
      <c r="BM3975" s="158" t="s">
        <v>4592</v>
      </c>
    </row>
    <row r="3976" spans="1:65" s="13" customFormat="1" ht="22.5" x14ac:dyDescent="0.2">
      <c r="B3976" s="165"/>
      <c r="D3976" s="166" t="s">
        <v>269</v>
      </c>
      <c r="E3976" s="167" t="s">
        <v>1</v>
      </c>
      <c r="F3976" s="168" t="s">
        <v>4593</v>
      </c>
      <c r="H3976" s="167" t="s">
        <v>1</v>
      </c>
      <c r="L3976" s="165"/>
      <c r="M3976" s="169"/>
      <c r="N3976" s="170"/>
      <c r="O3976" s="170"/>
      <c r="P3976" s="170"/>
      <c r="Q3976" s="170"/>
      <c r="R3976" s="170"/>
      <c r="S3976" s="170"/>
      <c r="T3976" s="171"/>
      <c r="AT3976" s="167" t="s">
        <v>269</v>
      </c>
      <c r="AU3976" s="167" t="s">
        <v>87</v>
      </c>
      <c r="AV3976" s="13" t="s">
        <v>79</v>
      </c>
      <c r="AW3976" s="13" t="s">
        <v>26</v>
      </c>
      <c r="AX3976" s="13" t="s">
        <v>71</v>
      </c>
      <c r="AY3976" s="167" t="s">
        <v>157</v>
      </c>
    </row>
    <row r="3977" spans="1:65" s="14" customFormat="1" x14ac:dyDescent="0.2">
      <c r="B3977" s="172"/>
      <c r="D3977" s="166" t="s">
        <v>269</v>
      </c>
      <c r="E3977" s="173" t="s">
        <v>1</v>
      </c>
      <c r="F3977" s="174" t="s">
        <v>4594</v>
      </c>
      <c r="H3977" s="175">
        <v>2114.3000000000002</v>
      </c>
      <c r="L3977" s="172"/>
      <c r="M3977" s="176"/>
      <c r="N3977" s="177"/>
      <c r="O3977" s="177"/>
      <c r="P3977" s="177"/>
      <c r="Q3977" s="177"/>
      <c r="R3977" s="177"/>
      <c r="S3977" s="177"/>
      <c r="T3977" s="178"/>
      <c r="AT3977" s="173" t="s">
        <v>269</v>
      </c>
      <c r="AU3977" s="173" t="s">
        <v>87</v>
      </c>
      <c r="AV3977" s="14" t="s">
        <v>87</v>
      </c>
      <c r="AW3977" s="14" t="s">
        <v>26</v>
      </c>
      <c r="AX3977" s="14" t="s">
        <v>71</v>
      </c>
      <c r="AY3977" s="173" t="s">
        <v>157</v>
      </c>
    </row>
    <row r="3978" spans="1:65" s="14" customFormat="1" x14ac:dyDescent="0.2">
      <c r="B3978" s="172"/>
      <c r="D3978" s="166" t="s">
        <v>269</v>
      </c>
      <c r="E3978" s="173" t="s">
        <v>1</v>
      </c>
      <c r="F3978" s="174" t="s">
        <v>4595</v>
      </c>
      <c r="H3978" s="175">
        <v>105.715</v>
      </c>
      <c r="L3978" s="172"/>
      <c r="M3978" s="176"/>
      <c r="N3978" s="177"/>
      <c r="O3978" s="177"/>
      <c r="P3978" s="177"/>
      <c r="Q3978" s="177"/>
      <c r="R3978" s="177"/>
      <c r="S3978" s="177"/>
      <c r="T3978" s="178"/>
      <c r="AT3978" s="173" t="s">
        <v>269</v>
      </c>
      <c r="AU3978" s="173" t="s">
        <v>87</v>
      </c>
      <c r="AV3978" s="14" t="s">
        <v>87</v>
      </c>
      <c r="AW3978" s="14" t="s">
        <v>26</v>
      </c>
      <c r="AX3978" s="14" t="s">
        <v>71</v>
      </c>
      <c r="AY3978" s="173" t="s">
        <v>157</v>
      </c>
    </row>
    <row r="3979" spans="1:65" s="15" customFormat="1" x14ac:dyDescent="0.2">
      <c r="B3979" s="179"/>
      <c r="D3979" s="166" t="s">
        <v>269</v>
      </c>
      <c r="E3979" s="180" t="s">
        <v>1</v>
      </c>
      <c r="F3979" s="181" t="s">
        <v>272</v>
      </c>
      <c r="H3979" s="182">
        <v>2220.0149999999999</v>
      </c>
      <c r="L3979" s="179"/>
      <c r="M3979" s="183"/>
      <c r="N3979" s="184"/>
      <c r="O3979" s="184"/>
      <c r="P3979" s="184"/>
      <c r="Q3979" s="184"/>
      <c r="R3979" s="184"/>
      <c r="S3979" s="184"/>
      <c r="T3979" s="185"/>
      <c r="AT3979" s="180" t="s">
        <v>269</v>
      </c>
      <c r="AU3979" s="180" t="s">
        <v>87</v>
      </c>
      <c r="AV3979" s="15" t="s">
        <v>162</v>
      </c>
      <c r="AW3979" s="15" t="s">
        <v>26</v>
      </c>
      <c r="AX3979" s="15" t="s">
        <v>79</v>
      </c>
      <c r="AY3979" s="180" t="s">
        <v>157</v>
      </c>
    </row>
    <row r="3980" spans="1:65" s="2" customFormat="1" ht="37.9" customHeight="1" x14ac:dyDescent="0.2">
      <c r="A3980" s="30"/>
      <c r="B3980" s="147"/>
      <c r="C3980" s="193" t="s">
        <v>4596</v>
      </c>
      <c r="D3980" s="193" t="s">
        <v>777</v>
      </c>
      <c r="E3980" s="194" t="s">
        <v>4597</v>
      </c>
      <c r="F3980" s="195" t="s">
        <v>4598</v>
      </c>
      <c r="G3980" s="196" t="s">
        <v>757</v>
      </c>
      <c r="H3980" s="197">
        <v>2325.73</v>
      </c>
      <c r="I3980" s="197"/>
      <c r="J3980" s="197">
        <f>ROUND(I3980*H3980,3)</f>
        <v>0</v>
      </c>
      <c r="K3980" s="198"/>
      <c r="L3980" s="199"/>
      <c r="M3980" s="200" t="s">
        <v>1</v>
      </c>
      <c r="N3980" s="201" t="s">
        <v>37</v>
      </c>
      <c r="O3980" s="156">
        <v>0</v>
      </c>
      <c r="P3980" s="156">
        <f>O3980*H3980</f>
        <v>0</v>
      </c>
      <c r="Q3980" s="156">
        <v>1</v>
      </c>
      <c r="R3980" s="156">
        <f>Q3980*H3980</f>
        <v>2325.73</v>
      </c>
      <c r="S3980" s="156">
        <v>0</v>
      </c>
      <c r="T3980" s="157">
        <f>S3980*H3980</f>
        <v>0</v>
      </c>
      <c r="U3980" s="30"/>
      <c r="V3980" s="30"/>
      <c r="W3980" s="30"/>
      <c r="X3980" s="30"/>
      <c r="Y3980" s="30"/>
      <c r="Z3980" s="30"/>
      <c r="AA3980" s="30"/>
      <c r="AB3980" s="30"/>
      <c r="AC3980" s="30"/>
      <c r="AD3980" s="30"/>
      <c r="AE3980" s="30"/>
      <c r="AR3980" s="158" t="s">
        <v>2956</v>
      </c>
      <c r="AT3980" s="158" t="s">
        <v>777</v>
      </c>
      <c r="AU3980" s="158" t="s">
        <v>87</v>
      </c>
      <c r="AY3980" s="18" t="s">
        <v>157</v>
      </c>
      <c r="BE3980" s="159">
        <f>IF(N3980="základná",J3980,0)</f>
        <v>0</v>
      </c>
      <c r="BF3980" s="159">
        <f>IF(N3980="znížená",J3980,0)</f>
        <v>0</v>
      </c>
      <c r="BG3980" s="159">
        <f>IF(N3980="zákl. prenesená",J3980,0)</f>
        <v>0</v>
      </c>
      <c r="BH3980" s="159">
        <f>IF(N3980="zníž. prenesená",J3980,0)</f>
        <v>0</v>
      </c>
      <c r="BI3980" s="159">
        <f>IF(N3980="nulová",J3980,0)</f>
        <v>0</v>
      </c>
      <c r="BJ3980" s="18" t="s">
        <v>87</v>
      </c>
      <c r="BK3980" s="160">
        <f>ROUND(I3980*H3980,3)</f>
        <v>0</v>
      </c>
      <c r="BL3980" s="18" t="s">
        <v>682</v>
      </c>
      <c r="BM3980" s="158" t="s">
        <v>4599</v>
      </c>
    </row>
    <row r="3981" spans="1:65" s="13" customFormat="1" ht="22.5" x14ac:dyDescent="0.2">
      <c r="B3981" s="165"/>
      <c r="D3981" s="166" t="s">
        <v>269</v>
      </c>
      <c r="E3981" s="167" t="s">
        <v>1</v>
      </c>
      <c r="F3981" s="168" t="s">
        <v>4600</v>
      </c>
      <c r="H3981" s="167" t="s">
        <v>1</v>
      </c>
      <c r="L3981" s="165"/>
      <c r="M3981" s="169"/>
      <c r="N3981" s="170"/>
      <c r="O3981" s="170"/>
      <c r="P3981" s="170"/>
      <c r="Q3981" s="170"/>
      <c r="R3981" s="170"/>
      <c r="S3981" s="170"/>
      <c r="T3981" s="171"/>
      <c r="AT3981" s="167" t="s">
        <v>269</v>
      </c>
      <c r="AU3981" s="167" t="s">
        <v>87</v>
      </c>
      <c r="AV3981" s="13" t="s">
        <v>79</v>
      </c>
      <c r="AW3981" s="13" t="s">
        <v>26</v>
      </c>
      <c r="AX3981" s="13" t="s">
        <v>71</v>
      </c>
      <c r="AY3981" s="167" t="s">
        <v>157</v>
      </c>
    </row>
    <row r="3982" spans="1:65" s="13" customFormat="1" ht="22.5" x14ac:dyDescent="0.2">
      <c r="B3982" s="165"/>
      <c r="D3982" s="166" t="s">
        <v>269</v>
      </c>
      <c r="E3982" s="167" t="s">
        <v>1</v>
      </c>
      <c r="F3982" s="168" t="s">
        <v>4601</v>
      </c>
      <c r="H3982" s="167" t="s">
        <v>1</v>
      </c>
      <c r="L3982" s="165"/>
      <c r="M3982" s="169"/>
      <c r="N3982" s="170"/>
      <c r="O3982" s="170"/>
      <c r="P3982" s="170"/>
      <c r="Q3982" s="170"/>
      <c r="R3982" s="170"/>
      <c r="S3982" s="170"/>
      <c r="T3982" s="171"/>
      <c r="AT3982" s="167" t="s">
        <v>269</v>
      </c>
      <c r="AU3982" s="167" t="s">
        <v>87</v>
      </c>
      <c r="AV3982" s="13" t="s">
        <v>79</v>
      </c>
      <c r="AW3982" s="13" t="s">
        <v>26</v>
      </c>
      <c r="AX3982" s="13" t="s">
        <v>71</v>
      </c>
      <c r="AY3982" s="167" t="s">
        <v>157</v>
      </c>
    </row>
    <row r="3983" spans="1:65" s="14" customFormat="1" ht="22.5" x14ac:dyDescent="0.2">
      <c r="B3983" s="172"/>
      <c r="D3983" s="166" t="s">
        <v>269</v>
      </c>
      <c r="E3983" s="173" t="s">
        <v>1</v>
      </c>
      <c r="F3983" s="174" t="s">
        <v>4602</v>
      </c>
      <c r="H3983" s="175">
        <v>2114.3000000000002</v>
      </c>
      <c r="L3983" s="172"/>
      <c r="M3983" s="176"/>
      <c r="N3983" s="177"/>
      <c r="O3983" s="177"/>
      <c r="P3983" s="177"/>
      <c r="Q3983" s="177"/>
      <c r="R3983" s="177"/>
      <c r="S3983" s="177"/>
      <c r="T3983" s="178"/>
      <c r="AT3983" s="173" t="s">
        <v>269</v>
      </c>
      <c r="AU3983" s="173" t="s">
        <v>87</v>
      </c>
      <c r="AV3983" s="14" t="s">
        <v>87</v>
      </c>
      <c r="AW3983" s="14" t="s">
        <v>26</v>
      </c>
      <c r="AX3983" s="14" t="s">
        <v>71</v>
      </c>
      <c r="AY3983" s="173" t="s">
        <v>157</v>
      </c>
    </row>
    <row r="3984" spans="1:65" s="16" customFormat="1" x14ac:dyDescent="0.2">
      <c r="B3984" s="186"/>
      <c r="D3984" s="166" t="s">
        <v>269</v>
      </c>
      <c r="E3984" s="187" t="s">
        <v>1</v>
      </c>
      <c r="F3984" s="188" t="s">
        <v>319</v>
      </c>
      <c r="H3984" s="189">
        <v>2114.3000000000002</v>
      </c>
      <c r="L3984" s="186"/>
      <c r="M3984" s="190"/>
      <c r="N3984" s="191"/>
      <c r="O3984" s="191"/>
      <c r="P3984" s="191"/>
      <c r="Q3984" s="191"/>
      <c r="R3984" s="191"/>
      <c r="S3984" s="191"/>
      <c r="T3984" s="192"/>
      <c r="AT3984" s="187" t="s">
        <v>269</v>
      </c>
      <c r="AU3984" s="187" t="s">
        <v>87</v>
      </c>
      <c r="AV3984" s="16" t="s">
        <v>92</v>
      </c>
      <c r="AW3984" s="16" t="s">
        <v>26</v>
      </c>
      <c r="AX3984" s="16" t="s">
        <v>71</v>
      </c>
      <c r="AY3984" s="187" t="s">
        <v>157</v>
      </c>
    </row>
    <row r="3985" spans="1:65" s="14" customFormat="1" x14ac:dyDescent="0.2">
      <c r="B3985" s="172"/>
      <c r="D3985" s="166" t="s">
        <v>269</v>
      </c>
      <c r="E3985" s="173" t="s">
        <v>1</v>
      </c>
      <c r="F3985" s="174" t="s">
        <v>4595</v>
      </c>
      <c r="H3985" s="175">
        <v>105.715</v>
      </c>
      <c r="L3985" s="172"/>
      <c r="M3985" s="176"/>
      <c r="N3985" s="177"/>
      <c r="O3985" s="177"/>
      <c r="P3985" s="177"/>
      <c r="Q3985" s="177"/>
      <c r="R3985" s="177"/>
      <c r="S3985" s="177"/>
      <c r="T3985" s="178"/>
      <c r="AT3985" s="173" t="s">
        <v>269</v>
      </c>
      <c r="AU3985" s="173" t="s">
        <v>87</v>
      </c>
      <c r="AV3985" s="14" t="s">
        <v>87</v>
      </c>
      <c r="AW3985" s="14" t="s">
        <v>26</v>
      </c>
      <c r="AX3985" s="14" t="s">
        <v>71</v>
      </c>
      <c r="AY3985" s="173" t="s">
        <v>157</v>
      </c>
    </row>
    <row r="3986" spans="1:65" s="14" customFormat="1" x14ac:dyDescent="0.2">
      <c r="B3986" s="172"/>
      <c r="D3986" s="166" t="s">
        <v>269</v>
      </c>
      <c r="E3986" s="173" t="s">
        <v>1</v>
      </c>
      <c r="F3986" s="174" t="s">
        <v>4603</v>
      </c>
      <c r="H3986" s="175">
        <v>105.715</v>
      </c>
      <c r="L3986" s="172"/>
      <c r="M3986" s="176"/>
      <c r="N3986" s="177"/>
      <c r="O3986" s="177"/>
      <c r="P3986" s="177"/>
      <c r="Q3986" s="177"/>
      <c r="R3986" s="177"/>
      <c r="S3986" s="177"/>
      <c r="T3986" s="178"/>
      <c r="AT3986" s="173" t="s">
        <v>269</v>
      </c>
      <c r="AU3986" s="173" t="s">
        <v>87</v>
      </c>
      <c r="AV3986" s="14" t="s">
        <v>87</v>
      </c>
      <c r="AW3986" s="14" t="s">
        <v>26</v>
      </c>
      <c r="AX3986" s="14" t="s">
        <v>71</v>
      </c>
      <c r="AY3986" s="173" t="s">
        <v>157</v>
      </c>
    </row>
    <row r="3987" spans="1:65" s="16" customFormat="1" x14ac:dyDescent="0.2">
      <c r="B3987" s="186"/>
      <c r="D3987" s="166" t="s">
        <v>269</v>
      </c>
      <c r="E3987" s="187" t="s">
        <v>1</v>
      </c>
      <c r="F3987" s="188" t="s">
        <v>319</v>
      </c>
      <c r="H3987" s="189">
        <v>211.43</v>
      </c>
      <c r="L3987" s="186"/>
      <c r="M3987" s="190"/>
      <c r="N3987" s="191"/>
      <c r="O3987" s="191"/>
      <c r="P3987" s="191"/>
      <c r="Q3987" s="191"/>
      <c r="R3987" s="191"/>
      <c r="S3987" s="191"/>
      <c r="T3987" s="192"/>
      <c r="AT3987" s="187" t="s">
        <v>269</v>
      </c>
      <c r="AU3987" s="187" t="s">
        <v>87</v>
      </c>
      <c r="AV3987" s="16" t="s">
        <v>92</v>
      </c>
      <c r="AW3987" s="16" t="s">
        <v>26</v>
      </c>
      <c r="AX3987" s="16" t="s">
        <v>71</v>
      </c>
      <c r="AY3987" s="187" t="s">
        <v>157</v>
      </c>
    </row>
    <row r="3988" spans="1:65" s="13" customFormat="1" x14ac:dyDescent="0.2">
      <c r="B3988" s="165"/>
      <c r="D3988" s="166" t="s">
        <v>269</v>
      </c>
      <c r="E3988" s="167" t="s">
        <v>1</v>
      </c>
      <c r="F3988" s="168" t="s">
        <v>4457</v>
      </c>
      <c r="H3988" s="167" t="s">
        <v>1</v>
      </c>
      <c r="L3988" s="165"/>
      <c r="M3988" s="169"/>
      <c r="N3988" s="170"/>
      <c r="O3988" s="170"/>
      <c r="P3988" s="170"/>
      <c r="Q3988" s="170"/>
      <c r="R3988" s="170"/>
      <c r="S3988" s="170"/>
      <c r="T3988" s="171"/>
      <c r="AT3988" s="167" t="s">
        <v>269</v>
      </c>
      <c r="AU3988" s="167" t="s">
        <v>87</v>
      </c>
      <c r="AV3988" s="13" t="s">
        <v>79</v>
      </c>
      <c r="AW3988" s="13" t="s">
        <v>26</v>
      </c>
      <c r="AX3988" s="13" t="s">
        <v>71</v>
      </c>
      <c r="AY3988" s="167" t="s">
        <v>157</v>
      </c>
    </row>
    <row r="3989" spans="1:65" s="13" customFormat="1" x14ac:dyDescent="0.2">
      <c r="B3989" s="165"/>
      <c r="D3989" s="166" t="s">
        <v>269</v>
      </c>
      <c r="E3989" s="167" t="s">
        <v>1</v>
      </c>
      <c r="F3989" s="168" t="s">
        <v>4458</v>
      </c>
      <c r="H3989" s="167" t="s">
        <v>1</v>
      </c>
      <c r="L3989" s="165"/>
      <c r="M3989" s="169"/>
      <c r="N3989" s="170"/>
      <c r="O3989" s="170"/>
      <c r="P3989" s="170"/>
      <c r="Q3989" s="170"/>
      <c r="R3989" s="170"/>
      <c r="S3989" s="170"/>
      <c r="T3989" s="171"/>
      <c r="AT3989" s="167" t="s">
        <v>269</v>
      </c>
      <c r="AU3989" s="167" t="s">
        <v>87</v>
      </c>
      <c r="AV3989" s="13" t="s">
        <v>79</v>
      </c>
      <c r="AW3989" s="13" t="s">
        <v>26</v>
      </c>
      <c r="AX3989" s="13" t="s">
        <v>71</v>
      </c>
      <c r="AY3989" s="167" t="s">
        <v>157</v>
      </c>
    </row>
    <row r="3990" spans="1:65" s="13" customFormat="1" ht="33.75" x14ac:dyDescent="0.2">
      <c r="B3990" s="165"/>
      <c r="D3990" s="166" t="s">
        <v>269</v>
      </c>
      <c r="E3990" s="167" t="s">
        <v>1</v>
      </c>
      <c r="F3990" s="168" t="s">
        <v>4459</v>
      </c>
      <c r="H3990" s="167" t="s">
        <v>1</v>
      </c>
      <c r="L3990" s="165"/>
      <c r="M3990" s="169"/>
      <c r="N3990" s="170"/>
      <c r="O3990" s="170"/>
      <c r="P3990" s="170"/>
      <c r="Q3990" s="170"/>
      <c r="R3990" s="170"/>
      <c r="S3990" s="170"/>
      <c r="T3990" s="171"/>
      <c r="AT3990" s="167" t="s">
        <v>269</v>
      </c>
      <c r="AU3990" s="167" t="s">
        <v>87</v>
      </c>
      <c r="AV3990" s="13" t="s">
        <v>79</v>
      </c>
      <c r="AW3990" s="13" t="s">
        <v>26</v>
      </c>
      <c r="AX3990" s="13" t="s">
        <v>71</v>
      </c>
      <c r="AY3990" s="167" t="s">
        <v>157</v>
      </c>
    </row>
    <row r="3991" spans="1:65" s="13" customFormat="1" x14ac:dyDescent="0.2">
      <c r="B3991" s="165"/>
      <c r="D3991" s="166" t="s">
        <v>269</v>
      </c>
      <c r="E3991" s="167" t="s">
        <v>1</v>
      </c>
      <c r="F3991" s="168" t="s">
        <v>4460</v>
      </c>
      <c r="H3991" s="167" t="s">
        <v>1</v>
      </c>
      <c r="L3991" s="165"/>
      <c r="M3991" s="169"/>
      <c r="N3991" s="170"/>
      <c r="O3991" s="170"/>
      <c r="P3991" s="170"/>
      <c r="Q3991" s="170"/>
      <c r="R3991" s="170"/>
      <c r="S3991" s="170"/>
      <c r="T3991" s="171"/>
      <c r="AT3991" s="167" t="s">
        <v>269</v>
      </c>
      <c r="AU3991" s="167" t="s">
        <v>87</v>
      </c>
      <c r="AV3991" s="13" t="s">
        <v>79</v>
      </c>
      <c r="AW3991" s="13" t="s">
        <v>26</v>
      </c>
      <c r="AX3991" s="13" t="s">
        <v>71</v>
      </c>
      <c r="AY3991" s="167" t="s">
        <v>157</v>
      </c>
    </row>
    <row r="3992" spans="1:65" s="13" customFormat="1" ht="22.5" x14ac:dyDescent="0.2">
      <c r="B3992" s="165"/>
      <c r="D3992" s="166" t="s">
        <v>269</v>
      </c>
      <c r="E3992" s="167" t="s">
        <v>1</v>
      </c>
      <c r="F3992" s="168" t="s">
        <v>4461</v>
      </c>
      <c r="H3992" s="167" t="s">
        <v>1</v>
      </c>
      <c r="L3992" s="165"/>
      <c r="M3992" s="169"/>
      <c r="N3992" s="170"/>
      <c r="O3992" s="170"/>
      <c r="P3992" s="170"/>
      <c r="Q3992" s="170"/>
      <c r="R3992" s="170"/>
      <c r="S3992" s="170"/>
      <c r="T3992" s="171"/>
      <c r="AT3992" s="167" t="s">
        <v>269</v>
      </c>
      <c r="AU3992" s="167" t="s">
        <v>87</v>
      </c>
      <c r="AV3992" s="13" t="s">
        <v>79</v>
      </c>
      <c r="AW3992" s="13" t="s">
        <v>26</v>
      </c>
      <c r="AX3992" s="13" t="s">
        <v>71</v>
      </c>
      <c r="AY3992" s="167" t="s">
        <v>157</v>
      </c>
    </row>
    <row r="3993" spans="1:65" s="13" customFormat="1" ht="22.5" x14ac:dyDescent="0.2">
      <c r="B3993" s="165"/>
      <c r="D3993" s="166" t="s">
        <v>269</v>
      </c>
      <c r="E3993" s="167" t="s">
        <v>1</v>
      </c>
      <c r="F3993" s="168" t="s">
        <v>4462</v>
      </c>
      <c r="H3993" s="167" t="s">
        <v>1</v>
      </c>
      <c r="L3993" s="165"/>
      <c r="M3993" s="169"/>
      <c r="N3993" s="170"/>
      <c r="O3993" s="170"/>
      <c r="P3993" s="170"/>
      <c r="Q3993" s="170"/>
      <c r="R3993" s="170"/>
      <c r="S3993" s="170"/>
      <c r="T3993" s="171"/>
      <c r="AT3993" s="167" t="s">
        <v>269</v>
      </c>
      <c r="AU3993" s="167" t="s">
        <v>87</v>
      </c>
      <c r="AV3993" s="13" t="s">
        <v>79</v>
      </c>
      <c r="AW3993" s="13" t="s">
        <v>26</v>
      </c>
      <c r="AX3993" s="13" t="s">
        <v>71</v>
      </c>
      <c r="AY3993" s="167" t="s">
        <v>157</v>
      </c>
    </row>
    <row r="3994" spans="1:65" s="13" customFormat="1" x14ac:dyDescent="0.2">
      <c r="B3994" s="165"/>
      <c r="D3994" s="166" t="s">
        <v>269</v>
      </c>
      <c r="E3994" s="167" t="s">
        <v>1</v>
      </c>
      <c r="F3994" s="168" t="s">
        <v>4463</v>
      </c>
      <c r="H3994" s="167" t="s">
        <v>1</v>
      </c>
      <c r="L3994" s="165"/>
      <c r="M3994" s="169"/>
      <c r="N3994" s="170"/>
      <c r="O3994" s="170"/>
      <c r="P3994" s="170"/>
      <c r="Q3994" s="170"/>
      <c r="R3994" s="170"/>
      <c r="S3994" s="170"/>
      <c r="T3994" s="171"/>
      <c r="AT3994" s="167" t="s">
        <v>269</v>
      </c>
      <c r="AU3994" s="167" t="s">
        <v>87</v>
      </c>
      <c r="AV3994" s="13" t="s">
        <v>79</v>
      </c>
      <c r="AW3994" s="13" t="s">
        <v>26</v>
      </c>
      <c r="AX3994" s="13" t="s">
        <v>71</v>
      </c>
      <c r="AY3994" s="167" t="s">
        <v>157</v>
      </c>
    </row>
    <row r="3995" spans="1:65" s="13" customFormat="1" ht="22.5" x14ac:dyDescent="0.2">
      <c r="B3995" s="165"/>
      <c r="D3995" s="166" t="s">
        <v>269</v>
      </c>
      <c r="E3995" s="167" t="s">
        <v>1</v>
      </c>
      <c r="F3995" s="168" t="s">
        <v>4464</v>
      </c>
      <c r="H3995" s="167" t="s">
        <v>1</v>
      </c>
      <c r="L3995" s="165"/>
      <c r="M3995" s="169"/>
      <c r="N3995" s="170"/>
      <c r="O3995" s="170"/>
      <c r="P3995" s="170"/>
      <c r="Q3995" s="170"/>
      <c r="R3995" s="170"/>
      <c r="S3995" s="170"/>
      <c r="T3995" s="171"/>
      <c r="AT3995" s="167" t="s">
        <v>269</v>
      </c>
      <c r="AU3995" s="167" t="s">
        <v>87</v>
      </c>
      <c r="AV3995" s="13" t="s">
        <v>79</v>
      </c>
      <c r="AW3995" s="13" t="s">
        <v>26</v>
      </c>
      <c r="AX3995" s="13" t="s">
        <v>71</v>
      </c>
      <c r="AY3995" s="167" t="s">
        <v>157</v>
      </c>
    </row>
    <row r="3996" spans="1:65" s="13" customFormat="1" x14ac:dyDescent="0.2">
      <c r="B3996" s="165"/>
      <c r="D3996" s="166" t="s">
        <v>269</v>
      </c>
      <c r="E3996" s="167" t="s">
        <v>1</v>
      </c>
      <c r="F3996" s="168" t="s">
        <v>4465</v>
      </c>
      <c r="H3996" s="167" t="s">
        <v>1</v>
      </c>
      <c r="L3996" s="165"/>
      <c r="M3996" s="169"/>
      <c r="N3996" s="170"/>
      <c r="O3996" s="170"/>
      <c r="P3996" s="170"/>
      <c r="Q3996" s="170"/>
      <c r="R3996" s="170"/>
      <c r="S3996" s="170"/>
      <c r="T3996" s="171"/>
      <c r="AT3996" s="167" t="s">
        <v>269</v>
      </c>
      <c r="AU3996" s="167" t="s">
        <v>87</v>
      </c>
      <c r="AV3996" s="13" t="s">
        <v>79</v>
      </c>
      <c r="AW3996" s="13" t="s">
        <v>26</v>
      </c>
      <c r="AX3996" s="13" t="s">
        <v>71</v>
      </c>
      <c r="AY3996" s="167" t="s">
        <v>157</v>
      </c>
    </row>
    <row r="3997" spans="1:65" s="15" customFormat="1" x14ac:dyDescent="0.2">
      <c r="B3997" s="179"/>
      <c r="D3997" s="166" t="s">
        <v>269</v>
      </c>
      <c r="E3997" s="180" t="s">
        <v>1</v>
      </c>
      <c r="F3997" s="181" t="s">
        <v>272</v>
      </c>
      <c r="H3997" s="182">
        <v>2325.73</v>
      </c>
      <c r="L3997" s="179"/>
      <c r="M3997" s="183"/>
      <c r="N3997" s="184"/>
      <c r="O3997" s="184"/>
      <c r="P3997" s="184"/>
      <c r="Q3997" s="184"/>
      <c r="R3997" s="184"/>
      <c r="S3997" s="184"/>
      <c r="T3997" s="185"/>
      <c r="AT3997" s="180" t="s">
        <v>269</v>
      </c>
      <c r="AU3997" s="180" t="s">
        <v>87</v>
      </c>
      <c r="AV3997" s="15" t="s">
        <v>162</v>
      </c>
      <c r="AW3997" s="15" t="s">
        <v>26</v>
      </c>
      <c r="AX3997" s="15" t="s">
        <v>79</v>
      </c>
      <c r="AY3997" s="180" t="s">
        <v>157</v>
      </c>
    </row>
    <row r="3998" spans="1:65" s="2" customFormat="1" ht="37.9" customHeight="1" x14ac:dyDescent="0.2">
      <c r="A3998" s="30"/>
      <c r="B3998" s="147"/>
      <c r="C3998" s="148" t="s">
        <v>4604</v>
      </c>
      <c r="D3998" s="148" t="s">
        <v>159</v>
      </c>
      <c r="E3998" s="149" t="s">
        <v>4605</v>
      </c>
      <c r="F3998" s="150" t="s">
        <v>4606</v>
      </c>
      <c r="G3998" s="151" t="s">
        <v>757</v>
      </c>
      <c r="H3998" s="152">
        <v>5342.4</v>
      </c>
      <c r="I3998" s="152"/>
      <c r="J3998" s="152">
        <f>ROUND(I3998*H3998,3)</f>
        <v>0</v>
      </c>
      <c r="K3998" s="153"/>
      <c r="L3998" s="31"/>
      <c r="M3998" s="154" t="s">
        <v>1</v>
      </c>
      <c r="N3998" s="155" t="s">
        <v>37</v>
      </c>
      <c r="O3998" s="156">
        <v>2.1000000000000001E-2</v>
      </c>
      <c r="P3998" s="156">
        <f>O3998*H3998</f>
        <v>112.1904</v>
      </c>
      <c r="Q3998" s="156">
        <v>0</v>
      </c>
      <c r="R3998" s="156">
        <f>Q3998*H3998</f>
        <v>0</v>
      </c>
      <c r="S3998" s="156">
        <v>0</v>
      </c>
      <c r="T3998" s="157">
        <f>S3998*H3998</f>
        <v>0</v>
      </c>
      <c r="U3998" s="30"/>
      <c r="V3998" s="30"/>
      <c r="W3998" s="30"/>
      <c r="X3998" s="30"/>
      <c r="Y3998" s="30"/>
      <c r="Z3998" s="30"/>
      <c r="AA3998" s="30"/>
      <c r="AB3998" s="30"/>
      <c r="AC3998" s="30"/>
      <c r="AD3998" s="30"/>
      <c r="AE3998" s="30"/>
      <c r="AR3998" s="158" t="s">
        <v>682</v>
      </c>
      <c r="AT3998" s="158" t="s">
        <v>159</v>
      </c>
      <c r="AU3998" s="158" t="s">
        <v>87</v>
      </c>
      <c r="AY3998" s="18" t="s">
        <v>157</v>
      </c>
      <c r="BE3998" s="159">
        <f>IF(N3998="základná",J3998,0)</f>
        <v>0</v>
      </c>
      <c r="BF3998" s="159">
        <f>IF(N3998="znížená",J3998,0)</f>
        <v>0</v>
      </c>
      <c r="BG3998" s="159">
        <f>IF(N3998="zákl. prenesená",J3998,0)</f>
        <v>0</v>
      </c>
      <c r="BH3998" s="159">
        <f>IF(N3998="zníž. prenesená",J3998,0)</f>
        <v>0</v>
      </c>
      <c r="BI3998" s="159">
        <f>IF(N3998="nulová",J3998,0)</f>
        <v>0</v>
      </c>
      <c r="BJ3998" s="18" t="s">
        <v>87</v>
      </c>
      <c r="BK3998" s="160">
        <f>ROUND(I3998*H3998,3)</f>
        <v>0</v>
      </c>
      <c r="BL3998" s="18" t="s">
        <v>682</v>
      </c>
      <c r="BM3998" s="158" t="s">
        <v>4607</v>
      </c>
    </row>
    <row r="3999" spans="1:65" s="13" customFormat="1" ht="22.5" x14ac:dyDescent="0.2">
      <c r="B3999" s="165"/>
      <c r="D3999" s="166" t="s">
        <v>269</v>
      </c>
      <c r="E3999" s="167" t="s">
        <v>1</v>
      </c>
      <c r="F3999" s="168" t="s">
        <v>4608</v>
      </c>
      <c r="H3999" s="167" t="s">
        <v>1</v>
      </c>
      <c r="L3999" s="165"/>
      <c r="M3999" s="169"/>
      <c r="N3999" s="170"/>
      <c r="O3999" s="170"/>
      <c r="P3999" s="170"/>
      <c r="Q3999" s="170"/>
      <c r="R3999" s="170"/>
      <c r="S3999" s="170"/>
      <c r="T3999" s="171"/>
      <c r="AT3999" s="167" t="s">
        <v>269</v>
      </c>
      <c r="AU3999" s="167" t="s">
        <v>87</v>
      </c>
      <c r="AV3999" s="13" t="s">
        <v>79</v>
      </c>
      <c r="AW3999" s="13" t="s">
        <v>26</v>
      </c>
      <c r="AX3999" s="13" t="s">
        <v>71</v>
      </c>
      <c r="AY3999" s="167" t="s">
        <v>157</v>
      </c>
    </row>
    <row r="4000" spans="1:65" s="14" customFormat="1" x14ac:dyDescent="0.2">
      <c r="B4000" s="172"/>
      <c r="D4000" s="166" t="s">
        <v>269</v>
      </c>
      <c r="E4000" s="173" t="s">
        <v>1</v>
      </c>
      <c r="F4000" s="174" t="s">
        <v>4609</v>
      </c>
      <c r="H4000" s="175">
        <v>5088</v>
      </c>
      <c r="L4000" s="172"/>
      <c r="M4000" s="176"/>
      <c r="N4000" s="177"/>
      <c r="O4000" s="177"/>
      <c r="P4000" s="177"/>
      <c r="Q4000" s="177"/>
      <c r="R4000" s="177"/>
      <c r="S4000" s="177"/>
      <c r="T4000" s="178"/>
      <c r="AT4000" s="173" t="s">
        <v>269</v>
      </c>
      <c r="AU4000" s="173" t="s">
        <v>87</v>
      </c>
      <c r="AV4000" s="14" t="s">
        <v>87</v>
      </c>
      <c r="AW4000" s="14" t="s">
        <v>26</v>
      </c>
      <c r="AX4000" s="14" t="s">
        <v>71</v>
      </c>
      <c r="AY4000" s="173" t="s">
        <v>157</v>
      </c>
    </row>
    <row r="4001" spans="1:65" s="14" customFormat="1" x14ac:dyDescent="0.2">
      <c r="B4001" s="172"/>
      <c r="D4001" s="166" t="s">
        <v>269</v>
      </c>
      <c r="E4001" s="173" t="s">
        <v>1</v>
      </c>
      <c r="F4001" s="174" t="s">
        <v>4610</v>
      </c>
      <c r="H4001" s="175">
        <v>254.4</v>
      </c>
      <c r="L4001" s="172"/>
      <c r="M4001" s="176"/>
      <c r="N4001" s="177"/>
      <c r="O4001" s="177"/>
      <c r="P4001" s="177"/>
      <c r="Q4001" s="177"/>
      <c r="R4001" s="177"/>
      <c r="S4001" s="177"/>
      <c r="T4001" s="178"/>
      <c r="AT4001" s="173" t="s">
        <v>269</v>
      </c>
      <c r="AU4001" s="173" t="s">
        <v>87</v>
      </c>
      <c r="AV4001" s="14" t="s">
        <v>87</v>
      </c>
      <c r="AW4001" s="14" t="s">
        <v>26</v>
      </c>
      <c r="AX4001" s="14" t="s">
        <v>71</v>
      </c>
      <c r="AY4001" s="173" t="s">
        <v>157</v>
      </c>
    </row>
    <row r="4002" spans="1:65" s="15" customFormat="1" x14ac:dyDescent="0.2">
      <c r="B4002" s="179"/>
      <c r="D4002" s="166" t="s">
        <v>269</v>
      </c>
      <c r="E4002" s="180" t="s">
        <v>1</v>
      </c>
      <c r="F4002" s="181" t="s">
        <v>272</v>
      </c>
      <c r="H4002" s="182">
        <v>5342.4</v>
      </c>
      <c r="L4002" s="179"/>
      <c r="M4002" s="183"/>
      <c r="N4002" s="184"/>
      <c r="O4002" s="184"/>
      <c r="P4002" s="184"/>
      <c r="Q4002" s="184"/>
      <c r="R4002" s="184"/>
      <c r="S4002" s="184"/>
      <c r="T4002" s="185"/>
      <c r="AT4002" s="180" t="s">
        <v>269</v>
      </c>
      <c r="AU4002" s="180" t="s">
        <v>87</v>
      </c>
      <c r="AV4002" s="15" t="s">
        <v>162</v>
      </c>
      <c r="AW4002" s="15" t="s">
        <v>26</v>
      </c>
      <c r="AX4002" s="15" t="s">
        <v>79</v>
      </c>
      <c r="AY4002" s="180" t="s">
        <v>157</v>
      </c>
    </row>
    <row r="4003" spans="1:65" s="2" customFormat="1" ht="37.9" customHeight="1" x14ac:dyDescent="0.2">
      <c r="A4003" s="30"/>
      <c r="B4003" s="147"/>
      <c r="C4003" s="193" t="s">
        <v>4611</v>
      </c>
      <c r="D4003" s="193" t="s">
        <v>777</v>
      </c>
      <c r="E4003" s="194" t="s">
        <v>4612</v>
      </c>
      <c r="F4003" s="195" t="s">
        <v>4613</v>
      </c>
      <c r="G4003" s="196" t="s">
        <v>757</v>
      </c>
      <c r="H4003" s="197">
        <v>5596.8</v>
      </c>
      <c r="I4003" s="197"/>
      <c r="J4003" s="197">
        <f>ROUND(I4003*H4003,3)</f>
        <v>0</v>
      </c>
      <c r="K4003" s="198"/>
      <c r="L4003" s="199"/>
      <c r="M4003" s="200" t="s">
        <v>1</v>
      </c>
      <c r="N4003" s="201" t="s">
        <v>37</v>
      </c>
      <c r="O4003" s="156">
        <v>0</v>
      </c>
      <c r="P4003" s="156">
        <f>O4003*H4003</f>
        <v>0</v>
      </c>
      <c r="Q4003" s="156">
        <v>1</v>
      </c>
      <c r="R4003" s="156">
        <f>Q4003*H4003</f>
        <v>5596.8</v>
      </c>
      <c r="S4003" s="156">
        <v>0</v>
      </c>
      <c r="T4003" s="157">
        <f>S4003*H4003</f>
        <v>0</v>
      </c>
      <c r="U4003" s="30"/>
      <c r="V4003" s="30"/>
      <c r="W4003" s="30"/>
      <c r="X4003" s="30"/>
      <c r="Y4003" s="30"/>
      <c r="Z4003" s="30"/>
      <c r="AA4003" s="30"/>
      <c r="AB4003" s="30"/>
      <c r="AC4003" s="30"/>
      <c r="AD4003" s="30"/>
      <c r="AE4003" s="30"/>
      <c r="AR4003" s="158" t="s">
        <v>2956</v>
      </c>
      <c r="AT4003" s="158" t="s">
        <v>777</v>
      </c>
      <c r="AU4003" s="158" t="s">
        <v>87</v>
      </c>
      <c r="AY4003" s="18" t="s">
        <v>157</v>
      </c>
      <c r="BE4003" s="159">
        <f>IF(N4003="základná",J4003,0)</f>
        <v>0</v>
      </c>
      <c r="BF4003" s="159">
        <f>IF(N4003="znížená",J4003,0)</f>
        <v>0</v>
      </c>
      <c r="BG4003" s="159">
        <f>IF(N4003="zákl. prenesená",J4003,0)</f>
        <v>0</v>
      </c>
      <c r="BH4003" s="159">
        <f>IF(N4003="zníž. prenesená",J4003,0)</f>
        <v>0</v>
      </c>
      <c r="BI4003" s="159">
        <f>IF(N4003="nulová",J4003,0)</f>
        <v>0</v>
      </c>
      <c r="BJ4003" s="18" t="s">
        <v>87</v>
      </c>
      <c r="BK4003" s="160">
        <f>ROUND(I4003*H4003,3)</f>
        <v>0</v>
      </c>
      <c r="BL4003" s="18" t="s">
        <v>682</v>
      </c>
      <c r="BM4003" s="158" t="s">
        <v>4614</v>
      </c>
    </row>
    <row r="4004" spans="1:65" s="13" customFormat="1" ht="22.5" x14ac:dyDescent="0.2">
      <c r="B4004" s="165"/>
      <c r="D4004" s="166" t="s">
        <v>269</v>
      </c>
      <c r="E4004" s="167" t="s">
        <v>1</v>
      </c>
      <c r="F4004" s="168" t="s">
        <v>4608</v>
      </c>
      <c r="H4004" s="167" t="s">
        <v>1</v>
      </c>
      <c r="L4004" s="165"/>
      <c r="M4004" s="169"/>
      <c r="N4004" s="170"/>
      <c r="O4004" s="170"/>
      <c r="P4004" s="170"/>
      <c r="Q4004" s="170"/>
      <c r="R4004" s="170"/>
      <c r="S4004" s="170"/>
      <c r="T4004" s="171"/>
      <c r="AT4004" s="167" t="s">
        <v>269</v>
      </c>
      <c r="AU4004" s="167" t="s">
        <v>87</v>
      </c>
      <c r="AV4004" s="13" t="s">
        <v>79</v>
      </c>
      <c r="AW4004" s="13" t="s">
        <v>26</v>
      </c>
      <c r="AX4004" s="13" t="s">
        <v>71</v>
      </c>
      <c r="AY4004" s="167" t="s">
        <v>157</v>
      </c>
    </row>
    <row r="4005" spans="1:65" s="13" customFormat="1" ht="22.5" x14ac:dyDescent="0.2">
      <c r="B4005" s="165"/>
      <c r="D4005" s="166" t="s">
        <v>269</v>
      </c>
      <c r="E4005" s="167" t="s">
        <v>1</v>
      </c>
      <c r="F4005" s="168" t="s">
        <v>4601</v>
      </c>
      <c r="H4005" s="167" t="s">
        <v>1</v>
      </c>
      <c r="L4005" s="165"/>
      <c r="M4005" s="169"/>
      <c r="N4005" s="170"/>
      <c r="O4005" s="170"/>
      <c r="P4005" s="170"/>
      <c r="Q4005" s="170"/>
      <c r="R4005" s="170"/>
      <c r="S4005" s="170"/>
      <c r="T4005" s="171"/>
      <c r="AT4005" s="167" t="s">
        <v>269</v>
      </c>
      <c r="AU4005" s="167" t="s">
        <v>87</v>
      </c>
      <c r="AV4005" s="13" t="s">
        <v>79</v>
      </c>
      <c r="AW4005" s="13" t="s">
        <v>26</v>
      </c>
      <c r="AX4005" s="13" t="s">
        <v>71</v>
      </c>
      <c r="AY4005" s="167" t="s">
        <v>157</v>
      </c>
    </row>
    <row r="4006" spans="1:65" s="14" customFormat="1" x14ac:dyDescent="0.2">
      <c r="B4006" s="172"/>
      <c r="D4006" s="166" t="s">
        <v>269</v>
      </c>
      <c r="E4006" s="173" t="s">
        <v>1</v>
      </c>
      <c r="F4006" s="174" t="s">
        <v>4615</v>
      </c>
      <c r="H4006" s="175">
        <v>98.8</v>
      </c>
      <c r="L4006" s="172"/>
      <c r="M4006" s="176"/>
      <c r="N4006" s="177"/>
      <c r="O4006" s="177"/>
      <c r="P4006" s="177"/>
      <c r="Q4006" s="177"/>
      <c r="R4006" s="177"/>
      <c r="S4006" s="177"/>
      <c r="T4006" s="178"/>
      <c r="AT4006" s="173" t="s">
        <v>269</v>
      </c>
      <c r="AU4006" s="173" t="s">
        <v>87</v>
      </c>
      <c r="AV4006" s="14" t="s">
        <v>87</v>
      </c>
      <c r="AW4006" s="14" t="s">
        <v>26</v>
      </c>
      <c r="AX4006" s="14" t="s">
        <v>71</v>
      </c>
      <c r="AY4006" s="173" t="s">
        <v>157</v>
      </c>
    </row>
    <row r="4007" spans="1:65" s="14" customFormat="1" x14ac:dyDescent="0.2">
      <c r="B4007" s="172"/>
      <c r="D4007" s="166" t="s">
        <v>269</v>
      </c>
      <c r="E4007" s="173" t="s">
        <v>1</v>
      </c>
      <c r="F4007" s="174" t="s">
        <v>4616</v>
      </c>
      <c r="H4007" s="175">
        <v>10</v>
      </c>
      <c r="L4007" s="172"/>
      <c r="M4007" s="176"/>
      <c r="N4007" s="177"/>
      <c r="O4007" s="177"/>
      <c r="P4007" s="177"/>
      <c r="Q4007" s="177"/>
      <c r="R4007" s="177"/>
      <c r="S4007" s="177"/>
      <c r="T4007" s="178"/>
      <c r="AT4007" s="173" t="s">
        <v>269</v>
      </c>
      <c r="AU4007" s="173" t="s">
        <v>87</v>
      </c>
      <c r="AV4007" s="14" t="s">
        <v>87</v>
      </c>
      <c r="AW4007" s="14" t="s">
        <v>26</v>
      </c>
      <c r="AX4007" s="14" t="s">
        <v>71</v>
      </c>
      <c r="AY4007" s="173" t="s">
        <v>157</v>
      </c>
    </row>
    <row r="4008" spans="1:65" s="14" customFormat="1" x14ac:dyDescent="0.2">
      <c r="B4008" s="172"/>
      <c r="D4008" s="166" t="s">
        <v>269</v>
      </c>
      <c r="E4008" s="173" t="s">
        <v>1</v>
      </c>
      <c r="F4008" s="174" t="s">
        <v>4617</v>
      </c>
      <c r="H4008" s="175">
        <v>22.8</v>
      </c>
      <c r="L4008" s="172"/>
      <c r="M4008" s="176"/>
      <c r="N4008" s="177"/>
      <c r="O4008" s="177"/>
      <c r="P4008" s="177"/>
      <c r="Q4008" s="177"/>
      <c r="R4008" s="177"/>
      <c r="S4008" s="177"/>
      <c r="T4008" s="178"/>
      <c r="AT4008" s="173" t="s">
        <v>269</v>
      </c>
      <c r="AU4008" s="173" t="s">
        <v>87</v>
      </c>
      <c r="AV4008" s="14" t="s">
        <v>87</v>
      </c>
      <c r="AW4008" s="14" t="s">
        <v>26</v>
      </c>
      <c r="AX4008" s="14" t="s">
        <v>71</v>
      </c>
      <c r="AY4008" s="173" t="s">
        <v>157</v>
      </c>
    </row>
    <row r="4009" spans="1:65" s="14" customFormat="1" ht="22.5" x14ac:dyDescent="0.2">
      <c r="B4009" s="172"/>
      <c r="D4009" s="166" t="s">
        <v>269</v>
      </c>
      <c r="E4009" s="173" t="s">
        <v>1</v>
      </c>
      <c r="F4009" s="174" t="s">
        <v>4618</v>
      </c>
      <c r="H4009" s="175">
        <v>15.9</v>
      </c>
      <c r="L4009" s="172"/>
      <c r="M4009" s="176"/>
      <c r="N4009" s="177"/>
      <c r="O4009" s="177"/>
      <c r="P4009" s="177"/>
      <c r="Q4009" s="177"/>
      <c r="R4009" s="177"/>
      <c r="S4009" s="177"/>
      <c r="T4009" s="178"/>
      <c r="AT4009" s="173" t="s">
        <v>269</v>
      </c>
      <c r="AU4009" s="173" t="s">
        <v>87</v>
      </c>
      <c r="AV4009" s="14" t="s">
        <v>87</v>
      </c>
      <c r="AW4009" s="14" t="s">
        <v>26</v>
      </c>
      <c r="AX4009" s="14" t="s">
        <v>71</v>
      </c>
      <c r="AY4009" s="173" t="s">
        <v>157</v>
      </c>
    </row>
    <row r="4010" spans="1:65" s="14" customFormat="1" x14ac:dyDescent="0.2">
      <c r="B4010" s="172"/>
      <c r="D4010" s="166" t="s">
        <v>269</v>
      </c>
      <c r="E4010" s="173" t="s">
        <v>1</v>
      </c>
      <c r="F4010" s="174" t="s">
        <v>4619</v>
      </c>
      <c r="H4010" s="175">
        <v>30.8</v>
      </c>
      <c r="L4010" s="172"/>
      <c r="M4010" s="176"/>
      <c r="N4010" s="177"/>
      <c r="O4010" s="177"/>
      <c r="P4010" s="177"/>
      <c r="Q4010" s="177"/>
      <c r="R4010" s="177"/>
      <c r="S4010" s="177"/>
      <c r="T4010" s="178"/>
      <c r="AT4010" s="173" t="s">
        <v>269</v>
      </c>
      <c r="AU4010" s="173" t="s">
        <v>87</v>
      </c>
      <c r="AV4010" s="14" t="s">
        <v>87</v>
      </c>
      <c r="AW4010" s="14" t="s">
        <v>26</v>
      </c>
      <c r="AX4010" s="14" t="s">
        <v>71</v>
      </c>
      <c r="AY4010" s="173" t="s">
        <v>157</v>
      </c>
    </row>
    <row r="4011" spans="1:65" s="14" customFormat="1" x14ac:dyDescent="0.2">
      <c r="B4011" s="172"/>
      <c r="D4011" s="166" t="s">
        <v>269</v>
      </c>
      <c r="E4011" s="173" t="s">
        <v>1</v>
      </c>
      <c r="F4011" s="174" t="s">
        <v>4620</v>
      </c>
      <c r="H4011" s="175">
        <v>33.1</v>
      </c>
      <c r="L4011" s="172"/>
      <c r="M4011" s="176"/>
      <c r="N4011" s="177"/>
      <c r="O4011" s="177"/>
      <c r="P4011" s="177"/>
      <c r="Q4011" s="177"/>
      <c r="R4011" s="177"/>
      <c r="S4011" s="177"/>
      <c r="T4011" s="178"/>
      <c r="AT4011" s="173" t="s">
        <v>269</v>
      </c>
      <c r="AU4011" s="173" t="s">
        <v>87</v>
      </c>
      <c r="AV4011" s="14" t="s">
        <v>87</v>
      </c>
      <c r="AW4011" s="14" t="s">
        <v>26</v>
      </c>
      <c r="AX4011" s="14" t="s">
        <v>71</v>
      </c>
      <c r="AY4011" s="173" t="s">
        <v>157</v>
      </c>
    </row>
    <row r="4012" spans="1:65" s="14" customFormat="1" x14ac:dyDescent="0.2">
      <c r="B4012" s="172"/>
      <c r="D4012" s="166" t="s">
        <v>269</v>
      </c>
      <c r="E4012" s="173" t="s">
        <v>1</v>
      </c>
      <c r="F4012" s="174" t="s">
        <v>4621</v>
      </c>
      <c r="H4012" s="175">
        <v>744.5</v>
      </c>
      <c r="L4012" s="172"/>
      <c r="M4012" s="176"/>
      <c r="N4012" s="177"/>
      <c r="O4012" s="177"/>
      <c r="P4012" s="177"/>
      <c r="Q4012" s="177"/>
      <c r="R4012" s="177"/>
      <c r="S4012" s="177"/>
      <c r="T4012" s="178"/>
      <c r="AT4012" s="173" t="s">
        <v>269</v>
      </c>
      <c r="AU4012" s="173" t="s">
        <v>87</v>
      </c>
      <c r="AV4012" s="14" t="s">
        <v>87</v>
      </c>
      <c r="AW4012" s="14" t="s">
        <v>26</v>
      </c>
      <c r="AX4012" s="14" t="s">
        <v>71</v>
      </c>
      <c r="AY4012" s="173" t="s">
        <v>157</v>
      </c>
    </row>
    <row r="4013" spans="1:65" s="14" customFormat="1" ht="22.5" x14ac:dyDescent="0.2">
      <c r="B4013" s="172"/>
      <c r="D4013" s="166" t="s">
        <v>269</v>
      </c>
      <c r="E4013" s="173" t="s">
        <v>1</v>
      </c>
      <c r="F4013" s="174" t="s">
        <v>4622</v>
      </c>
      <c r="H4013" s="175">
        <v>1567.4</v>
      </c>
      <c r="L4013" s="172"/>
      <c r="M4013" s="176"/>
      <c r="N4013" s="177"/>
      <c r="O4013" s="177"/>
      <c r="P4013" s="177"/>
      <c r="Q4013" s="177"/>
      <c r="R4013" s="177"/>
      <c r="S4013" s="177"/>
      <c r="T4013" s="178"/>
      <c r="AT4013" s="173" t="s">
        <v>269</v>
      </c>
      <c r="AU4013" s="173" t="s">
        <v>87</v>
      </c>
      <c r="AV4013" s="14" t="s">
        <v>87</v>
      </c>
      <c r="AW4013" s="14" t="s">
        <v>26</v>
      </c>
      <c r="AX4013" s="14" t="s">
        <v>71</v>
      </c>
      <c r="AY4013" s="173" t="s">
        <v>157</v>
      </c>
    </row>
    <row r="4014" spans="1:65" s="14" customFormat="1" ht="33.75" x14ac:dyDescent="0.2">
      <c r="B4014" s="172"/>
      <c r="D4014" s="166" t="s">
        <v>269</v>
      </c>
      <c r="E4014" s="173" t="s">
        <v>1</v>
      </c>
      <c r="F4014" s="174" t="s">
        <v>4623</v>
      </c>
      <c r="H4014" s="175">
        <v>702.4</v>
      </c>
      <c r="L4014" s="172"/>
      <c r="M4014" s="176"/>
      <c r="N4014" s="177"/>
      <c r="O4014" s="177"/>
      <c r="P4014" s="177"/>
      <c r="Q4014" s="177"/>
      <c r="R4014" s="177"/>
      <c r="S4014" s="177"/>
      <c r="T4014" s="178"/>
      <c r="AT4014" s="173" t="s">
        <v>269</v>
      </c>
      <c r="AU4014" s="173" t="s">
        <v>87</v>
      </c>
      <c r="AV4014" s="14" t="s">
        <v>87</v>
      </c>
      <c r="AW4014" s="14" t="s">
        <v>26</v>
      </c>
      <c r="AX4014" s="14" t="s">
        <v>71</v>
      </c>
      <c r="AY4014" s="173" t="s">
        <v>157</v>
      </c>
    </row>
    <row r="4015" spans="1:65" s="14" customFormat="1" ht="33.75" x14ac:dyDescent="0.2">
      <c r="B4015" s="172"/>
      <c r="D4015" s="166" t="s">
        <v>269</v>
      </c>
      <c r="E4015" s="173" t="s">
        <v>1</v>
      </c>
      <c r="F4015" s="174" t="s">
        <v>4624</v>
      </c>
      <c r="H4015" s="175">
        <v>122.8</v>
      </c>
      <c r="L4015" s="172"/>
      <c r="M4015" s="176"/>
      <c r="N4015" s="177"/>
      <c r="O4015" s="177"/>
      <c r="P4015" s="177"/>
      <c r="Q4015" s="177"/>
      <c r="R4015" s="177"/>
      <c r="S4015" s="177"/>
      <c r="T4015" s="178"/>
      <c r="AT4015" s="173" t="s">
        <v>269</v>
      </c>
      <c r="AU4015" s="173" t="s">
        <v>87</v>
      </c>
      <c r="AV4015" s="14" t="s">
        <v>87</v>
      </c>
      <c r="AW4015" s="14" t="s">
        <v>26</v>
      </c>
      <c r="AX4015" s="14" t="s">
        <v>71</v>
      </c>
      <c r="AY4015" s="173" t="s">
        <v>157</v>
      </c>
    </row>
    <row r="4016" spans="1:65" s="14" customFormat="1" x14ac:dyDescent="0.2">
      <c r="B4016" s="172"/>
      <c r="D4016" s="166" t="s">
        <v>269</v>
      </c>
      <c r="E4016" s="173" t="s">
        <v>1</v>
      </c>
      <c r="F4016" s="174" t="s">
        <v>4625</v>
      </c>
      <c r="H4016" s="175">
        <v>6.6</v>
      </c>
      <c r="L4016" s="172"/>
      <c r="M4016" s="176"/>
      <c r="N4016" s="177"/>
      <c r="O4016" s="177"/>
      <c r="P4016" s="177"/>
      <c r="Q4016" s="177"/>
      <c r="R4016" s="177"/>
      <c r="S4016" s="177"/>
      <c r="T4016" s="178"/>
      <c r="AT4016" s="173" t="s">
        <v>269</v>
      </c>
      <c r="AU4016" s="173" t="s">
        <v>87</v>
      </c>
      <c r="AV4016" s="14" t="s">
        <v>87</v>
      </c>
      <c r="AW4016" s="14" t="s">
        <v>26</v>
      </c>
      <c r="AX4016" s="14" t="s">
        <v>71</v>
      </c>
      <c r="AY4016" s="173" t="s">
        <v>157</v>
      </c>
    </row>
    <row r="4017" spans="2:51" s="14" customFormat="1" x14ac:dyDescent="0.2">
      <c r="B4017" s="172"/>
      <c r="D4017" s="166" t="s">
        <v>269</v>
      </c>
      <c r="E4017" s="173" t="s">
        <v>1</v>
      </c>
      <c r="F4017" s="174" t="s">
        <v>4626</v>
      </c>
      <c r="H4017" s="175">
        <v>17.3</v>
      </c>
      <c r="L4017" s="172"/>
      <c r="M4017" s="176"/>
      <c r="N4017" s="177"/>
      <c r="O4017" s="177"/>
      <c r="P4017" s="177"/>
      <c r="Q4017" s="177"/>
      <c r="R4017" s="177"/>
      <c r="S4017" s="177"/>
      <c r="T4017" s="178"/>
      <c r="AT4017" s="173" t="s">
        <v>269</v>
      </c>
      <c r="AU4017" s="173" t="s">
        <v>87</v>
      </c>
      <c r="AV4017" s="14" t="s">
        <v>87</v>
      </c>
      <c r="AW4017" s="14" t="s">
        <v>26</v>
      </c>
      <c r="AX4017" s="14" t="s">
        <v>71</v>
      </c>
      <c r="AY4017" s="173" t="s">
        <v>157</v>
      </c>
    </row>
    <row r="4018" spans="2:51" s="14" customFormat="1" x14ac:dyDescent="0.2">
      <c r="B4018" s="172"/>
      <c r="D4018" s="166" t="s">
        <v>269</v>
      </c>
      <c r="E4018" s="173" t="s">
        <v>1</v>
      </c>
      <c r="F4018" s="174" t="s">
        <v>4627</v>
      </c>
      <c r="H4018" s="175">
        <v>47.1</v>
      </c>
      <c r="L4018" s="172"/>
      <c r="M4018" s="176"/>
      <c r="N4018" s="177"/>
      <c r="O4018" s="177"/>
      <c r="P4018" s="177"/>
      <c r="Q4018" s="177"/>
      <c r="R4018" s="177"/>
      <c r="S4018" s="177"/>
      <c r="T4018" s="178"/>
      <c r="AT4018" s="173" t="s">
        <v>269</v>
      </c>
      <c r="AU4018" s="173" t="s">
        <v>87</v>
      </c>
      <c r="AV4018" s="14" t="s">
        <v>87</v>
      </c>
      <c r="AW4018" s="14" t="s">
        <v>26</v>
      </c>
      <c r="AX4018" s="14" t="s">
        <v>71</v>
      </c>
      <c r="AY4018" s="173" t="s">
        <v>157</v>
      </c>
    </row>
    <row r="4019" spans="2:51" s="14" customFormat="1" x14ac:dyDescent="0.2">
      <c r="B4019" s="172"/>
      <c r="D4019" s="166" t="s">
        <v>269</v>
      </c>
      <c r="E4019" s="173" t="s">
        <v>1</v>
      </c>
      <c r="F4019" s="174" t="s">
        <v>4628</v>
      </c>
      <c r="H4019" s="175">
        <v>1668.5</v>
      </c>
      <c r="L4019" s="172"/>
      <c r="M4019" s="176"/>
      <c r="N4019" s="177"/>
      <c r="O4019" s="177"/>
      <c r="P4019" s="177"/>
      <c r="Q4019" s="177"/>
      <c r="R4019" s="177"/>
      <c r="S4019" s="177"/>
      <c r="T4019" s="178"/>
      <c r="AT4019" s="173" t="s">
        <v>269</v>
      </c>
      <c r="AU4019" s="173" t="s">
        <v>87</v>
      </c>
      <c r="AV4019" s="14" t="s">
        <v>87</v>
      </c>
      <c r="AW4019" s="14" t="s">
        <v>26</v>
      </c>
      <c r="AX4019" s="14" t="s">
        <v>71</v>
      </c>
      <c r="AY4019" s="173" t="s">
        <v>157</v>
      </c>
    </row>
    <row r="4020" spans="2:51" s="16" customFormat="1" x14ac:dyDescent="0.2">
      <c r="B4020" s="186"/>
      <c r="D4020" s="166" t="s">
        <v>269</v>
      </c>
      <c r="E4020" s="187" t="s">
        <v>1</v>
      </c>
      <c r="F4020" s="188" t="s">
        <v>319</v>
      </c>
      <c r="H4020" s="189">
        <v>5088</v>
      </c>
      <c r="L4020" s="186"/>
      <c r="M4020" s="190"/>
      <c r="N4020" s="191"/>
      <c r="O4020" s="191"/>
      <c r="P4020" s="191"/>
      <c r="Q4020" s="191"/>
      <c r="R4020" s="191"/>
      <c r="S4020" s="191"/>
      <c r="T4020" s="192"/>
      <c r="AT4020" s="187" t="s">
        <v>269</v>
      </c>
      <c r="AU4020" s="187" t="s">
        <v>87</v>
      </c>
      <c r="AV4020" s="16" t="s">
        <v>92</v>
      </c>
      <c r="AW4020" s="16" t="s">
        <v>26</v>
      </c>
      <c r="AX4020" s="16" t="s">
        <v>71</v>
      </c>
      <c r="AY4020" s="187" t="s">
        <v>157</v>
      </c>
    </row>
    <row r="4021" spans="2:51" s="14" customFormat="1" x14ac:dyDescent="0.2">
      <c r="B4021" s="172"/>
      <c r="D4021" s="166" t="s">
        <v>269</v>
      </c>
      <c r="E4021" s="173" t="s">
        <v>1</v>
      </c>
      <c r="F4021" s="174" t="s">
        <v>4610</v>
      </c>
      <c r="H4021" s="175">
        <v>254.4</v>
      </c>
      <c r="L4021" s="172"/>
      <c r="M4021" s="176"/>
      <c r="N4021" s="177"/>
      <c r="O4021" s="177"/>
      <c r="P4021" s="177"/>
      <c r="Q4021" s="177"/>
      <c r="R4021" s="177"/>
      <c r="S4021" s="177"/>
      <c r="T4021" s="178"/>
      <c r="AT4021" s="173" t="s">
        <v>269</v>
      </c>
      <c r="AU4021" s="173" t="s">
        <v>87</v>
      </c>
      <c r="AV4021" s="14" t="s">
        <v>87</v>
      </c>
      <c r="AW4021" s="14" t="s">
        <v>26</v>
      </c>
      <c r="AX4021" s="14" t="s">
        <v>71</v>
      </c>
      <c r="AY4021" s="173" t="s">
        <v>157</v>
      </c>
    </row>
    <row r="4022" spans="2:51" s="14" customFormat="1" x14ac:dyDescent="0.2">
      <c r="B4022" s="172"/>
      <c r="D4022" s="166" t="s">
        <v>269</v>
      </c>
      <c r="E4022" s="173" t="s">
        <v>1</v>
      </c>
      <c r="F4022" s="174" t="s">
        <v>4629</v>
      </c>
      <c r="H4022" s="175">
        <v>254.4</v>
      </c>
      <c r="L4022" s="172"/>
      <c r="M4022" s="176"/>
      <c r="N4022" s="177"/>
      <c r="O4022" s="177"/>
      <c r="P4022" s="177"/>
      <c r="Q4022" s="177"/>
      <c r="R4022" s="177"/>
      <c r="S4022" s="177"/>
      <c r="T4022" s="178"/>
      <c r="AT4022" s="173" t="s">
        <v>269</v>
      </c>
      <c r="AU4022" s="173" t="s">
        <v>87</v>
      </c>
      <c r="AV4022" s="14" t="s">
        <v>87</v>
      </c>
      <c r="AW4022" s="14" t="s">
        <v>26</v>
      </c>
      <c r="AX4022" s="14" t="s">
        <v>71</v>
      </c>
      <c r="AY4022" s="173" t="s">
        <v>157</v>
      </c>
    </row>
    <row r="4023" spans="2:51" s="16" customFormat="1" x14ac:dyDescent="0.2">
      <c r="B4023" s="186"/>
      <c r="D4023" s="166" t="s">
        <v>269</v>
      </c>
      <c r="E4023" s="187" t="s">
        <v>1</v>
      </c>
      <c r="F4023" s="188" t="s">
        <v>319</v>
      </c>
      <c r="H4023" s="189">
        <v>508.8</v>
      </c>
      <c r="L4023" s="186"/>
      <c r="M4023" s="190"/>
      <c r="N4023" s="191"/>
      <c r="O4023" s="191"/>
      <c r="P4023" s="191"/>
      <c r="Q4023" s="191"/>
      <c r="R4023" s="191"/>
      <c r="S4023" s="191"/>
      <c r="T4023" s="192"/>
      <c r="AT4023" s="187" t="s">
        <v>269</v>
      </c>
      <c r="AU4023" s="187" t="s">
        <v>87</v>
      </c>
      <c r="AV4023" s="16" t="s">
        <v>92</v>
      </c>
      <c r="AW4023" s="16" t="s">
        <v>26</v>
      </c>
      <c r="AX4023" s="16" t="s">
        <v>71</v>
      </c>
      <c r="AY4023" s="187" t="s">
        <v>157</v>
      </c>
    </row>
    <row r="4024" spans="2:51" s="13" customFormat="1" x14ac:dyDescent="0.2">
      <c r="B4024" s="165"/>
      <c r="D4024" s="166" t="s">
        <v>269</v>
      </c>
      <c r="E4024" s="167" t="s">
        <v>1</v>
      </c>
      <c r="F4024" s="168" t="s">
        <v>4457</v>
      </c>
      <c r="H4024" s="167" t="s">
        <v>1</v>
      </c>
      <c r="L4024" s="165"/>
      <c r="M4024" s="169"/>
      <c r="N4024" s="170"/>
      <c r="O4024" s="170"/>
      <c r="P4024" s="170"/>
      <c r="Q4024" s="170"/>
      <c r="R4024" s="170"/>
      <c r="S4024" s="170"/>
      <c r="T4024" s="171"/>
      <c r="AT4024" s="167" t="s">
        <v>269</v>
      </c>
      <c r="AU4024" s="167" t="s">
        <v>87</v>
      </c>
      <c r="AV4024" s="13" t="s">
        <v>79</v>
      </c>
      <c r="AW4024" s="13" t="s">
        <v>26</v>
      </c>
      <c r="AX4024" s="13" t="s">
        <v>71</v>
      </c>
      <c r="AY4024" s="167" t="s">
        <v>157</v>
      </c>
    </row>
    <row r="4025" spans="2:51" s="13" customFormat="1" x14ac:dyDescent="0.2">
      <c r="B4025" s="165"/>
      <c r="D4025" s="166" t="s">
        <v>269</v>
      </c>
      <c r="E4025" s="167" t="s">
        <v>1</v>
      </c>
      <c r="F4025" s="168" t="s">
        <v>4458</v>
      </c>
      <c r="H4025" s="167" t="s">
        <v>1</v>
      </c>
      <c r="L4025" s="165"/>
      <c r="M4025" s="169"/>
      <c r="N4025" s="170"/>
      <c r="O4025" s="170"/>
      <c r="P4025" s="170"/>
      <c r="Q4025" s="170"/>
      <c r="R4025" s="170"/>
      <c r="S4025" s="170"/>
      <c r="T4025" s="171"/>
      <c r="AT4025" s="167" t="s">
        <v>269</v>
      </c>
      <c r="AU4025" s="167" t="s">
        <v>87</v>
      </c>
      <c r="AV4025" s="13" t="s">
        <v>79</v>
      </c>
      <c r="AW4025" s="13" t="s">
        <v>26</v>
      </c>
      <c r="AX4025" s="13" t="s">
        <v>71</v>
      </c>
      <c r="AY4025" s="167" t="s">
        <v>157</v>
      </c>
    </row>
    <row r="4026" spans="2:51" s="13" customFormat="1" ht="33.75" x14ac:dyDescent="0.2">
      <c r="B4026" s="165"/>
      <c r="D4026" s="166" t="s">
        <v>269</v>
      </c>
      <c r="E4026" s="167" t="s">
        <v>1</v>
      </c>
      <c r="F4026" s="168" t="s">
        <v>4459</v>
      </c>
      <c r="H4026" s="167" t="s">
        <v>1</v>
      </c>
      <c r="L4026" s="165"/>
      <c r="M4026" s="169"/>
      <c r="N4026" s="170"/>
      <c r="O4026" s="170"/>
      <c r="P4026" s="170"/>
      <c r="Q4026" s="170"/>
      <c r="R4026" s="170"/>
      <c r="S4026" s="170"/>
      <c r="T4026" s="171"/>
      <c r="AT4026" s="167" t="s">
        <v>269</v>
      </c>
      <c r="AU4026" s="167" t="s">
        <v>87</v>
      </c>
      <c r="AV4026" s="13" t="s">
        <v>79</v>
      </c>
      <c r="AW4026" s="13" t="s">
        <v>26</v>
      </c>
      <c r="AX4026" s="13" t="s">
        <v>71</v>
      </c>
      <c r="AY4026" s="167" t="s">
        <v>157</v>
      </c>
    </row>
    <row r="4027" spans="2:51" s="13" customFormat="1" x14ac:dyDescent="0.2">
      <c r="B4027" s="165"/>
      <c r="D4027" s="166" t="s">
        <v>269</v>
      </c>
      <c r="E4027" s="167" t="s">
        <v>1</v>
      </c>
      <c r="F4027" s="168" t="s">
        <v>4460</v>
      </c>
      <c r="H4027" s="167" t="s">
        <v>1</v>
      </c>
      <c r="L4027" s="165"/>
      <c r="M4027" s="169"/>
      <c r="N4027" s="170"/>
      <c r="O4027" s="170"/>
      <c r="P4027" s="170"/>
      <c r="Q4027" s="170"/>
      <c r="R4027" s="170"/>
      <c r="S4027" s="170"/>
      <c r="T4027" s="171"/>
      <c r="AT4027" s="167" t="s">
        <v>269</v>
      </c>
      <c r="AU4027" s="167" t="s">
        <v>87</v>
      </c>
      <c r="AV4027" s="13" t="s">
        <v>79</v>
      </c>
      <c r="AW4027" s="13" t="s">
        <v>26</v>
      </c>
      <c r="AX4027" s="13" t="s">
        <v>71</v>
      </c>
      <c r="AY4027" s="167" t="s">
        <v>157</v>
      </c>
    </row>
    <row r="4028" spans="2:51" s="13" customFormat="1" ht="22.5" x14ac:dyDescent="0.2">
      <c r="B4028" s="165"/>
      <c r="D4028" s="166" t="s">
        <v>269</v>
      </c>
      <c r="E4028" s="167" t="s">
        <v>1</v>
      </c>
      <c r="F4028" s="168" t="s">
        <v>4461</v>
      </c>
      <c r="H4028" s="167" t="s">
        <v>1</v>
      </c>
      <c r="L4028" s="165"/>
      <c r="M4028" s="169"/>
      <c r="N4028" s="170"/>
      <c r="O4028" s="170"/>
      <c r="P4028" s="170"/>
      <c r="Q4028" s="170"/>
      <c r="R4028" s="170"/>
      <c r="S4028" s="170"/>
      <c r="T4028" s="171"/>
      <c r="AT4028" s="167" t="s">
        <v>269</v>
      </c>
      <c r="AU4028" s="167" t="s">
        <v>87</v>
      </c>
      <c r="AV4028" s="13" t="s">
        <v>79</v>
      </c>
      <c r="AW4028" s="13" t="s">
        <v>26</v>
      </c>
      <c r="AX4028" s="13" t="s">
        <v>71</v>
      </c>
      <c r="AY4028" s="167" t="s">
        <v>157</v>
      </c>
    </row>
    <row r="4029" spans="2:51" s="13" customFormat="1" ht="22.5" x14ac:dyDescent="0.2">
      <c r="B4029" s="165"/>
      <c r="D4029" s="166" t="s">
        <v>269</v>
      </c>
      <c r="E4029" s="167" t="s">
        <v>1</v>
      </c>
      <c r="F4029" s="168" t="s">
        <v>4462</v>
      </c>
      <c r="H4029" s="167" t="s">
        <v>1</v>
      </c>
      <c r="L4029" s="165"/>
      <c r="M4029" s="169"/>
      <c r="N4029" s="170"/>
      <c r="O4029" s="170"/>
      <c r="P4029" s="170"/>
      <c r="Q4029" s="170"/>
      <c r="R4029" s="170"/>
      <c r="S4029" s="170"/>
      <c r="T4029" s="171"/>
      <c r="AT4029" s="167" t="s">
        <v>269</v>
      </c>
      <c r="AU4029" s="167" t="s">
        <v>87</v>
      </c>
      <c r="AV4029" s="13" t="s">
        <v>79</v>
      </c>
      <c r="AW4029" s="13" t="s">
        <v>26</v>
      </c>
      <c r="AX4029" s="13" t="s">
        <v>71</v>
      </c>
      <c r="AY4029" s="167" t="s">
        <v>157</v>
      </c>
    </row>
    <row r="4030" spans="2:51" s="13" customFormat="1" x14ac:dyDescent="0.2">
      <c r="B4030" s="165"/>
      <c r="D4030" s="166" t="s">
        <v>269</v>
      </c>
      <c r="E4030" s="167" t="s">
        <v>1</v>
      </c>
      <c r="F4030" s="168" t="s">
        <v>4463</v>
      </c>
      <c r="H4030" s="167" t="s">
        <v>1</v>
      </c>
      <c r="L4030" s="165"/>
      <c r="M4030" s="169"/>
      <c r="N4030" s="170"/>
      <c r="O4030" s="170"/>
      <c r="P4030" s="170"/>
      <c r="Q4030" s="170"/>
      <c r="R4030" s="170"/>
      <c r="S4030" s="170"/>
      <c r="T4030" s="171"/>
      <c r="AT4030" s="167" t="s">
        <v>269</v>
      </c>
      <c r="AU4030" s="167" t="s">
        <v>87</v>
      </c>
      <c r="AV4030" s="13" t="s">
        <v>79</v>
      </c>
      <c r="AW4030" s="13" t="s">
        <v>26</v>
      </c>
      <c r="AX4030" s="13" t="s">
        <v>71</v>
      </c>
      <c r="AY4030" s="167" t="s">
        <v>157</v>
      </c>
    </row>
    <row r="4031" spans="2:51" s="13" customFormat="1" ht="22.5" x14ac:dyDescent="0.2">
      <c r="B4031" s="165"/>
      <c r="D4031" s="166" t="s">
        <v>269</v>
      </c>
      <c r="E4031" s="167" t="s">
        <v>1</v>
      </c>
      <c r="F4031" s="168" t="s">
        <v>4464</v>
      </c>
      <c r="H4031" s="167" t="s">
        <v>1</v>
      </c>
      <c r="L4031" s="165"/>
      <c r="M4031" s="169"/>
      <c r="N4031" s="170"/>
      <c r="O4031" s="170"/>
      <c r="P4031" s="170"/>
      <c r="Q4031" s="170"/>
      <c r="R4031" s="170"/>
      <c r="S4031" s="170"/>
      <c r="T4031" s="171"/>
      <c r="AT4031" s="167" t="s">
        <v>269</v>
      </c>
      <c r="AU4031" s="167" t="s">
        <v>87</v>
      </c>
      <c r="AV4031" s="13" t="s">
        <v>79</v>
      </c>
      <c r="AW4031" s="13" t="s">
        <v>26</v>
      </c>
      <c r="AX4031" s="13" t="s">
        <v>71</v>
      </c>
      <c r="AY4031" s="167" t="s">
        <v>157</v>
      </c>
    </row>
    <row r="4032" spans="2:51" s="13" customFormat="1" x14ac:dyDescent="0.2">
      <c r="B4032" s="165"/>
      <c r="D4032" s="166" t="s">
        <v>269</v>
      </c>
      <c r="E4032" s="167" t="s">
        <v>1</v>
      </c>
      <c r="F4032" s="168" t="s">
        <v>4465</v>
      </c>
      <c r="H4032" s="167" t="s">
        <v>1</v>
      </c>
      <c r="L4032" s="165"/>
      <c r="M4032" s="169"/>
      <c r="N4032" s="170"/>
      <c r="O4032" s="170"/>
      <c r="P4032" s="170"/>
      <c r="Q4032" s="170"/>
      <c r="R4032" s="170"/>
      <c r="S4032" s="170"/>
      <c r="T4032" s="171"/>
      <c r="AT4032" s="167" t="s">
        <v>269</v>
      </c>
      <c r="AU4032" s="167" t="s">
        <v>87</v>
      </c>
      <c r="AV4032" s="13" t="s">
        <v>79</v>
      </c>
      <c r="AW4032" s="13" t="s">
        <v>26</v>
      </c>
      <c r="AX4032" s="13" t="s">
        <v>71</v>
      </c>
      <c r="AY4032" s="167" t="s">
        <v>157</v>
      </c>
    </row>
    <row r="4033" spans="1:65" s="15" customFormat="1" x14ac:dyDescent="0.2">
      <c r="B4033" s="179"/>
      <c r="D4033" s="166" t="s">
        <v>269</v>
      </c>
      <c r="E4033" s="180" t="s">
        <v>1</v>
      </c>
      <c r="F4033" s="181" t="s">
        <v>272</v>
      </c>
      <c r="H4033" s="182">
        <v>5596.8</v>
      </c>
      <c r="L4033" s="179"/>
      <c r="M4033" s="183"/>
      <c r="N4033" s="184"/>
      <c r="O4033" s="184"/>
      <c r="P4033" s="184"/>
      <c r="Q4033" s="184"/>
      <c r="R4033" s="184"/>
      <c r="S4033" s="184"/>
      <c r="T4033" s="185"/>
      <c r="AT4033" s="180" t="s">
        <v>269</v>
      </c>
      <c r="AU4033" s="180" t="s">
        <v>87</v>
      </c>
      <c r="AV4033" s="15" t="s">
        <v>162</v>
      </c>
      <c r="AW4033" s="15" t="s">
        <v>26</v>
      </c>
      <c r="AX4033" s="15" t="s">
        <v>79</v>
      </c>
      <c r="AY4033" s="180" t="s">
        <v>157</v>
      </c>
    </row>
    <row r="4034" spans="1:65" s="2" customFormat="1" ht="49.15" customHeight="1" x14ac:dyDescent="0.2">
      <c r="A4034" s="30"/>
      <c r="B4034" s="147"/>
      <c r="C4034" s="148" t="s">
        <v>4630</v>
      </c>
      <c r="D4034" s="148" t="s">
        <v>159</v>
      </c>
      <c r="E4034" s="149" t="s">
        <v>4631</v>
      </c>
      <c r="F4034" s="150" t="s">
        <v>4632</v>
      </c>
      <c r="G4034" s="151" t="s">
        <v>757</v>
      </c>
      <c r="H4034" s="152">
        <v>5370.54</v>
      </c>
      <c r="I4034" s="152"/>
      <c r="J4034" s="152">
        <f>ROUND(I4034*H4034,3)</f>
        <v>0</v>
      </c>
      <c r="K4034" s="153"/>
      <c r="L4034" s="31"/>
      <c r="M4034" s="154" t="s">
        <v>1</v>
      </c>
      <c r="N4034" s="155" t="s">
        <v>37</v>
      </c>
      <c r="O4034" s="156">
        <v>2.1000000000000001E-2</v>
      </c>
      <c r="P4034" s="156">
        <f>O4034*H4034</f>
        <v>112.78134</v>
      </c>
      <c r="Q4034" s="156">
        <v>0</v>
      </c>
      <c r="R4034" s="156">
        <f>Q4034*H4034</f>
        <v>0</v>
      </c>
      <c r="S4034" s="156">
        <v>0</v>
      </c>
      <c r="T4034" s="157">
        <f>S4034*H4034</f>
        <v>0</v>
      </c>
      <c r="U4034" s="30"/>
      <c r="V4034" s="30"/>
      <c r="W4034" s="30"/>
      <c r="X4034" s="30"/>
      <c r="Y4034" s="30"/>
      <c r="Z4034" s="30"/>
      <c r="AA4034" s="30"/>
      <c r="AB4034" s="30"/>
      <c r="AC4034" s="30"/>
      <c r="AD4034" s="30"/>
      <c r="AE4034" s="30"/>
      <c r="AR4034" s="158" t="s">
        <v>682</v>
      </c>
      <c r="AT4034" s="158" t="s">
        <v>159</v>
      </c>
      <c r="AU4034" s="158" t="s">
        <v>87</v>
      </c>
      <c r="AY4034" s="18" t="s">
        <v>157</v>
      </c>
      <c r="BE4034" s="159">
        <f>IF(N4034="základná",J4034,0)</f>
        <v>0</v>
      </c>
      <c r="BF4034" s="159">
        <f>IF(N4034="znížená",J4034,0)</f>
        <v>0</v>
      </c>
      <c r="BG4034" s="159">
        <f>IF(N4034="zákl. prenesená",J4034,0)</f>
        <v>0</v>
      </c>
      <c r="BH4034" s="159">
        <f>IF(N4034="zníž. prenesená",J4034,0)</f>
        <v>0</v>
      </c>
      <c r="BI4034" s="159">
        <f>IF(N4034="nulová",J4034,0)</f>
        <v>0</v>
      </c>
      <c r="BJ4034" s="18" t="s">
        <v>87</v>
      </c>
      <c r="BK4034" s="160">
        <f>ROUND(I4034*H4034,3)</f>
        <v>0</v>
      </c>
      <c r="BL4034" s="18" t="s">
        <v>682</v>
      </c>
      <c r="BM4034" s="158" t="s">
        <v>4633</v>
      </c>
    </row>
    <row r="4035" spans="1:65" s="13" customFormat="1" ht="22.5" x14ac:dyDescent="0.2">
      <c r="B4035" s="165"/>
      <c r="D4035" s="166" t="s">
        <v>269</v>
      </c>
      <c r="E4035" s="167" t="s">
        <v>1</v>
      </c>
      <c r="F4035" s="168" t="s">
        <v>4634</v>
      </c>
      <c r="H4035" s="167" t="s">
        <v>1</v>
      </c>
      <c r="L4035" s="165"/>
      <c r="M4035" s="169"/>
      <c r="N4035" s="170"/>
      <c r="O4035" s="170"/>
      <c r="P4035" s="170"/>
      <c r="Q4035" s="170"/>
      <c r="R4035" s="170"/>
      <c r="S4035" s="170"/>
      <c r="T4035" s="171"/>
      <c r="AT4035" s="167" t="s">
        <v>269</v>
      </c>
      <c r="AU4035" s="167" t="s">
        <v>87</v>
      </c>
      <c r="AV4035" s="13" t="s">
        <v>79</v>
      </c>
      <c r="AW4035" s="13" t="s">
        <v>26</v>
      </c>
      <c r="AX4035" s="13" t="s">
        <v>71</v>
      </c>
      <c r="AY4035" s="167" t="s">
        <v>157</v>
      </c>
    </row>
    <row r="4036" spans="1:65" s="14" customFormat="1" x14ac:dyDescent="0.2">
      <c r="B4036" s="172"/>
      <c r="D4036" s="166" t="s">
        <v>269</v>
      </c>
      <c r="E4036" s="173" t="s">
        <v>1</v>
      </c>
      <c r="F4036" s="174" t="s">
        <v>4635</v>
      </c>
      <c r="H4036" s="175">
        <v>5114.8</v>
      </c>
      <c r="L4036" s="172"/>
      <c r="M4036" s="176"/>
      <c r="N4036" s="177"/>
      <c r="O4036" s="177"/>
      <c r="P4036" s="177"/>
      <c r="Q4036" s="177"/>
      <c r="R4036" s="177"/>
      <c r="S4036" s="177"/>
      <c r="T4036" s="178"/>
      <c r="AT4036" s="173" t="s">
        <v>269</v>
      </c>
      <c r="AU4036" s="173" t="s">
        <v>87</v>
      </c>
      <c r="AV4036" s="14" t="s">
        <v>87</v>
      </c>
      <c r="AW4036" s="14" t="s">
        <v>26</v>
      </c>
      <c r="AX4036" s="14" t="s">
        <v>71</v>
      </c>
      <c r="AY4036" s="173" t="s">
        <v>157</v>
      </c>
    </row>
    <row r="4037" spans="1:65" s="14" customFormat="1" x14ac:dyDescent="0.2">
      <c r="B4037" s="172"/>
      <c r="D4037" s="166" t="s">
        <v>269</v>
      </c>
      <c r="E4037" s="173" t="s">
        <v>1</v>
      </c>
      <c r="F4037" s="174" t="s">
        <v>4636</v>
      </c>
      <c r="H4037" s="175">
        <v>255.74</v>
      </c>
      <c r="L4037" s="172"/>
      <c r="M4037" s="176"/>
      <c r="N4037" s="177"/>
      <c r="O4037" s="177"/>
      <c r="P4037" s="177"/>
      <c r="Q4037" s="177"/>
      <c r="R4037" s="177"/>
      <c r="S4037" s="177"/>
      <c r="T4037" s="178"/>
      <c r="AT4037" s="173" t="s">
        <v>269</v>
      </c>
      <c r="AU4037" s="173" t="s">
        <v>87</v>
      </c>
      <c r="AV4037" s="14" t="s">
        <v>87</v>
      </c>
      <c r="AW4037" s="14" t="s">
        <v>26</v>
      </c>
      <c r="AX4037" s="14" t="s">
        <v>71</v>
      </c>
      <c r="AY4037" s="173" t="s">
        <v>157</v>
      </c>
    </row>
    <row r="4038" spans="1:65" s="15" customFormat="1" x14ac:dyDescent="0.2">
      <c r="B4038" s="179"/>
      <c r="D4038" s="166" t="s">
        <v>269</v>
      </c>
      <c r="E4038" s="180" t="s">
        <v>1</v>
      </c>
      <c r="F4038" s="181" t="s">
        <v>272</v>
      </c>
      <c r="H4038" s="182">
        <v>5370.54</v>
      </c>
      <c r="L4038" s="179"/>
      <c r="M4038" s="183"/>
      <c r="N4038" s="184"/>
      <c r="O4038" s="184"/>
      <c r="P4038" s="184"/>
      <c r="Q4038" s="184"/>
      <c r="R4038" s="184"/>
      <c r="S4038" s="184"/>
      <c r="T4038" s="185"/>
      <c r="AT4038" s="180" t="s">
        <v>269</v>
      </c>
      <c r="AU4038" s="180" t="s">
        <v>87</v>
      </c>
      <c r="AV4038" s="15" t="s">
        <v>162</v>
      </c>
      <c r="AW4038" s="15" t="s">
        <v>26</v>
      </c>
      <c r="AX4038" s="15" t="s">
        <v>79</v>
      </c>
      <c r="AY4038" s="180" t="s">
        <v>157</v>
      </c>
    </row>
    <row r="4039" spans="1:65" s="2" customFormat="1" ht="37.9" customHeight="1" x14ac:dyDescent="0.2">
      <c r="A4039" s="30"/>
      <c r="B4039" s="147"/>
      <c r="C4039" s="193" t="s">
        <v>4637</v>
      </c>
      <c r="D4039" s="193" t="s">
        <v>777</v>
      </c>
      <c r="E4039" s="194" t="s">
        <v>4638</v>
      </c>
      <c r="F4039" s="195" t="s">
        <v>4639</v>
      </c>
      <c r="G4039" s="196" t="s">
        <v>757</v>
      </c>
      <c r="H4039" s="197">
        <v>5626.28</v>
      </c>
      <c r="I4039" s="197"/>
      <c r="J4039" s="197">
        <f>ROUND(I4039*H4039,3)</f>
        <v>0</v>
      </c>
      <c r="K4039" s="198"/>
      <c r="L4039" s="199"/>
      <c r="M4039" s="200" t="s">
        <v>1</v>
      </c>
      <c r="N4039" s="201" t="s">
        <v>37</v>
      </c>
      <c r="O4039" s="156">
        <v>0</v>
      </c>
      <c r="P4039" s="156">
        <f>O4039*H4039</f>
        <v>0</v>
      </c>
      <c r="Q4039" s="156">
        <v>1</v>
      </c>
      <c r="R4039" s="156">
        <f>Q4039*H4039</f>
        <v>5626.28</v>
      </c>
      <c r="S4039" s="156">
        <v>0</v>
      </c>
      <c r="T4039" s="157">
        <f>S4039*H4039</f>
        <v>0</v>
      </c>
      <c r="U4039" s="30"/>
      <c r="V4039" s="30"/>
      <c r="W4039" s="30"/>
      <c r="X4039" s="30"/>
      <c r="Y4039" s="30"/>
      <c r="Z4039" s="30"/>
      <c r="AA4039" s="30"/>
      <c r="AB4039" s="30"/>
      <c r="AC4039" s="30"/>
      <c r="AD4039" s="30"/>
      <c r="AE4039" s="30"/>
      <c r="AR4039" s="158" t="s">
        <v>2956</v>
      </c>
      <c r="AT4039" s="158" t="s">
        <v>777</v>
      </c>
      <c r="AU4039" s="158" t="s">
        <v>87</v>
      </c>
      <c r="AY4039" s="18" t="s">
        <v>157</v>
      </c>
      <c r="BE4039" s="159">
        <f>IF(N4039="základná",J4039,0)</f>
        <v>0</v>
      </c>
      <c r="BF4039" s="159">
        <f>IF(N4039="znížená",J4039,0)</f>
        <v>0</v>
      </c>
      <c r="BG4039" s="159">
        <f>IF(N4039="zákl. prenesená",J4039,0)</f>
        <v>0</v>
      </c>
      <c r="BH4039" s="159">
        <f>IF(N4039="zníž. prenesená",J4039,0)</f>
        <v>0</v>
      </c>
      <c r="BI4039" s="159">
        <f>IF(N4039="nulová",J4039,0)</f>
        <v>0</v>
      </c>
      <c r="BJ4039" s="18" t="s">
        <v>87</v>
      </c>
      <c r="BK4039" s="160">
        <f>ROUND(I4039*H4039,3)</f>
        <v>0</v>
      </c>
      <c r="BL4039" s="18" t="s">
        <v>682</v>
      </c>
      <c r="BM4039" s="158" t="s">
        <v>4640</v>
      </c>
    </row>
    <row r="4040" spans="1:65" s="13" customFormat="1" ht="33.75" x14ac:dyDescent="0.2">
      <c r="B4040" s="165"/>
      <c r="D4040" s="166" t="s">
        <v>269</v>
      </c>
      <c r="E4040" s="167" t="s">
        <v>1</v>
      </c>
      <c r="F4040" s="168" t="s">
        <v>4641</v>
      </c>
      <c r="H4040" s="167" t="s">
        <v>1</v>
      </c>
      <c r="L4040" s="165"/>
      <c r="M4040" s="169"/>
      <c r="N4040" s="170"/>
      <c r="O4040" s="170"/>
      <c r="P4040" s="170"/>
      <c r="Q4040" s="170"/>
      <c r="R4040" s="170"/>
      <c r="S4040" s="170"/>
      <c r="T4040" s="171"/>
      <c r="AT4040" s="167" t="s">
        <v>269</v>
      </c>
      <c r="AU4040" s="167" t="s">
        <v>87</v>
      </c>
      <c r="AV4040" s="13" t="s">
        <v>79</v>
      </c>
      <c r="AW4040" s="13" t="s">
        <v>26</v>
      </c>
      <c r="AX4040" s="13" t="s">
        <v>71</v>
      </c>
      <c r="AY4040" s="167" t="s">
        <v>157</v>
      </c>
    </row>
    <row r="4041" spans="1:65" s="13" customFormat="1" ht="22.5" x14ac:dyDescent="0.2">
      <c r="B4041" s="165"/>
      <c r="D4041" s="166" t="s">
        <v>269</v>
      </c>
      <c r="E4041" s="167" t="s">
        <v>1</v>
      </c>
      <c r="F4041" s="168" t="s">
        <v>4601</v>
      </c>
      <c r="H4041" s="167" t="s">
        <v>1</v>
      </c>
      <c r="L4041" s="165"/>
      <c r="M4041" s="169"/>
      <c r="N4041" s="170"/>
      <c r="O4041" s="170"/>
      <c r="P4041" s="170"/>
      <c r="Q4041" s="170"/>
      <c r="R4041" s="170"/>
      <c r="S4041" s="170"/>
      <c r="T4041" s="171"/>
      <c r="AT4041" s="167" t="s">
        <v>269</v>
      </c>
      <c r="AU4041" s="167" t="s">
        <v>87</v>
      </c>
      <c r="AV4041" s="13" t="s">
        <v>79</v>
      </c>
      <c r="AW4041" s="13" t="s">
        <v>26</v>
      </c>
      <c r="AX4041" s="13" t="s">
        <v>71</v>
      </c>
      <c r="AY4041" s="167" t="s">
        <v>157</v>
      </c>
    </row>
    <row r="4042" spans="1:65" s="14" customFormat="1" x14ac:dyDescent="0.2">
      <c r="B4042" s="172"/>
      <c r="D4042" s="166" t="s">
        <v>269</v>
      </c>
      <c r="E4042" s="173" t="s">
        <v>1</v>
      </c>
      <c r="F4042" s="174" t="s">
        <v>4642</v>
      </c>
      <c r="H4042" s="175">
        <v>13</v>
      </c>
      <c r="L4042" s="172"/>
      <c r="M4042" s="176"/>
      <c r="N4042" s="177"/>
      <c r="O4042" s="177"/>
      <c r="P4042" s="177"/>
      <c r="Q4042" s="177"/>
      <c r="R4042" s="177"/>
      <c r="S4042" s="177"/>
      <c r="T4042" s="178"/>
      <c r="AT4042" s="173" t="s">
        <v>269</v>
      </c>
      <c r="AU4042" s="173" t="s">
        <v>87</v>
      </c>
      <c r="AV4042" s="14" t="s">
        <v>87</v>
      </c>
      <c r="AW4042" s="14" t="s">
        <v>26</v>
      </c>
      <c r="AX4042" s="14" t="s">
        <v>71</v>
      </c>
      <c r="AY4042" s="173" t="s">
        <v>157</v>
      </c>
    </row>
    <row r="4043" spans="1:65" s="14" customFormat="1" x14ac:dyDescent="0.2">
      <c r="B4043" s="172"/>
      <c r="D4043" s="166" t="s">
        <v>269</v>
      </c>
      <c r="E4043" s="173" t="s">
        <v>1</v>
      </c>
      <c r="F4043" s="174" t="s">
        <v>4643</v>
      </c>
      <c r="H4043" s="175">
        <v>42.4</v>
      </c>
      <c r="L4043" s="172"/>
      <c r="M4043" s="176"/>
      <c r="N4043" s="177"/>
      <c r="O4043" s="177"/>
      <c r="P4043" s="177"/>
      <c r="Q4043" s="177"/>
      <c r="R4043" s="177"/>
      <c r="S4043" s="177"/>
      <c r="T4043" s="178"/>
      <c r="AT4043" s="173" t="s">
        <v>269</v>
      </c>
      <c r="AU4043" s="173" t="s">
        <v>87</v>
      </c>
      <c r="AV4043" s="14" t="s">
        <v>87</v>
      </c>
      <c r="AW4043" s="14" t="s">
        <v>26</v>
      </c>
      <c r="AX4043" s="14" t="s">
        <v>71</v>
      </c>
      <c r="AY4043" s="173" t="s">
        <v>157</v>
      </c>
    </row>
    <row r="4044" spans="1:65" s="14" customFormat="1" x14ac:dyDescent="0.2">
      <c r="B4044" s="172"/>
      <c r="D4044" s="166" t="s">
        <v>269</v>
      </c>
      <c r="E4044" s="173" t="s">
        <v>1</v>
      </c>
      <c r="F4044" s="174" t="s">
        <v>4644</v>
      </c>
      <c r="H4044" s="175">
        <v>1491.2</v>
      </c>
      <c r="L4044" s="172"/>
      <c r="M4044" s="176"/>
      <c r="N4044" s="177"/>
      <c r="O4044" s="177"/>
      <c r="P4044" s="177"/>
      <c r="Q4044" s="177"/>
      <c r="R4044" s="177"/>
      <c r="S4044" s="177"/>
      <c r="T4044" s="178"/>
      <c r="AT4044" s="173" t="s">
        <v>269</v>
      </c>
      <c r="AU4044" s="173" t="s">
        <v>87</v>
      </c>
      <c r="AV4044" s="14" t="s">
        <v>87</v>
      </c>
      <c r="AW4044" s="14" t="s">
        <v>26</v>
      </c>
      <c r="AX4044" s="14" t="s">
        <v>71</v>
      </c>
      <c r="AY4044" s="173" t="s">
        <v>157</v>
      </c>
    </row>
    <row r="4045" spans="1:65" s="14" customFormat="1" x14ac:dyDescent="0.2">
      <c r="B4045" s="172"/>
      <c r="D4045" s="166" t="s">
        <v>269</v>
      </c>
      <c r="E4045" s="173" t="s">
        <v>1</v>
      </c>
      <c r="F4045" s="174" t="s">
        <v>4645</v>
      </c>
      <c r="H4045" s="175">
        <v>446.9</v>
      </c>
      <c r="L4045" s="172"/>
      <c r="M4045" s="176"/>
      <c r="N4045" s="177"/>
      <c r="O4045" s="177"/>
      <c r="P4045" s="177"/>
      <c r="Q4045" s="177"/>
      <c r="R4045" s="177"/>
      <c r="S4045" s="177"/>
      <c r="T4045" s="178"/>
      <c r="AT4045" s="173" t="s">
        <v>269</v>
      </c>
      <c r="AU4045" s="173" t="s">
        <v>87</v>
      </c>
      <c r="AV4045" s="14" t="s">
        <v>87</v>
      </c>
      <c r="AW4045" s="14" t="s">
        <v>26</v>
      </c>
      <c r="AX4045" s="14" t="s">
        <v>71</v>
      </c>
      <c r="AY4045" s="173" t="s">
        <v>157</v>
      </c>
    </row>
    <row r="4046" spans="1:65" s="14" customFormat="1" ht="22.5" x14ac:dyDescent="0.2">
      <c r="B4046" s="172"/>
      <c r="D4046" s="166" t="s">
        <v>269</v>
      </c>
      <c r="E4046" s="173" t="s">
        <v>1</v>
      </c>
      <c r="F4046" s="174" t="s">
        <v>4646</v>
      </c>
      <c r="H4046" s="175">
        <v>610.20000000000005</v>
      </c>
      <c r="L4046" s="172"/>
      <c r="M4046" s="176"/>
      <c r="N4046" s="177"/>
      <c r="O4046" s="177"/>
      <c r="P4046" s="177"/>
      <c r="Q4046" s="177"/>
      <c r="R4046" s="177"/>
      <c r="S4046" s="177"/>
      <c r="T4046" s="178"/>
      <c r="AT4046" s="173" t="s">
        <v>269</v>
      </c>
      <c r="AU4046" s="173" t="s">
        <v>87</v>
      </c>
      <c r="AV4046" s="14" t="s">
        <v>87</v>
      </c>
      <c r="AW4046" s="14" t="s">
        <v>26</v>
      </c>
      <c r="AX4046" s="14" t="s">
        <v>71</v>
      </c>
      <c r="AY4046" s="173" t="s">
        <v>157</v>
      </c>
    </row>
    <row r="4047" spans="1:65" s="14" customFormat="1" x14ac:dyDescent="0.2">
      <c r="B4047" s="172"/>
      <c r="D4047" s="166" t="s">
        <v>269</v>
      </c>
      <c r="E4047" s="173" t="s">
        <v>1</v>
      </c>
      <c r="F4047" s="174" t="s">
        <v>4647</v>
      </c>
      <c r="H4047" s="175">
        <v>327.8</v>
      </c>
      <c r="L4047" s="172"/>
      <c r="M4047" s="176"/>
      <c r="N4047" s="177"/>
      <c r="O4047" s="177"/>
      <c r="P4047" s="177"/>
      <c r="Q4047" s="177"/>
      <c r="R4047" s="177"/>
      <c r="S4047" s="177"/>
      <c r="T4047" s="178"/>
      <c r="AT4047" s="173" t="s">
        <v>269</v>
      </c>
      <c r="AU4047" s="173" t="s">
        <v>87</v>
      </c>
      <c r="AV4047" s="14" t="s">
        <v>87</v>
      </c>
      <c r="AW4047" s="14" t="s">
        <v>26</v>
      </c>
      <c r="AX4047" s="14" t="s">
        <v>71</v>
      </c>
      <c r="AY4047" s="173" t="s">
        <v>157</v>
      </c>
    </row>
    <row r="4048" spans="1:65" s="14" customFormat="1" x14ac:dyDescent="0.2">
      <c r="B4048" s="172"/>
      <c r="D4048" s="166" t="s">
        <v>269</v>
      </c>
      <c r="E4048" s="173" t="s">
        <v>1</v>
      </c>
      <c r="F4048" s="174" t="s">
        <v>4648</v>
      </c>
      <c r="H4048" s="175">
        <v>11.3</v>
      </c>
      <c r="L4048" s="172"/>
      <c r="M4048" s="176"/>
      <c r="N4048" s="177"/>
      <c r="O4048" s="177"/>
      <c r="P4048" s="177"/>
      <c r="Q4048" s="177"/>
      <c r="R4048" s="177"/>
      <c r="S4048" s="177"/>
      <c r="T4048" s="178"/>
      <c r="AT4048" s="173" t="s">
        <v>269</v>
      </c>
      <c r="AU4048" s="173" t="s">
        <v>87</v>
      </c>
      <c r="AV4048" s="14" t="s">
        <v>87</v>
      </c>
      <c r="AW4048" s="14" t="s">
        <v>26</v>
      </c>
      <c r="AX4048" s="14" t="s">
        <v>71</v>
      </c>
      <c r="AY4048" s="173" t="s">
        <v>157</v>
      </c>
    </row>
    <row r="4049" spans="2:51" s="14" customFormat="1" x14ac:dyDescent="0.2">
      <c r="B4049" s="172"/>
      <c r="D4049" s="166" t="s">
        <v>269</v>
      </c>
      <c r="E4049" s="173" t="s">
        <v>1</v>
      </c>
      <c r="F4049" s="174" t="s">
        <v>4649</v>
      </c>
      <c r="H4049" s="175">
        <v>39.299999999999997</v>
      </c>
      <c r="L4049" s="172"/>
      <c r="M4049" s="176"/>
      <c r="N4049" s="177"/>
      <c r="O4049" s="177"/>
      <c r="P4049" s="177"/>
      <c r="Q4049" s="177"/>
      <c r="R4049" s="177"/>
      <c r="S4049" s="177"/>
      <c r="T4049" s="178"/>
      <c r="AT4049" s="173" t="s">
        <v>269</v>
      </c>
      <c r="AU4049" s="173" t="s">
        <v>87</v>
      </c>
      <c r="AV4049" s="14" t="s">
        <v>87</v>
      </c>
      <c r="AW4049" s="14" t="s">
        <v>26</v>
      </c>
      <c r="AX4049" s="14" t="s">
        <v>71</v>
      </c>
      <c r="AY4049" s="173" t="s">
        <v>157</v>
      </c>
    </row>
    <row r="4050" spans="2:51" s="14" customFormat="1" ht="33.75" x14ac:dyDescent="0.2">
      <c r="B4050" s="172"/>
      <c r="D4050" s="166" t="s">
        <v>269</v>
      </c>
      <c r="E4050" s="173" t="s">
        <v>1</v>
      </c>
      <c r="F4050" s="174" t="s">
        <v>4650</v>
      </c>
      <c r="H4050" s="175">
        <v>576.70000000000005</v>
      </c>
      <c r="L4050" s="172"/>
      <c r="M4050" s="176"/>
      <c r="N4050" s="177"/>
      <c r="O4050" s="177"/>
      <c r="P4050" s="177"/>
      <c r="Q4050" s="177"/>
      <c r="R4050" s="177"/>
      <c r="S4050" s="177"/>
      <c r="T4050" s="178"/>
      <c r="AT4050" s="173" t="s">
        <v>269</v>
      </c>
      <c r="AU4050" s="173" t="s">
        <v>87</v>
      </c>
      <c r="AV4050" s="14" t="s">
        <v>87</v>
      </c>
      <c r="AW4050" s="14" t="s">
        <v>26</v>
      </c>
      <c r="AX4050" s="14" t="s">
        <v>71</v>
      </c>
      <c r="AY4050" s="173" t="s">
        <v>157</v>
      </c>
    </row>
    <row r="4051" spans="2:51" s="14" customFormat="1" x14ac:dyDescent="0.2">
      <c r="B4051" s="172"/>
      <c r="D4051" s="166" t="s">
        <v>269</v>
      </c>
      <c r="E4051" s="173" t="s">
        <v>1</v>
      </c>
      <c r="F4051" s="174" t="s">
        <v>4651</v>
      </c>
      <c r="H4051" s="175">
        <v>5.5</v>
      </c>
      <c r="L4051" s="172"/>
      <c r="M4051" s="176"/>
      <c r="N4051" s="177"/>
      <c r="O4051" s="177"/>
      <c r="P4051" s="177"/>
      <c r="Q4051" s="177"/>
      <c r="R4051" s="177"/>
      <c r="S4051" s="177"/>
      <c r="T4051" s="178"/>
      <c r="AT4051" s="173" t="s">
        <v>269</v>
      </c>
      <c r="AU4051" s="173" t="s">
        <v>87</v>
      </c>
      <c r="AV4051" s="14" t="s">
        <v>87</v>
      </c>
      <c r="AW4051" s="14" t="s">
        <v>26</v>
      </c>
      <c r="AX4051" s="14" t="s">
        <v>71</v>
      </c>
      <c r="AY4051" s="173" t="s">
        <v>157</v>
      </c>
    </row>
    <row r="4052" spans="2:51" s="14" customFormat="1" ht="22.5" x14ac:dyDescent="0.2">
      <c r="B4052" s="172"/>
      <c r="D4052" s="166" t="s">
        <v>269</v>
      </c>
      <c r="E4052" s="173" t="s">
        <v>1</v>
      </c>
      <c r="F4052" s="174" t="s">
        <v>4652</v>
      </c>
      <c r="H4052" s="175">
        <v>1432.5</v>
      </c>
      <c r="L4052" s="172"/>
      <c r="M4052" s="176"/>
      <c r="N4052" s="177"/>
      <c r="O4052" s="177"/>
      <c r="P4052" s="177"/>
      <c r="Q4052" s="177"/>
      <c r="R4052" s="177"/>
      <c r="S4052" s="177"/>
      <c r="T4052" s="178"/>
      <c r="AT4052" s="173" t="s">
        <v>269</v>
      </c>
      <c r="AU4052" s="173" t="s">
        <v>87</v>
      </c>
      <c r="AV4052" s="14" t="s">
        <v>87</v>
      </c>
      <c r="AW4052" s="14" t="s">
        <v>26</v>
      </c>
      <c r="AX4052" s="14" t="s">
        <v>71</v>
      </c>
      <c r="AY4052" s="173" t="s">
        <v>157</v>
      </c>
    </row>
    <row r="4053" spans="2:51" s="14" customFormat="1" x14ac:dyDescent="0.2">
      <c r="B4053" s="172"/>
      <c r="D4053" s="166" t="s">
        <v>269</v>
      </c>
      <c r="E4053" s="173" t="s">
        <v>1</v>
      </c>
      <c r="F4053" s="174" t="s">
        <v>4653</v>
      </c>
      <c r="H4053" s="175">
        <v>118</v>
      </c>
      <c r="L4053" s="172"/>
      <c r="M4053" s="176"/>
      <c r="N4053" s="177"/>
      <c r="O4053" s="177"/>
      <c r="P4053" s="177"/>
      <c r="Q4053" s="177"/>
      <c r="R4053" s="177"/>
      <c r="S4053" s="177"/>
      <c r="T4053" s="178"/>
      <c r="AT4053" s="173" t="s">
        <v>269</v>
      </c>
      <c r="AU4053" s="173" t="s">
        <v>87</v>
      </c>
      <c r="AV4053" s="14" t="s">
        <v>87</v>
      </c>
      <c r="AW4053" s="14" t="s">
        <v>26</v>
      </c>
      <c r="AX4053" s="14" t="s">
        <v>71</v>
      </c>
      <c r="AY4053" s="173" t="s">
        <v>157</v>
      </c>
    </row>
    <row r="4054" spans="2:51" s="16" customFormat="1" x14ac:dyDescent="0.2">
      <c r="B4054" s="186"/>
      <c r="D4054" s="166" t="s">
        <v>269</v>
      </c>
      <c r="E4054" s="187" t="s">
        <v>1</v>
      </c>
      <c r="F4054" s="188" t="s">
        <v>319</v>
      </c>
      <c r="H4054" s="189">
        <v>5114.8</v>
      </c>
      <c r="L4054" s="186"/>
      <c r="M4054" s="190"/>
      <c r="N4054" s="191"/>
      <c r="O4054" s="191"/>
      <c r="P4054" s="191"/>
      <c r="Q4054" s="191"/>
      <c r="R4054" s="191"/>
      <c r="S4054" s="191"/>
      <c r="T4054" s="192"/>
      <c r="AT4054" s="187" t="s">
        <v>269</v>
      </c>
      <c r="AU4054" s="187" t="s">
        <v>87</v>
      </c>
      <c r="AV4054" s="16" t="s">
        <v>92</v>
      </c>
      <c r="AW4054" s="16" t="s">
        <v>26</v>
      </c>
      <c r="AX4054" s="16" t="s">
        <v>71</v>
      </c>
      <c r="AY4054" s="187" t="s">
        <v>157</v>
      </c>
    </row>
    <row r="4055" spans="2:51" s="14" customFormat="1" x14ac:dyDescent="0.2">
      <c r="B4055" s="172"/>
      <c r="D4055" s="166" t="s">
        <v>269</v>
      </c>
      <c r="E4055" s="173" t="s">
        <v>1</v>
      </c>
      <c r="F4055" s="174" t="s">
        <v>4654</v>
      </c>
      <c r="H4055" s="175">
        <v>255.74</v>
      </c>
      <c r="L4055" s="172"/>
      <c r="M4055" s="176"/>
      <c r="N4055" s="177"/>
      <c r="O4055" s="177"/>
      <c r="P4055" s="177"/>
      <c r="Q4055" s="177"/>
      <c r="R4055" s="177"/>
      <c r="S4055" s="177"/>
      <c r="T4055" s="178"/>
      <c r="AT4055" s="173" t="s">
        <v>269</v>
      </c>
      <c r="AU4055" s="173" t="s">
        <v>87</v>
      </c>
      <c r="AV4055" s="14" t="s">
        <v>87</v>
      </c>
      <c r="AW4055" s="14" t="s">
        <v>26</v>
      </c>
      <c r="AX4055" s="14" t="s">
        <v>71</v>
      </c>
      <c r="AY4055" s="173" t="s">
        <v>157</v>
      </c>
    </row>
    <row r="4056" spans="2:51" s="14" customFormat="1" x14ac:dyDescent="0.2">
      <c r="B4056" s="172"/>
      <c r="D4056" s="166" t="s">
        <v>269</v>
      </c>
      <c r="E4056" s="173" t="s">
        <v>1</v>
      </c>
      <c r="F4056" s="174" t="s">
        <v>4655</v>
      </c>
      <c r="H4056" s="175">
        <v>255.74</v>
      </c>
      <c r="L4056" s="172"/>
      <c r="M4056" s="176"/>
      <c r="N4056" s="177"/>
      <c r="O4056" s="177"/>
      <c r="P4056" s="177"/>
      <c r="Q4056" s="177"/>
      <c r="R4056" s="177"/>
      <c r="S4056" s="177"/>
      <c r="T4056" s="178"/>
      <c r="AT4056" s="173" t="s">
        <v>269</v>
      </c>
      <c r="AU4056" s="173" t="s">
        <v>87</v>
      </c>
      <c r="AV4056" s="14" t="s">
        <v>87</v>
      </c>
      <c r="AW4056" s="14" t="s">
        <v>26</v>
      </c>
      <c r="AX4056" s="14" t="s">
        <v>71</v>
      </c>
      <c r="AY4056" s="173" t="s">
        <v>157</v>
      </c>
    </row>
    <row r="4057" spans="2:51" s="16" customFormat="1" x14ac:dyDescent="0.2">
      <c r="B4057" s="186"/>
      <c r="D4057" s="166" t="s">
        <v>269</v>
      </c>
      <c r="E4057" s="187" t="s">
        <v>1</v>
      </c>
      <c r="F4057" s="188" t="s">
        <v>319</v>
      </c>
      <c r="H4057" s="189">
        <v>511.48</v>
      </c>
      <c r="L4057" s="186"/>
      <c r="M4057" s="190"/>
      <c r="N4057" s="191"/>
      <c r="O4057" s="191"/>
      <c r="P4057" s="191"/>
      <c r="Q4057" s="191"/>
      <c r="R4057" s="191"/>
      <c r="S4057" s="191"/>
      <c r="T4057" s="192"/>
      <c r="AT4057" s="187" t="s">
        <v>269</v>
      </c>
      <c r="AU4057" s="187" t="s">
        <v>87</v>
      </c>
      <c r="AV4057" s="16" t="s">
        <v>92</v>
      </c>
      <c r="AW4057" s="16" t="s">
        <v>26</v>
      </c>
      <c r="AX4057" s="16" t="s">
        <v>71</v>
      </c>
      <c r="AY4057" s="187" t="s">
        <v>157</v>
      </c>
    </row>
    <row r="4058" spans="2:51" s="13" customFormat="1" x14ac:dyDescent="0.2">
      <c r="B4058" s="165"/>
      <c r="D4058" s="166" t="s">
        <v>269</v>
      </c>
      <c r="E4058" s="167" t="s">
        <v>1</v>
      </c>
      <c r="F4058" s="168" t="s">
        <v>4457</v>
      </c>
      <c r="H4058" s="167" t="s">
        <v>1</v>
      </c>
      <c r="L4058" s="165"/>
      <c r="M4058" s="169"/>
      <c r="N4058" s="170"/>
      <c r="O4058" s="170"/>
      <c r="P4058" s="170"/>
      <c r="Q4058" s="170"/>
      <c r="R4058" s="170"/>
      <c r="S4058" s="170"/>
      <c r="T4058" s="171"/>
      <c r="AT4058" s="167" t="s">
        <v>269</v>
      </c>
      <c r="AU4058" s="167" t="s">
        <v>87</v>
      </c>
      <c r="AV4058" s="13" t="s">
        <v>79</v>
      </c>
      <c r="AW4058" s="13" t="s">
        <v>26</v>
      </c>
      <c r="AX4058" s="13" t="s">
        <v>71</v>
      </c>
      <c r="AY4058" s="167" t="s">
        <v>157</v>
      </c>
    </row>
    <row r="4059" spans="2:51" s="13" customFormat="1" x14ac:dyDescent="0.2">
      <c r="B4059" s="165"/>
      <c r="D4059" s="166" t="s">
        <v>269</v>
      </c>
      <c r="E4059" s="167" t="s">
        <v>1</v>
      </c>
      <c r="F4059" s="168" t="s">
        <v>4458</v>
      </c>
      <c r="H4059" s="167" t="s">
        <v>1</v>
      </c>
      <c r="L4059" s="165"/>
      <c r="M4059" s="169"/>
      <c r="N4059" s="170"/>
      <c r="O4059" s="170"/>
      <c r="P4059" s="170"/>
      <c r="Q4059" s="170"/>
      <c r="R4059" s="170"/>
      <c r="S4059" s="170"/>
      <c r="T4059" s="171"/>
      <c r="AT4059" s="167" t="s">
        <v>269</v>
      </c>
      <c r="AU4059" s="167" t="s">
        <v>87</v>
      </c>
      <c r="AV4059" s="13" t="s">
        <v>79</v>
      </c>
      <c r="AW4059" s="13" t="s">
        <v>26</v>
      </c>
      <c r="AX4059" s="13" t="s">
        <v>71</v>
      </c>
      <c r="AY4059" s="167" t="s">
        <v>157</v>
      </c>
    </row>
    <row r="4060" spans="2:51" s="13" customFormat="1" ht="33.75" x14ac:dyDescent="0.2">
      <c r="B4060" s="165"/>
      <c r="D4060" s="166" t="s">
        <v>269</v>
      </c>
      <c r="E4060" s="167" t="s">
        <v>1</v>
      </c>
      <c r="F4060" s="168" t="s">
        <v>4459</v>
      </c>
      <c r="H4060" s="167" t="s">
        <v>1</v>
      </c>
      <c r="L4060" s="165"/>
      <c r="M4060" s="169"/>
      <c r="N4060" s="170"/>
      <c r="O4060" s="170"/>
      <c r="P4060" s="170"/>
      <c r="Q4060" s="170"/>
      <c r="R4060" s="170"/>
      <c r="S4060" s="170"/>
      <c r="T4060" s="171"/>
      <c r="AT4060" s="167" t="s">
        <v>269</v>
      </c>
      <c r="AU4060" s="167" t="s">
        <v>87</v>
      </c>
      <c r="AV4060" s="13" t="s">
        <v>79</v>
      </c>
      <c r="AW4060" s="13" t="s">
        <v>26</v>
      </c>
      <c r="AX4060" s="13" t="s">
        <v>71</v>
      </c>
      <c r="AY4060" s="167" t="s">
        <v>157</v>
      </c>
    </row>
    <row r="4061" spans="2:51" s="13" customFormat="1" x14ac:dyDescent="0.2">
      <c r="B4061" s="165"/>
      <c r="D4061" s="166" t="s">
        <v>269</v>
      </c>
      <c r="E4061" s="167" t="s">
        <v>1</v>
      </c>
      <c r="F4061" s="168" t="s">
        <v>4460</v>
      </c>
      <c r="H4061" s="167" t="s">
        <v>1</v>
      </c>
      <c r="L4061" s="165"/>
      <c r="M4061" s="169"/>
      <c r="N4061" s="170"/>
      <c r="O4061" s="170"/>
      <c r="P4061" s="170"/>
      <c r="Q4061" s="170"/>
      <c r="R4061" s="170"/>
      <c r="S4061" s="170"/>
      <c r="T4061" s="171"/>
      <c r="AT4061" s="167" t="s">
        <v>269</v>
      </c>
      <c r="AU4061" s="167" t="s">
        <v>87</v>
      </c>
      <c r="AV4061" s="13" t="s">
        <v>79</v>
      </c>
      <c r="AW4061" s="13" t="s">
        <v>26</v>
      </c>
      <c r="AX4061" s="13" t="s">
        <v>71</v>
      </c>
      <c r="AY4061" s="167" t="s">
        <v>157</v>
      </c>
    </row>
    <row r="4062" spans="2:51" s="13" customFormat="1" ht="22.5" x14ac:dyDescent="0.2">
      <c r="B4062" s="165"/>
      <c r="D4062" s="166" t="s">
        <v>269</v>
      </c>
      <c r="E4062" s="167" t="s">
        <v>1</v>
      </c>
      <c r="F4062" s="168" t="s">
        <v>4461</v>
      </c>
      <c r="H4062" s="167" t="s">
        <v>1</v>
      </c>
      <c r="L4062" s="165"/>
      <c r="M4062" s="169"/>
      <c r="N4062" s="170"/>
      <c r="O4062" s="170"/>
      <c r="P4062" s="170"/>
      <c r="Q4062" s="170"/>
      <c r="R4062" s="170"/>
      <c r="S4062" s="170"/>
      <c r="T4062" s="171"/>
      <c r="AT4062" s="167" t="s">
        <v>269</v>
      </c>
      <c r="AU4062" s="167" t="s">
        <v>87</v>
      </c>
      <c r="AV4062" s="13" t="s">
        <v>79</v>
      </c>
      <c r="AW4062" s="13" t="s">
        <v>26</v>
      </c>
      <c r="AX4062" s="13" t="s">
        <v>71</v>
      </c>
      <c r="AY4062" s="167" t="s">
        <v>157</v>
      </c>
    </row>
    <row r="4063" spans="2:51" s="13" customFormat="1" ht="22.5" x14ac:dyDescent="0.2">
      <c r="B4063" s="165"/>
      <c r="D4063" s="166" t="s">
        <v>269</v>
      </c>
      <c r="E4063" s="167" t="s">
        <v>1</v>
      </c>
      <c r="F4063" s="168" t="s">
        <v>4462</v>
      </c>
      <c r="H4063" s="167" t="s">
        <v>1</v>
      </c>
      <c r="L4063" s="165"/>
      <c r="M4063" s="169"/>
      <c r="N4063" s="170"/>
      <c r="O4063" s="170"/>
      <c r="P4063" s="170"/>
      <c r="Q4063" s="170"/>
      <c r="R4063" s="170"/>
      <c r="S4063" s="170"/>
      <c r="T4063" s="171"/>
      <c r="AT4063" s="167" t="s">
        <v>269</v>
      </c>
      <c r="AU4063" s="167" t="s">
        <v>87</v>
      </c>
      <c r="AV4063" s="13" t="s">
        <v>79</v>
      </c>
      <c r="AW4063" s="13" t="s">
        <v>26</v>
      </c>
      <c r="AX4063" s="13" t="s">
        <v>71</v>
      </c>
      <c r="AY4063" s="167" t="s">
        <v>157</v>
      </c>
    </row>
    <row r="4064" spans="2:51" s="13" customFormat="1" x14ac:dyDescent="0.2">
      <c r="B4064" s="165"/>
      <c r="D4064" s="166" t="s">
        <v>269</v>
      </c>
      <c r="E4064" s="167" t="s">
        <v>1</v>
      </c>
      <c r="F4064" s="168" t="s">
        <v>4463</v>
      </c>
      <c r="H4064" s="167" t="s">
        <v>1</v>
      </c>
      <c r="L4064" s="165"/>
      <c r="M4064" s="169"/>
      <c r="N4064" s="170"/>
      <c r="O4064" s="170"/>
      <c r="P4064" s="170"/>
      <c r="Q4064" s="170"/>
      <c r="R4064" s="170"/>
      <c r="S4064" s="170"/>
      <c r="T4064" s="171"/>
      <c r="AT4064" s="167" t="s">
        <v>269</v>
      </c>
      <c r="AU4064" s="167" t="s">
        <v>87</v>
      </c>
      <c r="AV4064" s="13" t="s">
        <v>79</v>
      </c>
      <c r="AW4064" s="13" t="s">
        <v>26</v>
      </c>
      <c r="AX4064" s="13" t="s">
        <v>71</v>
      </c>
      <c r="AY4064" s="167" t="s">
        <v>157</v>
      </c>
    </row>
    <row r="4065" spans="1:65" s="13" customFormat="1" ht="22.5" x14ac:dyDescent="0.2">
      <c r="B4065" s="165"/>
      <c r="D4065" s="166" t="s">
        <v>269</v>
      </c>
      <c r="E4065" s="167" t="s">
        <v>1</v>
      </c>
      <c r="F4065" s="168" t="s">
        <v>4464</v>
      </c>
      <c r="H4065" s="167" t="s">
        <v>1</v>
      </c>
      <c r="L4065" s="165"/>
      <c r="M4065" s="169"/>
      <c r="N4065" s="170"/>
      <c r="O4065" s="170"/>
      <c r="P4065" s="170"/>
      <c r="Q4065" s="170"/>
      <c r="R4065" s="170"/>
      <c r="S4065" s="170"/>
      <c r="T4065" s="171"/>
      <c r="AT4065" s="167" t="s">
        <v>269</v>
      </c>
      <c r="AU4065" s="167" t="s">
        <v>87</v>
      </c>
      <c r="AV4065" s="13" t="s">
        <v>79</v>
      </c>
      <c r="AW4065" s="13" t="s">
        <v>26</v>
      </c>
      <c r="AX4065" s="13" t="s">
        <v>71</v>
      </c>
      <c r="AY4065" s="167" t="s">
        <v>157</v>
      </c>
    </row>
    <row r="4066" spans="1:65" s="13" customFormat="1" x14ac:dyDescent="0.2">
      <c r="B4066" s="165"/>
      <c r="D4066" s="166" t="s">
        <v>269</v>
      </c>
      <c r="E4066" s="167" t="s">
        <v>1</v>
      </c>
      <c r="F4066" s="168" t="s">
        <v>4465</v>
      </c>
      <c r="H4066" s="167" t="s">
        <v>1</v>
      </c>
      <c r="L4066" s="165"/>
      <c r="M4066" s="169"/>
      <c r="N4066" s="170"/>
      <c r="O4066" s="170"/>
      <c r="P4066" s="170"/>
      <c r="Q4066" s="170"/>
      <c r="R4066" s="170"/>
      <c r="S4066" s="170"/>
      <c r="T4066" s="171"/>
      <c r="AT4066" s="167" t="s">
        <v>269</v>
      </c>
      <c r="AU4066" s="167" t="s">
        <v>87</v>
      </c>
      <c r="AV4066" s="13" t="s">
        <v>79</v>
      </c>
      <c r="AW4066" s="13" t="s">
        <v>26</v>
      </c>
      <c r="AX4066" s="13" t="s">
        <v>71</v>
      </c>
      <c r="AY4066" s="167" t="s">
        <v>157</v>
      </c>
    </row>
    <row r="4067" spans="1:65" s="15" customFormat="1" x14ac:dyDescent="0.2">
      <c r="B4067" s="179"/>
      <c r="D4067" s="166" t="s">
        <v>269</v>
      </c>
      <c r="E4067" s="180" t="s">
        <v>1</v>
      </c>
      <c r="F4067" s="181" t="s">
        <v>272</v>
      </c>
      <c r="H4067" s="182">
        <v>5626.28</v>
      </c>
      <c r="L4067" s="179"/>
      <c r="M4067" s="183"/>
      <c r="N4067" s="184"/>
      <c r="O4067" s="184"/>
      <c r="P4067" s="184"/>
      <c r="Q4067" s="184"/>
      <c r="R4067" s="184"/>
      <c r="S4067" s="184"/>
      <c r="T4067" s="185"/>
      <c r="AT4067" s="180" t="s">
        <v>269</v>
      </c>
      <c r="AU4067" s="180" t="s">
        <v>87</v>
      </c>
      <c r="AV4067" s="15" t="s">
        <v>162</v>
      </c>
      <c r="AW4067" s="15" t="s">
        <v>26</v>
      </c>
      <c r="AX4067" s="15" t="s">
        <v>79</v>
      </c>
      <c r="AY4067" s="180" t="s">
        <v>157</v>
      </c>
    </row>
    <row r="4068" spans="1:65" s="2" customFormat="1" ht="49.15" customHeight="1" x14ac:dyDescent="0.2">
      <c r="A4068" s="30"/>
      <c r="B4068" s="147"/>
      <c r="C4068" s="148" t="s">
        <v>4656</v>
      </c>
      <c r="D4068" s="148" t="s">
        <v>159</v>
      </c>
      <c r="E4068" s="149" t="s">
        <v>4657</v>
      </c>
      <c r="F4068" s="150" t="s">
        <v>4658</v>
      </c>
      <c r="G4068" s="151" t="s">
        <v>757</v>
      </c>
      <c r="H4068" s="152">
        <v>452.07799999999997</v>
      </c>
      <c r="I4068" s="152"/>
      <c r="J4068" s="152">
        <f>ROUND(I4068*H4068,3)</f>
        <v>0</v>
      </c>
      <c r="K4068" s="153"/>
      <c r="L4068" s="31"/>
      <c r="M4068" s="154" t="s">
        <v>1</v>
      </c>
      <c r="N4068" s="155" t="s">
        <v>37</v>
      </c>
      <c r="O4068" s="156">
        <v>2.1000000000000001E-2</v>
      </c>
      <c r="P4068" s="156">
        <f>O4068*H4068</f>
        <v>9.4936380000000007</v>
      </c>
      <c r="Q4068" s="156">
        <v>0</v>
      </c>
      <c r="R4068" s="156">
        <f>Q4068*H4068</f>
        <v>0</v>
      </c>
      <c r="S4068" s="156">
        <v>0</v>
      </c>
      <c r="T4068" s="157">
        <f>S4068*H4068</f>
        <v>0</v>
      </c>
      <c r="U4068" s="30"/>
      <c r="V4068" s="30"/>
      <c r="W4068" s="30"/>
      <c r="X4068" s="30"/>
      <c r="Y4068" s="30"/>
      <c r="Z4068" s="30"/>
      <c r="AA4068" s="30"/>
      <c r="AB4068" s="30"/>
      <c r="AC4068" s="30"/>
      <c r="AD4068" s="30"/>
      <c r="AE4068" s="30"/>
      <c r="AR4068" s="158" t="s">
        <v>682</v>
      </c>
      <c r="AT4068" s="158" t="s">
        <v>159</v>
      </c>
      <c r="AU4068" s="158" t="s">
        <v>87</v>
      </c>
      <c r="AY4068" s="18" t="s">
        <v>157</v>
      </c>
      <c r="BE4068" s="159">
        <f>IF(N4068="základná",J4068,0)</f>
        <v>0</v>
      </c>
      <c r="BF4068" s="159">
        <f>IF(N4068="znížená",J4068,0)</f>
        <v>0</v>
      </c>
      <c r="BG4068" s="159">
        <f>IF(N4068="zákl. prenesená",J4068,0)</f>
        <v>0</v>
      </c>
      <c r="BH4068" s="159">
        <f>IF(N4068="zníž. prenesená",J4068,0)</f>
        <v>0</v>
      </c>
      <c r="BI4068" s="159">
        <f>IF(N4068="nulová",J4068,0)</f>
        <v>0</v>
      </c>
      <c r="BJ4068" s="18" t="s">
        <v>87</v>
      </c>
      <c r="BK4068" s="160">
        <f>ROUND(I4068*H4068,3)</f>
        <v>0</v>
      </c>
      <c r="BL4068" s="18" t="s">
        <v>682</v>
      </c>
      <c r="BM4068" s="158" t="s">
        <v>4659</v>
      </c>
    </row>
    <row r="4069" spans="1:65" s="13" customFormat="1" ht="22.5" x14ac:dyDescent="0.2">
      <c r="B4069" s="165"/>
      <c r="D4069" s="166" t="s">
        <v>269</v>
      </c>
      <c r="E4069" s="167" t="s">
        <v>1</v>
      </c>
      <c r="F4069" s="168" t="s">
        <v>4660</v>
      </c>
      <c r="H4069" s="167" t="s">
        <v>1</v>
      </c>
      <c r="L4069" s="165"/>
      <c r="M4069" s="169"/>
      <c r="N4069" s="170"/>
      <c r="O4069" s="170"/>
      <c r="P4069" s="170"/>
      <c r="Q4069" s="170"/>
      <c r="R4069" s="170"/>
      <c r="S4069" s="170"/>
      <c r="T4069" s="171"/>
      <c r="AT4069" s="167" t="s">
        <v>269</v>
      </c>
      <c r="AU4069" s="167" t="s">
        <v>87</v>
      </c>
      <c r="AV4069" s="13" t="s">
        <v>79</v>
      </c>
      <c r="AW4069" s="13" t="s">
        <v>26</v>
      </c>
      <c r="AX4069" s="13" t="s">
        <v>71</v>
      </c>
      <c r="AY4069" s="167" t="s">
        <v>157</v>
      </c>
    </row>
    <row r="4070" spans="1:65" s="14" customFormat="1" ht="33.75" x14ac:dyDescent="0.2">
      <c r="B4070" s="172"/>
      <c r="D4070" s="166" t="s">
        <v>269</v>
      </c>
      <c r="E4070" s="173" t="s">
        <v>1</v>
      </c>
      <c r="F4070" s="174" t="s">
        <v>4661</v>
      </c>
      <c r="H4070" s="175">
        <v>430.55</v>
      </c>
      <c r="L4070" s="172"/>
      <c r="M4070" s="176"/>
      <c r="N4070" s="177"/>
      <c r="O4070" s="177"/>
      <c r="P4070" s="177"/>
      <c r="Q4070" s="177"/>
      <c r="R4070" s="177"/>
      <c r="S4070" s="177"/>
      <c r="T4070" s="178"/>
      <c r="AT4070" s="173" t="s">
        <v>269</v>
      </c>
      <c r="AU4070" s="173" t="s">
        <v>87</v>
      </c>
      <c r="AV4070" s="14" t="s">
        <v>87</v>
      </c>
      <c r="AW4070" s="14" t="s">
        <v>26</v>
      </c>
      <c r="AX4070" s="14" t="s">
        <v>71</v>
      </c>
      <c r="AY4070" s="173" t="s">
        <v>157</v>
      </c>
    </row>
    <row r="4071" spans="1:65" s="14" customFormat="1" x14ac:dyDescent="0.2">
      <c r="B4071" s="172"/>
      <c r="D4071" s="166" t="s">
        <v>269</v>
      </c>
      <c r="E4071" s="173" t="s">
        <v>1</v>
      </c>
      <c r="F4071" s="174" t="s">
        <v>4662</v>
      </c>
      <c r="H4071" s="175">
        <v>21.527999999999999</v>
      </c>
      <c r="L4071" s="172"/>
      <c r="M4071" s="176"/>
      <c r="N4071" s="177"/>
      <c r="O4071" s="177"/>
      <c r="P4071" s="177"/>
      <c r="Q4071" s="177"/>
      <c r="R4071" s="177"/>
      <c r="S4071" s="177"/>
      <c r="T4071" s="178"/>
      <c r="AT4071" s="173" t="s">
        <v>269</v>
      </c>
      <c r="AU4071" s="173" t="s">
        <v>87</v>
      </c>
      <c r="AV4071" s="14" t="s">
        <v>87</v>
      </c>
      <c r="AW4071" s="14" t="s">
        <v>26</v>
      </c>
      <c r="AX4071" s="14" t="s">
        <v>71</v>
      </c>
      <c r="AY4071" s="173" t="s">
        <v>157</v>
      </c>
    </row>
    <row r="4072" spans="1:65" s="15" customFormat="1" x14ac:dyDescent="0.2">
      <c r="B4072" s="179"/>
      <c r="D4072" s="166" t="s">
        <v>269</v>
      </c>
      <c r="E4072" s="180" t="s">
        <v>1</v>
      </c>
      <c r="F4072" s="181" t="s">
        <v>272</v>
      </c>
      <c r="H4072" s="182">
        <v>452.07799999999997</v>
      </c>
      <c r="L4072" s="179"/>
      <c r="M4072" s="183"/>
      <c r="N4072" s="184"/>
      <c r="O4072" s="184"/>
      <c r="P4072" s="184"/>
      <c r="Q4072" s="184"/>
      <c r="R4072" s="184"/>
      <c r="S4072" s="184"/>
      <c r="T4072" s="185"/>
      <c r="AT4072" s="180" t="s">
        <v>269</v>
      </c>
      <c r="AU4072" s="180" t="s">
        <v>87</v>
      </c>
      <c r="AV4072" s="15" t="s">
        <v>162</v>
      </c>
      <c r="AW4072" s="15" t="s">
        <v>26</v>
      </c>
      <c r="AX4072" s="15" t="s">
        <v>79</v>
      </c>
      <c r="AY4072" s="180" t="s">
        <v>157</v>
      </c>
    </row>
    <row r="4073" spans="1:65" s="2" customFormat="1" ht="24.2" customHeight="1" x14ac:dyDescent="0.2">
      <c r="A4073" s="30"/>
      <c r="B4073" s="147"/>
      <c r="C4073" s="193" t="s">
        <v>4663</v>
      </c>
      <c r="D4073" s="193" t="s">
        <v>777</v>
      </c>
      <c r="E4073" s="194" t="s">
        <v>4664</v>
      </c>
      <c r="F4073" s="195" t="s">
        <v>4665</v>
      </c>
      <c r="G4073" s="196" t="s">
        <v>757</v>
      </c>
      <c r="H4073" s="197">
        <v>473.60599999999999</v>
      </c>
      <c r="I4073" s="197"/>
      <c r="J4073" s="197">
        <f>ROUND(I4073*H4073,3)</f>
        <v>0</v>
      </c>
      <c r="K4073" s="198"/>
      <c r="L4073" s="199"/>
      <c r="M4073" s="200" t="s">
        <v>1</v>
      </c>
      <c r="N4073" s="201" t="s">
        <v>37</v>
      </c>
      <c r="O4073" s="156">
        <v>0</v>
      </c>
      <c r="P4073" s="156">
        <f>O4073*H4073</f>
        <v>0</v>
      </c>
      <c r="Q4073" s="156">
        <v>1</v>
      </c>
      <c r="R4073" s="156">
        <f>Q4073*H4073</f>
        <v>473.60599999999999</v>
      </c>
      <c r="S4073" s="156">
        <v>0</v>
      </c>
      <c r="T4073" s="157">
        <f>S4073*H4073</f>
        <v>0</v>
      </c>
      <c r="U4073" s="30"/>
      <c r="V4073" s="30"/>
      <c r="W4073" s="30"/>
      <c r="X4073" s="30"/>
      <c r="Y4073" s="30"/>
      <c r="Z4073" s="30"/>
      <c r="AA4073" s="30"/>
      <c r="AB4073" s="30"/>
      <c r="AC4073" s="30"/>
      <c r="AD4073" s="30"/>
      <c r="AE4073" s="30"/>
      <c r="AR4073" s="158" t="s">
        <v>2956</v>
      </c>
      <c r="AT4073" s="158" t="s">
        <v>777</v>
      </c>
      <c r="AU4073" s="158" t="s">
        <v>87</v>
      </c>
      <c r="AY4073" s="18" t="s">
        <v>157</v>
      </c>
      <c r="BE4073" s="159">
        <f>IF(N4073="základná",J4073,0)</f>
        <v>0</v>
      </c>
      <c r="BF4073" s="159">
        <f>IF(N4073="znížená",J4073,0)</f>
        <v>0</v>
      </c>
      <c r="BG4073" s="159">
        <f>IF(N4073="zákl. prenesená",J4073,0)</f>
        <v>0</v>
      </c>
      <c r="BH4073" s="159">
        <f>IF(N4073="zníž. prenesená",J4073,0)</f>
        <v>0</v>
      </c>
      <c r="BI4073" s="159">
        <f>IF(N4073="nulová",J4073,0)</f>
        <v>0</v>
      </c>
      <c r="BJ4073" s="18" t="s">
        <v>87</v>
      </c>
      <c r="BK4073" s="160">
        <f>ROUND(I4073*H4073,3)</f>
        <v>0</v>
      </c>
      <c r="BL4073" s="18" t="s">
        <v>682</v>
      </c>
      <c r="BM4073" s="158" t="s">
        <v>4666</v>
      </c>
    </row>
    <row r="4074" spans="1:65" s="13" customFormat="1" ht="22.5" x14ac:dyDescent="0.2">
      <c r="B4074" s="165"/>
      <c r="D4074" s="166" t="s">
        <v>269</v>
      </c>
      <c r="E4074" s="167" t="s">
        <v>1</v>
      </c>
      <c r="F4074" s="168" t="s">
        <v>4660</v>
      </c>
      <c r="H4074" s="167" t="s">
        <v>1</v>
      </c>
      <c r="L4074" s="165"/>
      <c r="M4074" s="169"/>
      <c r="N4074" s="170"/>
      <c r="O4074" s="170"/>
      <c r="P4074" s="170"/>
      <c r="Q4074" s="170"/>
      <c r="R4074" s="170"/>
      <c r="S4074" s="170"/>
      <c r="T4074" s="171"/>
      <c r="AT4074" s="167" t="s">
        <v>269</v>
      </c>
      <c r="AU4074" s="167" t="s">
        <v>87</v>
      </c>
      <c r="AV4074" s="13" t="s">
        <v>79</v>
      </c>
      <c r="AW4074" s="13" t="s">
        <v>26</v>
      </c>
      <c r="AX4074" s="13" t="s">
        <v>71</v>
      </c>
      <c r="AY4074" s="167" t="s">
        <v>157</v>
      </c>
    </row>
    <row r="4075" spans="1:65" s="13" customFormat="1" ht="22.5" x14ac:dyDescent="0.2">
      <c r="B4075" s="165"/>
      <c r="D4075" s="166" t="s">
        <v>269</v>
      </c>
      <c r="E4075" s="167" t="s">
        <v>1</v>
      </c>
      <c r="F4075" s="168" t="s">
        <v>4601</v>
      </c>
      <c r="H4075" s="167" t="s">
        <v>1</v>
      </c>
      <c r="L4075" s="165"/>
      <c r="M4075" s="169"/>
      <c r="N4075" s="170"/>
      <c r="O4075" s="170"/>
      <c r="P4075" s="170"/>
      <c r="Q4075" s="170"/>
      <c r="R4075" s="170"/>
      <c r="S4075" s="170"/>
      <c r="T4075" s="171"/>
      <c r="AT4075" s="167" t="s">
        <v>269</v>
      </c>
      <c r="AU4075" s="167" t="s">
        <v>87</v>
      </c>
      <c r="AV4075" s="13" t="s">
        <v>79</v>
      </c>
      <c r="AW4075" s="13" t="s">
        <v>26</v>
      </c>
      <c r="AX4075" s="13" t="s">
        <v>71</v>
      </c>
      <c r="AY4075" s="167" t="s">
        <v>157</v>
      </c>
    </row>
    <row r="4076" spans="1:65" s="14" customFormat="1" x14ac:dyDescent="0.2">
      <c r="B4076" s="172"/>
      <c r="D4076" s="166" t="s">
        <v>269</v>
      </c>
      <c r="E4076" s="173" t="s">
        <v>1</v>
      </c>
      <c r="F4076" s="174" t="s">
        <v>4667</v>
      </c>
      <c r="H4076" s="175">
        <v>56.74</v>
      </c>
      <c r="L4076" s="172"/>
      <c r="M4076" s="176"/>
      <c r="N4076" s="177"/>
      <c r="O4076" s="177"/>
      <c r="P4076" s="177"/>
      <c r="Q4076" s="177"/>
      <c r="R4076" s="177"/>
      <c r="S4076" s="177"/>
      <c r="T4076" s="178"/>
      <c r="AT4076" s="173" t="s">
        <v>269</v>
      </c>
      <c r="AU4076" s="173" t="s">
        <v>87</v>
      </c>
      <c r="AV4076" s="14" t="s">
        <v>87</v>
      </c>
      <c r="AW4076" s="14" t="s">
        <v>26</v>
      </c>
      <c r="AX4076" s="14" t="s">
        <v>71</v>
      </c>
      <c r="AY4076" s="173" t="s">
        <v>157</v>
      </c>
    </row>
    <row r="4077" spans="1:65" s="14" customFormat="1" x14ac:dyDescent="0.2">
      <c r="B4077" s="172"/>
      <c r="D4077" s="166" t="s">
        <v>269</v>
      </c>
      <c r="E4077" s="173" t="s">
        <v>1</v>
      </c>
      <c r="F4077" s="174" t="s">
        <v>4668</v>
      </c>
      <c r="H4077" s="175">
        <v>21.36</v>
      </c>
      <c r="L4077" s="172"/>
      <c r="M4077" s="176"/>
      <c r="N4077" s="177"/>
      <c r="O4077" s="177"/>
      <c r="P4077" s="177"/>
      <c r="Q4077" s="177"/>
      <c r="R4077" s="177"/>
      <c r="S4077" s="177"/>
      <c r="T4077" s="178"/>
      <c r="AT4077" s="173" t="s">
        <v>269</v>
      </c>
      <c r="AU4077" s="173" t="s">
        <v>87</v>
      </c>
      <c r="AV4077" s="14" t="s">
        <v>87</v>
      </c>
      <c r="AW4077" s="14" t="s">
        <v>26</v>
      </c>
      <c r="AX4077" s="14" t="s">
        <v>71</v>
      </c>
      <c r="AY4077" s="173" t="s">
        <v>157</v>
      </c>
    </row>
    <row r="4078" spans="1:65" s="14" customFormat="1" x14ac:dyDescent="0.2">
      <c r="B4078" s="172"/>
      <c r="D4078" s="166" t="s">
        <v>269</v>
      </c>
      <c r="E4078" s="173" t="s">
        <v>1</v>
      </c>
      <c r="F4078" s="174" t="s">
        <v>4669</v>
      </c>
      <c r="H4078" s="175">
        <v>48.19</v>
      </c>
      <c r="L4078" s="172"/>
      <c r="M4078" s="176"/>
      <c r="N4078" s="177"/>
      <c r="O4078" s="177"/>
      <c r="P4078" s="177"/>
      <c r="Q4078" s="177"/>
      <c r="R4078" s="177"/>
      <c r="S4078" s="177"/>
      <c r="T4078" s="178"/>
      <c r="AT4078" s="173" t="s">
        <v>269</v>
      </c>
      <c r="AU4078" s="173" t="s">
        <v>87</v>
      </c>
      <c r="AV4078" s="14" t="s">
        <v>87</v>
      </c>
      <c r="AW4078" s="14" t="s">
        <v>26</v>
      </c>
      <c r="AX4078" s="14" t="s">
        <v>71</v>
      </c>
      <c r="AY4078" s="173" t="s">
        <v>157</v>
      </c>
    </row>
    <row r="4079" spans="1:65" s="14" customFormat="1" x14ac:dyDescent="0.2">
      <c r="B4079" s="172"/>
      <c r="D4079" s="166" t="s">
        <v>269</v>
      </c>
      <c r="E4079" s="173" t="s">
        <v>1</v>
      </c>
      <c r="F4079" s="174" t="s">
        <v>4670</v>
      </c>
      <c r="H4079" s="175">
        <v>55.16</v>
      </c>
      <c r="L4079" s="172"/>
      <c r="M4079" s="176"/>
      <c r="N4079" s="177"/>
      <c r="O4079" s="177"/>
      <c r="P4079" s="177"/>
      <c r="Q4079" s="177"/>
      <c r="R4079" s="177"/>
      <c r="S4079" s="177"/>
      <c r="T4079" s="178"/>
      <c r="AT4079" s="173" t="s">
        <v>269</v>
      </c>
      <c r="AU4079" s="173" t="s">
        <v>87</v>
      </c>
      <c r="AV4079" s="14" t="s">
        <v>87</v>
      </c>
      <c r="AW4079" s="14" t="s">
        <v>26</v>
      </c>
      <c r="AX4079" s="14" t="s">
        <v>71</v>
      </c>
      <c r="AY4079" s="173" t="s">
        <v>157</v>
      </c>
    </row>
    <row r="4080" spans="1:65" s="14" customFormat="1" x14ac:dyDescent="0.2">
      <c r="B4080" s="172"/>
      <c r="D4080" s="166" t="s">
        <v>269</v>
      </c>
      <c r="E4080" s="173" t="s">
        <v>1</v>
      </c>
      <c r="F4080" s="174" t="s">
        <v>4671</v>
      </c>
      <c r="H4080" s="175">
        <v>44.41</v>
      </c>
      <c r="L4080" s="172"/>
      <c r="M4080" s="176"/>
      <c r="N4080" s="177"/>
      <c r="O4080" s="177"/>
      <c r="P4080" s="177"/>
      <c r="Q4080" s="177"/>
      <c r="R4080" s="177"/>
      <c r="S4080" s="177"/>
      <c r="T4080" s="178"/>
      <c r="AT4080" s="173" t="s">
        <v>269</v>
      </c>
      <c r="AU4080" s="173" t="s">
        <v>87</v>
      </c>
      <c r="AV4080" s="14" t="s">
        <v>87</v>
      </c>
      <c r="AW4080" s="14" t="s">
        <v>26</v>
      </c>
      <c r="AX4080" s="14" t="s">
        <v>71</v>
      </c>
      <c r="AY4080" s="173" t="s">
        <v>157</v>
      </c>
    </row>
    <row r="4081" spans="2:51" s="14" customFormat="1" x14ac:dyDescent="0.2">
      <c r="B4081" s="172"/>
      <c r="D4081" s="166" t="s">
        <v>269</v>
      </c>
      <c r="E4081" s="173" t="s">
        <v>1</v>
      </c>
      <c r="F4081" s="174" t="s">
        <v>4672</v>
      </c>
      <c r="H4081" s="175">
        <v>130.66999999999999</v>
      </c>
      <c r="L4081" s="172"/>
      <c r="M4081" s="176"/>
      <c r="N4081" s="177"/>
      <c r="O4081" s="177"/>
      <c r="P4081" s="177"/>
      <c r="Q4081" s="177"/>
      <c r="R4081" s="177"/>
      <c r="S4081" s="177"/>
      <c r="T4081" s="178"/>
      <c r="AT4081" s="173" t="s">
        <v>269</v>
      </c>
      <c r="AU4081" s="173" t="s">
        <v>87</v>
      </c>
      <c r="AV4081" s="14" t="s">
        <v>87</v>
      </c>
      <c r="AW4081" s="14" t="s">
        <v>26</v>
      </c>
      <c r="AX4081" s="14" t="s">
        <v>71</v>
      </c>
      <c r="AY4081" s="173" t="s">
        <v>157</v>
      </c>
    </row>
    <row r="4082" spans="2:51" s="14" customFormat="1" x14ac:dyDescent="0.2">
      <c r="B4082" s="172"/>
      <c r="D4082" s="166" t="s">
        <v>269</v>
      </c>
      <c r="E4082" s="173" t="s">
        <v>1</v>
      </c>
      <c r="F4082" s="174" t="s">
        <v>4673</v>
      </c>
      <c r="H4082" s="175">
        <v>35.619999999999997</v>
      </c>
      <c r="L4082" s="172"/>
      <c r="M4082" s="176"/>
      <c r="N4082" s="177"/>
      <c r="O4082" s="177"/>
      <c r="P4082" s="177"/>
      <c r="Q4082" s="177"/>
      <c r="R4082" s="177"/>
      <c r="S4082" s="177"/>
      <c r="T4082" s="178"/>
      <c r="AT4082" s="173" t="s">
        <v>269</v>
      </c>
      <c r="AU4082" s="173" t="s">
        <v>87</v>
      </c>
      <c r="AV4082" s="14" t="s">
        <v>87</v>
      </c>
      <c r="AW4082" s="14" t="s">
        <v>26</v>
      </c>
      <c r="AX4082" s="14" t="s">
        <v>71</v>
      </c>
      <c r="AY4082" s="173" t="s">
        <v>157</v>
      </c>
    </row>
    <row r="4083" spans="2:51" s="14" customFormat="1" x14ac:dyDescent="0.2">
      <c r="B4083" s="172"/>
      <c r="D4083" s="166" t="s">
        <v>269</v>
      </c>
      <c r="E4083" s="173" t="s">
        <v>1</v>
      </c>
      <c r="F4083" s="174" t="s">
        <v>4674</v>
      </c>
      <c r="H4083" s="175">
        <v>36.04</v>
      </c>
      <c r="L4083" s="172"/>
      <c r="M4083" s="176"/>
      <c r="N4083" s="177"/>
      <c r="O4083" s="177"/>
      <c r="P4083" s="177"/>
      <c r="Q4083" s="177"/>
      <c r="R4083" s="177"/>
      <c r="S4083" s="177"/>
      <c r="T4083" s="178"/>
      <c r="AT4083" s="173" t="s">
        <v>269</v>
      </c>
      <c r="AU4083" s="173" t="s">
        <v>87</v>
      </c>
      <c r="AV4083" s="14" t="s">
        <v>87</v>
      </c>
      <c r="AW4083" s="14" t="s">
        <v>26</v>
      </c>
      <c r="AX4083" s="14" t="s">
        <v>71</v>
      </c>
      <c r="AY4083" s="173" t="s">
        <v>157</v>
      </c>
    </row>
    <row r="4084" spans="2:51" s="14" customFormat="1" x14ac:dyDescent="0.2">
      <c r="B4084" s="172"/>
      <c r="D4084" s="166" t="s">
        <v>269</v>
      </c>
      <c r="E4084" s="173" t="s">
        <v>1</v>
      </c>
      <c r="F4084" s="174" t="s">
        <v>4675</v>
      </c>
      <c r="H4084" s="175">
        <v>2.36</v>
      </c>
      <c r="L4084" s="172"/>
      <c r="M4084" s="176"/>
      <c r="N4084" s="177"/>
      <c r="O4084" s="177"/>
      <c r="P4084" s="177"/>
      <c r="Q4084" s="177"/>
      <c r="R4084" s="177"/>
      <c r="S4084" s="177"/>
      <c r="T4084" s="178"/>
      <c r="AT4084" s="173" t="s">
        <v>269</v>
      </c>
      <c r="AU4084" s="173" t="s">
        <v>87</v>
      </c>
      <c r="AV4084" s="14" t="s">
        <v>87</v>
      </c>
      <c r="AW4084" s="14" t="s">
        <v>26</v>
      </c>
      <c r="AX4084" s="14" t="s">
        <v>71</v>
      </c>
      <c r="AY4084" s="173" t="s">
        <v>157</v>
      </c>
    </row>
    <row r="4085" spans="2:51" s="16" customFormat="1" x14ac:dyDescent="0.2">
      <c r="B4085" s="186"/>
      <c r="D4085" s="166" t="s">
        <v>269</v>
      </c>
      <c r="E4085" s="187" t="s">
        <v>1</v>
      </c>
      <c r="F4085" s="188" t="s">
        <v>319</v>
      </c>
      <c r="H4085" s="189">
        <v>430.55</v>
      </c>
      <c r="L4085" s="186"/>
      <c r="M4085" s="190"/>
      <c r="N4085" s="191"/>
      <c r="O4085" s="191"/>
      <c r="P4085" s="191"/>
      <c r="Q4085" s="191"/>
      <c r="R4085" s="191"/>
      <c r="S4085" s="191"/>
      <c r="T4085" s="192"/>
      <c r="AT4085" s="187" t="s">
        <v>269</v>
      </c>
      <c r="AU4085" s="187" t="s">
        <v>87</v>
      </c>
      <c r="AV4085" s="16" t="s">
        <v>92</v>
      </c>
      <c r="AW4085" s="16" t="s">
        <v>26</v>
      </c>
      <c r="AX4085" s="16" t="s">
        <v>71</v>
      </c>
      <c r="AY4085" s="187" t="s">
        <v>157</v>
      </c>
    </row>
    <row r="4086" spans="2:51" s="14" customFormat="1" x14ac:dyDescent="0.2">
      <c r="B4086" s="172"/>
      <c r="D4086" s="166" t="s">
        <v>269</v>
      </c>
      <c r="E4086" s="173" t="s">
        <v>1</v>
      </c>
      <c r="F4086" s="174" t="s">
        <v>4676</v>
      </c>
      <c r="H4086" s="175">
        <v>21.527999999999999</v>
      </c>
      <c r="L4086" s="172"/>
      <c r="M4086" s="176"/>
      <c r="N4086" s="177"/>
      <c r="O4086" s="177"/>
      <c r="P4086" s="177"/>
      <c r="Q4086" s="177"/>
      <c r="R4086" s="177"/>
      <c r="S4086" s="177"/>
      <c r="T4086" s="178"/>
      <c r="AT4086" s="173" t="s">
        <v>269</v>
      </c>
      <c r="AU4086" s="173" t="s">
        <v>87</v>
      </c>
      <c r="AV4086" s="14" t="s">
        <v>87</v>
      </c>
      <c r="AW4086" s="14" t="s">
        <v>26</v>
      </c>
      <c r="AX4086" s="14" t="s">
        <v>71</v>
      </c>
      <c r="AY4086" s="173" t="s">
        <v>157</v>
      </c>
    </row>
    <row r="4087" spans="2:51" s="14" customFormat="1" x14ac:dyDescent="0.2">
      <c r="B4087" s="172"/>
      <c r="D4087" s="166" t="s">
        <v>269</v>
      </c>
      <c r="E4087" s="173" t="s">
        <v>1</v>
      </c>
      <c r="F4087" s="174" t="s">
        <v>4677</v>
      </c>
      <c r="H4087" s="175">
        <v>21.527999999999999</v>
      </c>
      <c r="L4087" s="172"/>
      <c r="M4087" s="176"/>
      <c r="N4087" s="177"/>
      <c r="O4087" s="177"/>
      <c r="P4087" s="177"/>
      <c r="Q4087" s="177"/>
      <c r="R4087" s="177"/>
      <c r="S4087" s="177"/>
      <c r="T4087" s="178"/>
      <c r="AT4087" s="173" t="s">
        <v>269</v>
      </c>
      <c r="AU4087" s="173" t="s">
        <v>87</v>
      </c>
      <c r="AV4087" s="14" t="s">
        <v>87</v>
      </c>
      <c r="AW4087" s="14" t="s">
        <v>26</v>
      </c>
      <c r="AX4087" s="14" t="s">
        <v>71</v>
      </c>
      <c r="AY4087" s="173" t="s">
        <v>157</v>
      </c>
    </row>
    <row r="4088" spans="2:51" s="16" customFormat="1" x14ac:dyDescent="0.2">
      <c r="B4088" s="186"/>
      <c r="D4088" s="166" t="s">
        <v>269</v>
      </c>
      <c r="E4088" s="187" t="s">
        <v>1</v>
      </c>
      <c r="F4088" s="188" t="s">
        <v>319</v>
      </c>
      <c r="H4088" s="189">
        <v>43.055999999999997</v>
      </c>
      <c r="L4088" s="186"/>
      <c r="M4088" s="190"/>
      <c r="N4088" s="191"/>
      <c r="O4088" s="191"/>
      <c r="P4088" s="191"/>
      <c r="Q4088" s="191"/>
      <c r="R4088" s="191"/>
      <c r="S4088" s="191"/>
      <c r="T4088" s="192"/>
      <c r="AT4088" s="187" t="s">
        <v>269</v>
      </c>
      <c r="AU4088" s="187" t="s">
        <v>87</v>
      </c>
      <c r="AV4088" s="16" t="s">
        <v>92</v>
      </c>
      <c r="AW4088" s="16" t="s">
        <v>26</v>
      </c>
      <c r="AX4088" s="16" t="s">
        <v>71</v>
      </c>
      <c r="AY4088" s="187" t="s">
        <v>157</v>
      </c>
    </row>
    <row r="4089" spans="2:51" s="13" customFormat="1" x14ac:dyDescent="0.2">
      <c r="B4089" s="165"/>
      <c r="D4089" s="166" t="s">
        <v>269</v>
      </c>
      <c r="E4089" s="167" t="s">
        <v>1</v>
      </c>
      <c r="F4089" s="168" t="s">
        <v>4457</v>
      </c>
      <c r="H4089" s="167" t="s">
        <v>1</v>
      </c>
      <c r="L4089" s="165"/>
      <c r="M4089" s="169"/>
      <c r="N4089" s="170"/>
      <c r="O4089" s="170"/>
      <c r="P4089" s="170"/>
      <c r="Q4089" s="170"/>
      <c r="R4089" s="170"/>
      <c r="S4089" s="170"/>
      <c r="T4089" s="171"/>
      <c r="AT4089" s="167" t="s">
        <v>269</v>
      </c>
      <c r="AU4089" s="167" t="s">
        <v>87</v>
      </c>
      <c r="AV4089" s="13" t="s">
        <v>79</v>
      </c>
      <c r="AW4089" s="13" t="s">
        <v>26</v>
      </c>
      <c r="AX4089" s="13" t="s">
        <v>71</v>
      </c>
      <c r="AY4089" s="167" t="s">
        <v>157</v>
      </c>
    </row>
    <row r="4090" spans="2:51" s="13" customFormat="1" x14ac:dyDescent="0.2">
      <c r="B4090" s="165"/>
      <c r="D4090" s="166" t="s">
        <v>269</v>
      </c>
      <c r="E4090" s="167" t="s">
        <v>1</v>
      </c>
      <c r="F4090" s="168" t="s">
        <v>4458</v>
      </c>
      <c r="H4090" s="167" t="s">
        <v>1</v>
      </c>
      <c r="L4090" s="165"/>
      <c r="M4090" s="169"/>
      <c r="N4090" s="170"/>
      <c r="O4090" s="170"/>
      <c r="P4090" s="170"/>
      <c r="Q4090" s="170"/>
      <c r="R4090" s="170"/>
      <c r="S4090" s="170"/>
      <c r="T4090" s="171"/>
      <c r="AT4090" s="167" t="s">
        <v>269</v>
      </c>
      <c r="AU4090" s="167" t="s">
        <v>87</v>
      </c>
      <c r="AV4090" s="13" t="s">
        <v>79</v>
      </c>
      <c r="AW4090" s="13" t="s">
        <v>26</v>
      </c>
      <c r="AX4090" s="13" t="s">
        <v>71</v>
      </c>
      <c r="AY4090" s="167" t="s">
        <v>157</v>
      </c>
    </row>
    <row r="4091" spans="2:51" s="13" customFormat="1" ht="33.75" x14ac:dyDescent="0.2">
      <c r="B4091" s="165"/>
      <c r="D4091" s="166" t="s">
        <v>269</v>
      </c>
      <c r="E4091" s="167" t="s">
        <v>1</v>
      </c>
      <c r="F4091" s="168" t="s">
        <v>4459</v>
      </c>
      <c r="H4091" s="167" t="s">
        <v>1</v>
      </c>
      <c r="L4091" s="165"/>
      <c r="M4091" s="169"/>
      <c r="N4091" s="170"/>
      <c r="O4091" s="170"/>
      <c r="P4091" s="170"/>
      <c r="Q4091" s="170"/>
      <c r="R4091" s="170"/>
      <c r="S4091" s="170"/>
      <c r="T4091" s="171"/>
      <c r="AT4091" s="167" t="s">
        <v>269</v>
      </c>
      <c r="AU4091" s="167" t="s">
        <v>87</v>
      </c>
      <c r="AV4091" s="13" t="s">
        <v>79</v>
      </c>
      <c r="AW4091" s="13" t="s">
        <v>26</v>
      </c>
      <c r="AX4091" s="13" t="s">
        <v>71</v>
      </c>
      <c r="AY4091" s="167" t="s">
        <v>157</v>
      </c>
    </row>
    <row r="4092" spans="2:51" s="13" customFormat="1" x14ac:dyDescent="0.2">
      <c r="B4092" s="165"/>
      <c r="D4092" s="166" t="s">
        <v>269</v>
      </c>
      <c r="E4092" s="167" t="s">
        <v>1</v>
      </c>
      <c r="F4092" s="168" t="s">
        <v>4460</v>
      </c>
      <c r="H4092" s="167" t="s">
        <v>1</v>
      </c>
      <c r="L4092" s="165"/>
      <c r="M4092" s="169"/>
      <c r="N4092" s="170"/>
      <c r="O4092" s="170"/>
      <c r="P4092" s="170"/>
      <c r="Q4092" s="170"/>
      <c r="R4092" s="170"/>
      <c r="S4092" s="170"/>
      <c r="T4092" s="171"/>
      <c r="AT4092" s="167" t="s">
        <v>269</v>
      </c>
      <c r="AU4092" s="167" t="s">
        <v>87</v>
      </c>
      <c r="AV4092" s="13" t="s">
        <v>79</v>
      </c>
      <c r="AW4092" s="13" t="s">
        <v>26</v>
      </c>
      <c r="AX4092" s="13" t="s">
        <v>71</v>
      </c>
      <c r="AY4092" s="167" t="s">
        <v>157</v>
      </c>
    </row>
    <row r="4093" spans="2:51" s="13" customFormat="1" ht="22.5" x14ac:dyDescent="0.2">
      <c r="B4093" s="165"/>
      <c r="D4093" s="166" t="s">
        <v>269</v>
      </c>
      <c r="E4093" s="167" t="s">
        <v>1</v>
      </c>
      <c r="F4093" s="168" t="s">
        <v>4461</v>
      </c>
      <c r="H4093" s="167" t="s">
        <v>1</v>
      </c>
      <c r="L4093" s="165"/>
      <c r="M4093" s="169"/>
      <c r="N4093" s="170"/>
      <c r="O4093" s="170"/>
      <c r="P4093" s="170"/>
      <c r="Q4093" s="170"/>
      <c r="R4093" s="170"/>
      <c r="S4093" s="170"/>
      <c r="T4093" s="171"/>
      <c r="AT4093" s="167" t="s">
        <v>269</v>
      </c>
      <c r="AU4093" s="167" t="s">
        <v>87</v>
      </c>
      <c r="AV4093" s="13" t="s">
        <v>79</v>
      </c>
      <c r="AW4093" s="13" t="s">
        <v>26</v>
      </c>
      <c r="AX4093" s="13" t="s">
        <v>71</v>
      </c>
      <c r="AY4093" s="167" t="s">
        <v>157</v>
      </c>
    </row>
    <row r="4094" spans="2:51" s="13" customFormat="1" ht="22.5" x14ac:dyDescent="0.2">
      <c r="B4094" s="165"/>
      <c r="D4094" s="166" t="s">
        <v>269</v>
      </c>
      <c r="E4094" s="167" t="s">
        <v>1</v>
      </c>
      <c r="F4094" s="168" t="s">
        <v>4462</v>
      </c>
      <c r="H4094" s="167" t="s">
        <v>1</v>
      </c>
      <c r="L4094" s="165"/>
      <c r="M4094" s="169"/>
      <c r="N4094" s="170"/>
      <c r="O4094" s="170"/>
      <c r="P4094" s="170"/>
      <c r="Q4094" s="170"/>
      <c r="R4094" s="170"/>
      <c r="S4094" s="170"/>
      <c r="T4094" s="171"/>
      <c r="AT4094" s="167" t="s">
        <v>269</v>
      </c>
      <c r="AU4094" s="167" t="s">
        <v>87</v>
      </c>
      <c r="AV4094" s="13" t="s">
        <v>79</v>
      </c>
      <c r="AW4094" s="13" t="s">
        <v>26</v>
      </c>
      <c r="AX4094" s="13" t="s">
        <v>71</v>
      </c>
      <c r="AY4094" s="167" t="s">
        <v>157</v>
      </c>
    </row>
    <row r="4095" spans="2:51" s="13" customFormat="1" x14ac:dyDescent="0.2">
      <c r="B4095" s="165"/>
      <c r="D4095" s="166" t="s">
        <v>269</v>
      </c>
      <c r="E4095" s="167" t="s">
        <v>1</v>
      </c>
      <c r="F4095" s="168" t="s">
        <v>4463</v>
      </c>
      <c r="H4095" s="167" t="s">
        <v>1</v>
      </c>
      <c r="L4095" s="165"/>
      <c r="M4095" s="169"/>
      <c r="N4095" s="170"/>
      <c r="O4095" s="170"/>
      <c r="P4095" s="170"/>
      <c r="Q4095" s="170"/>
      <c r="R4095" s="170"/>
      <c r="S4095" s="170"/>
      <c r="T4095" s="171"/>
      <c r="AT4095" s="167" t="s">
        <v>269</v>
      </c>
      <c r="AU4095" s="167" t="s">
        <v>87</v>
      </c>
      <c r="AV4095" s="13" t="s">
        <v>79</v>
      </c>
      <c r="AW4095" s="13" t="s">
        <v>26</v>
      </c>
      <c r="AX4095" s="13" t="s">
        <v>71</v>
      </c>
      <c r="AY4095" s="167" t="s">
        <v>157</v>
      </c>
    </row>
    <row r="4096" spans="2:51" s="13" customFormat="1" ht="22.5" x14ac:dyDescent="0.2">
      <c r="B4096" s="165"/>
      <c r="D4096" s="166" t="s">
        <v>269</v>
      </c>
      <c r="E4096" s="167" t="s">
        <v>1</v>
      </c>
      <c r="F4096" s="168" t="s">
        <v>4464</v>
      </c>
      <c r="H4096" s="167" t="s">
        <v>1</v>
      </c>
      <c r="L4096" s="165"/>
      <c r="M4096" s="169"/>
      <c r="N4096" s="170"/>
      <c r="O4096" s="170"/>
      <c r="P4096" s="170"/>
      <c r="Q4096" s="170"/>
      <c r="R4096" s="170"/>
      <c r="S4096" s="170"/>
      <c r="T4096" s="171"/>
      <c r="AT4096" s="167" t="s">
        <v>269</v>
      </c>
      <c r="AU4096" s="167" t="s">
        <v>87</v>
      </c>
      <c r="AV4096" s="13" t="s">
        <v>79</v>
      </c>
      <c r="AW4096" s="13" t="s">
        <v>26</v>
      </c>
      <c r="AX4096" s="13" t="s">
        <v>71</v>
      </c>
      <c r="AY4096" s="167" t="s">
        <v>157</v>
      </c>
    </row>
    <row r="4097" spans="1:65" s="13" customFormat="1" x14ac:dyDescent="0.2">
      <c r="B4097" s="165"/>
      <c r="D4097" s="166" t="s">
        <v>269</v>
      </c>
      <c r="E4097" s="167" t="s">
        <v>1</v>
      </c>
      <c r="F4097" s="168" t="s">
        <v>4465</v>
      </c>
      <c r="H4097" s="167" t="s">
        <v>1</v>
      </c>
      <c r="L4097" s="165"/>
      <c r="M4097" s="169"/>
      <c r="N4097" s="170"/>
      <c r="O4097" s="170"/>
      <c r="P4097" s="170"/>
      <c r="Q4097" s="170"/>
      <c r="R4097" s="170"/>
      <c r="S4097" s="170"/>
      <c r="T4097" s="171"/>
      <c r="AT4097" s="167" t="s">
        <v>269</v>
      </c>
      <c r="AU4097" s="167" t="s">
        <v>87</v>
      </c>
      <c r="AV4097" s="13" t="s">
        <v>79</v>
      </c>
      <c r="AW4097" s="13" t="s">
        <v>26</v>
      </c>
      <c r="AX4097" s="13" t="s">
        <v>71</v>
      </c>
      <c r="AY4097" s="167" t="s">
        <v>157</v>
      </c>
    </row>
    <row r="4098" spans="1:65" s="15" customFormat="1" x14ac:dyDescent="0.2">
      <c r="B4098" s="179"/>
      <c r="D4098" s="166" t="s">
        <v>269</v>
      </c>
      <c r="E4098" s="180" t="s">
        <v>1</v>
      </c>
      <c r="F4098" s="181" t="s">
        <v>272</v>
      </c>
      <c r="H4098" s="182">
        <v>473.60599999999999</v>
      </c>
      <c r="L4098" s="179"/>
      <c r="M4098" s="183"/>
      <c r="N4098" s="184"/>
      <c r="O4098" s="184"/>
      <c r="P4098" s="184"/>
      <c r="Q4098" s="184"/>
      <c r="R4098" s="184"/>
      <c r="S4098" s="184"/>
      <c r="T4098" s="185"/>
      <c r="AT4098" s="180" t="s">
        <v>269</v>
      </c>
      <c r="AU4098" s="180" t="s">
        <v>87</v>
      </c>
      <c r="AV4098" s="15" t="s">
        <v>162</v>
      </c>
      <c r="AW4098" s="15" t="s">
        <v>26</v>
      </c>
      <c r="AX4098" s="15" t="s">
        <v>79</v>
      </c>
      <c r="AY4098" s="180" t="s">
        <v>157</v>
      </c>
    </row>
    <row r="4099" spans="1:65" s="2" customFormat="1" ht="49.15" customHeight="1" x14ac:dyDescent="0.2">
      <c r="A4099" s="30"/>
      <c r="B4099" s="147"/>
      <c r="C4099" s="148" t="s">
        <v>4678</v>
      </c>
      <c r="D4099" s="148" t="s">
        <v>159</v>
      </c>
      <c r="E4099" s="149" t="s">
        <v>4679</v>
      </c>
      <c r="F4099" s="150" t="s">
        <v>4680</v>
      </c>
      <c r="G4099" s="151" t="s">
        <v>757</v>
      </c>
      <c r="H4099" s="152">
        <v>6641.7749999999996</v>
      </c>
      <c r="I4099" s="152"/>
      <c r="J4099" s="152">
        <f>ROUND(I4099*H4099,3)</f>
        <v>0</v>
      </c>
      <c r="K4099" s="153"/>
      <c r="L4099" s="31"/>
      <c r="M4099" s="154" t="s">
        <v>1</v>
      </c>
      <c r="N4099" s="155" t="s">
        <v>37</v>
      </c>
      <c r="O4099" s="156">
        <v>1.6E-2</v>
      </c>
      <c r="P4099" s="156">
        <f>O4099*H4099</f>
        <v>106.2684</v>
      </c>
      <c r="Q4099" s="156">
        <v>0</v>
      </c>
      <c r="R4099" s="156">
        <f>Q4099*H4099</f>
        <v>0</v>
      </c>
      <c r="S4099" s="156">
        <v>0</v>
      </c>
      <c r="T4099" s="157">
        <f>S4099*H4099</f>
        <v>0</v>
      </c>
      <c r="U4099" s="30"/>
      <c r="V4099" s="30"/>
      <c r="W4099" s="30"/>
      <c r="X4099" s="30"/>
      <c r="Y4099" s="30"/>
      <c r="Z4099" s="30"/>
      <c r="AA4099" s="30"/>
      <c r="AB4099" s="30"/>
      <c r="AC4099" s="30"/>
      <c r="AD4099" s="30"/>
      <c r="AE4099" s="30"/>
      <c r="AR4099" s="158" t="s">
        <v>682</v>
      </c>
      <c r="AT4099" s="158" t="s">
        <v>159</v>
      </c>
      <c r="AU4099" s="158" t="s">
        <v>87</v>
      </c>
      <c r="AY4099" s="18" t="s">
        <v>157</v>
      </c>
      <c r="BE4099" s="159">
        <f>IF(N4099="základná",J4099,0)</f>
        <v>0</v>
      </c>
      <c r="BF4099" s="159">
        <f>IF(N4099="znížená",J4099,0)</f>
        <v>0</v>
      </c>
      <c r="BG4099" s="159">
        <f>IF(N4099="zákl. prenesená",J4099,0)</f>
        <v>0</v>
      </c>
      <c r="BH4099" s="159">
        <f>IF(N4099="zníž. prenesená",J4099,0)</f>
        <v>0</v>
      </c>
      <c r="BI4099" s="159">
        <f>IF(N4099="nulová",J4099,0)</f>
        <v>0</v>
      </c>
      <c r="BJ4099" s="18" t="s">
        <v>87</v>
      </c>
      <c r="BK4099" s="160">
        <f>ROUND(I4099*H4099,3)</f>
        <v>0</v>
      </c>
      <c r="BL4099" s="18" t="s">
        <v>682</v>
      </c>
      <c r="BM4099" s="158" t="s">
        <v>4681</v>
      </c>
    </row>
    <row r="4100" spans="1:65" s="13" customFormat="1" ht="22.5" x14ac:dyDescent="0.2">
      <c r="B4100" s="165"/>
      <c r="D4100" s="166" t="s">
        <v>269</v>
      </c>
      <c r="E4100" s="167" t="s">
        <v>1</v>
      </c>
      <c r="F4100" s="168" t="s">
        <v>4682</v>
      </c>
      <c r="H4100" s="167" t="s">
        <v>1</v>
      </c>
      <c r="L4100" s="165"/>
      <c r="M4100" s="169"/>
      <c r="N4100" s="170"/>
      <c r="O4100" s="170"/>
      <c r="P4100" s="170"/>
      <c r="Q4100" s="170"/>
      <c r="R4100" s="170"/>
      <c r="S4100" s="170"/>
      <c r="T4100" s="171"/>
      <c r="AT4100" s="167" t="s">
        <v>269</v>
      </c>
      <c r="AU4100" s="167" t="s">
        <v>87</v>
      </c>
      <c r="AV4100" s="13" t="s">
        <v>79</v>
      </c>
      <c r="AW4100" s="13" t="s">
        <v>26</v>
      </c>
      <c r="AX4100" s="13" t="s">
        <v>71</v>
      </c>
      <c r="AY4100" s="167" t="s">
        <v>157</v>
      </c>
    </row>
    <row r="4101" spans="1:65" s="14" customFormat="1" x14ac:dyDescent="0.2">
      <c r="B4101" s="172"/>
      <c r="D4101" s="166" t="s">
        <v>269</v>
      </c>
      <c r="E4101" s="173" t="s">
        <v>1</v>
      </c>
      <c r="F4101" s="174" t="s">
        <v>4683</v>
      </c>
      <c r="H4101" s="175">
        <v>6325.5</v>
      </c>
      <c r="L4101" s="172"/>
      <c r="M4101" s="176"/>
      <c r="N4101" s="177"/>
      <c r="O4101" s="177"/>
      <c r="P4101" s="177"/>
      <c r="Q4101" s="177"/>
      <c r="R4101" s="177"/>
      <c r="S4101" s="177"/>
      <c r="T4101" s="178"/>
      <c r="AT4101" s="173" t="s">
        <v>269</v>
      </c>
      <c r="AU4101" s="173" t="s">
        <v>87</v>
      </c>
      <c r="AV4101" s="14" t="s">
        <v>87</v>
      </c>
      <c r="AW4101" s="14" t="s">
        <v>26</v>
      </c>
      <c r="AX4101" s="14" t="s">
        <v>71</v>
      </c>
      <c r="AY4101" s="173" t="s">
        <v>157</v>
      </c>
    </row>
    <row r="4102" spans="1:65" s="14" customFormat="1" x14ac:dyDescent="0.2">
      <c r="B4102" s="172"/>
      <c r="D4102" s="166" t="s">
        <v>269</v>
      </c>
      <c r="E4102" s="173" t="s">
        <v>1</v>
      </c>
      <c r="F4102" s="174" t="s">
        <v>4684</v>
      </c>
      <c r="H4102" s="175">
        <v>316.27499999999998</v>
      </c>
      <c r="L4102" s="172"/>
      <c r="M4102" s="176"/>
      <c r="N4102" s="177"/>
      <c r="O4102" s="177"/>
      <c r="P4102" s="177"/>
      <c r="Q4102" s="177"/>
      <c r="R4102" s="177"/>
      <c r="S4102" s="177"/>
      <c r="T4102" s="178"/>
      <c r="AT4102" s="173" t="s">
        <v>269</v>
      </c>
      <c r="AU4102" s="173" t="s">
        <v>87</v>
      </c>
      <c r="AV4102" s="14" t="s">
        <v>87</v>
      </c>
      <c r="AW4102" s="14" t="s">
        <v>26</v>
      </c>
      <c r="AX4102" s="14" t="s">
        <v>71</v>
      </c>
      <c r="AY4102" s="173" t="s">
        <v>157</v>
      </c>
    </row>
    <row r="4103" spans="1:65" s="15" customFormat="1" x14ac:dyDescent="0.2">
      <c r="B4103" s="179"/>
      <c r="D4103" s="166" t="s">
        <v>269</v>
      </c>
      <c r="E4103" s="180" t="s">
        <v>1</v>
      </c>
      <c r="F4103" s="181" t="s">
        <v>272</v>
      </c>
      <c r="H4103" s="182">
        <v>6641.7749999999996</v>
      </c>
      <c r="L4103" s="179"/>
      <c r="M4103" s="183"/>
      <c r="N4103" s="184"/>
      <c r="O4103" s="184"/>
      <c r="P4103" s="184"/>
      <c r="Q4103" s="184"/>
      <c r="R4103" s="184"/>
      <c r="S4103" s="184"/>
      <c r="T4103" s="185"/>
      <c r="AT4103" s="180" t="s">
        <v>269</v>
      </c>
      <c r="AU4103" s="180" t="s">
        <v>87</v>
      </c>
      <c r="AV4103" s="15" t="s">
        <v>162</v>
      </c>
      <c r="AW4103" s="15" t="s">
        <v>26</v>
      </c>
      <c r="AX4103" s="15" t="s">
        <v>79</v>
      </c>
      <c r="AY4103" s="180" t="s">
        <v>157</v>
      </c>
    </row>
    <row r="4104" spans="1:65" s="2" customFormat="1" ht="37.9" customHeight="1" x14ac:dyDescent="0.2">
      <c r="A4104" s="30"/>
      <c r="B4104" s="147"/>
      <c r="C4104" s="193" t="s">
        <v>4685</v>
      </c>
      <c r="D4104" s="193" t="s">
        <v>777</v>
      </c>
      <c r="E4104" s="194" t="s">
        <v>4686</v>
      </c>
      <c r="F4104" s="195" t="s">
        <v>4687</v>
      </c>
      <c r="G4104" s="196" t="s">
        <v>757</v>
      </c>
      <c r="H4104" s="197">
        <v>6958.05</v>
      </c>
      <c r="I4104" s="197"/>
      <c r="J4104" s="197">
        <f>ROUND(I4104*H4104,3)</f>
        <v>0</v>
      </c>
      <c r="K4104" s="198"/>
      <c r="L4104" s="199"/>
      <c r="M4104" s="200" t="s">
        <v>1</v>
      </c>
      <c r="N4104" s="201" t="s">
        <v>37</v>
      </c>
      <c r="O4104" s="156">
        <v>0</v>
      </c>
      <c r="P4104" s="156">
        <f>O4104*H4104</f>
        <v>0</v>
      </c>
      <c r="Q4104" s="156">
        <v>1</v>
      </c>
      <c r="R4104" s="156">
        <f>Q4104*H4104</f>
        <v>6958.05</v>
      </c>
      <c r="S4104" s="156">
        <v>0</v>
      </c>
      <c r="T4104" s="157">
        <f>S4104*H4104</f>
        <v>0</v>
      </c>
      <c r="U4104" s="30"/>
      <c r="V4104" s="30"/>
      <c r="W4104" s="30"/>
      <c r="X4104" s="30"/>
      <c r="Y4104" s="30"/>
      <c r="Z4104" s="30"/>
      <c r="AA4104" s="30"/>
      <c r="AB4104" s="30"/>
      <c r="AC4104" s="30"/>
      <c r="AD4104" s="30"/>
      <c r="AE4104" s="30"/>
      <c r="AR4104" s="158" t="s">
        <v>2956</v>
      </c>
      <c r="AT4104" s="158" t="s">
        <v>777</v>
      </c>
      <c r="AU4104" s="158" t="s">
        <v>87</v>
      </c>
      <c r="AY4104" s="18" t="s">
        <v>157</v>
      </c>
      <c r="BE4104" s="159">
        <f>IF(N4104="základná",J4104,0)</f>
        <v>0</v>
      </c>
      <c r="BF4104" s="159">
        <f>IF(N4104="znížená",J4104,0)</f>
        <v>0</v>
      </c>
      <c r="BG4104" s="159">
        <f>IF(N4104="zákl. prenesená",J4104,0)</f>
        <v>0</v>
      </c>
      <c r="BH4104" s="159">
        <f>IF(N4104="zníž. prenesená",J4104,0)</f>
        <v>0</v>
      </c>
      <c r="BI4104" s="159">
        <f>IF(N4104="nulová",J4104,0)</f>
        <v>0</v>
      </c>
      <c r="BJ4104" s="18" t="s">
        <v>87</v>
      </c>
      <c r="BK4104" s="160">
        <f>ROUND(I4104*H4104,3)</f>
        <v>0</v>
      </c>
      <c r="BL4104" s="18" t="s">
        <v>682</v>
      </c>
      <c r="BM4104" s="158" t="s">
        <v>4688</v>
      </c>
    </row>
    <row r="4105" spans="1:65" s="13" customFormat="1" ht="22.5" x14ac:dyDescent="0.2">
      <c r="B4105" s="165"/>
      <c r="D4105" s="166" t="s">
        <v>269</v>
      </c>
      <c r="E4105" s="167" t="s">
        <v>1</v>
      </c>
      <c r="F4105" s="168" t="s">
        <v>4689</v>
      </c>
      <c r="H4105" s="167" t="s">
        <v>1</v>
      </c>
      <c r="L4105" s="165"/>
      <c r="M4105" s="169"/>
      <c r="N4105" s="170"/>
      <c r="O4105" s="170"/>
      <c r="P4105" s="170"/>
      <c r="Q4105" s="170"/>
      <c r="R4105" s="170"/>
      <c r="S4105" s="170"/>
      <c r="T4105" s="171"/>
      <c r="AT4105" s="167" t="s">
        <v>269</v>
      </c>
      <c r="AU4105" s="167" t="s">
        <v>87</v>
      </c>
      <c r="AV4105" s="13" t="s">
        <v>79</v>
      </c>
      <c r="AW4105" s="13" t="s">
        <v>26</v>
      </c>
      <c r="AX4105" s="13" t="s">
        <v>71</v>
      </c>
      <c r="AY4105" s="167" t="s">
        <v>157</v>
      </c>
    </row>
    <row r="4106" spans="1:65" s="13" customFormat="1" x14ac:dyDescent="0.2">
      <c r="B4106" s="165"/>
      <c r="D4106" s="166" t="s">
        <v>269</v>
      </c>
      <c r="E4106" s="167" t="s">
        <v>1</v>
      </c>
      <c r="F4106" s="168" t="s">
        <v>4690</v>
      </c>
      <c r="H4106" s="167" t="s">
        <v>1</v>
      </c>
      <c r="L4106" s="165"/>
      <c r="M4106" s="169"/>
      <c r="N4106" s="170"/>
      <c r="O4106" s="170"/>
      <c r="P4106" s="170"/>
      <c r="Q4106" s="170"/>
      <c r="R4106" s="170"/>
      <c r="S4106" s="170"/>
      <c r="T4106" s="171"/>
      <c r="AT4106" s="167" t="s">
        <v>269</v>
      </c>
      <c r="AU4106" s="167" t="s">
        <v>87</v>
      </c>
      <c r="AV4106" s="13" t="s">
        <v>79</v>
      </c>
      <c r="AW4106" s="13" t="s">
        <v>26</v>
      </c>
      <c r="AX4106" s="13" t="s">
        <v>71</v>
      </c>
      <c r="AY4106" s="167" t="s">
        <v>157</v>
      </c>
    </row>
    <row r="4107" spans="1:65" s="14" customFormat="1" x14ac:dyDescent="0.2">
      <c r="B4107" s="172"/>
      <c r="D4107" s="166" t="s">
        <v>269</v>
      </c>
      <c r="E4107" s="173" t="s">
        <v>1</v>
      </c>
      <c r="F4107" s="174" t="s">
        <v>4691</v>
      </c>
      <c r="H4107" s="175">
        <v>5.7</v>
      </c>
      <c r="L4107" s="172"/>
      <c r="M4107" s="176"/>
      <c r="N4107" s="177"/>
      <c r="O4107" s="177"/>
      <c r="P4107" s="177"/>
      <c r="Q4107" s="177"/>
      <c r="R4107" s="177"/>
      <c r="S4107" s="177"/>
      <c r="T4107" s="178"/>
      <c r="AT4107" s="173" t="s">
        <v>269</v>
      </c>
      <c r="AU4107" s="173" t="s">
        <v>87</v>
      </c>
      <c r="AV4107" s="14" t="s">
        <v>87</v>
      </c>
      <c r="AW4107" s="14" t="s">
        <v>26</v>
      </c>
      <c r="AX4107" s="14" t="s">
        <v>71</v>
      </c>
      <c r="AY4107" s="173" t="s">
        <v>157</v>
      </c>
    </row>
    <row r="4108" spans="1:65" s="14" customFormat="1" x14ac:dyDescent="0.2">
      <c r="B4108" s="172"/>
      <c r="D4108" s="166" t="s">
        <v>269</v>
      </c>
      <c r="E4108" s="173" t="s">
        <v>1</v>
      </c>
      <c r="F4108" s="174" t="s">
        <v>4692</v>
      </c>
      <c r="H4108" s="175">
        <v>2064.3000000000002</v>
      </c>
      <c r="L4108" s="172"/>
      <c r="M4108" s="176"/>
      <c r="N4108" s="177"/>
      <c r="O4108" s="177"/>
      <c r="P4108" s="177"/>
      <c r="Q4108" s="177"/>
      <c r="R4108" s="177"/>
      <c r="S4108" s="177"/>
      <c r="T4108" s="178"/>
      <c r="AT4108" s="173" t="s">
        <v>269</v>
      </c>
      <c r="AU4108" s="173" t="s">
        <v>87</v>
      </c>
      <c r="AV4108" s="14" t="s">
        <v>87</v>
      </c>
      <c r="AW4108" s="14" t="s">
        <v>26</v>
      </c>
      <c r="AX4108" s="14" t="s">
        <v>71</v>
      </c>
      <c r="AY4108" s="173" t="s">
        <v>157</v>
      </c>
    </row>
    <row r="4109" spans="1:65" s="14" customFormat="1" x14ac:dyDescent="0.2">
      <c r="B4109" s="172"/>
      <c r="D4109" s="166" t="s">
        <v>269</v>
      </c>
      <c r="E4109" s="173" t="s">
        <v>1</v>
      </c>
      <c r="F4109" s="174" t="s">
        <v>4693</v>
      </c>
      <c r="H4109" s="175">
        <v>817</v>
      </c>
      <c r="L4109" s="172"/>
      <c r="M4109" s="176"/>
      <c r="N4109" s="177"/>
      <c r="O4109" s="177"/>
      <c r="P4109" s="177"/>
      <c r="Q4109" s="177"/>
      <c r="R4109" s="177"/>
      <c r="S4109" s="177"/>
      <c r="T4109" s="178"/>
      <c r="AT4109" s="173" t="s">
        <v>269</v>
      </c>
      <c r="AU4109" s="173" t="s">
        <v>87</v>
      </c>
      <c r="AV4109" s="14" t="s">
        <v>87</v>
      </c>
      <c r="AW4109" s="14" t="s">
        <v>26</v>
      </c>
      <c r="AX4109" s="14" t="s">
        <v>71</v>
      </c>
      <c r="AY4109" s="173" t="s">
        <v>157</v>
      </c>
    </row>
    <row r="4110" spans="1:65" s="14" customFormat="1" x14ac:dyDescent="0.2">
      <c r="B4110" s="172"/>
      <c r="D4110" s="166" t="s">
        <v>269</v>
      </c>
      <c r="E4110" s="173" t="s">
        <v>1</v>
      </c>
      <c r="F4110" s="174" t="s">
        <v>4694</v>
      </c>
      <c r="H4110" s="175">
        <v>2054.6</v>
      </c>
      <c r="L4110" s="172"/>
      <c r="M4110" s="176"/>
      <c r="N4110" s="177"/>
      <c r="O4110" s="177"/>
      <c r="P4110" s="177"/>
      <c r="Q4110" s="177"/>
      <c r="R4110" s="177"/>
      <c r="S4110" s="177"/>
      <c r="T4110" s="178"/>
      <c r="AT4110" s="173" t="s">
        <v>269</v>
      </c>
      <c r="AU4110" s="173" t="s">
        <v>87</v>
      </c>
      <c r="AV4110" s="14" t="s">
        <v>87</v>
      </c>
      <c r="AW4110" s="14" t="s">
        <v>26</v>
      </c>
      <c r="AX4110" s="14" t="s">
        <v>71</v>
      </c>
      <c r="AY4110" s="173" t="s">
        <v>157</v>
      </c>
    </row>
    <row r="4111" spans="1:65" s="14" customFormat="1" x14ac:dyDescent="0.2">
      <c r="B4111" s="172"/>
      <c r="D4111" s="166" t="s">
        <v>269</v>
      </c>
      <c r="E4111" s="173" t="s">
        <v>1</v>
      </c>
      <c r="F4111" s="174" t="s">
        <v>4695</v>
      </c>
      <c r="H4111" s="175">
        <v>874</v>
      </c>
      <c r="L4111" s="172"/>
      <c r="M4111" s="176"/>
      <c r="N4111" s="177"/>
      <c r="O4111" s="177"/>
      <c r="P4111" s="177"/>
      <c r="Q4111" s="177"/>
      <c r="R4111" s="177"/>
      <c r="S4111" s="177"/>
      <c r="T4111" s="178"/>
      <c r="AT4111" s="173" t="s">
        <v>269</v>
      </c>
      <c r="AU4111" s="173" t="s">
        <v>87</v>
      </c>
      <c r="AV4111" s="14" t="s">
        <v>87</v>
      </c>
      <c r="AW4111" s="14" t="s">
        <v>26</v>
      </c>
      <c r="AX4111" s="14" t="s">
        <v>71</v>
      </c>
      <c r="AY4111" s="173" t="s">
        <v>157</v>
      </c>
    </row>
    <row r="4112" spans="1:65" s="14" customFormat="1" ht="22.5" x14ac:dyDescent="0.2">
      <c r="B4112" s="172"/>
      <c r="D4112" s="166" t="s">
        <v>269</v>
      </c>
      <c r="E4112" s="173" t="s">
        <v>1</v>
      </c>
      <c r="F4112" s="174" t="s">
        <v>4696</v>
      </c>
      <c r="H4112" s="175">
        <v>207.4</v>
      </c>
      <c r="L4112" s="172"/>
      <c r="M4112" s="176"/>
      <c r="N4112" s="177"/>
      <c r="O4112" s="177"/>
      <c r="P4112" s="177"/>
      <c r="Q4112" s="177"/>
      <c r="R4112" s="177"/>
      <c r="S4112" s="177"/>
      <c r="T4112" s="178"/>
      <c r="AT4112" s="173" t="s">
        <v>269</v>
      </c>
      <c r="AU4112" s="173" t="s">
        <v>87</v>
      </c>
      <c r="AV4112" s="14" t="s">
        <v>87</v>
      </c>
      <c r="AW4112" s="14" t="s">
        <v>26</v>
      </c>
      <c r="AX4112" s="14" t="s">
        <v>71</v>
      </c>
      <c r="AY4112" s="173" t="s">
        <v>157</v>
      </c>
    </row>
    <row r="4113" spans="2:51" s="14" customFormat="1" x14ac:dyDescent="0.2">
      <c r="B4113" s="172"/>
      <c r="D4113" s="166" t="s">
        <v>269</v>
      </c>
      <c r="E4113" s="173" t="s">
        <v>1</v>
      </c>
      <c r="F4113" s="174" t="s">
        <v>4697</v>
      </c>
      <c r="H4113" s="175">
        <v>235.2</v>
      </c>
      <c r="L4113" s="172"/>
      <c r="M4113" s="176"/>
      <c r="N4113" s="177"/>
      <c r="O4113" s="177"/>
      <c r="P4113" s="177"/>
      <c r="Q4113" s="177"/>
      <c r="R4113" s="177"/>
      <c r="S4113" s="177"/>
      <c r="T4113" s="178"/>
      <c r="AT4113" s="173" t="s">
        <v>269</v>
      </c>
      <c r="AU4113" s="173" t="s">
        <v>87</v>
      </c>
      <c r="AV4113" s="14" t="s">
        <v>87</v>
      </c>
      <c r="AW4113" s="14" t="s">
        <v>26</v>
      </c>
      <c r="AX4113" s="14" t="s">
        <v>71</v>
      </c>
      <c r="AY4113" s="173" t="s">
        <v>157</v>
      </c>
    </row>
    <row r="4114" spans="2:51" s="14" customFormat="1" x14ac:dyDescent="0.2">
      <c r="B4114" s="172"/>
      <c r="D4114" s="166" t="s">
        <v>269</v>
      </c>
      <c r="E4114" s="173" t="s">
        <v>1</v>
      </c>
      <c r="F4114" s="174" t="s">
        <v>4698</v>
      </c>
      <c r="H4114" s="175">
        <v>67.3</v>
      </c>
      <c r="L4114" s="172"/>
      <c r="M4114" s="176"/>
      <c r="N4114" s="177"/>
      <c r="O4114" s="177"/>
      <c r="P4114" s="177"/>
      <c r="Q4114" s="177"/>
      <c r="R4114" s="177"/>
      <c r="S4114" s="177"/>
      <c r="T4114" s="178"/>
      <c r="AT4114" s="173" t="s">
        <v>269</v>
      </c>
      <c r="AU4114" s="173" t="s">
        <v>87</v>
      </c>
      <c r="AV4114" s="14" t="s">
        <v>87</v>
      </c>
      <c r="AW4114" s="14" t="s">
        <v>26</v>
      </c>
      <c r="AX4114" s="14" t="s">
        <v>71</v>
      </c>
      <c r="AY4114" s="173" t="s">
        <v>157</v>
      </c>
    </row>
    <row r="4115" spans="2:51" s="16" customFormat="1" x14ac:dyDescent="0.2">
      <c r="B4115" s="186"/>
      <c r="D4115" s="166" t="s">
        <v>269</v>
      </c>
      <c r="E4115" s="187" t="s">
        <v>1</v>
      </c>
      <c r="F4115" s="188" t="s">
        <v>319</v>
      </c>
      <c r="H4115" s="189">
        <v>6325.5</v>
      </c>
      <c r="L4115" s="186"/>
      <c r="M4115" s="190"/>
      <c r="N4115" s="191"/>
      <c r="O4115" s="191"/>
      <c r="P4115" s="191"/>
      <c r="Q4115" s="191"/>
      <c r="R4115" s="191"/>
      <c r="S4115" s="191"/>
      <c r="T4115" s="192"/>
      <c r="AT4115" s="187" t="s">
        <v>269</v>
      </c>
      <c r="AU4115" s="187" t="s">
        <v>87</v>
      </c>
      <c r="AV4115" s="16" t="s">
        <v>92</v>
      </c>
      <c r="AW4115" s="16" t="s">
        <v>26</v>
      </c>
      <c r="AX4115" s="16" t="s">
        <v>71</v>
      </c>
      <c r="AY4115" s="187" t="s">
        <v>157</v>
      </c>
    </row>
    <row r="4116" spans="2:51" s="14" customFormat="1" x14ac:dyDescent="0.2">
      <c r="B4116" s="172"/>
      <c r="D4116" s="166" t="s">
        <v>269</v>
      </c>
      <c r="E4116" s="173" t="s">
        <v>1</v>
      </c>
      <c r="F4116" s="174" t="s">
        <v>4684</v>
      </c>
      <c r="H4116" s="175">
        <v>316.27499999999998</v>
      </c>
      <c r="L4116" s="172"/>
      <c r="M4116" s="176"/>
      <c r="N4116" s="177"/>
      <c r="O4116" s="177"/>
      <c r="P4116" s="177"/>
      <c r="Q4116" s="177"/>
      <c r="R4116" s="177"/>
      <c r="S4116" s="177"/>
      <c r="T4116" s="178"/>
      <c r="AT4116" s="173" t="s">
        <v>269</v>
      </c>
      <c r="AU4116" s="173" t="s">
        <v>87</v>
      </c>
      <c r="AV4116" s="14" t="s">
        <v>87</v>
      </c>
      <c r="AW4116" s="14" t="s">
        <v>26</v>
      </c>
      <c r="AX4116" s="14" t="s">
        <v>71</v>
      </c>
      <c r="AY4116" s="173" t="s">
        <v>157</v>
      </c>
    </row>
    <row r="4117" spans="2:51" s="14" customFormat="1" x14ac:dyDescent="0.2">
      <c r="B4117" s="172"/>
      <c r="D4117" s="166" t="s">
        <v>269</v>
      </c>
      <c r="E4117" s="173" t="s">
        <v>1</v>
      </c>
      <c r="F4117" s="174" t="s">
        <v>4699</v>
      </c>
      <c r="H4117" s="175">
        <v>316.27499999999998</v>
      </c>
      <c r="L4117" s="172"/>
      <c r="M4117" s="176"/>
      <c r="N4117" s="177"/>
      <c r="O4117" s="177"/>
      <c r="P4117" s="177"/>
      <c r="Q4117" s="177"/>
      <c r="R4117" s="177"/>
      <c r="S4117" s="177"/>
      <c r="T4117" s="178"/>
      <c r="AT4117" s="173" t="s">
        <v>269</v>
      </c>
      <c r="AU4117" s="173" t="s">
        <v>87</v>
      </c>
      <c r="AV4117" s="14" t="s">
        <v>87</v>
      </c>
      <c r="AW4117" s="14" t="s">
        <v>26</v>
      </c>
      <c r="AX4117" s="14" t="s">
        <v>71</v>
      </c>
      <c r="AY4117" s="173" t="s">
        <v>157</v>
      </c>
    </row>
    <row r="4118" spans="2:51" s="16" customFormat="1" x14ac:dyDescent="0.2">
      <c r="B4118" s="186"/>
      <c r="D4118" s="166" t="s">
        <v>269</v>
      </c>
      <c r="E4118" s="187" t="s">
        <v>1</v>
      </c>
      <c r="F4118" s="188" t="s">
        <v>319</v>
      </c>
      <c r="H4118" s="189">
        <v>632.54999999999995</v>
      </c>
      <c r="L4118" s="186"/>
      <c r="M4118" s="190"/>
      <c r="N4118" s="191"/>
      <c r="O4118" s="191"/>
      <c r="P4118" s="191"/>
      <c r="Q4118" s="191"/>
      <c r="R4118" s="191"/>
      <c r="S4118" s="191"/>
      <c r="T4118" s="192"/>
      <c r="AT4118" s="187" t="s">
        <v>269</v>
      </c>
      <c r="AU4118" s="187" t="s">
        <v>87</v>
      </c>
      <c r="AV4118" s="16" t="s">
        <v>92</v>
      </c>
      <c r="AW4118" s="16" t="s">
        <v>26</v>
      </c>
      <c r="AX4118" s="16" t="s">
        <v>71</v>
      </c>
      <c r="AY4118" s="187" t="s">
        <v>157</v>
      </c>
    </row>
    <row r="4119" spans="2:51" s="13" customFormat="1" x14ac:dyDescent="0.2">
      <c r="B4119" s="165"/>
      <c r="D4119" s="166" t="s">
        <v>269</v>
      </c>
      <c r="E4119" s="167" t="s">
        <v>1</v>
      </c>
      <c r="F4119" s="168" t="s">
        <v>4457</v>
      </c>
      <c r="H4119" s="167" t="s">
        <v>1</v>
      </c>
      <c r="L4119" s="165"/>
      <c r="M4119" s="169"/>
      <c r="N4119" s="170"/>
      <c r="O4119" s="170"/>
      <c r="P4119" s="170"/>
      <c r="Q4119" s="170"/>
      <c r="R4119" s="170"/>
      <c r="S4119" s="170"/>
      <c r="T4119" s="171"/>
      <c r="AT4119" s="167" t="s">
        <v>269</v>
      </c>
      <c r="AU4119" s="167" t="s">
        <v>87</v>
      </c>
      <c r="AV4119" s="13" t="s">
        <v>79</v>
      </c>
      <c r="AW4119" s="13" t="s">
        <v>26</v>
      </c>
      <c r="AX4119" s="13" t="s">
        <v>71</v>
      </c>
      <c r="AY4119" s="167" t="s">
        <v>157</v>
      </c>
    </row>
    <row r="4120" spans="2:51" s="13" customFormat="1" x14ac:dyDescent="0.2">
      <c r="B4120" s="165"/>
      <c r="D4120" s="166" t="s">
        <v>269</v>
      </c>
      <c r="E4120" s="167" t="s">
        <v>1</v>
      </c>
      <c r="F4120" s="168" t="s">
        <v>4458</v>
      </c>
      <c r="H4120" s="167" t="s">
        <v>1</v>
      </c>
      <c r="L4120" s="165"/>
      <c r="M4120" s="169"/>
      <c r="N4120" s="170"/>
      <c r="O4120" s="170"/>
      <c r="P4120" s="170"/>
      <c r="Q4120" s="170"/>
      <c r="R4120" s="170"/>
      <c r="S4120" s="170"/>
      <c r="T4120" s="171"/>
      <c r="AT4120" s="167" t="s">
        <v>269</v>
      </c>
      <c r="AU4120" s="167" t="s">
        <v>87</v>
      </c>
      <c r="AV4120" s="13" t="s">
        <v>79</v>
      </c>
      <c r="AW4120" s="13" t="s">
        <v>26</v>
      </c>
      <c r="AX4120" s="13" t="s">
        <v>71</v>
      </c>
      <c r="AY4120" s="167" t="s">
        <v>157</v>
      </c>
    </row>
    <row r="4121" spans="2:51" s="13" customFormat="1" ht="33.75" x14ac:dyDescent="0.2">
      <c r="B4121" s="165"/>
      <c r="D4121" s="166" t="s">
        <v>269</v>
      </c>
      <c r="E4121" s="167" t="s">
        <v>1</v>
      </c>
      <c r="F4121" s="168" t="s">
        <v>4459</v>
      </c>
      <c r="H4121" s="167" t="s">
        <v>1</v>
      </c>
      <c r="L4121" s="165"/>
      <c r="M4121" s="169"/>
      <c r="N4121" s="170"/>
      <c r="O4121" s="170"/>
      <c r="P4121" s="170"/>
      <c r="Q4121" s="170"/>
      <c r="R4121" s="170"/>
      <c r="S4121" s="170"/>
      <c r="T4121" s="171"/>
      <c r="AT4121" s="167" t="s">
        <v>269</v>
      </c>
      <c r="AU4121" s="167" t="s">
        <v>87</v>
      </c>
      <c r="AV4121" s="13" t="s">
        <v>79</v>
      </c>
      <c r="AW4121" s="13" t="s">
        <v>26</v>
      </c>
      <c r="AX4121" s="13" t="s">
        <v>71</v>
      </c>
      <c r="AY4121" s="167" t="s">
        <v>157</v>
      </c>
    </row>
    <row r="4122" spans="2:51" s="13" customFormat="1" x14ac:dyDescent="0.2">
      <c r="B4122" s="165"/>
      <c r="D4122" s="166" t="s">
        <v>269</v>
      </c>
      <c r="E4122" s="167" t="s">
        <v>1</v>
      </c>
      <c r="F4122" s="168" t="s">
        <v>4460</v>
      </c>
      <c r="H4122" s="167" t="s">
        <v>1</v>
      </c>
      <c r="L4122" s="165"/>
      <c r="M4122" s="169"/>
      <c r="N4122" s="170"/>
      <c r="O4122" s="170"/>
      <c r="P4122" s="170"/>
      <c r="Q4122" s="170"/>
      <c r="R4122" s="170"/>
      <c r="S4122" s="170"/>
      <c r="T4122" s="171"/>
      <c r="AT4122" s="167" t="s">
        <v>269</v>
      </c>
      <c r="AU4122" s="167" t="s">
        <v>87</v>
      </c>
      <c r="AV4122" s="13" t="s">
        <v>79</v>
      </c>
      <c r="AW4122" s="13" t="s">
        <v>26</v>
      </c>
      <c r="AX4122" s="13" t="s">
        <v>71</v>
      </c>
      <c r="AY4122" s="167" t="s">
        <v>157</v>
      </c>
    </row>
    <row r="4123" spans="2:51" s="13" customFormat="1" ht="22.5" x14ac:dyDescent="0.2">
      <c r="B4123" s="165"/>
      <c r="D4123" s="166" t="s">
        <v>269</v>
      </c>
      <c r="E4123" s="167" t="s">
        <v>1</v>
      </c>
      <c r="F4123" s="168" t="s">
        <v>4461</v>
      </c>
      <c r="H4123" s="167" t="s">
        <v>1</v>
      </c>
      <c r="L4123" s="165"/>
      <c r="M4123" s="169"/>
      <c r="N4123" s="170"/>
      <c r="O4123" s="170"/>
      <c r="P4123" s="170"/>
      <c r="Q4123" s="170"/>
      <c r="R4123" s="170"/>
      <c r="S4123" s="170"/>
      <c r="T4123" s="171"/>
      <c r="AT4123" s="167" t="s">
        <v>269</v>
      </c>
      <c r="AU4123" s="167" t="s">
        <v>87</v>
      </c>
      <c r="AV4123" s="13" t="s">
        <v>79</v>
      </c>
      <c r="AW4123" s="13" t="s">
        <v>26</v>
      </c>
      <c r="AX4123" s="13" t="s">
        <v>71</v>
      </c>
      <c r="AY4123" s="167" t="s">
        <v>157</v>
      </c>
    </row>
    <row r="4124" spans="2:51" s="13" customFormat="1" ht="22.5" x14ac:dyDescent="0.2">
      <c r="B4124" s="165"/>
      <c r="D4124" s="166" t="s">
        <v>269</v>
      </c>
      <c r="E4124" s="167" t="s">
        <v>1</v>
      </c>
      <c r="F4124" s="168" t="s">
        <v>4462</v>
      </c>
      <c r="H4124" s="167" t="s">
        <v>1</v>
      </c>
      <c r="L4124" s="165"/>
      <c r="M4124" s="169"/>
      <c r="N4124" s="170"/>
      <c r="O4124" s="170"/>
      <c r="P4124" s="170"/>
      <c r="Q4124" s="170"/>
      <c r="R4124" s="170"/>
      <c r="S4124" s="170"/>
      <c r="T4124" s="171"/>
      <c r="AT4124" s="167" t="s">
        <v>269</v>
      </c>
      <c r="AU4124" s="167" t="s">
        <v>87</v>
      </c>
      <c r="AV4124" s="13" t="s">
        <v>79</v>
      </c>
      <c r="AW4124" s="13" t="s">
        <v>26</v>
      </c>
      <c r="AX4124" s="13" t="s">
        <v>71</v>
      </c>
      <c r="AY4124" s="167" t="s">
        <v>157</v>
      </c>
    </row>
    <row r="4125" spans="2:51" s="13" customFormat="1" x14ac:dyDescent="0.2">
      <c r="B4125" s="165"/>
      <c r="D4125" s="166" t="s">
        <v>269</v>
      </c>
      <c r="E4125" s="167" t="s">
        <v>1</v>
      </c>
      <c r="F4125" s="168" t="s">
        <v>4463</v>
      </c>
      <c r="H4125" s="167" t="s">
        <v>1</v>
      </c>
      <c r="L4125" s="165"/>
      <c r="M4125" s="169"/>
      <c r="N4125" s="170"/>
      <c r="O4125" s="170"/>
      <c r="P4125" s="170"/>
      <c r="Q4125" s="170"/>
      <c r="R4125" s="170"/>
      <c r="S4125" s="170"/>
      <c r="T4125" s="171"/>
      <c r="AT4125" s="167" t="s">
        <v>269</v>
      </c>
      <c r="AU4125" s="167" t="s">
        <v>87</v>
      </c>
      <c r="AV4125" s="13" t="s">
        <v>79</v>
      </c>
      <c r="AW4125" s="13" t="s">
        <v>26</v>
      </c>
      <c r="AX4125" s="13" t="s">
        <v>71</v>
      </c>
      <c r="AY4125" s="167" t="s">
        <v>157</v>
      </c>
    </row>
    <row r="4126" spans="2:51" s="13" customFormat="1" ht="22.5" x14ac:dyDescent="0.2">
      <c r="B4126" s="165"/>
      <c r="D4126" s="166" t="s">
        <v>269</v>
      </c>
      <c r="E4126" s="167" t="s">
        <v>1</v>
      </c>
      <c r="F4126" s="168" t="s">
        <v>4522</v>
      </c>
      <c r="H4126" s="167" t="s">
        <v>1</v>
      </c>
      <c r="L4126" s="165"/>
      <c r="M4126" s="169"/>
      <c r="N4126" s="170"/>
      <c r="O4126" s="170"/>
      <c r="P4126" s="170"/>
      <c r="Q4126" s="170"/>
      <c r="R4126" s="170"/>
      <c r="S4126" s="170"/>
      <c r="T4126" s="171"/>
      <c r="AT4126" s="167" t="s">
        <v>269</v>
      </c>
      <c r="AU4126" s="167" t="s">
        <v>87</v>
      </c>
      <c r="AV4126" s="13" t="s">
        <v>79</v>
      </c>
      <c r="AW4126" s="13" t="s">
        <v>26</v>
      </c>
      <c r="AX4126" s="13" t="s">
        <v>71</v>
      </c>
      <c r="AY4126" s="167" t="s">
        <v>157</v>
      </c>
    </row>
    <row r="4127" spans="2:51" s="13" customFormat="1" x14ac:dyDescent="0.2">
      <c r="B4127" s="165"/>
      <c r="D4127" s="166" t="s">
        <v>269</v>
      </c>
      <c r="E4127" s="167" t="s">
        <v>1</v>
      </c>
      <c r="F4127" s="168" t="s">
        <v>4465</v>
      </c>
      <c r="H4127" s="167" t="s">
        <v>1</v>
      </c>
      <c r="L4127" s="165"/>
      <c r="M4127" s="169"/>
      <c r="N4127" s="170"/>
      <c r="O4127" s="170"/>
      <c r="P4127" s="170"/>
      <c r="Q4127" s="170"/>
      <c r="R4127" s="170"/>
      <c r="S4127" s="170"/>
      <c r="T4127" s="171"/>
      <c r="AT4127" s="167" t="s">
        <v>269</v>
      </c>
      <c r="AU4127" s="167" t="s">
        <v>87</v>
      </c>
      <c r="AV4127" s="13" t="s">
        <v>79</v>
      </c>
      <c r="AW4127" s="13" t="s">
        <v>26</v>
      </c>
      <c r="AX4127" s="13" t="s">
        <v>71</v>
      </c>
      <c r="AY4127" s="167" t="s">
        <v>157</v>
      </c>
    </row>
    <row r="4128" spans="2:51" s="15" customFormat="1" x14ac:dyDescent="0.2">
      <c r="B4128" s="179"/>
      <c r="D4128" s="166" t="s">
        <v>269</v>
      </c>
      <c r="E4128" s="180" t="s">
        <v>1</v>
      </c>
      <c r="F4128" s="181" t="s">
        <v>272</v>
      </c>
      <c r="H4128" s="182">
        <v>6958.05</v>
      </c>
      <c r="L4128" s="179"/>
      <c r="M4128" s="183"/>
      <c r="N4128" s="184"/>
      <c r="O4128" s="184"/>
      <c r="P4128" s="184"/>
      <c r="Q4128" s="184"/>
      <c r="R4128" s="184"/>
      <c r="S4128" s="184"/>
      <c r="T4128" s="185"/>
      <c r="AT4128" s="180" t="s">
        <v>269</v>
      </c>
      <c r="AU4128" s="180" t="s">
        <v>87</v>
      </c>
      <c r="AV4128" s="15" t="s">
        <v>162</v>
      </c>
      <c r="AW4128" s="15" t="s">
        <v>26</v>
      </c>
      <c r="AX4128" s="15" t="s">
        <v>79</v>
      </c>
      <c r="AY4128" s="180" t="s">
        <v>157</v>
      </c>
    </row>
    <row r="4129" spans="1:65" s="2" customFormat="1" ht="49.15" customHeight="1" x14ac:dyDescent="0.2">
      <c r="A4129" s="30"/>
      <c r="B4129" s="147"/>
      <c r="C4129" s="148" t="s">
        <v>4700</v>
      </c>
      <c r="D4129" s="148" t="s">
        <v>159</v>
      </c>
      <c r="E4129" s="149" t="s">
        <v>4701</v>
      </c>
      <c r="F4129" s="150" t="s">
        <v>4702</v>
      </c>
      <c r="G4129" s="151" t="s">
        <v>757</v>
      </c>
      <c r="H4129" s="152">
        <v>2990.4209999999998</v>
      </c>
      <c r="I4129" s="152"/>
      <c r="J4129" s="152">
        <f>ROUND(I4129*H4129,3)</f>
        <v>0</v>
      </c>
      <c r="K4129" s="153"/>
      <c r="L4129" s="31"/>
      <c r="M4129" s="154" t="s">
        <v>1</v>
      </c>
      <c r="N4129" s="155" t="s">
        <v>37</v>
      </c>
      <c r="O4129" s="156">
        <v>1.6E-2</v>
      </c>
      <c r="P4129" s="156">
        <f>O4129*H4129</f>
        <v>47.846736</v>
      </c>
      <c r="Q4129" s="156">
        <v>0</v>
      </c>
      <c r="R4129" s="156">
        <f>Q4129*H4129</f>
        <v>0</v>
      </c>
      <c r="S4129" s="156">
        <v>0</v>
      </c>
      <c r="T4129" s="157">
        <f>S4129*H4129</f>
        <v>0</v>
      </c>
      <c r="U4129" s="30"/>
      <c r="V4129" s="30"/>
      <c r="W4129" s="30"/>
      <c r="X4129" s="30"/>
      <c r="Y4129" s="30"/>
      <c r="Z4129" s="30"/>
      <c r="AA4129" s="30"/>
      <c r="AB4129" s="30"/>
      <c r="AC4129" s="30"/>
      <c r="AD4129" s="30"/>
      <c r="AE4129" s="30"/>
      <c r="AR4129" s="158" t="s">
        <v>682</v>
      </c>
      <c r="AT4129" s="158" t="s">
        <v>159</v>
      </c>
      <c r="AU4129" s="158" t="s">
        <v>87</v>
      </c>
      <c r="AY4129" s="18" t="s">
        <v>157</v>
      </c>
      <c r="BE4129" s="159">
        <f>IF(N4129="základná",J4129,0)</f>
        <v>0</v>
      </c>
      <c r="BF4129" s="159">
        <f>IF(N4129="znížená",J4129,0)</f>
        <v>0</v>
      </c>
      <c r="BG4129" s="159">
        <f>IF(N4129="zákl. prenesená",J4129,0)</f>
        <v>0</v>
      </c>
      <c r="BH4129" s="159">
        <f>IF(N4129="zníž. prenesená",J4129,0)</f>
        <v>0</v>
      </c>
      <c r="BI4129" s="159">
        <f>IF(N4129="nulová",J4129,0)</f>
        <v>0</v>
      </c>
      <c r="BJ4129" s="18" t="s">
        <v>87</v>
      </c>
      <c r="BK4129" s="160">
        <f>ROUND(I4129*H4129,3)</f>
        <v>0</v>
      </c>
      <c r="BL4129" s="18" t="s">
        <v>682</v>
      </c>
      <c r="BM4129" s="158" t="s">
        <v>4703</v>
      </c>
    </row>
    <row r="4130" spans="1:65" s="13" customFormat="1" ht="22.5" x14ac:dyDescent="0.2">
      <c r="B4130" s="165"/>
      <c r="D4130" s="166" t="s">
        <v>269</v>
      </c>
      <c r="E4130" s="167" t="s">
        <v>1</v>
      </c>
      <c r="F4130" s="168" t="s">
        <v>4704</v>
      </c>
      <c r="H4130" s="167" t="s">
        <v>1</v>
      </c>
      <c r="L4130" s="165"/>
      <c r="M4130" s="169"/>
      <c r="N4130" s="170"/>
      <c r="O4130" s="170"/>
      <c r="P4130" s="170"/>
      <c r="Q4130" s="170"/>
      <c r="R4130" s="170"/>
      <c r="S4130" s="170"/>
      <c r="T4130" s="171"/>
      <c r="AT4130" s="167" t="s">
        <v>269</v>
      </c>
      <c r="AU4130" s="167" t="s">
        <v>87</v>
      </c>
      <c r="AV4130" s="13" t="s">
        <v>79</v>
      </c>
      <c r="AW4130" s="13" t="s">
        <v>26</v>
      </c>
      <c r="AX4130" s="13" t="s">
        <v>71</v>
      </c>
      <c r="AY4130" s="167" t="s">
        <v>157</v>
      </c>
    </row>
    <row r="4131" spans="1:65" s="14" customFormat="1" x14ac:dyDescent="0.2">
      <c r="B4131" s="172"/>
      <c r="D4131" s="166" t="s">
        <v>269</v>
      </c>
      <c r="E4131" s="173" t="s">
        <v>1</v>
      </c>
      <c r="F4131" s="174" t="s">
        <v>4705</v>
      </c>
      <c r="H4131" s="175">
        <v>2848.02</v>
      </c>
      <c r="L4131" s="172"/>
      <c r="M4131" s="176"/>
      <c r="N4131" s="177"/>
      <c r="O4131" s="177"/>
      <c r="P4131" s="177"/>
      <c r="Q4131" s="177"/>
      <c r="R4131" s="177"/>
      <c r="S4131" s="177"/>
      <c r="T4131" s="178"/>
      <c r="AT4131" s="173" t="s">
        <v>269</v>
      </c>
      <c r="AU4131" s="173" t="s">
        <v>87</v>
      </c>
      <c r="AV4131" s="14" t="s">
        <v>87</v>
      </c>
      <c r="AW4131" s="14" t="s">
        <v>26</v>
      </c>
      <c r="AX4131" s="14" t="s">
        <v>71</v>
      </c>
      <c r="AY4131" s="173" t="s">
        <v>157</v>
      </c>
    </row>
    <row r="4132" spans="1:65" s="14" customFormat="1" x14ac:dyDescent="0.2">
      <c r="B4132" s="172"/>
      <c r="D4132" s="166" t="s">
        <v>269</v>
      </c>
      <c r="E4132" s="173" t="s">
        <v>1</v>
      </c>
      <c r="F4132" s="174" t="s">
        <v>4706</v>
      </c>
      <c r="H4132" s="175">
        <v>142.40100000000001</v>
      </c>
      <c r="L4132" s="172"/>
      <c r="M4132" s="176"/>
      <c r="N4132" s="177"/>
      <c r="O4132" s="177"/>
      <c r="P4132" s="177"/>
      <c r="Q4132" s="177"/>
      <c r="R4132" s="177"/>
      <c r="S4132" s="177"/>
      <c r="T4132" s="178"/>
      <c r="AT4132" s="173" t="s">
        <v>269</v>
      </c>
      <c r="AU4132" s="173" t="s">
        <v>87</v>
      </c>
      <c r="AV4132" s="14" t="s">
        <v>87</v>
      </c>
      <c r="AW4132" s="14" t="s">
        <v>26</v>
      </c>
      <c r="AX4132" s="14" t="s">
        <v>71</v>
      </c>
      <c r="AY4132" s="173" t="s">
        <v>157</v>
      </c>
    </row>
    <row r="4133" spans="1:65" s="15" customFormat="1" x14ac:dyDescent="0.2">
      <c r="B4133" s="179"/>
      <c r="D4133" s="166" t="s">
        <v>269</v>
      </c>
      <c r="E4133" s="180" t="s">
        <v>1</v>
      </c>
      <c r="F4133" s="181" t="s">
        <v>272</v>
      </c>
      <c r="H4133" s="182">
        <v>2990.4209999999998</v>
      </c>
      <c r="L4133" s="179"/>
      <c r="M4133" s="183"/>
      <c r="N4133" s="184"/>
      <c r="O4133" s="184"/>
      <c r="P4133" s="184"/>
      <c r="Q4133" s="184"/>
      <c r="R4133" s="184"/>
      <c r="S4133" s="184"/>
      <c r="T4133" s="185"/>
      <c r="AT4133" s="180" t="s">
        <v>269</v>
      </c>
      <c r="AU4133" s="180" t="s">
        <v>87</v>
      </c>
      <c r="AV4133" s="15" t="s">
        <v>162</v>
      </c>
      <c r="AW4133" s="15" t="s">
        <v>26</v>
      </c>
      <c r="AX4133" s="15" t="s">
        <v>79</v>
      </c>
      <c r="AY4133" s="180" t="s">
        <v>157</v>
      </c>
    </row>
    <row r="4134" spans="1:65" s="2" customFormat="1" ht="37.9" customHeight="1" x14ac:dyDescent="0.2">
      <c r="A4134" s="30"/>
      <c r="B4134" s="147"/>
      <c r="C4134" s="193" t="s">
        <v>4707</v>
      </c>
      <c r="D4134" s="193" t="s">
        <v>777</v>
      </c>
      <c r="E4134" s="194" t="s">
        <v>4708</v>
      </c>
      <c r="F4134" s="195" t="s">
        <v>4709</v>
      </c>
      <c r="G4134" s="196" t="s">
        <v>757</v>
      </c>
      <c r="H4134" s="197">
        <v>3165.4789999999998</v>
      </c>
      <c r="I4134" s="197"/>
      <c r="J4134" s="197">
        <f>ROUND(I4134*H4134,3)</f>
        <v>0</v>
      </c>
      <c r="K4134" s="198"/>
      <c r="L4134" s="199"/>
      <c r="M4134" s="200" t="s">
        <v>1</v>
      </c>
      <c r="N4134" s="201" t="s">
        <v>37</v>
      </c>
      <c r="O4134" s="156">
        <v>0</v>
      </c>
      <c r="P4134" s="156">
        <f>O4134*H4134</f>
        <v>0</v>
      </c>
      <c r="Q4134" s="156">
        <v>1</v>
      </c>
      <c r="R4134" s="156">
        <f>Q4134*H4134</f>
        <v>3165.4789999999998</v>
      </c>
      <c r="S4134" s="156">
        <v>0</v>
      </c>
      <c r="T4134" s="157">
        <f>S4134*H4134</f>
        <v>0</v>
      </c>
      <c r="U4134" s="30"/>
      <c r="V4134" s="30"/>
      <c r="W4134" s="30"/>
      <c r="X4134" s="30"/>
      <c r="Y4134" s="30"/>
      <c r="Z4134" s="30"/>
      <c r="AA4134" s="30"/>
      <c r="AB4134" s="30"/>
      <c r="AC4134" s="30"/>
      <c r="AD4134" s="30"/>
      <c r="AE4134" s="30"/>
      <c r="AR4134" s="158" t="s">
        <v>2956</v>
      </c>
      <c r="AT4134" s="158" t="s">
        <v>777</v>
      </c>
      <c r="AU4134" s="158" t="s">
        <v>87</v>
      </c>
      <c r="AY4134" s="18" t="s">
        <v>157</v>
      </c>
      <c r="BE4134" s="159">
        <f>IF(N4134="základná",J4134,0)</f>
        <v>0</v>
      </c>
      <c r="BF4134" s="159">
        <f>IF(N4134="znížená",J4134,0)</f>
        <v>0</v>
      </c>
      <c r="BG4134" s="159">
        <f>IF(N4134="zákl. prenesená",J4134,0)</f>
        <v>0</v>
      </c>
      <c r="BH4134" s="159">
        <f>IF(N4134="zníž. prenesená",J4134,0)</f>
        <v>0</v>
      </c>
      <c r="BI4134" s="159">
        <f>IF(N4134="nulová",J4134,0)</f>
        <v>0</v>
      </c>
      <c r="BJ4134" s="18" t="s">
        <v>87</v>
      </c>
      <c r="BK4134" s="160">
        <f>ROUND(I4134*H4134,3)</f>
        <v>0</v>
      </c>
      <c r="BL4134" s="18" t="s">
        <v>682</v>
      </c>
      <c r="BM4134" s="158" t="s">
        <v>4710</v>
      </c>
    </row>
    <row r="4135" spans="1:65" s="13" customFormat="1" ht="22.5" x14ac:dyDescent="0.2">
      <c r="B4135" s="165"/>
      <c r="D4135" s="166" t="s">
        <v>269</v>
      </c>
      <c r="E4135" s="167" t="s">
        <v>1</v>
      </c>
      <c r="F4135" s="168" t="s">
        <v>4711</v>
      </c>
      <c r="H4135" s="167" t="s">
        <v>1</v>
      </c>
      <c r="L4135" s="165"/>
      <c r="M4135" s="169"/>
      <c r="N4135" s="170"/>
      <c r="O4135" s="170"/>
      <c r="P4135" s="170"/>
      <c r="Q4135" s="170"/>
      <c r="R4135" s="170"/>
      <c r="S4135" s="170"/>
      <c r="T4135" s="171"/>
      <c r="AT4135" s="167" t="s">
        <v>269</v>
      </c>
      <c r="AU4135" s="167" t="s">
        <v>87</v>
      </c>
      <c r="AV4135" s="13" t="s">
        <v>79</v>
      </c>
      <c r="AW4135" s="13" t="s">
        <v>26</v>
      </c>
      <c r="AX4135" s="13" t="s">
        <v>71</v>
      </c>
      <c r="AY4135" s="167" t="s">
        <v>157</v>
      </c>
    </row>
    <row r="4136" spans="1:65" s="13" customFormat="1" ht="22.5" x14ac:dyDescent="0.2">
      <c r="B4136" s="165"/>
      <c r="D4136" s="166" t="s">
        <v>269</v>
      </c>
      <c r="E4136" s="167" t="s">
        <v>1</v>
      </c>
      <c r="F4136" s="168" t="s">
        <v>4601</v>
      </c>
      <c r="H4136" s="167" t="s">
        <v>1</v>
      </c>
      <c r="L4136" s="165"/>
      <c r="M4136" s="169"/>
      <c r="N4136" s="170"/>
      <c r="O4136" s="170"/>
      <c r="P4136" s="170"/>
      <c r="Q4136" s="170"/>
      <c r="R4136" s="170"/>
      <c r="S4136" s="170"/>
      <c r="T4136" s="171"/>
      <c r="AT4136" s="167" t="s">
        <v>269</v>
      </c>
      <c r="AU4136" s="167" t="s">
        <v>87</v>
      </c>
      <c r="AV4136" s="13" t="s">
        <v>79</v>
      </c>
      <c r="AW4136" s="13" t="s">
        <v>26</v>
      </c>
      <c r="AX4136" s="13" t="s">
        <v>71</v>
      </c>
      <c r="AY4136" s="167" t="s">
        <v>157</v>
      </c>
    </row>
    <row r="4137" spans="1:65" s="14" customFormat="1" x14ac:dyDescent="0.2">
      <c r="B4137" s="172"/>
      <c r="D4137" s="166" t="s">
        <v>269</v>
      </c>
      <c r="E4137" s="173" t="s">
        <v>1</v>
      </c>
      <c r="F4137" s="174" t="s">
        <v>4712</v>
      </c>
      <c r="H4137" s="175">
        <v>1574.48</v>
      </c>
      <c r="L4137" s="172"/>
      <c r="M4137" s="176"/>
      <c r="N4137" s="177"/>
      <c r="O4137" s="177"/>
      <c r="P4137" s="177"/>
      <c r="Q4137" s="177"/>
      <c r="R4137" s="177"/>
      <c r="S4137" s="177"/>
      <c r="T4137" s="178"/>
      <c r="AT4137" s="173" t="s">
        <v>269</v>
      </c>
      <c r="AU4137" s="173" t="s">
        <v>87</v>
      </c>
      <c r="AV4137" s="14" t="s">
        <v>87</v>
      </c>
      <c r="AW4137" s="14" t="s">
        <v>26</v>
      </c>
      <c r="AX4137" s="14" t="s">
        <v>71</v>
      </c>
      <c r="AY4137" s="173" t="s">
        <v>157</v>
      </c>
    </row>
    <row r="4138" spans="1:65" s="14" customFormat="1" x14ac:dyDescent="0.2">
      <c r="B4138" s="172"/>
      <c r="D4138" s="166" t="s">
        <v>269</v>
      </c>
      <c r="E4138" s="173" t="s">
        <v>1</v>
      </c>
      <c r="F4138" s="174" t="s">
        <v>4713</v>
      </c>
      <c r="H4138" s="175">
        <v>339.33</v>
      </c>
      <c r="L4138" s="172"/>
      <c r="M4138" s="176"/>
      <c r="N4138" s="177"/>
      <c r="O4138" s="177"/>
      <c r="P4138" s="177"/>
      <c r="Q4138" s="177"/>
      <c r="R4138" s="177"/>
      <c r="S4138" s="177"/>
      <c r="T4138" s="178"/>
      <c r="AT4138" s="173" t="s">
        <v>269</v>
      </c>
      <c r="AU4138" s="173" t="s">
        <v>87</v>
      </c>
      <c r="AV4138" s="14" t="s">
        <v>87</v>
      </c>
      <c r="AW4138" s="14" t="s">
        <v>26</v>
      </c>
      <c r="AX4138" s="14" t="s">
        <v>71</v>
      </c>
      <c r="AY4138" s="173" t="s">
        <v>157</v>
      </c>
    </row>
    <row r="4139" spans="1:65" s="14" customFormat="1" x14ac:dyDescent="0.2">
      <c r="B4139" s="172"/>
      <c r="D4139" s="166" t="s">
        <v>269</v>
      </c>
      <c r="E4139" s="173" t="s">
        <v>1</v>
      </c>
      <c r="F4139" s="174" t="s">
        <v>4714</v>
      </c>
      <c r="H4139" s="175">
        <v>286.8</v>
      </c>
      <c r="L4139" s="172"/>
      <c r="M4139" s="176"/>
      <c r="N4139" s="177"/>
      <c r="O4139" s="177"/>
      <c r="P4139" s="177"/>
      <c r="Q4139" s="177"/>
      <c r="R4139" s="177"/>
      <c r="S4139" s="177"/>
      <c r="T4139" s="178"/>
      <c r="AT4139" s="173" t="s">
        <v>269</v>
      </c>
      <c r="AU4139" s="173" t="s">
        <v>87</v>
      </c>
      <c r="AV4139" s="14" t="s">
        <v>87</v>
      </c>
      <c r="AW4139" s="14" t="s">
        <v>26</v>
      </c>
      <c r="AX4139" s="14" t="s">
        <v>71</v>
      </c>
      <c r="AY4139" s="173" t="s">
        <v>157</v>
      </c>
    </row>
    <row r="4140" spans="1:65" s="14" customFormat="1" ht="22.5" x14ac:dyDescent="0.2">
      <c r="B4140" s="172"/>
      <c r="D4140" s="166" t="s">
        <v>269</v>
      </c>
      <c r="E4140" s="173" t="s">
        <v>1</v>
      </c>
      <c r="F4140" s="174" t="s">
        <v>4715</v>
      </c>
      <c r="H4140" s="175">
        <v>159.75</v>
      </c>
      <c r="L4140" s="172"/>
      <c r="M4140" s="176"/>
      <c r="N4140" s="177"/>
      <c r="O4140" s="177"/>
      <c r="P4140" s="177"/>
      <c r="Q4140" s="177"/>
      <c r="R4140" s="177"/>
      <c r="S4140" s="177"/>
      <c r="T4140" s="178"/>
      <c r="AT4140" s="173" t="s">
        <v>269</v>
      </c>
      <c r="AU4140" s="173" t="s">
        <v>87</v>
      </c>
      <c r="AV4140" s="14" t="s">
        <v>87</v>
      </c>
      <c r="AW4140" s="14" t="s">
        <v>26</v>
      </c>
      <c r="AX4140" s="14" t="s">
        <v>71</v>
      </c>
      <c r="AY4140" s="173" t="s">
        <v>157</v>
      </c>
    </row>
    <row r="4141" spans="1:65" s="14" customFormat="1" x14ac:dyDescent="0.2">
      <c r="B4141" s="172"/>
      <c r="D4141" s="166" t="s">
        <v>269</v>
      </c>
      <c r="E4141" s="173" t="s">
        <v>1</v>
      </c>
      <c r="F4141" s="174" t="s">
        <v>4713</v>
      </c>
      <c r="H4141" s="175">
        <v>339.33</v>
      </c>
      <c r="L4141" s="172"/>
      <c r="M4141" s="176"/>
      <c r="N4141" s="177"/>
      <c r="O4141" s="177"/>
      <c r="P4141" s="177"/>
      <c r="Q4141" s="177"/>
      <c r="R4141" s="177"/>
      <c r="S4141" s="177"/>
      <c r="T4141" s="178"/>
      <c r="AT4141" s="173" t="s">
        <v>269</v>
      </c>
      <c r="AU4141" s="173" t="s">
        <v>87</v>
      </c>
      <c r="AV4141" s="14" t="s">
        <v>87</v>
      </c>
      <c r="AW4141" s="14" t="s">
        <v>26</v>
      </c>
      <c r="AX4141" s="14" t="s">
        <v>71</v>
      </c>
      <c r="AY4141" s="173" t="s">
        <v>157</v>
      </c>
    </row>
    <row r="4142" spans="1:65" s="14" customFormat="1" x14ac:dyDescent="0.2">
      <c r="B4142" s="172"/>
      <c r="D4142" s="166" t="s">
        <v>269</v>
      </c>
      <c r="E4142" s="173" t="s">
        <v>1</v>
      </c>
      <c r="F4142" s="174" t="s">
        <v>4716</v>
      </c>
      <c r="H4142" s="175">
        <v>13.2</v>
      </c>
      <c r="L4142" s="172"/>
      <c r="M4142" s="176"/>
      <c r="N4142" s="177"/>
      <c r="O4142" s="177"/>
      <c r="P4142" s="177"/>
      <c r="Q4142" s="177"/>
      <c r="R4142" s="177"/>
      <c r="S4142" s="177"/>
      <c r="T4142" s="178"/>
      <c r="AT4142" s="173" t="s">
        <v>269</v>
      </c>
      <c r="AU4142" s="173" t="s">
        <v>87</v>
      </c>
      <c r="AV4142" s="14" t="s">
        <v>87</v>
      </c>
      <c r="AW4142" s="14" t="s">
        <v>26</v>
      </c>
      <c r="AX4142" s="14" t="s">
        <v>71</v>
      </c>
      <c r="AY4142" s="173" t="s">
        <v>157</v>
      </c>
    </row>
    <row r="4143" spans="1:65" s="14" customFormat="1" x14ac:dyDescent="0.2">
      <c r="B4143" s="172"/>
      <c r="D4143" s="166" t="s">
        <v>269</v>
      </c>
      <c r="E4143" s="173" t="s">
        <v>1</v>
      </c>
      <c r="F4143" s="174" t="s">
        <v>4717</v>
      </c>
      <c r="H4143" s="175">
        <v>39.700000000000003</v>
      </c>
      <c r="L4143" s="172"/>
      <c r="M4143" s="176"/>
      <c r="N4143" s="177"/>
      <c r="O4143" s="177"/>
      <c r="P4143" s="177"/>
      <c r="Q4143" s="177"/>
      <c r="R4143" s="177"/>
      <c r="S4143" s="177"/>
      <c r="T4143" s="178"/>
      <c r="AT4143" s="173" t="s">
        <v>269</v>
      </c>
      <c r="AU4143" s="173" t="s">
        <v>87</v>
      </c>
      <c r="AV4143" s="14" t="s">
        <v>87</v>
      </c>
      <c r="AW4143" s="14" t="s">
        <v>26</v>
      </c>
      <c r="AX4143" s="14" t="s">
        <v>71</v>
      </c>
      <c r="AY4143" s="173" t="s">
        <v>157</v>
      </c>
    </row>
    <row r="4144" spans="1:65" s="16" customFormat="1" x14ac:dyDescent="0.2">
      <c r="B4144" s="186"/>
      <c r="D4144" s="166" t="s">
        <v>269</v>
      </c>
      <c r="E4144" s="187" t="s">
        <v>1</v>
      </c>
      <c r="F4144" s="188" t="s">
        <v>319</v>
      </c>
      <c r="H4144" s="189">
        <v>2752.59</v>
      </c>
      <c r="L4144" s="186"/>
      <c r="M4144" s="190"/>
      <c r="N4144" s="191"/>
      <c r="O4144" s="191"/>
      <c r="P4144" s="191"/>
      <c r="Q4144" s="191"/>
      <c r="R4144" s="191"/>
      <c r="S4144" s="191"/>
      <c r="T4144" s="192"/>
      <c r="AT4144" s="187" t="s">
        <v>269</v>
      </c>
      <c r="AU4144" s="187" t="s">
        <v>87</v>
      </c>
      <c r="AV4144" s="16" t="s">
        <v>92</v>
      </c>
      <c r="AW4144" s="16" t="s">
        <v>26</v>
      </c>
      <c r="AX4144" s="16" t="s">
        <v>71</v>
      </c>
      <c r="AY4144" s="187" t="s">
        <v>157</v>
      </c>
    </row>
    <row r="4145" spans="1:65" s="14" customFormat="1" x14ac:dyDescent="0.2">
      <c r="B4145" s="172"/>
      <c r="D4145" s="166" t="s">
        <v>269</v>
      </c>
      <c r="E4145" s="173" t="s">
        <v>1</v>
      </c>
      <c r="F4145" s="174" t="s">
        <v>4718</v>
      </c>
      <c r="H4145" s="175">
        <v>137.63</v>
      </c>
      <c r="L4145" s="172"/>
      <c r="M4145" s="176"/>
      <c r="N4145" s="177"/>
      <c r="O4145" s="177"/>
      <c r="P4145" s="177"/>
      <c r="Q4145" s="177"/>
      <c r="R4145" s="177"/>
      <c r="S4145" s="177"/>
      <c r="T4145" s="178"/>
      <c r="AT4145" s="173" t="s">
        <v>269</v>
      </c>
      <c r="AU4145" s="173" t="s">
        <v>87</v>
      </c>
      <c r="AV4145" s="14" t="s">
        <v>87</v>
      </c>
      <c r="AW4145" s="14" t="s">
        <v>26</v>
      </c>
      <c r="AX4145" s="14" t="s">
        <v>71</v>
      </c>
      <c r="AY4145" s="173" t="s">
        <v>157</v>
      </c>
    </row>
    <row r="4146" spans="1:65" s="14" customFormat="1" x14ac:dyDescent="0.2">
      <c r="B4146" s="172"/>
      <c r="D4146" s="166" t="s">
        <v>269</v>
      </c>
      <c r="E4146" s="173" t="s">
        <v>1</v>
      </c>
      <c r="F4146" s="174" t="s">
        <v>4719</v>
      </c>
      <c r="H4146" s="175">
        <v>275.25900000000001</v>
      </c>
      <c r="L4146" s="172"/>
      <c r="M4146" s="176"/>
      <c r="N4146" s="177"/>
      <c r="O4146" s="177"/>
      <c r="P4146" s="177"/>
      <c r="Q4146" s="177"/>
      <c r="R4146" s="177"/>
      <c r="S4146" s="177"/>
      <c r="T4146" s="178"/>
      <c r="AT4146" s="173" t="s">
        <v>269</v>
      </c>
      <c r="AU4146" s="173" t="s">
        <v>87</v>
      </c>
      <c r="AV4146" s="14" t="s">
        <v>87</v>
      </c>
      <c r="AW4146" s="14" t="s">
        <v>26</v>
      </c>
      <c r="AX4146" s="14" t="s">
        <v>71</v>
      </c>
      <c r="AY4146" s="173" t="s">
        <v>157</v>
      </c>
    </row>
    <row r="4147" spans="1:65" s="16" customFormat="1" x14ac:dyDescent="0.2">
      <c r="B4147" s="186"/>
      <c r="D4147" s="166" t="s">
        <v>269</v>
      </c>
      <c r="E4147" s="187" t="s">
        <v>1</v>
      </c>
      <c r="F4147" s="188" t="s">
        <v>319</v>
      </c>
      <c r="H4147" s="189">
        <v>412.88900000000001</v>
      </c>
      <c r="L4147" s="186"/>
      <c r="M4147" s="190"/>
      <c r="N4147" s="191"/>
      <c r="O4147" s="191"/>
      <c r="P4147" s="191"/>
      <c r="Q4147" s="191"/>
      <c r="R4147" s="191"/>
      <c r="S4147" s="191"/>
      <c r="T4147" s="192"/>
      <c r="AT4147" s="187" t="s">
        <v>269</v>
      </c>
      <c r="AU4147" s="187" t="s">
        <v>87</v>
      </c>
      <c r="AV4147" s="16" t="s">
        <v>92</v>
      </c>
      <c r="AW4147" s="16" t="s">
        <v>26</v>
      </c>
      <c r="AX4147" s="16" t="s">
        <v>71</v>
      </c>
      <c r="AY4147" s="187" t="s">
        <v>157</v>
      </c>
    </row>
    <row r="4148" spans="1:65" s="13" customFormat="1" x14ac:dyDescent="0.2">
      <c r="B4148" s="165"/>
      <c r="D4148" s="166" t="s">
        <v>269</v>
      </c>
      <c r="E4148" s="167" t="s">
        <v>1</v>
      </c>
      <c r="F4148" s="168" t="s">
        <v>4457</v>
      </c>
      <c r="H4148" s="167" t="s">
        <v>1</v>
      </c>
      <c r="L4148" s="165"/>
      <c r="M4148" s="169"/>
      <c r="N4148" s="170"/>
      <c r="O4148" s="170"/>
      <c r="P4148" s="170"/>
      <c r="Q4148" s="170"/>
      <c r="R4148" s="170"/>
      <c r="S4148" s="170"/>
      <c r="T4148" s="171"/>
      <c r="AT4148" s="167" t="s">
        <v>269</v>
      </c>
      <c r="AU4148" s="167" t="s">
        <v>87</v>
      </c>
      <c r="AV4148" s="13" t="s">
        <v>79</v>
      </c>
      <c r="AW4148" s="13" t="s">
        <v>26</v>
      </c>
      <c r="AX4148" s="13" t="s">
        <v>71</v>
      </c>
      <c r="AY4148" s="167" t="s">
        <v>157</v>
      </c>
    </row>
    <row r="4149" spans="1:65" s="13" customFormat="1" x14ac:dyDescent="0.2">
      <c r="B4149" s="165"/>
      <c r="D4149" s="166" t="s">
        <v>269</v>
      </c>
      <c r="E4149" s="167" t="s">
        <v>1</v>
      </c>
      <c r="F4149" s="168" t="s">
        <v>4458</v>
      </c>
      <c r="H4149" s="167" t="s">
        <v>1</v>
      </c>
      <c r="L4149" s="165"/>
      <c r="M4149" s="169"/>
      <c r="N4149" s="170"/>
      <c r="O4149" s="170"/>
      <c r="P4149" s="170"/>
      <c r="Q4149" s="170"/>
      <c r="R4149" s="170"/>
      <c r="S4149" s="170"/>
      <c r="T4149" s="171"/>
      <c r="AT4149" s="167" t="s">
        <v>269</v>
      </c>
      <c r="AU4149" s="167" t="s">
        <v>87</v>
      </c>
      <c r="AV4149" s="13" t="s">
        <v>79</v>
      </c>
      <c r="AW4149" s="13" t="s">
        <v>26</v>
      </c>
      <c r="AX4149" s="13" t="s">
        <v>71</v>
      </c>
      <c r="AY4149" s="167" t="s">
        <v>157</v>
      </c>
    </row>
    <row r="4150" spans="1:65" s="13" customFormat="1" ht="33.75" x14ac:dyDescent="0.2">
      <c r="B4150" s="165"/>
      <c r="D4150" s="166" t="s">
        <v>269</v>
      </c>
      <c r="E4150" s="167" t="s">
        <v>1</v>
      </c>
      <c r="F4150" s="168" t="s">
        <v>4459</v>
      </c>
      <c r="H4150" s="167" t="s">
        <v>1</v>
      </c>
      <c r="L4150" s="165"/>
      <c r="M4150" s="169"/>
      <c r="N4150" s="170"/>
      <c r="O4150" s="170"/>
      <c r="P4150" s="170"/>
      <c r="Q4150" s="170"/>
      <c r="R4150" s="170"/>
      <c r="S4150" s="170"/>
      <c r="T4150" s="171"/>
      <c r="AT4150" s="167" t="s">
        <v>269</v>
      </c>
      <c r="AU4150" s="167" t="s">
        <v>87</v>
      </c>
      <c r="AV4150" s="13" t="s">
        <v>79</v>
      </c>
      <c r="AW4150" s="13" t="s">
        <v>26</v>
      </c>
      <c r="AX4150" s="13" t="s">
        <v>71</v>
      </c>
      <c r="AY4150" s="167" t="s">
        <v>157</v>
      </c>
    </row>
    <row r="4151" spans="1:65" s="13" customFormat="1" x14ac:dyDescent="0.2">
      <c r="B4151" s="165"/>
      <c r="D4151" s="166" t="s">
        <v>269</v>
      </c>
      <c r="E4151" s="167" t="s">
        <v>1</v>
      </c>
      <c r="F4151" s="168" t="s">
        <v>4460</v>
      </c>
      <c r="H4151" s="167" t="s">
        <v>1</v>
      </c>
      <c r="L4151" s="165"/>
      <c r="M4151" s="169"/>
      <c r="N4151" s="170"/>
      <c r="O4151" s="170"/>
      <c r="P4151" s="170"/>
      <c r="Q4151" s="170"/>
      <c r="R4151" s="170"/>
      <c r="S4151" s="170"/>
      <c r="T4151" s="171"/>
      <c r="AT4151" s="167" t="s">
        <v>269</v>
      </c>
      <c r="AU4151" s="167" t="s">
        <v>87</v>
      </c>
      <c r="AV4151" s="13" t="s">
        <v>79</v>
      </c>
      <c r="AW4151" s="13" t="s">
        <v>26</v>
      </c>
      <c r="AX4151" s="13" t="s">
        <v>71</v>
      </c>
      <c r="AY4151" s="167" t="s">
        <v>157</v>
      </c>
    </row>
    <row r="4152" spans="1:65" s="13" customFormat="1" ht="22.5" x14ac:dyDescent="0.2">
      <c r="B4152" s="165"/>
      <c r="D4152" s="166" t="s">
        <v>269</v>
      </c>
      <c r="E4152" s="167" t="s">
        <v>1</v>
      </c>
      <c r="F4152" s="168" t="s">
        <v>4461</v>
      </c>
      <c r="H4152" s="167" t="s">
        <v>1</v>
      </c>
      <c r="L4152" s="165"/>
      <c r="M4152" s="169"/>
      <c r="N4152" s="170"/>
      <c r="O4152" s="170"/>
      <c r="P4152" s="170"/>
      <c r="Q4152" s="170"/>
      <c r="R4152" s="170"/>
      <c r="S4152" s="170"/>
      <c r="T4152" s="171"/>
      <c r="AT4152" s="167" t="s">
        <v>269</v>
      </c>
      <c r="AU4152" s="167" t="s">
        <v>87</v>
      </c>
      <c r="AV4152" s="13" t="s">
        <v>79</v>
      </c>
      <c r="AW4152" s="13" t="s">
        <v>26</v>
      </c>
      <c r="AX4152" s="13" t="s">
        <v>71</v>
      </c>
      <c r="AY4152" s="167" t="s">
        <v>157</v>
      </c>
    </row>
    <row r="4153" spans="1:65" s="13" customFormat="1" ht="22.5" x14ac:dyDescent="0.2">
      <c r="B4153" s="165"/>
      <c r="D4153" s="166" t="s">
        <v>269</v>
      </c>
      <c r="E4153" s="167" t="s">
        <v>1</v>
      </c>
      <c r="F4153" s="168" t="s">
        <v>4462</v>
      </c>
      <c r="H4153" s="167" t="s">
        <v>1</v>
      </c>
      <c r="L4153" s="165"/>
      <c r="M4153" s="169"/>
      <c r="N4153" s="170"/>
      <c r="O4153" s="170"/>
      <c r="P4153" s="170"/>
      <c r="Q4153" s="170"/>
      <c r="R4153" s="170"/>
      <c r="S4153" s="170"/>
      <c r="T4153" s="171"/>
      <c r="AT4153" s="167" t="s">
        <v>269</v>
      </c>
      <c r="AU4153" s="167" t="s">
        <v>87</v>
      </c>
      <c r="AV4153" s="13" t="s">
        <v>79</v>
      </c>
      <c r="AW4153" s="13" t="s">
        <v>26</v>
      </c>
      <c r="AX4153" s="13" t="s">
        <v>71</v>
      </c>
      <c r="AY4153" s="167" t="s">
        <v>157</v>
      </c>
    </row>
    <row r="4154" spans="1:65" s="13" customFormat="1" x14ac:dyDescent="0.2">
      <c r="B4154" s="165"/>
      <c r="D4154" s="166" t="s">
        <v>269</v>
      </c>
      <c r="E4154" s="167" t="s">
        <v>1</v>
      </c>
      <c r="F4154" s="168" t="s">
        <v>4463</v>
      </c>
      <c r="H4154" s="167" t="s">
        <v>1</v>
      </c>
      <c r="L4154" s="165"/>
      <c r="M4154" s="169"/>
      <c r="N4154" s="170"/>
      <c r="O4154" s="170"/>
      <c r="P4154" s="170"/>
      <c r="Q4154" s="170"/>
      <c r="R4154" s="170"/>
      <c r="S4154" s="170"/>
      <c r="T4154" s="171"/>
      <c r="AT4154" s="167" t="s">
        <v>269</v>
      </c>
      <c r="AU4154" s="167" t="s">
        <v>87</v>
      </c>
      <c r="AV4154" s="13" t="s">
        <v>79</v>
      </c>
      <c r="AW4154" s="13" t="s">
        <v>26</v>
      </c>
      <c r="AX4154" s="13" t="s">
        <v>71</v>
      </c>
      <c r="AY4154" s="167" t="s">
        <v>157</v>
      </c>
    </row>
    <row r="4155" spans="1:65" s="13" customFormat="1" ht="22.5" x14ac:dyDescent="0.2">
      <c r="B4155" s="165"/>
      <c r="D4155" s="166" t="s">
        <v>269</v>
      </c>
      <c r="E4155" s="167" t="s">
        <v>1</v>
      </c>
      <c r="F4155" s="168" t="s">
        <v>4464</v>
      </c>
      <c r="H4155" s="167" t="s">
        <v>1</v>
      </c>
      <c r="L4155" s="165"/>
      <c r="M4155" s="169"/>
      <c r="N4155" s="170"/>
      <c r="O4155" s="170"/>
      <c r="P4155" s="170"/>
      <c r="Q4155" s="170"/>
      <c r="R4155" s="170"/>
      <c r="S4155" s="170"/>
      <c r="T4155" s="171"/>
      <c r="AT4155" s="167" t="s">
        <v>269</v>
      </c>
      <c r="AU4155" s="167" t="s">
        <v>87</v>
      </c>
      <c r="AV4155" s="13" t="s">
        <v>79</v>
      </c>
      <c r="AW4155" s="13" t="s">
        <v>26</v>
      </c>
      <c r="AX4155" s="13" t="s">
        <v>71</v>
      </c>
      <c r="AY4155" s="167" t="s">
        <v>157</v>
      </c>
    </row>
    <row r="4156" spans="1:65" s="13" customFormat="1" x14ac:dyDescent="0.2">
      <c r="B4156" s="165"/>
      <c r="D4156" s="166" t="s">
        <v>269</v>
      </c>
      <c r="E4156" s="167" t="s">
        <v>1</v>
      </c>
      <c r="F4156" s="168" t="s">
        <v>4465</v>
      </c>
      <c r="H4156" s="167" t="s">
        <v>1</v>
      </c>
      <c r="L4156" s="165"/>
      <c r="M4156" s="169"/>
      <c r="N4156" s="170"/>
      <c r="O4156" s="170"/>
      <c r="P4156" s="170"/>
      <c r="Q4156" s="170"/>
      <c r="R4156" s="170"/>
      <c r="S4156" s="170"/>
      <c r="T4156" s="171"/>
      <c r="AT4156" s="167" t="s">
        <v>269</v>
      </c>
      <c r="AU4156" s="167" t="s">
        <v>87</v>
      </c>
      <c r="AV4156" s="13" t="s">
        <v>79</v>
      </c>
      <c r="AW4156" s="13" t="s">
        <v>26</v>
      </c>
      <c r="AX4156" s="13" t="s">
        <v>71</v>
      </c>
      <c r="AY4156" s="167" t="s">
        <v>157</v>
      </c>
    </row>
    <row r="4157" spans="1:65" s="15" customFormat="1" x14ac:dyDescent="0.2">
      <c r="B4157" s="179"/>
      <c r="D4157" s="166" t="s">
        <v>269</v>
      </c>
      <c r="E4157" s="180" t="s">
        <v>1</v>
      </c>
      <c r="F4157" s="181" t="s">
        <v>272</v>
      </c>
      <c r="H4157" s="182">
        <v>3165.4789999999998</v>
      </c>
      <c r="L4157" s="179"/>
      <c r="M4157" s="183"/>
      <c r="N4157" s="184"/>
      <c r="O4157" s="184"/>
      <c r="P4157" s="184"/>
      <c r="Q4157" s="184"/>
      <c r="R4157" s="184"/>
      <c r="S4157" s="184"/>
      <c r="T4157" s="185"/>
      <c r="AT4157" s="180" t="s">
        <v>269</v>
      </c>
      <c r="AU4157" s="180" t="s">
        <v>87</v>
      </c>
      <c r="AV4157" s="15" t="s">
        <v>162</v>
      </c>
      <c r="AW4157" s="15" t="s">
        <v>26</v>
      </c>
      <c r="AX4157" s="15" t="s">
        <v>79</v>
      </c>
      <c r="AY4157" s="180" t="s">
        <v>157</v>
      </c>
    </row>
    <row r="4158" spans="1:65" s="2" customFormat="1" ht="37.9" customHeight="1" x14ac:dyDescent="0.2">
      <c r="A4158" s="30"/>
      <c r="B4158" s="147"/>
      <c r="C4158" s="193" t="s">
        <v>4720</v>
      </c>
      <c r="D4158" s="193" t="s">
        <v>777</v>
      </c>
      <c r="E4158" s="194" t="s">
        <v>4721</v>
      </c>
      <c r="F4158" s="195" t="s">
        <v>4722</v>
      </c>
      <c r="G4158" s="196" t="s">
        <v>757</v>
      </c>
      <c r="H4158" s="197">
        <v>502.286</v>
      </c>
      <c r="I4158" s="197"/>
      <c r="J4158" s="197">
        <f>ROUND(I4158*H4158,3)</f>
        <v>0</v>
      </c>
      <c r="K4158" s="198"/>
      <c r="L4158" s="199"/>
      <c r="M4158" s="200" t="s">
        <v>1</v>
      </c>
      <c r="N4158" s="201" t="s">
        <v>37</v>
      </c>
      <c r="O4158" s="156">
        <v>0</v>
      </c>
      <c r="P4158" s="156">
        <f>O4158*H4158</f>
        <v>0</v>
      </c>
      <c r="Q4158" s="156">
        <v>1</v>
      </c>
      <c r="R4158" s="156">
        <f>Q4158*H4158</f>
        <v>502.286</v>
      </c>
      <c r="S4158" s="156">
        <v>0</v>
      </c>
      <c r="T4158" s="157">
        <f>S4158*H4158</f>
        <v>0</v>
      </c>
      <c r="U4158" s="30"/>
      <c r="V4158" s="30"/>
      <c r="W4158" s="30"/>
      <c r="X4158" s="30"/>
      <c r="Y4158" s="30"/>
      <c r="Z4158" s="30"/>
      <c r="AA4158" s="30"/>
      <c r="AB4158" s="30"/>
      <c r="AC4158" s="30"/>
      <c r="AD4158" s="30"/>
      <c r="AE4158" s="30"/>
      <c r="AR4158" s="158" t="s">
        <v>2956</v>
      </c>
      <c r="AT4158" s="158" t="s">
        <v>777</v>
      </c>
      <c r="AU4158" s="158" t="s">
        <v>87</v>
      </c>
      <c r="AY4158" s="18" t="s">
        <v>157</v>
      </c>
      <c r="BE4158" s="159">
        <f>IF(N4158="základná",J4158,0)</f>
        <v>0</v>
      </c>
      <c r="BF4158" s="159">
        <f>IF(N4158="znížená",J4158,0)</f>
        <v>0</v>
      </c>
      <c r="BG4158" s="159">
        <f>IF(N4158="zákl. prenesená",J4158,0)</f>
        <v>0</v>
      </c>
      <c r="BH4158" s="159">
        <f>IF(N4158="zníž. prenesená",J4158,0)</f>
        <v>0</v>
      </c>
      <c r="BI4158" s="159">
        <f>IF(N4158="nulová",J4158,0)</f>
        <v>0</v>
      </c>
      <c r="BJ4158" s="18" t="s">
        <v>87</v>
      </c>
      <c r="BK4158" s="160">
        <f>ROUND(I4158*H4158,3)</f>
        <v>0</v>
      </c>
      <c r="BL4158" s="18" t="s">
        <v>682</v>
      </c>
      <c r="BM4158" s="158" t="s">
        <v>4723</v>
      </c>
    </row>
    <row r="4159" spans="1:65" s="13" customFormat="1" ht="33.75" x14ac:dyDescent="0.2">
      <c r="B4159" s="165"/>
      <c r="D4159" s="166" t="s">
        <v>269</v>
      </c>
      <c r="E4159" s="167" t="s">
        <v>1</v>
      </c>
      <c r="F4159" s="168" t="s">
        <v>4724</v>
      </c>
      <c r="H4159" s="167" t="s">
        <v>1</v>
      </c>
      <c r="L4159" s="165"/>
      <c r="M4159" s="169"/>
      <c r="N4159" s="170"/>
      <c r="O4159" s="170"/>
      <c r="P4159" s="170"/>
      <c r="Q4159" s="170"/>
      <c r="R4159" s="170"/>
      <c r="S4159" s="170"/>
      <c r="T4159" s="171"/>
      <c r="AT4159" s="167" t="s">
        <v>269</v>
      </c>
      <c r="AU4159" s="167" t="s">
        <v>87</v>
      </c>
      <c r="AV4159" s="13" t="s">
        <v>79</v>
      </c>
      <c r="AW4159" s="13" t="s">
        <v>26</v>
      </c>
      <c r="AX4159" s="13" t="s">
        <v>71</v>
      </c>
      <c r="AY4159" s="167" t="s">
        <v>157</v>
      </c>
    </row>
    <row r="4160" spans="1:65" s="13" customFormat="1" ht="22.5" x14ac:dyDescent="0.2">
      <c r="B4160" s="165"/>
      <c r="D4160" s="166" t="s">
        <v>269</v>
      </c>
      <c r="E4160" s="167" t="s">
        <v>1</v>
      </c>
      <c r="F4160" s="168" t="s">
        <v>4601</v>
      </c>
      <c r="H4160" s="167" t="s">
        <v>1</v>
      </c>
      <c r="L4160" s="165"/>
      <c r="M4160" s="169"/>
      <c r="N4160" s="170"/>
      <c r="O4160" s="170"/>
      <c r="P4160" s="170"/>
      <c r="Q4160" s="170"/>
      <c r="R4160" s="170"/>
      <c r="S4160" s="170"/>
      <c r="T4160" s="171"/>
      <c r="AT4160" s="167" t="s">
        <v>269</v>
      </c>
      <c r="AU4160" s="167" t="s">
        <v>87</v>
      </c>
      <c r="AV4160" s="13" t="s">
        <v>79</v>
      </c>
      <c r="AW4160" s="13" t="s">
        <v>26</v>
      </c>
      <c r="AX4160" s="13" t="s">
        <v>71</v>
      </c>
      <c r="AY4160" s="167" t="s">
        <v>157</v>
      </c>
    </row>
    <row r="4161" spans="1:65" s="14" customFormat="1" x14ac:dyDescent="0.2">
      <c r="B4161" s="172"/>
      <c r="D4161" s="166" t="s">
        <v>269</v>
      </c>
      <c r="E4161" s="173" t="s">
        <v>1</v>
      </c>
      <c r="F4161" s="174" t="s">
        <v>4725</v>
      </c>
      <c r="H4161" s="175">
        <v>436.77</v>
      </c>
      <c r="L4161" s="172"/>
      <c r="M4161" s="176"/>
      <c r="N4161" s="177"/>
      <c r="O4161" s="177"/>
      <c r="P4161" s="177"/>
      <c r="Q4161" s="177"/>
      <c r="R4161" s="177"/>
      <c r="S4161" s="177"/>
      <c r="T4161" s="178"/>
      <c r="AT4161" s="173" t="s">
        <v>269</v>
      </c>
      <c r="AU4161" s="173" t="s">
        <v>87</v>
      </c>
      <c r="AV4161" s="14" t="s">
        <v>87</v>
      </c>
      <c r="AW4161" s="14" t="s">
        <v>26</v>
      </c>
      <c r="AX4161" s="14" t="s">
        <v>71</v>
      </c>
      <c r="AY4161" s="173" t="s">
        <v>157</v>
      </c>
    </row>
    <row r="4162" spans="1:65" s="16" customFormat="1" x14ac:dyDescent="0.2">
      <c r="B4162" s="186"/>
      <c r="D4162" s="166" t="s">
        <v>269</v>
      </c>
      <c r="E4162" s="187" t="s">
        <v>1</v>
      </c>
      <c r="F4162" s="188" t="s">
        <v>319</v>
      </c>
      <c r="H4162" s="189">
        <v>436.77</v>
      </c>
      <c r="L4162" s="186"/>
      <c r="M4162" s="190"/>
      <c r="N4162" s="191"/>
      <c r="O4162" s="191"/>
      <c r="P4162" s="191"/>
      <c r="Q4162" s="191"/>
      <c r="R4162" s="191"/>
      <c r="S4162" s="191"/>
      <c r="T4162" s="192"/>
      <c r="AT4162" s="187" t="s">
        <v>269</v>
      </c>
      <c r="AU4162" s="187" t="s">
        <v>87</v>
      </c>
      <c r="AV4162" s="16" t="s">
        <v>92</v>
      </c>
      <c r="AW4162" s="16" t="s">
        <v>26</v>
      </c>
      <c r="AX4162" s="16" t="s">
        <v>71</v>
      </c>
      <c r="AY4162" s="187" t="s">
        <v>157</v>
      </c>
    </row>
    <row r="4163" spans="1:65" s="14" customFormat="1" x14ac:dyDescent="0.2">
      <c r="B4163" s="172"/>
      <c r="D4163" s="166" t="s">
        <v>269</v>
      </c>
      <c r="E4163" s="173" t="s">
        <v>1</v>
      </c>
      <c r="F4163" s="174" t="s">
        <v>4726</v>
      </c>
      <c r="H4163" s="175">
        <v>21.838999999999999</v>
      </c>
      <c r="L4163" s="172"/>
      <c r="M4163" s="176"/>
      <c r="N4163" s="177"/>
      <c r="O4163" s="177"/>
      <c r="P4163" s="177"/>
      <c r="Q4163" s="177"/>
      <c r="R4163" s="177"/>
      <c r="S4163" s="177"/>
      <c r="T4163" s="178"/>
      <c r="AT4163" s="173" t="s">
        <v>269</v>
      </c>
      <c r="AU4163" s="173" t="s">
        <v>87</v>
      </c>
      <c r="AV4163" s="14" t="s">
        <v>87</v>
      </c>
      <c r="AW4163" s="14" t="s">
        <v>26</v>
      </c>
      <c r="AX4163" s="14" t="s">
        <v>71</v>
      </c>
      <c r="AY4163" s="173" t="s">
        <v>157</v>
      </c>
    </row>
    <row r="4164" spans="1:65" s="14" customFormat="1" x14ac:dyDescent="0.2">
      <c r="B4164" s="172"/>
      <c r="D4164" s="166" t="s">
        <v>269</v>
      </c>
      <c r="E4164" s="173" t="s">
        <v>1</v>
      </c>
      <c r="F4164" s="174" t="s">
        <v>4727</v>
      </c>
      <c r="H4164" s="175">
        <v>43.677</v>
      </c>
      <c r="L4164" s="172"/>
      <c r="M4164" s="176"/>
      <c r="N4164" s="177"/>
      <c r="O4164" s="177"/>
      <c r="P4164" s="177"/>
      <c r="Q4164" s="177"/>
      <c r="R4164" s="177"/>
      <c r="S4164" s="177"/>
      <c r="T4164" s="178"/>
      <c r="AT4164" s="173" t="s">
        <v>269</v>
      </c>
      <c r="AU4164" s="173" t="s">
        <v>87</v>
      </c>
      <c r="AV4164" s="14" t="s">
        <v>87</v>
      </c>
      <c r="AW4164" s="14" t="s">
        <v>26</v>
      </c>
      <c r="AX4164" s="14" t="s">
        <v>71</v>
      </c>
      <c r="AY4164" s="173" t="s">
        <v>157</v>
      </c>
    </row>
    <row r="4165" spans="1:65" s="16" customFormat="1" x14ac:dyDescent="0.2">
      <c r="B4165" s="186"/>
      <c r="D4165" s="166" t="s">
        <v>269</v>
      </c>
      <c r="E4165" s="187" t="s">
        <v>1</v>
      </c>
      <c r="F4165" s="188" t="s">
        <v>319</v>
      </c>
      <c r="H4165" s="189">
        <v>65.516000000000005</v>
      </c>
      <c r="L4165" s="186"/>
      <c r="M4165" s="190"/>
      <c r="N4165" s="191"/>
      <c r="O4165" s="191"/>
      <c r="P4165" s="191"/>
      <c r="Q4165" s="191"/>
      <c r="R4165" s="191"/>
      <c r="S4165" s="191"/>
      <c r="T4165" s="192"/>
      <c r="AT4165" s="187" t="s">
        <v>269</v>
      </c>
      <c r="AU4165" s="187" t="s">
        <v>87</v>
      </c>
      <c r="AV4165" s="16" t="s">
        <v>92</v>
      </c>
      <c r="AW4165" s="16" t="s">
        <v>26</v>
      </c>
      <c r="AX4165" s="16" t="s">
        <v>71</v>
      </c>
      <c r="AY4165" s="187" t="s">
        <v>157</v>
      </c>
    </row>
    <row r="4166" spans="1:65" s="13" customFormat="1" x14ac:dyDescent="0.2">
      <c r="B4166" s="165"/>
      <c r="D4166" s="166" t="s">
        <v>269</v>
      </c>
      <c r="E4166" s="167" t="s">
        <v>1</v>
      </c>
      <c r="F4166" s="168" t="s">
        <v>4457</v>
      </c>
      <c r="H4166" s="167" t="s">
        <v>1</v>
      </c>
      <c r="L4166" s="165"/>
      <c r="M4166" s="169"/>
      <c r="N4166" s="170"/>
      <c r="O4166" s="170"/>
      <c r="P4166" s="170"/>
      <c r="Q4166" s="170"/>
      <c r="R4166" s="170"/>
      <c r="S4166" s="170"/>
      <c r="T4166" s="171"/>
      <c r="AT4166" s="167" t="s">
        <v>269</v>
      </c>
      <c r="AU4166" s="167" t="s">
        <v>87</v>
      </c>
      <c r="AV4166" s="13" t="s">
        <v>79</v>
      </c>
      <c r="AW4166" s="13" t="s">
        <v>26</v>
      </c>
      <c r="AX4166" s="13" t="s">
        <v>71</v>
      </c>
      <c r="AY4166" s="167" t="s">
        <v>157</v>
      </c>
    </row>
    <row r="4167" spans="1:65" s="13" customFormat="1" x14ac:dyDescent="0.2">
      <c r="B4167" s="165"/>
      <c r="D4167" s="166" t="s">
        <v>269</v>
      </c>
      <c r="E4167" s="167" t="s">
        <v>1</v>
      </c>
      <c r="F4167" s="168" t="s">
        <v>4458</v>
      </c>
      <c r="H4167" s="167" t="s">
        <v>1</v>
      </c>
      <c r="L4167" s="165"/>
      <c r="M4167" s="169"/>
      <c r="N4167" s="170"/>
      <c r="O4167" s="170"/>
      <c r="P4167" s="170"/>
      <c r="Q4167" s="170"/>
      <c r="R4167" s="170"/>
      <c r="S4167" s="170"/>
      <c r="T4167" s="171"/>
      <c r="AT4167" s="167" t="s">
        <v>269</v>
      </c>
      <c r="AU4167" s="167" t="s">
        <v>87</v>
      </c>
      <c r="AV4167" s="13" t="s">
        <v>79</v>
      </c>
      <c r="AW4167" s="13" t="s">
        <v>26</v>
      </c>
      <c r="AX4167" s="13" t="s">
        <v>71</v>
      </c>
      <c r="AY4167" s="167" t="s">
        <v>157</v>
      </c>
    </row>
    <row r="4168" spans="1:65" s="13" customFormat="1" ht="33.75" x14ac:dyDescent="0.2">
      <c r="B4168" s="165"/>
      <c r="D4168" s="166" t="s">
        <v>269</v>
      </c>
      <c r="E4168" s="167" t="s">
        <v>1</v>
      </c>
      <c r="F4168" s="168" t="s">
        <v>4459</v>
      </c>
      <c r="H4168" s="167" t="s">
        <v>1</v>
      </c>
      <c r="L4168" s="165"/>
      <c r="M4168" s="169"/>
      <c r="N4168" s="170"/>
      <c r="O4168" s="170"/>
      <c r="P4168" s="170"/>
      <c r="Q4168" s="170"/>
      <c r="R4168" s="170"/>
      <c r="S4168" s="170"/>
      <c r="T4168" s="171"/>
      <c r="AT4168" s="167" t="s">
        <v>269</v>
      </c>
      <c r="AU4168" s="167" t="s">
        <v>87</v>
      </c>
      <c r="AV4168" s="13" t="s">
        <v>79</v>
      </c>
      <c r="AW4168" s="13" t="s">
        <v>26</v>
      </c>
      <c r="AX4168" s="13" t="s">
        <v>71</v>
      </c>
      <c r="AY4168" s="167" t="s">
        <v>157</v>
      </c>
    </row>
    <row r="4169" spans="1:65" s="13" customFormat="1" x14ac:dyDescent="0.2">
      <c r="B4169" s="165"/>
      <c r="D4169" s="166" t="s">
        <v>269</v>
      </c>
      <c r="E4169" s="167" t="s">
        <v>1</v>
      </c>
      <c r="F4169" s="168" t="s">
        <v>4460</v>
      </c>
      <c r="H4169" s="167" t="s">
        <v>1</v>
      </c>
      <c r="L4169" s="165"/>
      <c r="M4169" s="169"/>
      <c r="N4169" s="170"/>
      <c r="O4169" s="170"/>
      <c r="P4169" s="170"/>
      <c r="Q4169" s="170"/>
      <c r="R4169" s="170"/>
      <c r="S4169" s="170"/>
      <c r="T4169" s="171"/>
      <c r="AT4169" s="167" t="s">
        <v>269</v>
      </c>
      <c r="AU4169" s="167" t="s">
        <v>87</v>
      </c>
      <c r="AV4169" s="13" t="s">
        <v>79</v>
      </c>
      <c r="AW4169" s="13" t="s">
        <v>26</v>
      </c>
      <c r="AX4169" s="13" t="s">
        <v>71</v>
      </c>
      <c r="AY4169" s="167" t="s">
        <v>157</v>
      </c>
    </row>
    <row r="4170" spans="1:65" s="13" customFormat="1" ht="22.5" x14ac:dyDescent="0.2">
      <c r="B4170" s="165"/>
      <c r="D4170" s="166" t="s">
        <v>269</v>
      </c>
      <c r="E4170" s="167" t="s">
        <v>1</v>
      </c>
      <c r="F4170" s="168" t="s">
        <v>4461</v>
      </c>
      <c r="H4170" s="167" t="s">
        <v>1</v>
      </c>
      <c r="L4170" s="165"/>
      <c r="M4170" s="169"/>
      <c r="N4170" s="170"/>
      <c r="O4170" s="170"/>
      <c r="P4170" s="170"/>
      <c r="Q4170" s="170"/>
      <c r="R4170" s="170"/>
      <c r="S4170" s="170"/>
      <c r="T4170" s="171"/>
      <c r="AT4170" s="167" t="s">
        <v>269</v>
      </c>
      <c r="AU4170" s="167" t="s">
        <v>87</v>
      </c>
      <c r="AV4170" s="13" t="s">
        <v>79</v>
      </c>
      <c r="AW4170" s="13" t="s">
        <v>26</v>
      </c>
      <c r="AX4170" s="13" t="s">
        <v>71</v>
      </c>
      <c r="AY4170" s="167" t="s">
        <v>157</v>
      </c>
    </row>
    <row r="4171" spans="1:65" s="13" customFormat="1" ht="22.5" x14ac:dyDescent="0.2">
      <c r="B4171" s="165"/>
      <c r="D4171" s="166" t="s">
        <v>269</v>
      </c>
      <c r="E4171" s="167" t="s">
        <v>1</v>
      </c>
      <c r="F4171" s="168" t="s">
        <v>4462</v>
      </c>
      <c r="H4171" s="167" t="s">
        <v>1</v>
      </c>
      <c r="L4171" s="165"/>
      <c r="M4171" s="169"/>
      <c r="N4171" s="170"/>
      <c r="O4171" s="170"/>
      <c r="P4171" s="170"/>
      <c r="Q4171" s="170"/>
      <c r="R4171" s="170"/>
      <c r="S4171" s="170"/>
      <c r="T4171" s="171"/>
      <c r="AT4171" s="167" t="s">
        <v>269</v>
      </c>
      <c r="AU4171" s="167" t="s">
        <v>87</v>
      </c>
      <c r="AV4171" s="13" t="s">
        <v>79</v>
      </c>
      <c r="AW4171" s="13" t="s">
        <v>26</v>
      </c>
      <c r="AX4171" s="13" t="s">
        <v>71</v>
      </c>
      <c r="AY4171" s="167" t="s">
        <v>157</v>
      </c>
    </row>
    <row r="4172" spans="1:65" s="13" customFormat="1" x14ac:dyDescent="0.2">
      <c r="B4172" s="165"/>
      <c r="D4172" s="166" t="s">
        <v>269</v>
      </c>
      <c r="E4172" s="167" t="s">
        <v>1</v>
      </c>
      <c r="F4172" s="168" t="s">
        <v>4463</v>
      </c>
      <c r="H4172" s="167" t="s">
        <v>1</v>
      </c>
      <c r="L4172" s="165"/>
      <c r="M4172" s="169"/>
      <c r="N4172" s="170"/>
      <c r="O4172" s="170"/>
      <c r="P4172" s="170"/>
      <c r="Q4172" s="170"/>
      <c r="R4172" s="170"/>
      <c r="S4172" s="170"/>
      <c r="T4172" s="171"/>
      <c r="AT4172" s="167" t="s">
        <v>269</v>
      </c>
      <c r="AU4172" s="167" t="s">
        <v>87</v>
      </c>
      <c r="AV4172" s="13" t="s">
        <v>79</v>
      </c>
      <c r="AW4172" s="13" t="s">
        <v>26</v>
      </c>
      <c r="AX4172" s="13" t="s">
        <v>71</v>
      </c>
      <c r="AY4172" s="167" t="s">
        <v>157</v>
      </c>
    </row>
    <row r="4173" spans="1:65" s="13" customFormat="1" ht="22.5" x14ac:dyDescent="0.2">
      <c r="B4173" s="165"/>
      <c r="D4173" s="166" t="s">
        <v>269</v>
      </c>
      <c r="E4173" s="167" t="s">
        <v>1</v>
      </c>
      <c r="F4173" s="168" t="s">
        <v>4464</v>
      </c>
      <c r="H4173" s="167" t="s">
        <v>1</v>
      </c>
      <c r="L4173" s="165"/>
      <c r="M4173" s="169"/>
      <c r="N4173" s="170"/>
      <c r="O4173" s="170"/>
      <c r="P4173" s="170"/>
      <c r="Q4173" s="170"/>
      <c r="R4173" s="170"/>
      <c r="S4173" s="170"/>
      <c r="T4173" s="171"/>
      <c r="AT4173" s="167" t="s">
        <v>269</v>
      </c>
      <c r="AU4173" s="167" t="s">
        <v>87</v>
      </c>
      <c r="AV4173" s="13" t="s">
        <v>79</v>
      </c>
      <c r="AW4173" s="13" t="s">
        <v>26</v>
      </c>
      <c r="AX4173" s="13" t="s">
        <v>71</v>
      </c>
      <c r="AY4173" s="167" t="s">
        <v>157</v>
      </c>
    </row>
    <row r="4174" spans="1:65" s="13" customFormat="1" x14ac:dyDescent="0.2">
      <c r="B4174" s="165"/>
      <c r="D4174" s="166" t="s">
        <v>269</v>
      </c>
      <c r="E4174" s="167" t="s">
        <v>1</v>
      </c>
      <c r="F4174" s="168" t="s">
        <v>4465</v>
      </c>
      <c r="H4174" s="167" t="s">
        <v>1</v>
      </c>
      <c r="L4174" s="165"/>
      <c r="M4174" s="169"/>
      <c r="N4174" s="170"/>
      <c r="O4174" s="170"/>
      <c r="P4174" s="170"/>
      <c r="Q4174" s="170"/>
      <c r="R4174" s="170"/>
      <c r="S4174" s="170"/>
      <c r="T4174" s="171"/>
      <c r="AT4174" s="167" t="s">
        <v>269</v>
      </c>
      <c r="AU4174" s="167" t="s">
        <v>87</v>
      </c>
      <c r="AV4174" s="13" t="s">
        <v>79</v>
      </c>
      <c r="AW4174" s="13" t="s">
        <v>26</v>
      </c>
      <c r="AX4174" s="13" t="s">
        <v>71</v>
      </c>
      <c r="AY4174" s="167" t="s">
        <v>157</v>
      </c>
    </row>
    <row r="4175" spans="1:65" s="15" customFormat="1" x14ac:dyDescent="0.2">
      <c r="B4175" s="179"/>
      <c r="D4175" s="166" t="s">
        <v>269</v>
      </c>
      <c r="E4175" s="180" t="s">
        <v>1</v>
      </c>
      <c r="F4175" s="181" t="s">
        <v>272</v>
      </c>
      <c r="H4175" s="182">
        <v>502.286</v>
      </c>
      <c r="L4175" s="179"/>
      <c r="M4175" s="183"/>
      <c r="N4175" s="184"/>
      <c r="O4175" s="184"/>
      <c r="P4175" s="184"/>
      <c r="Q4175" s="184"/>
      <c r="R4175" s="184"/>
      <c r="S4175" s="184"/>
      <c r="T4175" s="185"/>
      <c r="AT4175" s="180" t="s">
        <v>269</v>
      </c>
      <c r="AU4175" s="180" t="s">
        <v>87</v>
      </c>
      <c r="AV4175" s="15" t="s">
        <v>162</v>
      </c>
      <c r="AW4175" s="15" t="s">
        <v>26</v>
      </c>
      <c r="AX4175" s="15" t="s">
        <v>79</v>
      </c>
      <c r="AY4175" s="180" t="s">
        <v>157</v>
      </c>
    </row>
    <row r="4176" spans="1:65" s="2" customFormat="1" ht="49.15" customHeight="1" x14ac:dyDescent="0.2">
      <c r="A4176" s="30"/>
      <c r="B4176" s="147"/>
      <c r="C4176" s="148" t="s">
        <v>4728</v>
      </c>
      <c r="D4176" s="148" t="s">
        <v>159</v>
      </c>
      <c r="E4176" s="149" t="s">
        <v>4729</v>
      </c>
      <c r="F4176" s="150" t="s">
        <v>4730</v>
      </c>
      <c r="G4176" s="151" t="s">
        <v>757</v>
      </c>
      <c r="H4176" s="152">
        <v>870.91200000000003</v>
      </c>
      <c r="I4176" s="152"/>
      <c r="J4176" s="152">
        <f>ROUND(I4176*H4176,3)</f>
        <v>0</v>
      </c>
      <c r="K4176" s="153"/>
      <c r="L4176" s="31"/>
      <c r="M4176" s="154" t="s">
        <v>1</v>
      </c>
      <c r="N4176" s="155" t="s">
        <v>37</v>
      </c>
      <c r="O4176" s="156">
        <v>1.6E-2</v>
      </c>
      <c r="P4176" s="156">
        <f>O4176*H4176</f>
        <v>13.934592</v>
      </c>
      <c r="Q4176" s="156">
        <v>0</v>
      </c>
      <c r="R4176" s="156">
        <f>Q4176*H4176</f>
        <v>0</v>
      </c>
      <c r="S4176" s="156">
        <v>0</v>
      </c>
      <c r="T4176" s="157">
        <f>S4176*H4176</f>
        <v>0</v>
      </c>
      <c r="U4176" s="30"/>
      <c r="V4176" s="30"/>
      <c r="W4176" s="30"/>
      <c r="X4176" s="30"/>
      <c r="Y4176" s="30"/>
      <c r="Z4176" s="30"/>
      <c r="AA4176" s="30"/>
      <c r="AB4176" s="30"/>
      <c r="AC4176" s="30"/>
      <c r="AD4176" s="30"/>
      <c r="AE4176" s="30"/>
      <c r="AR4176" s="158" t="s">
        <v>682</v>
      </c>
      <c r="AT4176" s="158" t="s">
        <v>159</v>
      </c>
      <c r="AU4176" s="158" t="s">
        <v>87</v>
      </c>
      <c r="AY4176" s="18" t="s">
        <v>157</v>
      </c>
      <c r="BE4176" s="159">
        <f>IF(N4176="základná",J4176,0)</f>
        <v>0</v>
      </c>
      <c r="BF4176" s="159">
        <f>IF(N4176="znížená",J4176,0)</f>
        <v>0</v>
      </c>
      <c r="BG4176" s="159">
        <f>IF(N4176="zákl. prenesená",J4176,0)</f>
        <v>0</v>
      </c>
      <c r="BH4176" s="159">
        <f>IF(N4176="zníž. prenesená",J4176,0)</f>
        <v>0</v>
      </c>
      <c r="BI4176" s="159">
        <f>IF(N4176="nulová",J4176,0)</f>
        <v>0</v>
      </c>
      <c r="BJ4176" s="18" t="s">
        <v>87</v>
      </c>
      <c r="BK4176" s="160">
        <f>ROUND(I4176*H4176,3)</f>
        <v>0</v>
      </c>
      <c r="BL4176" s="18" t="s">
        <v>682</v>
      </c>
      <c r="BM4176" s="158" t="s">
        <v>4731</v>
      </c>
    </row>
    <row r="4177" spans="1:65" s="13" customFormat="1" ht="22.5" x14ac:dyDescent="0.2">
      <c r="B4177" s="165"/>
      <c r="D4177" s="166" t="s">
        <v>269</v>
      </c>
      <c r="E4177" s="167" t="s">
        <v>1</v>
      </c>
      <c r="F4177" s="168" t="s">
        <v>4732</v>
      </c>
      <c r="H4177" s="167" t="s">
        <v>1</v>
      </c>
      <c r="L4177" s="165"/>
      <c r="M4177" s="169"/>
      <c r="N4177" s="170"/>
      <c r="O4177" s="170"/>
      <c r="P4177" s="170"/>
      <c r="Q4177" s="170"/>
      <c r="R4177" s="170"/>
      <c r="S4177" s="170"/>
      <c r="T4177" s="171"/>
      <c r="AT4177" s="167" t="s">
        <v>269</v>
      </c>
      <c r="AU4177" s="167" t="s">
        <v>87</v>
      </c>
      <c r="AV4177" s="13" t="s">
        <v>79</v>
      </c>
      <c r="AW4177" s="13" t="s">
        <v>26</v>
      </c>
      <c r="AX4177" s="13" t="s">
        <v>71</v>
      </c>
      <c r="AY4177" s="167" t="s">
        <v>157</v>
      </c>
    </row>
    <row r="4178" spans="1:65" s="14" customFormat="1" x14ac:dyDescent="0.2">
      <c r="B4178" s="172"/>
      <c r="D4178" s="166" t="s">
        <v>269</v>
      </c>
      <c r="E4178" s="173" t="s">
        <v>1</v>
      </c>
      <c r="F4178" s="174" t="s">
        <v>4733</v>
      </c>
      <c r="H4178" s="175">
        <v>829.44</v>
      </c>
      <c r="L4178" s="172"/>
      <c r="M4178" s="176"/>
      <c r="N4178" s="177"/>
      <c r="O4178" s="177"/>
      <c r="P4178" s="177"/>
      <c r="Q4178" s="177"/>
      <c r="R4178" s="177"/>
      <c r="S4178" s="177"/>
      <c r="T4178" s="178"/>
      <c r="AT4178" s="173" t="s">
        <v>269</v>
      </c>
      <c r="AU4178" s="173" t="s">
        <v>87</v>
      </c>
      <c r="AV4178" s="14" t="s">
        <v>87</v>
      </c>
      <c r="AW4178" s="14" t="s">
        <v>26</v>
      </c>
      <c r="AX4178" s="14" t="s">
        <v>71</v>
      </c>
      <c r="AY4178" s="173" t="s">
        <v>157</v>
      </c>
    </row>
    <row r="4179" spans="1:65" s="14" customFormat="1" x14ac:dyDescent="0.2">
      <c r="B4179" s="172"/>
      <c r="D4179" s="166" t="s">
        <v>269</v>
      </c>
      <c r="E4179" s="173" t="s">
        <v>1</v>
      </c>
      <c r="F4179" s="174" t="s">
        <v>4734</v>
      </c>
      <c r="H4179" s="175">
        <v>41.472000000000001</v>
      </c>
      <c r="L4179" s="172"/>
      <c r="M4179" s="176"/>
      <c r="N4179" s="177"/>
      <c r="O4179" s="177"/>
      <c r="P4179" s="177"/>
      <c r="Q4179" s="177"/>
      <c r="R4179" s="177"/>
      <c r="S4179" s="177"/>
      <c r="T4179" s="178"/>
      <c r="AT4179" s="173" t="s">
        <v>269</v>
      </c>
      <c r="AU4179" s="173" t="s">
        <v>87</v>
      </c>
      <c r="AV4179" s="14" t="s">
        <v>87</v>
      </c>
      <c r="AW4179" s="14" t="s">
        <v>26</v>
      </c>
      <c r="AX4179" s="14" t="s">
        <v>71</v>
      </c>
      <c r="AY4179" s="173" t="s">
        <v>157</v>
      </c>
    </row>
    <row r="4180" spans="1:65" s="15" customFormat="1" x14ac:dyDescent="0.2">
      <c r="B4180" s="179"/>
      <c r="D4180" s="166" t="s">
        <v>269</v>
      </c>
      <c r="E4180" s="180" t="s">
        <v>1</v>
      </c>
      <c r="F4180" s="181" t="s">
        <v>272</v>
      </c>
      <c r="H4180" s="182">
        <v>870.91200000000003</v>
      </c>
      <c r="L4180" s="179"/>
      <c r="M4180" s="183"/>
      <c r="N4180" s="184"/>
      <c r="O4180" s="184"/>
      <c r="P4180" s="184"/>
      <c r="Q4180" s="184"/>
      <c r="R4180" s="184"/>
      <c r="S4180" s="184"/>
      <c r="T4180" s="185"/>
      <c r="AT4180" s="180" t="s">
        <v>269</v>
      </c>
      <c r="AU4180" s="180" t="s">
        <v>87</v>
      </c>
      <c r="AV4180" s="15" t="s">
        <v>162</v>
      </c>
      <c r="AW4180" s="15" t="s">
        <v>26</v>
      </c>
      <c r="AX4180" s="15" t="s">
        <v>79</v>
      </c>
      <c r="AY4180" s="180" t="s">
        <v>157</v>
      </c>
    </row>
    <row r="4181" spans="1:65" s="2" customFormat="1" ht="37.9" customHeight="1" x14ac:dyDescent="0.2">
      <c r="A4181" s="30"/>
      <c r="B4181" s="147"/>
      <c r="C4181" s="193" t="s">
        <v>4735</v>
      </c>
      <c r="D4181" s="193" t="s">
        <v>777</v>
      </c>
      <c r="E4181" s="194" t="s">
        <v>4736</v>
      </c>
      <c r="F4181" s="195" t="s">
        <v>4737</v>
      </c>
      <c r="G4181" s="196" t="s">
        <v>757</v>
      </c>
      <c r="H4181" s="197">
        <v>912.38400000000001</v>
      </c>
      <c r="I4181" s="197"/>
      <c r="J4181" s="197">
        <f>ROUND(I4181*H4181,3)</f>
        <v>0</v>
      </c>
      <c r="K4181" s="198"/>
      <c r="L4181" s="199"/>
      <c r="M4181" s="200" t="s">
        <v>1</v>
      </c>
      <c r="N4181" s="201" t="s">
        <v>37</v>
      </c>
      <c r="O4181" s="156">
        <v>0</v>
      </c>
      <c r="P4181" s="156">
        <f>O4181*H4181</f>
        <v>0</v>
      </c>
      <c r="Q4181" s="156">
        <v>1</v>
      </c>
      <c r="R4181" s="156">
        <f>Q4181*H4181</f>
        <v>912.38400000000001</v>
      </c>
      <c r="S4181" s="156">
        <v>0</v>
      </c>
      <c r="T4181" s="157">
        <f>S4181*H4181</f>
        <v>0</v>
      </c>
      <c r="U4181" s="30"/>
      <c r="V4181" s="30"/>
      <c r="W4181" s="30"/>
      <c r="X4181" s="30"/>
      <c r="Y4181" s="30"/>
      <c r="Z4181" s="30"/>
      <c r="AA4181" s="30"/>
      <c r="AB4181" s="30"/>
      <c r="AC4181" s="30"/>
      <c r="AD4181" s="30"/>
      <c r="AE4181" s="30"/>
      <c r="AR4181" s="158" t="s">
        <v>2956</v>
      </c>
      <c r="AT4181" s="158" t="s">
        <v>777</v>
      </c>
      <c r="AU4181" s="158" t="s">
        <v>87</v>
      </c>
      <c r="AY4181" s="18" t="s">
        <v>157</v>
      </c>
      <c r="BE4181" s="159">
        <f>IF(N4181="základná",J4181,0)</f>
        <v>0</v>
      </c>
      <c r="BF4181" s="159">
        <f>IF(N4181="znížená",J4181,0)</f>
        <v>0</v>
      </c>
      <c r="BG4181" s="159">
        <f>IF(N4181="zákl. prenesená",J4181,0)</f>
        <v>0</v>
      </c>
      <c r="BH4181" s="159">
        <f>IF(N4181="zníž. prenesená",J4181,0)</f>
        <v>0</v>
      </c>
      <c r="BI4181" s="159">
        <f>IF(N4181="nulová",J4181,0)</f>
        <v>0</v>
      </c>
      <c r="BJ4181" s="18" t="s">
        <v>87</v>
      </c>
      <c r="BK4181" s="160">
        <f>ROUND(I4181*H4181,3)</f>
        <v>0</v>
      </c>
      <c r="BL4181" s="18" t="s">
        <v>682</v>
      </c>
      <c r="BM4181" s="158" t="s">
        <v>4738</v>
      </c>
    </row>
    <row r="4182" spans="1:65" s="13" customFormat="1" ht="22.5" x14ac:dyDescent="0.2">
      <c r="B4182" s="165"/>
      <c r="D4182" s="166" t="s">
        <v>269</v>
      </c>
      <c r="E4182" s="167" t="s">
        <v>1</v>
      </c>
      <c r="F4182" s="168" t="s">
        <v>4739</v>
      </c>
      <c r="H4182" s="167" t="s">
        <v>1</v>
      </c>
      <c r="L4182" s="165"/>
      <c r="M4182" s="169"/>
      <c r="N4182" s="170"/>
      <c r="O4182" s="170"/>
      <c r="P4182" s="170"/>
      <c r="Q4182" s="170"/>
      <c r="R4182" s="170"/>
      <c r="S4182" s="170"/>
      <c r="T4182" s="171"/>
      <c r="AT4182" s="167" t="s">
        <v>269</v>
      </c>
      <c r="AU4182" s="167" t="s">
        <v>87</v>
      </c>
      <c r="AV4182" s="13" t="s">
        <v>79</v>
      </c>
      <c r="AW4182" s="13" t="s">
        <v>26</v>
      </c>
      <c r="AX4182" s="13" t="s">
        <v>71</v>
      </c>
      <c r="AY4182" s="167" t="s">
        <v>157</v>
      </c>
    </row>
    <row r="4183" spans="1:65" s="13" customFormat="1" x14ac:dyDescent="0.2">
      <c r="B4183" s="165"/>
      <c r="D4183" s="166" t="s">
        <v>269</v>
      </c>
      <c r="E4183" s="167" t="s">
        <v>1</v>
      </c>
      <c r="F4183" s="168" t="s">
        <v>4690</v>
      </c>
      <c r="H4183" s="167" t="s">
        <v>1</v>
      </c>
      <c r="L4183" s="165"/>
      <c r="M4183" s="169"/>
      <c r="N4183" s="170"/>
      <c r="O4183" s="170"/>
      <c r="P4183" s="170"/>
      <c r="Q4183" s="170"/>
      <c r="R4183" s="170"/>
      <c r="S4183" s="170"/>
      <c r="T4183" s="171"/>
      <c r="AT4183" s="167" t="s">
        <v>269</v>
      </c>
      <c r="AU4183" s="167" t="s">
        <v>87</v>
      </c>
      <c r="AV4183" s="13" t="s">
        <v>79</v>
      </c>
      <c r="AW4183" s="13" t="s">
        <v>26</v>
      </c>
      <c r="AX4183" s="13" t="s">
        <v>71</v>
      </c>
      <c r="AY4183" s="167" t="s">
        <v>157</v>
      </c>
    </row>
    <row r="4184" spans="1:65" s="14" customFormat="1" x14ac:dyDescent="0.2">
      <c r="B4184" s="172"/>
      <c r="D4184" s="166" t="s">
        <v>269</v>
      </c>
      <c r="E4184" s="173" t="s">
        <v>1</v>
      </c>
      <c r="F4184" s="174" t="s">
        <v>4740</v>
      </c>
      <c r="H4184" s="175">
        <v>422.4</v>
      </c>
      <c r="L4184" s="172"/>
      <c r="M4184" s="176"/>
      <c r="N4184" s="177"/>
      <c r="O4184" s="177"/>
      <c r="P4184" s="177"/>
      <c r="Q4184" s="177"/>
      <c r="R4184" s="177"/>
      <c r="S4184" s="177"/>
      <c r="T4184" s="178"/>
      <c r="AT4184" s="173" t="s">
        <v>269</v>
      </c>
      <c r="AU4184" s="173" t="s">
        <v>87</v>
      </c>
      <c r="AV4184" s="14" t="s">
        <v>87</v>
      </c>
      <c r="AW4184" s="14" t="s">
        <v>26</v>
      </c>
      <c r="AX4184" s="14" t="s">
        <v>71</v>
      </c>
      <c r="AY4184" s="173" t="s">
        <v>157</v>
      </c>
    </row>
    <row r="4185" spans="1:65" s="14" customFormat="1" x14ac:dyDescent="0.2">
      <c r="B4185" s="172"/>
      <c r="D4185" s="166" t="s">
        <v>269</v>
      </c>
      <c r="E4185" s="173" t="s">
        <v>1</v>
      </c>
      <c r="F4185" s="174" t="s">
        <v>4741</v>
      </c>
      <c r="H4185" s="175">
        <v>407.04</v>
      </c>
      <c r="L4185" s="172"/>
      <c r="M4185" s="176"/>
      <c r="N4185" s="177"/>
      <c r="O4185" s="177"/>
      <c r="P4185" s="177"/>
      <c r="Q4185" s="177"/>
      <c r="R4185" s="177"/>
      <c r="S4185" s="177"/>
      <c r="T4185" s="178"/>
      <c r="AT4185" s="173" t="s">
        <v>269</v>
      </c>
      <c r="AU4185" s="173" t="s">
        <v>87</v>
      </c>
      <c r="AV4185" s="14" t="s">
        <v>87</v>
      </c>
      <c r="AW4185" s="14" t="s">
        <v>26</v>
      </c>
      <c r="AX4185" s="14" t="s">
        <v>71</v>
      </c>
      <c r="AY4185" s="173" t="s">
        <v>157</v>
      </c>
    </row>
    <row r="4186" spans="1:65" s="16" customFormat="1" x14ac:dyDescent="0.2">
      <c r="B4186" s="186"/>
      <c r="D4186" s="166" t="s">
        <v>269</v>
      </c>
      <c r="E4186" s="187" t="s">
        <v>1</v>
      </c>
      <c r="F4186" s="188" t="s">
        <v>319</v>
      </c>
      <c r="H4186" s="189">
        <v>829.44</v>
      </c>
      <c r="L4186" s="186"/>
      <c r="M4186" s="190"/>
      <c r="N4186" s="191"/>
      <c r="O4186" s="191"/>
      <c r="P4186" s="191"/>
      <c r="Q4186" s="191"/>
      <c r="R4186" s="191"/>
      <c r="S4186" s="191"/>
      <c r="T4186" s="192"/>
      <c r="AT4186" s="187" t="s">
        <v>269</v>
      </c>
      <c r="AU4186" s="187" t="s">
        <v>87</v>
      </c>
      <c r="AV4186" s="16" t="s">
        <v>92</v>
      </c>
      <c r="AW4186" s="16" t="s">
        <v>26</v>
      </c>
      <c r="AX4186" s="16" t="s">
        <v>71</v>
      </c>
      <c r="AY4186" s="187" t="s">
        <v>157</v>
      </c>
    </row>
    <row r="4187" spans="1:65" s="14" customFormat="1" x14ac:dyDescent="0.2">
      <c r="B4187" s="172"/>
      <c r="D4187" s="166" t="s">
        <v>269</v>
      </c>
      <c r="E4187" s="173" t="s">
        <v>1</v>
      </c>
      <c r="F4187" s="174" t="s">
        <v>4742</v>
      </c>
      <c r="H4187" s="175">
        <v>41.472000000000001</v>
      </c>
      <c r="L4187" s="172"/>
      <c r="M4187" s="176"/>
      <c r="N4187" s="177"/>
      <c r="O4187" s="177"/>
      <c r="P4187" s="177"/>
      <c r="Q4187" s="177"/>
      <c r="R4187" s="177"/>
      <c r="S4187" s="177"/>
      <c r="T4187" s="178"/>
      <c r="AT4187" s="173" t="s">
        <v>269</v>
      </c>
      <c r="AU4187" s="173" t="s">
        <v>87</v>
      </c>
      <c r="AV4187" s="14" t="s">
        <v>87</v>
      </c>
      <c r="AW4187" s="14" t="s">
        <v>26</v>
      </c>
      <c r="AX4187" s="14" t="s">
        <v>71</v>
      </c>
      <c r="AY4187" s="173" t="s">
        <v>157</v>
      </c>
    </row>
    <row r="4188" spans="1:65" s="14" customFormat="1" x14ac:dyDescent="0.2">
      <c r="B4188" s="172"/>
      <c r="D4188" s="166" t="s">
        <v>269</v>
      </c>
      <c r="E4188" s="173" t="s">
        <v>1</v>
      </c>
      <c r="F4188" s="174" t="s">
        <v>4743</v>
      </c>
      <c r="H4188" s="175">
        <v>41.472000000000001</v>
      </c>
      <c r="L4188" s="172"/>
      <c r="M4188" s="176"/>
      <c r="N4188" s="177"/>
      <c r="O4188" s="177"/>
      <c r="P4188" s="177"/>
      <c r="Q4188" s="177"/>
      <c r="R4188" s="177"/>
      <c r="S4188" s="177"/>
      <c r="T4188" s="178"/>
      <c r="AT4188" s="173" t="s">
        <v>269</v>
      </c>
      <c r="AU4188" s="173" t="s">
        <v>87</v>
      </c>
      <c r="AV4188" s="14" t="s">
        <v>87</v>
      </c>
      <c r="AW4188" s="14" t="s">
        <v>26</v>
      </c>
      <c r="AX4188" s="14" t="s">
        <v>71</v>
      </c>
      <c r="AY4188" s="173" t="s">
        <v>157</v>
      </c>
    </row>
    <row r="4189" spans="1:65" s="16" customFormat="1" x14ac:dyDescent="0.2">
      <c r="B4189" s="186"/>
      <c r="D4189" s="166" t="s">
        <v>269</v>
      </c>
      <c r="E4189" s="187" t="s">
        <v>1</v>
      </c>
      <c r="F4189" s="188" t="s">
        <v>319</v>
      </c>
      <c r="H4189" s="189">
        <v>82.944000000000003</v>
      </c>
      <c r="L4189" s="186"/>
      <c r="M4189" s="190"/>
      <c r="N4189" s="191"/>
      <c r="O4189" s="191"/>
      <c r="P4189" s="191"/>
      <c r="Q4189" s="191"/>
      <c r="R4189" s="191"/>
      <c r="S4189" s="191"/>
      <c r="T4189" s="192"/>
      <c r="AT4189" s="187" t="s">
        <v>269</v>
      </c>
      <c r="AU4189" s="187" t="s">
        <v>87</v>
      </c>
      <c r="AV4189" s="16" t="s">
        <v>92</v>
      </c>
      <c r="AW4189" s="16" t="s">
        <v>26</v>
      </c>
      <c r="AX4189" s="16" t="s">
        <v>71</v>
      </c>
      <c r="AY4189" s="187" t="s">
        <v>157</v>
      </c>
    </row>
    <row r="4190" spans="1:65" s="13" customFormat="1" x14ac:dyDescent="0.2">
      <c r="B4190" s="165"/>
      <c r="D4190" s="166" t="s">
        <v>269</v>
      </c>
      <c r="E4190" s="167" t="s">
        <v>1</v>
      </c>
      <c r="F4190" s="168" t="s">
        <v>4457</v>
      </c>
      <c r="H4190" s="167" t="s">
        <v>1</v>
      </c>
      <c r="L4190" s="165"/>
      <c r="M4190" s="169"/>
      <c r="N4190" s="170"/>
      <c r="O4190" s="170"/>
      <c r="P4190" s="170"/>
      <c r="Q4190" s="170"/>
      <c r="R4190" s="170"/>
      <c r="S4190" s="170"/>
      <c r="T4190" s="171"/>
      <c r="AT4190" s="167" t="s">
        <v>269</v>
      </c>
      <c r="AU4190" s="167" t="s">
        <v>87</v>
      </c>
      <c r="AV4190" s="13" t="s">
        <v>79</v>
      </c>
      <c r="AW4190" s="13" t="s">
        <v>26</v>
      </c>
      <c r="AX4190" s="13" t="s">
        <v>71</v>
      </c>
      <c r="AY4190" s="167" t="s">
        <v>157</v>
      </c>
    </row>
    <row r="4191" spans="1:65" s="13" customFormat="1" x14ac:dyDescent="0.2">
      <c r="B4191" s="165"/>
      <c r="D4191" s="166" t="s">
        <v>269</v>
      </c>
      <c r="E4191" s="167" t="s">
        <v>1</v>
      </c>
      <c r="F4191" s="168" t="s">
        <v>4458</v>
      </c>
      <c r="H4191" s="167" t="s">
        <v>1</v>
      </c>
      <c r="L4191" s="165"/>
      <c r="M4191" s="169"/>
      <c r="N4191" s="170"/>
      <c r="O4191" s="170"/>
      <c r="P4191" s="170"/>
      <c r="Q4191" s="170"/>
      <c r="R4191" s="170"/>
      <c r="S4191" s="170"/>
      <c r="T4191" s="171"/>
      <c r="AT4191" s="167" t="s">
        <v>269</v>
      </c>
      <c r="AU4191" s="167" t="s">
        <v>87</v>
      </c>
      <c r="AV4191" s="13" t="s">
        <v>79</v>
      </c>
      <c r="AW4191" s="13" t="s">
        <v>26</v>
      </c>
      <c r="AX4191" s="13" t="s">
        <v>71</v>
      </c>
      <c r="AY4191" s="167" t="s">
        <v>157</v>
      </c>
    </row>
    <row r="4192" spans="1:65" s="13" customFormat="1" ht="33.75" x14ac:dyDescent="0.2">
      <c r="B4192" s="165"/>
      <c r="D4192" s="166" t="s">
        <v>269</v>
      </c>
      <c r="E4192" s="167" t="s">
        <v>1</v>
      </c>
      <c r="F4192" s="168" t="s">
        <v>4459</v>
      </c>
      <c r="H4192" s="167" t="s">
        <v>1</v>
      </c>
      <c r="L4192" s="165"/>
      <c r="M4192" s="169"/>
      <c r="N4192" s="170"/>
      <c r="O4192" s="170"/>
      <c r="P4192" s="170"/>
      <c r="Q4192" s="170"/>
      <c r="R4192" s="170"/>
      <c r="S4192" s="170"/>
      <c r="T4192" s="171"/>
      <c r="AT4192" s="167" t="s">
        <v>269</v>
      </c>
      <c r="AU4192" s="167" t="s">
        <v>87</v>
      </c>
      <c r="AV4192" s="13" t="s">
        <v>79</v>
      </c>
      <c r="AW4192" s="13" t="s">
        <v>26</v>
      </c>
      <c r="AX4192" s="13" t="s">
        <v>71</v>
      </c>
      <c r="AY4192" s="167" t="s">
        <v>157</v>
      </c>
    </row>
    <row r="4193" spans="1:65" s="13" customFormat="1" x14ac:dyDescent="0.2">
      <c r="B4193" s="165"/>
      <c r="D4193" s="166" t="s">
        <v>269</v>
      </c>
      <c r="E4193" s="167" t="s">
        <v>1</v>
      </c>
      <c r="F4193" s="168" t="s">
        <v>4460</v>
      </c>
      <c r="H4193" s="167" t="s">
        <v>1</v>
      </c>
      <c r="L4193" s="165"/>
      <c r="M4193" s="169"/>
      <c r="N4193" s="170"/>
      <c r="O4193" s="170"/>
      <c r="P4193" s="170"/>
      <c r="Q4193" s="170"/>
      <c r="R4193" s="170"/>
      <c r="S4193" s="170"/>
      <c r="T4193" s="171"/>
      <c r="AT4193" s="167" t="s">
        <v>269</v>
      </c>
      <c r="AU4193" s="167" t="s">
        <v>87</v>
      </c>
      <c r="AV4193" s="13" t="s">
        <v>79</v>
      </c>
      <c r="AW4193" s="13" t="s">
        <v>26</v>
      </c>
      <c r="AX4193" s="13" t="s">
        <v>71</v>
      </c>
      <c r="AY4193" s="167" t="s">
        <v>157</v>
      </c>
    </row>
    <row r="4194" spans="1:65" s="13" customFormat="1" ht="22.5" x14ac:dyDescent="0.2">
      <c r="B4194" s="165"/>
      <c r="D4194" s="166" t="s">
        <v>269</v>
      </c>
      <c r="E4194" s="167" t="s">
        <v>1</v>
      </c>
      <c r="F4194" s="168" t="s">
        <v>4461</v>
      </c>
      <c r="H4194" s="167" t="s">
        <v>1</v>
      </c>
      <c r="L4194" s="165"/>
      <c r="M4194" s="169"/>
      <c r="N4194" s="170"/>
      <c r="O4194" s="170"/>
      <c r="P4194" s="170"/>
      <c r="Q4194" s="170"/>
      <c r="R4194" s="170"/>
      <c r="S4194" s="170"/>
      <c r="T4194" s="171"/>
      <c r="AT4194" s="167" t="s">
        <v>269</v>
      </c>
      <c r="AU4194" s="167" t="s">
        <v>87</v>
      </c>
      <c r="AV4194" s="13" t="s">
        <v>79</v>
      </c>
      <c r="AW4194" s="13" t="s">
        <v>26</v>
      </c>
      <c r="AX4194" s="13" t="s">
        <v>71</v>
      </c>
      <c r="AY4194" s="167" t="s">
        <v>157</v>
      </c>
    </row>
    <row r="4195" spans="1:65" s="13" customFormat="1" ht="22.5" x14ac:dyDescent="0.2">
      <c r="B4195" s="165"/>
      <c r="D4195" s="166" t="s">
        <v>269</v>
      </c>
      <c r="E4195" s="167" t="s">
        <v>1</v>
      </c>
      <c r="F4195" s="168" t="s">
        <v>4462</v>
      </c>
      <c r="H4195" s="167" t="s">
        <v>1</v>
      </c>
      <c r="L4195" s="165"/>
      <c r="M4195" s="169"/>
      <c r="N4195" s="170"/>
      <c r="O4195" s="170"/>
      <c r="P4195" s="170"/>
      <c r="Q4195" s="170"/>
      <c r="R4195" s="170"/>
      <c r="S4195" s="170"/>
      <c r="T4195" s="171"/>
      <c r="AT4195" s="167" t="s">
        <v>269</v>
      </c>
      <c r="AU4195" s="167" t="s">
        <v>87</v>
      </c>
      <c r="AV4195" s="13" t="s">
        <v>79</v>
      </c>
      <c r="AW4195" s="13" t="s">
        <v>26</v>
      </c>
      <c r="AX4195" s="13" t="s">
        <v>71</v>
      </c>
      <c r="AY4195" s="167" t="s">
        <v>157</v>
      </c>
    </row>
    <row r="4196" spans="1:65" s="13" customFormat="1" x14ac:dyDescent="0.2">
      <c r="B4196" s="165"/>
      <c r="D4196" s="166" t="s">
        <v>269</v>
      </c>
      <c r="E4196" s="167" t="s">
        <v>1</v>
      </c>
      <c r="F4196" s="168" t="s">
        <v>4463</v>
      </c>
      <c r="H4196" s="167" t="s">
        <v>1</v>
      </c>
      <c r="L4196" s="165"/>
      <c r="M4196" s="169"/>
      <c r="N4196" s="170"/>
      <c r="O4196" s="170"/>
      <c r="P4196" s="170"/>
      <c r="Q4196" s="170"/>
      <c r="R4196" s="170"/>
      <c r="S4196" s="170"/>
      <c r="T4196" s="171"/>
      <c r="AT4196" s="167" t="s">
        <v>269</v>
      </c>
      <c r="AU4196" s="167" t="s">
        <v>87</v>
      </c>
      <c r="AV4196" s="13" t="s">
        <v>79</v>
      </c>
      <c r="AW4196" s="13" t="s">
        <v>26</v>
      </c>
      <c r="AX4196" s="13" t="s">
        <v>71</v>
      </c>
      <c r="AY4196" s="167" t="s">
        <v>157</v>
      </c>
    </row>
    <row r="4197" spans="1:65" s="13" customFormat="1" ht="22.5" x14ac:dyDescent="0.2">
      <c r="B4197" s="165"/>
      <c r="D4197" s="166" t="s">
        <v>269</v>
      </c>
      <c r="E4197" s="167" t="s">
        <v>1</v>
      </c>
      <c r="F4197" s="168" t="s">
        <v>4522</v>
      </c>
      <c r="H4197" s="167" t="s">
        <v>1</v>
      </c>
      <c r="L4197" s="165"/>
      <c r="M4197" s="169"/>
      <c r="N4197" s="170"/>
      <c r="O4197" s="170"/>
      <c r="P4197" s="170"/>
      <c r="Q4197" s="170"/>
      <c r="R4197" s="170"/>
      <c r="S4197" s="170"/>
      <c r="T4197" s="171"/>
      <c r="AT4197" s="167" t="s">
        <v>269</v>
      </c>
      <c r="AU4197" s="167" t="s">
        <v>87</v>
      </c>
      <c r="AV4197" s="13" t="s">
        <v>79</v>
      </c>
      <c r="AW4197" s="13" t="s">
        <v>26</v>
      </c>
      <c r="AX4197" s="13" t="s">
        <v>71</v>
      </c>
      <c r="AY4197" s="167" t="s">
        <v>157</v>
      </c>
    </row>
    <row r="4198" spans="1:65" s="13" customFormat="1" x14ac:dyDescent="0.2">
      <c r="B4198" s="165"/>
      <c r="D4198" s="166" t="s">
        <v>269</v>
      </c>
      <c r="E4198" s="167" t="s">
        <v>1</v>
      </c>
      <c r="F4198" s="168" t="s">
        <v>4465</v>
      </c>
      <c r="H4198" s="167" t="s">
        <v>1</v>
      </c>
      <c r="L4198" s="165"/>
      <c r="M4198" s="169"/>
      <c r="N4198" s="170"/>
      <c r="O4198" s="170"/>
      <c r="P4198" s="170"/>
      <c r="Q4198" s="170"/>
      <c r="R4198" s="170"/>
      <c r="S4198" s="170"/>
      <c r="T4198" s="171"/>
      <c r="AT4198" s="167" t="s">
        <v>269</v>
      </c>
      <c r="AU4198" s="167" t="s">
        <v>87</v>
      </c>
      <c r="AV4198" s="13" t="s">
        <v>79</v>
      </c>
      <c r="AW4198" s="13" t="s">
        <v>26</v>
      </c>
      <c r="AX4198" s="13" t="s">
        <v>71</v>
      </c>
      <c r="AY4198" s="167" t="s">
        <v>157</v>
      </c>
    </row>
    <row r="4199" spans="1:65" s="15" customFormat="1" x14ac:dyDescent="0.2">
      <c r="B4199" s="179"/>
      <c r="D4199" s="166" t="s">
        <v>269</v>
      </c>
      <c r="E4199" s="180" t="s">
        <v>1</v>
      </c>
      <c r="F4199" s="181" t="s">
        <v>272</v>
      </c>
      <c r="H4199" s="182">
        <v>912.38400000000001</v>
      </c>
      <c r="L4199" s="179"/>
      <c r="M4199" s="183"/>
      <c r="N4199" s="184"/>
      <c r="O4199" s="184"/>
      <c r="P4199" s="184"/>
      <c r="Q4199" s="184"/>
      <c r="R4199" s="184"/>
      <c r="S4199" s="184"/>
      <c r="T4199" s="185"/>
      <c r="AT4199" s="180" t="s">
        <v>269</v>
      </c>
      <c r="AU4199" s="180" t="s">
        <v>87</v>
      </c>
      <c r="AV4199" s="15" t="s">
        <v>162</v>
      </c>
      <c r="AW4199" s="15" t="s">
        <v>26</v>
      </c>
      <c r="AX4199" s="15" t="s">
        <v>79</v>
      </c>
      <c r="AY4199" s="180" t="s">
        <v>157</v>
      </c>
    </row>
    <row r="4200" spans="1:65" s="12" customFormat="1" ht="22.9" customHeight="1" x14ac:dyDescent="0.2">
      <c r="B4200" s="135"/>
      <c r="D4200" s="136" t="s">
        <v>70</v>
      </c>
      <c r="E4200" s="145" t="s">
        <v>2130</v>
      </c>
      <c r="F4200" s="145" t="s">
        <v>503</v>
      </c>
      <c r="J4200" s="146">
        <f>BK4200</f>
        <v>0</v>
      </c>
      <c r="L4200" s="135"/>
      <c r="M4200" s="139"/>
      <c r="N4200" s="140"/>
      <c r="O4200" s="140"/>
      <c r="P4200" s="141">
        <f>SUM(P4201:P4243)</f>
        <v>1579866.3305250001</v>
      </c>
      <c r="Q4200" s="140"/>
      <c r="R4200" s="141">
        <f>SUM(R4201:R4243)</f>
        <v>0</v>
      </c>
      <c r="S4200" s="140"/>
      <c r="T4200" s="142">
        <f>SUM(T4201:T4243)</f>
        <v>0</v>
      </c>
      <c r="AR4200" s="136" t="s">
        <v>162</v>
      </c>
      <c r="AT4200" s="143" t="s">
        <v>70</v>
      </c>
      <c r="AU4200" s="143" t="s">
        <v>79</v>
      </c>
      <c r="AY4200" s="136" t="s">
        <v>157</v>
      </c>
      <c r="BK4200" s="144">
        <f>SUM(BK4201:BK4243)</f>
        <v>0</v>
      </c>
    </row>
    <row r="4201" spans="1:65" s="2" customFormat="1" ht="24.2" customHeight="1" x14ac:dyDescent="0.2">
      <c r="A4201" s="30"/>
      <c r="B4201" s="147"/>
      <c r="C4201" s="148" t="s">
        <v>785</v>
      </c>
      <c r="D4201" s="148" t="s">
        <v>159</v>
      </c>
      <c r="E4201" s="149" t="s">
        <v>4744</v>
      </c>
      <c r="F4201" s="150" t="s">
        <v>4745</v>
      </c>
      <c r="G4201" s="151" t="s">
        <v>205</v>
      </c>
      <c r="H4201" s="152">
        <v>4</v>
      </c>
      <c r="I4201" s="152"/>
      <c r="J4201" s="152">
        <f>ROUND(I4201*H4201,3)</f>
        <v>0</v>
      </c>
      <c r="K4201" s="153"/>
      <c r="L4201" s="31"/>
      <c r="M4201" s="154" t="s">
        <v>1</v>
      </c>
      <c r="N4201" s="155" t="s">
        <v>37</v>
      </c>
      <c r="O4201" s="156">
        <v>0</v>
      </c>
      <c r="P4201" s="156">
        <f>O4201*H4201</f>
        <v>0</v>
      </c>
      <c r="Q4201" s="156">
        <v>0</v>
      </c>
      <c r="R4201" s="156">
        <f>Q4201*H4201</f>
        <v>0</v>
      </c>
      <c r="S4201" s="156">
        <v>0</v>
      </c>
      <c r="T4201" s="157">
        <f>S4201*H4201</f>
        <v>0</v>
      </c>
      <c r="U4201" s="30"/>
      <c r="V4201" s="30"/>
      <c r="W4201" s="30"/>
      <c r="X4201" s="30"/>
      <c r="Y4201" s="30"/>
      <c r="Z4201" s="30"/>
      <c r="AA4201" s="30"/>
      <c r="AB4201" s="30"/>
      <c r="AC4201" s="30"/>
      <c r="AD4201" s="30"/>
      <c r="AE4201" s="30"/>
      <c r="AR4201" s="158" t="s">
        <v>220</v>
      </c>
      <c r="AT4201" s="158" t="s">
        <v>159</v>
      </c>
      <c r="AU4201" s="158" t="s">
        <v>87</v>
      </c>
      <c r="AY4201" s="18" t="s">
        <v>157</v>
      </c>
      <c r="BE4201" s="159">
        <f>IF(N4201="základná",J4201,0)</f>
        <v>0</v>
      </c>
      <c r="BF4201" s="159">
        <f>IF(N4201="znížená",J4201,0)</f>
        <v>0</v>
      </c>
      <c r="BG4201" s="159">
        <f>IF(N4201="zákl. prenesená",J4201,0)</f>
        <v>0</v>
      </c>
      <c r="BH4201" s="159">
        <f>IF(N4201="zníž. prenesená",J4201,0)</f>
        <v>0</v>
      </c>
      <c r="BI4201" s="159">
        <f>IF(N4201="nulová",J4201,0)</f>
        <v>0</v>
      </c>
      <c r="BJ4201" s="18" t="s">
        <v>87</v>
      </c>
      <c r="BK4201" s="160">
        <f>ROUND(I4201*H4201,3)</f>
        <v>0</v>
      </c>
      <c r="BL4201" s="18" t="s">
        <v>220</v>
      </c>
      <c r="BM4201" s="158" t="s">
        <v>4746</v>
      </c>
    </row>
    <row r="4202" spans="1:65" s="13" customFormat="1" ht="22.5" x14ac:dyDescent="0.2">
      <c r="B4202" s="165"/>
      <c r="D4202" s="166" t="s">
        <v>269</v>
      </c>
      <c r="E4202" s="167" t="s">
        <v>1</v>
      </c>
      <c r="F4202" s="168" t="s">
        <v>4747</v>
      </c>
      <c r="H4202" s="167" t="s">
        <v>1</v>
      </c>
      <c r="L4202" s="165"/>
      <c r="M4202" s="169"/>
      <c r="N4202" s="170"/>
      <c r="O4202" s="170"/>
      <c r="P4202" s="170"/>
      <c r="Q4202" s="170"/>
      <c r="R4202" s="170"/>
      <c r="S4202" s="170"/>
      <c r="T4202" s="171"/>
      <c r="AT4202" s="167" t="s">
        <v>269</v>
      </c>
      <c r="AU4202" s="167" t="s">
        <v>87</v>
      </c>
      <c r="AV4202" s="13" t="s">
        <v>79</v>
      </c>
      <c r="AW4202" s="13" t="s">
        <v>26</v>
      </c>
      <c r="AX4202" s="13" t="s">
        <v>71</v>
      </c>
      <c r="AY4202" s="167" t="s">
        <v>157</v>
      </c>
    </row>
    <row r="4203" spans="1:65" s="14" customFormat="1" x14ac:dyDescent="0.2">
      <c r="B4203" s="172"/>
      <c r="D4203" s="166" t="s">
        <v>269</v>
      </c>
      <c r="E4203" s="173" t="s">
        <v>1</v>
      </c>
      <c r="F4203" s="174" t="s">
        <v>4748</v>
      </c>
      <c r="H4203" s="175">
        <v>3</v>
      </c>
      <c r="L4203" s="172"/>
      <c r="M4203" s="176"/>
      <c r="N4203" s="177"/>
      <c r="O4203" s="177"/>
      <c r="P4203" s="177"/>
      <c r="Q4203" s="177"/>
      <c r="R4203" s="177"/>
      <c r="S4203" s="177"/>
      <c r="T4203" s="178"/>
      <c r="AT4203" s="173" t="s">
        <v>269</v>
      </c>
      <c r="AU4203" s="173" t="s">
        <v>87</v>
      </c>
      <c r="AV4203" s="14" t="s">
        <v>87</v>
      </c>
      <c r="AW4203" s="14" t="s">
        <v>26</v>
      </c>
      <c r="AX4203" s="14" t="s">
        <v>71</v>
      </c>
      <c r="AY4203" s="173" t="s">
        <v>157</v>
      </c>
    </row>
    <row r="4204" spans="1:65" s="14" customFormat="1" x14ac:dyDescent="0.2">
      <c r="B4204" s="172"/>
      <c r="D4204" s="166" t="s">
        <v>269</v>
      </c>
      <c r="E4204" s="173" t="s">
        <v>1</v>
      </c>
      <c r="F4204" s="174" t="s">
        <v>4749</v>
      </c>
      <c r="H4204" s="175">
        <v>1</v>
      </c>
      <c r="L4204" s="172"/>
      <c r="M4204" s="176"/>
      <c r="N4204" s="177"/>
      <c r="O4204" s="177"/>
      <c r="P4204" s="177"/>
      <c r="Q4204" s="177"/>
      <c r="R4204" s="177"/>
      <c r="S4204" s="177"/>
      <c r="T4204" s="178"/>
      <c r="AT4204" s="173" t="s">
        <v>269</v>
      </c>
      <c r="AU4204" s="173" t="s">
        <v>87</v>
      </c>
      <c r="AV4204" s="14" t="s">
        <v>87</v>
      </c>
      <c r="AW4204" s="14" t="s">
        <v>26</v>
      </c>
      <c r="AX4204" s="14" t="s">
        <v>71</v>
      </c>
      <c r="AY4204" s="173" t="s">
        <v>157</v>
      </c>
    </row>
    <row r="4205" spans="1:65" s="15" customFormat="1" x14ac:dyDescent="0.2">
      <c r="B4205" s="179"/>
      <c r="D4205" s="166" t="s">
        <v>269</v>
      </c>
      <c r="E4205" s="180" t="s">
        <v>1</v>
      </c>
      <c r="F4205" s="181" t="s">
        <v>272</v>
      </c>
      <c r="H4205" s="182">
        <v>4</v>
      </c>
      <c r="L4205" s="179"/>
      <c r="M4205" s="183"/>
      <c r="N4205" s="184"/>
      <c r="O4205" s="184"/>
      <c r="P4205" s="184"/>
      <c r="Q4205" s="184"/>
      <c r="R4205" s="184"/>
      <c r="S4205" s="184"/>
      <c r="T4205" s="185"/>
      <c r="AT4205" s="180" t="s">
        <v>269</v>
      </c>
      <c r="AU4205" s="180" t="s">
        <v>87</v>
      </c>
      <c r="AV4205" s="15" t="s">
        <v>162</v>
      </c>
      <c r="AW4205" s="15" t="s">
        <v>26</v>
      </c>
      <c r="AX4205" s="15" t="s">
        <v>79</v>
      </c>
      <c r="AY4205" s="180" t="s">
        <v>157</v>
      </c>
    </row>
    <row r="4206" spans="1:65" s="2" customFormat="1" ht="24.2" customHeight="1" x14ac:dyDescent="0.2">
      <c r="A4206" s="30"/>
      <c r="B4206" s="147"/>
      <c r="C4206" s="148" t="s">
        <v>4750</v>
      </c>
      <c r="D4206" s="148" t="s">
        <v>159</v>
      </c>
      <c r="E4206" s="149" t="s">
        <v>4751</v>
      </c>
      <c r="F4206" s="150" t="s">
        <v>4752</v>
      </c>
      <c r="G4206" s="151" t="s">
        <v>205</v>
      </c>
      <c r="H4206" s="152">
        <v>27</v>
      </c>
      <c r="I4206" s="152"/>
      <c r="J4206" s="152">
        <f>ROUND(I4206*H4206,3)</f>
        <v>0</v>
      </c>
      <c r="K4206" s="153"/>
      <c r="L4206" s="31"/>
      <c r="M4206" s="154" t="s">
        <v>1</v>
      </c>
      <c r="N4206" s="155" t="s">
        <v>37</v>
      </c>
      <c r="O4206" s="156">
        <v>0</v>
      </c>
      <c r="P4206" s="156">
        <f>O4206*H4206</f>
        <v>0</v>
      </c>
      <c r="Q4206" s="156">
        <v>0</v>
      </c>
      <c r="R4206" s="156">
        <f>Q4206*H4206</f>
        <v>0</v>
      </c>
      <c r="S4206" s="156">
        <v>0</v>
      </c>
      <c r="T4206" s="157">
        <f>S4206*H4206</f>
        <v>0</v>
      </c>
      <c r="U4206" s="30"/>
      <c r="V4206" s="30"/>
      <c r="W4206" s="30"/>
      <c r="X4206" s="30"/>
      <c r="Y4206" s="30"/>
      <c r="Z4206" s="30"/>
      <c r="AA4206" s="30"/>
      <c r="AB4206" s="30"/>
      <c r="AC4206" s="30"/>
      <c r="AD4206" s="30"/>
      <c r="AE4206" s="30"/>
      <c r="AR4206" s="158" t="s">
        <v>220</v>
      </c>
      <c r="AT4206" s="158" t="s">
        <v>159</v>
      </c>
      <c r="AU4206" s="158" t="s">
        <v>87</v>
      </c>
      <c r="AY4206" s="18" t="s">
        <v>157</v>
      </c>
      <c r="BE4206" s="159">
        <f>IF(N4206="základná",J4206,0)</f>
        <v>0</v>
      </c>
      <c r="BF4206" s="159">
        <f>IF(N4206="znížená",J4206,0)</f>
        <v>0</v>
      </c>
      <c r="BG4206" s="159">
        <f>IF(N4206="zákl. prenesená",J4206,0)</f>
        <v>0</v>
      </c>
      <c r="BH4206" s="159">
        <f>IF(N4206="zníž. prenesená",J4206,0)</f>
        <v>0</v>
      </c>
      <c r="BI4206" s="159">
        <f>IF(N4206="nulová",J4206,0)</f>
        <v>0</v>
      </c>
      <c r="BJ4206" s="18" t="s">
        <v>87</v>
      </c>
      <c r="BK4206" s="160">
        <f>ROUND(I4206*H4206,3)</f>
        <v>0</v>
      </c>
      <c r="BL4206" s="18" t="s">
        <v>220</v>
      </c>
      <c r="BM4206" s="158" t="s">
        <v>4753</v>
      </c>
    </row>
    <row r="4207" spans="1:65" s="13" customFormat="1" ht="22.5" x14ac:dyDescent="0.2">
      <c r="B4207" s="165"/>
      <c r="D4207" s="166" t="s">
        <v>269</v>
      </c>
      <c r="E4207" s="167" t="s">
        <v>1</v>
      </c>
      <c r="F4207" s="168" t="s">
        <v>4747</v>
      </c>
      <c r="H4207" s="167" t="s">
        <v>1</v>
      </c>
      <c r="L4207" s="165"/>
      <c r="M4207" s="169"/>
      <c r="N4207" s="170"/>
      <c r="O4207" s="170"/>
      <c r="P4207" s="170"/>
      <c r="Q4207" s="170"/>
      <c r="R4207" s="170"/>
      <c r="S4207" s="170"/>
      <c r="T4207" s="171"/>
      <c r="AT4207" s="167" t="s">
        <v>269</v>
      </c>
      <c r="AU4207" s="167" t="s">
        <v>87</v>
      </c>
      <c r="AV4207" s="13" t="s">
        <v>79</v>
      </c>
      <c r="AW4207" s="13" t="s">
        <v>26</v>
      </c>
      <c r="AX4207" s="13" t="s">
        <v>71</v>
      </c>
      <c r="AY4207" s="167" t="s">
        <v>157</v>
      </c>
    </row>
    <row r="4208" spans="1:65" s="14" customFormat="1" x14ac:dyDescent="0.2">
      <c r="B4208" s="172"/>
      <c r="D4208" s="166" t="s">
        <v>269</v>
      </c>
      <c r="E4208" s="173" t="s">
        <v>1</v>
      </c>
      <c r="F4208" s="174" t="s">
        <v>4754</v>
      </c>
      <c r="H4208" s="175">
        <v>18</v>
      </c>
      <c r="L4208" s="172"/>
      <c r="M4208" s="176"/>
      <c r="N4208" s="177"/>
      <c r="O4208" s="177"/>
      <c r="P4208" s="177"/>
      <c r="Q4208" s="177"/>
      <c r="R4208" s="177"/>
      <c r="S4208" s="177"/>
      <c r="T4208" s="178"/>
      <c r="AT4208" s="173" t="s">
        <v>269</v>
      </c>
      <c r="AU4208" s="173" t="s">
        <v>87</v>
      </c>
      <c r="AV4208" s="14" t="s">
        <v>87</v>
      </c>
      <c r="AW4208" s="14" t="s">
        <v>26</v>
      </c>
      <c r="AX4208" s="14" t="s">
        <v>71</v>
      </c>
      <c r="AY4208" s="173" t="s">
        <v>157</v>
      </c>
    </row>
    <row r="4209" spans="1:65" s="14" customFormat="1" x14ac:dyDescent="0.2">
      <c r="B4209" s="172"/>
      <c r="D4209" s="166" t="s">
        <v>269</v>
      </c>
      <c r="E4209" s="173" t="s">
        <v>1</v>
      </c>
      <c r="F4209" s="174" t="s">
        <v>4755</v>
      </c>
      <c r="H4209" s="175">
        <v>5</v>
      </c>
      <c r="L4209" s="172"/>
      <c r="M4209" s="176"/>
      <c r="N4209" s="177"/>
      <c r="O4209" s="177"/>
      <c r="P4209" s="177"/>
      <c r="Q4209" s="177"/>
      <c r="R4209" s="177"/>
      <c r="S4209" s="177"/>
      <c r="T4209" s="178"/>
      <c r="AT4209" s="173" t="s">
        <v>269</v>
      </c>
      <c r="AU4209" s="173" t="s">
        <v>87</v>
      </c>
      <c r="AV4209" s="14" t="s">
        <v>87</v>
      </c>
      <c r="AW4209" s="14" t="s">
        <v>26</v>
      </c>
      <c r="AX4209" s="14" t="s">
        <v>71</v>
      </c>
      <c r="AY4209" s="173" t="s">
        <v>157</v>
      </c>
    </row>
    <row r="4210" spans="1:65" s="14" customFormat="1" x14ac:dyDescent="0.2">
      <c r="B4210" s="172"/>
      <c r="D4210" s="166" t="s">
        <v>269</v>
      </c>
      <c r="E4210" s="173" t="s">
        <v>1</v>
      </c>
      <c r="F4210" s="174" t="s">
        <v>4756</v>
      </c>
      <c r="H4210" s="175">
        <v>2</v>
      </c>
      <c r="L4210" s="172"/>
      <c r="M4210" s="176"/>
      <c r="N4210" s="177"/>
      <c r="O4210" s="177"/>
      <c r="P4210" s="177"/>
      <c r="Q4210" s="177"/>
      <c r="R4210" s="177"/>
      <c r="S4210" s="177"/>
      <c r="T4210" s="178"/>
      <c r="AT4210" s="173" t="s">
        <v>269</v>
      </c>
      <c r="AU4210" s="173" t="s">
        <v>87</v>
      </c>
      <c r="AV4210" s="14" t="s">
        <v>87</v>
      </c>
      <c r="AW4210" s="14" t="s">
        <v>26</v>
      </c>
      <c r="AX4210" s="14" t="s">
        <v>71</v>
      </c>
      <c r="AY4210" s="173" t="s">
        <v>157</v>
      </c>
    </row>
    <row r="4211" spans="1:65" s="14" customFormat="1" x14ac:dyDescent="0.2">
      <c r="B4211" s="172"/>
      <c r="D4211" s="166" t="s">
        <v>269</v>
      </c>
      <c r="E4211" s="173" t="s">
        <v>1</v>
      </c>
      <c r="F4211" s="174" t="s">
        <v>4757</v>
      </c>
      <c r="H4211" s="175">
        <v>2</v>
      </c>
      <c r="L4211" s="172"/>
      <c r="M4211" s="176"/>
      <c r="N4211" s="177"/>
      <c r="O4211" s="177"/>
      <c r="P4211" s="177"/>
      <c r="Q4211" s="177"/>
      <c r="R4211" s="177"/>
      <c r="S4211" s="177"/>
      <c r="T4211" s="178"/>
      <c r="AT4211" s="173" t="s">
        <v>269</v>
      </c>
      <c r="AU4211" s="173" t="s">
        <v>87</v>
      </c>
      <c r="AV4211" s="14" t="s">
        <v>87</v>
      </c>
      <c r="AW4211" s="14" t="s">
        <v>26</v>
      </c>
      <c r="AX4211" s="14" t="s">
        <v>71</v>
      </c>
      <c r="AY4211" s="173" t="s">
        <v>157</v>
      </c>
    </row>
    <row r="4212" spans="1:65" s="15" customFormat="1" x14ac:dyDescent="0.2">
      <c r="B4212" s="179"/>
      <c r="D4212" s="166" t="s">
        <v>269</v>
      </c>
      <c r="E4212" s="180" t="s">
        <v>1</v>
      </c>
      <c r="F4212" s="181" t="s">
        <v>272</v>
      </c>
      <c r="H4212" s="182">
        <v>27</v>
      </c>
      <c r="L4212" s="179"/>
      <c r="M4212" s="183"/>
      <c r="N4212" s="184"/>
      <c r="O4212" s="184"/>
      <c r="P4212" s="184"/>
      <c r="Q4212" s="184"/>
      <c r="R4212" s="184"/>
      <c r="S4212" s="184"/>
      <c r="T4212" s="185"/>
      <c r="AT4212" s="180" t="s">
        <v>269</v>
      </c>
      <c r="AU4212" s="180" t="s">
        <v>87</v>
      </c>
      <c r="AV4212" s="15" t="s">
        <v>162</v>
      </c>
      <c r="AW4212" s="15" t="s">
        <v>26</v>
      </c>
      <c r="AX4212" s="15" t="s">
        <v>79</v>
      </c>
      <c r="AY4212" s="180" t="s">
        <v>157</v>
      </c>
    </row>
    <row r="4213" spans="1:65" s="2" customFormat="1" ht="14.45" customHeight="1" x14ac:dyDescent="0.2">
      <c r="A4213" s="30"/>
      <c r="B4213" s="147"/>
      <c r="C4213" s="148" t="s">
        <v>4758</v>
      </c>
      <c r="D4213" s="148" t="s">
        <v>159</v>
      </c>
      <c r="E4213" s="149" t="s">
        <v>4759</v>
      </c>
      <c r="F4213" s="150" t="s">
        <v>4760</v>
      </c>
      <c r="G4213" s="151" t="s">
        <v>196</v>
      </c>
      <c r="H4213" s="152">
        <v>33.524999999999999</v>
      </c>
      <c r="I4213" s="152"/>
      <c r="J4213" s="152">
        <f>ROUND(I4213*H4213,3)</f>
        <v>0</v>
      </c>
      <c r="K4213" s="153"/>
      <c r="L4213" s="31"/>
      <c r="M4213" s="154" t="s">
        <v>1</v>
      </c>
      <c r="N4213" s="155" t="s">
        <v>37</v>
      </c>
      <c r="O4213" s="156">
        <v>1491.953</v>
      </c>
      <c r="P4213" s="156">
        <f>O4213*H4213</f>
        <v>50017.724324999996</v>
      </c>
      <c r="Q4213" s="156">
        <v>0</v>
      </c>
      <c r="R4213" s="156">
        <f>Q4213*H4213</f>
        <v>0</v>
      </c>
      <c r="S4213" s="156">
        <v>0</v>
      </c>
      <c r="T4213" s="157">
        <f>S4213*H4213</f>
        <v>0</v>
      </c>
      <c r="U4213" s="30"/>
      <c r="V4213" s="30"/>
      <c r="W4213" s="30"/>
      <c r="X4213" s="30"/>
      <c r="Y4213" s="30"/>
      <c r="Z4213" s="30"/>
      <c r="AA4213" s="30"/>
      <c r="AB4213" s="30"/>
      <c r="AC4213" s="30"/>
      <c r="AD4213" s="30"/>
      <c r="AE4213" s="30"/>
      <c r="AR4213" s="158" t="s">
        <v>220</v>
      </c>
      <c r="AT4213" s="158" t="s">
        <v>159</v>
      </c>
      <c r="AU4213" s="158" t="s">
        <v>87</v>
      </c>
      <c r="AY4213" s="18" t="s">
        <v>157</v>
      </c>
      <c r="BE4213" s="159">
        <f>IF(N4213="základná",J4213,0)</f>
        <v>0</v>
      </c>
      <c r="BF4213" s="159">
        <f>IF(N4213="znížená",J4213,0)</f>
        <v>0</v>
      </c>
      <c r="BG4213" s="159">
        <f>IF(N4213="zákl. prenesená",J4213,0)</f>
        <v>0</v>
      </c>
      <c r="BH4213" s="159">
        <f>IF(N4213="zníž. prenesená",J4213,0)</f>
        <v>0</v>
      </c>
      <c r="BI4213" s="159">
        <f>IF(N4213="nulová",J4213,0)</f>
        <v>0</v>
      </c>
      <c r="BJ4213" s="18" t="s">
        <v>87</v>
      </c>
      <c r="BK4213" s="160">
        <f>ROUND(I4213*H4213,3)</f>
        <v>0</v>
      </c>
      <c r="BL4213" s="18" t="s">
        <v>220</v>
      </c>
      <c r="BM4213" s="158" t="s">
        <v>4761</v>
      </c>
    </row>
    <row r="4214" spans="1:65" s="14" customFormat="1" x14ac:dyDescent="0.2">
      <c r="B4214" s="172"/>
      <c r="D4214" s="166" t="s">
        <v>269</v>
      </c>
      <c r="E4214" s="173" t="s">
        <v>1</v>
      </c>
      <c r="F4214" s="174" t="s">
        <v>4762</v>
      </c>
      <c r="H4214" s="175">
        <v>33.524999999999999</v>
      </c>
      <c r="L4214" s="172"/>
      <c r="M4214" s="176"/>
      <c r="N4214" s="177"/>
      <c r="O4214" s="177"/>
      <c r="P4214" s="177"/>
      <c r="Q4214" s="177"/>
      <c r="R4214" s="177"/>
      <c r="S4214" s="177"/>
      <c r="T4214" s="178"/>
      <c r="AT4214" s="173" t="s">
        <v>269</v>
      </c>
      <c r="AU4214" s="173" t="s">
        <v>87</v>
      </c>
      <c r="AV4214" s="14" t="s">
        <v>87</v>
      </c>
      <c r="AW4214" s="14" t="s">
        <v>26</v>
      </c>
      <c r="AX4214" s="14" t="s">
        <v>71</v>
      </c>
      <c r="AY4214" s="173" t="s">
        <v>157</v>
      </c>
    </row>
    <row r="4215" spans="1:65" s="13" customFormat="1" ht="22.5" x14ac:dyDescent="0.2">
      <c r="B4215" s="165"/>
      <c r="D4215" s="166" t="s">
        <v>269</v>
      </c>
      <c r="E4215" s="167" t="s">
        <v>1</v>
      </c>
      <c r="F4215" s="168" t="s">
        <v>4763</v>
      </c>
      <c r="H4215" s="167" t="s">
        <v>1</v>
      </c>
      <c r="L4215" s="165"/>
      <c r="M4215" s="169"/>
      <c r="N4215" s="170"/>
      <c r="O4215" s="170"/>
      <c r="P4215" s="170"/>
      <c r="Q4215" s="170"/>
      <c r="R4215" s="170"/>
      <c r="S4215" s="170"/>
      <c r="T4215" s="171"/>
      <c r="AT4215" s="167" t="s">
        <v>269</v>
      </c>
      <c r="AU4215" s="167" t="s">
        <v>87</v>
      </c>
      <c r="AV4215" s="13" t="s">
        <v>79</v>
      </c>
      <c r="AW4215" s="13" t="s">
        <v>26</v>
      </c>
      <c r="AX4215" s="13" t="s">
        <v>71</v>
      </c>
      <c r="AY4215" s="167" t="s">
        <v>157</v>
      </c>
    </row>
    <row r="4216" spans="1:65" s="13" customFormat="1" x14ac:dyDescent="0.2">
      <c r="B4216" s="165"/>
      <c r="D4216" s="166" t="s">
        <v>269</v>
      </c>
      <c r="E4216" s="167" t="s">
        <v>1</v>
      </c>
      <c r="F4216" s="168" t="s">
        <v>4764</v>
      </c>
      <c r="H4216" s="167" t="s">
        <v>1</v>
      </c>
      <c r="L4216" s="165"/>
      <c r="M4216" s="169"/>
      <c r="N4216" s="170"/>
      <c r="O4216" s="170"/>
      <c r="P4216" s="170"/>
      <c r="Q4216" s="170"/>
      <c r="R4216" s="170"/>
      <c r="S4216" s="170"/>
      <c r="T4216" s="171"/>
      <c r="AT4216" s="167" t="s">
        <v>269</v>
      </c>
      <c r="AU4216" s="167" t="s">
        <v>87</v>
      </c>
      <c r="AV4216" s="13" t="s">
        <v>79</v>
      </c>
      <c r="AW4216" s="13" t="s">
        <v>26</v>
      </c>
      <c r="AX4216" s="13" t="s">
        <v>71</v>
      </c>
      <c r="AY4216" s="167" t="s">
        <v>157</v>
      </c>
    </row>
    <row r="4217" spans="1:65" s="13" customFormat="1" x14ac:dyDescent="0.2">
      <c r="B4217" s="165"/>
      <c r="D4217" s="166" t="s">
        <v>269</v>
      </c>
      <c r="E4217" s="167" t="s">
        <v>1</v>
      </c>
      <c r="F4217" s="168" t="s">
        <v>4765</v>
      </c>
      <c r="H4217" s="167" t="s">
        <v>1</v>
      </c>
      <c r="L4217" s="165"/>
      <c r="M4217" s="169"/>
      <c r="N4217" s="170"/>
      <c r="O4217" s="170"/>
      <c r="P4217" s="170"/>
      <c r="Q4217" s="170"/>
      <c r="R4217" s="170"/>
      <c r="S4217" s="170"/>
      <c r="T4217" s="171"/>
      <c r="AT4217" s="167" t="s">
        <v>269</v>
      </c>
      <c r="AU4217" s="167" t="s">
        <v>87</v>
      </c>
      <c r="AV4217" s="13" t="s">
        <v>79</v>
      </c>
      <c r="AW4217" s="13" t="s">
        <v>26</v>
      </c>
      <c r="AX4217" s="13" t="s">
        <v>71</v>
      </c>
      <c r="AY4217" s="167" t="s">
        <v>157</v>
      </c>
    </row>
    <row r="4218" spans="1:65" s="13" customFormat="1" x14ac:dyDescent="0.2">
      <c r="B4218" s="165"/>
      <c r="D4218" s="166" t="s">
        <v>269</v>
      </c>
      <c r="E4218" s="167" t="s">
        <v>1</v>
      </c>
      <c r="F4218" s="168" t="s">
        <v>4766</v>
      </c>
      <c r="H4218" s="167" t="s">
        <v>1</v>
      </c>
      <c r="L4218" s="165"/>
      <c r="M4218" s="169"/>
      <c r="N4218" s="170"/>
      <c r="O4218" s="170"/>
      <c r="P4218" s="170"/>
      <c r="Q4218" s="170"/>
      <c r="R4218" s="170"/>
      <c r="S4218" s="170"/>
      <c r="T4218" s="171"/>
      <c r="AT4218" s="167" t="s">
        <v>269</v>
      </c>
      <c r="AU4218" s="167" t="s">
        <v>87</v>
      </c>
      <c r="AV4218" s="13" t="s">
        <v>79</v>
      </c>
      <c r="AW4218" s="13" t="s">
        <v>26</v>
      </c>
      <c r="AX4218" s="13" t="s">
        <v>71</v>
      </c>
      <c r="AY4218" s="167" t="s">
        <v>157</v>
      </c>
    </row>
    <row r="4219" spans="1:65" s="13" customFormat="1" x14ac:dyDescent="0.2">
      <c r="B4219" s="165"/>
      <c r="D4219" s="166" t="s">
        <v>269</v>
      </c>
      <c r="E4219" s="167" t="s">
        <v>1</v>
      </c>
      <c r="F4219" s="168" t="s">
        <v>4767</v>
      </c>
      <c r="H4219" s="167" t="s">
        <v>1</v>
      </c>
      <c r="L4219" s="165"/>
      <c r="M4219" s="169"/>
      <c r="N4219" s="170"/>
      <c r="O4219" s="170"/>
      <c r="P4219" s="170"/>
      <c r="Q4219" s="170"/>
      <c r="R4219" s="170"/>
      <c r="S4219" s="170"/>
      <c r="T4219" s="171"/>
      <c r="AT4219" s="167" t="s">
        <v>269</v>
      </c>
      <c r="AU4219" s="167" t="s">
        <v>87</v>
      </c>
      <c r="AV4219" s="13" t="s">
        <v>79</v>
      </c>
      <c r="AW4219" s="13" t="s">
        <v>26</v>
      </c>
      <c r="AX4219" s="13" t="s">
        <v>71</v>
      </c>
      <c r="AY4219" s="167" t="s">
        <v>157</v>
      </c>
    </row>
    <row r="4220" spans="1:65" s="15" customFormat="1" x14ac:dyDescent="0.2">
      <c r="B4220" s="179"/>
      <c r="D4220" s="166" t="s">
        <v>269</v>
      </c>
      <c r="E4220" s="180" t="s">
        <v>1</v>
      </c>
      <c r="F4220" s="181" t="s">
        <v>272</v>
      </c>
      <c r="H4220" s="182">
        <v>33.524999999999999</v>
      </c>
      <c r="L4220" s="179"/>
      <c r="M4220" s="183"/>
      <c r="N4220" s="184"/>
      <c r="O4220" s="184"/>
      <c r="P4220" s="184"/>
      <c r="Q4220" s="184"/>
      <c r="R4220" s="184"/>
      <c r="S4220" s="184"/>
      <c r="T4220" s="185"/>
      <c r="AT4220" s="180" t="s">
        <v>269</v>
      </c>
      <c r="AU4220" s="180" t="s">
        <v>87</v>
      </c>
      <c r="AV4220" s="15" t="s">
        <v>162</v>
      </c>
      <c r="AW4220" s="15" t="s">
        <v>26</v>
      </c>
      <c r="AX4220" s="15" t="s">
        <v>79</v>
      </c>
      <c r="AY4220" s="180" t="s">
        <v>157</v>
      </c>
    </row>
    <row r="4221" spans="1:65" s="2" customFormat="1" ht="14.45" customHeight="1" x14ac:dyDescent="0.2">
      <c r="A4221" s="30"/>
      <c r="B4221" s="147"/>
      <c r="C4221" s="148" t="s">
        <v>4768</v>
      </c>
      <c r="D4221" s="148" t="s">
        <v>159</v>
      </c>
      <c r="E4221" s="149" t="s">
        <v>4769</v>
      </c>
      <c r="F4221" s="150" t="s">
        <v>4770</v>
      </c>
      <c r="G4221" s="151" t="s">
        <v>168</v>
      </c>
      <c r="H4221" s="152">
        <v>316.39999999999998</v>
      </c>
      <c r="I4221" s="152"/>
      <c r="J4221" s="152">
        <f>ROUND(I4221*H4221,3)</f>
        <v>0</v>
      </c>
      <c r="K4221" s="153"/>
      <c r="L4221" s="31"/>
      <c r="M4221" s="154" t="s">
        <v>1</v>
      </c>
      <c r="N4221" s="155" t="s">
        <v>37</v>
      </c>
      <c r="O4221" s="156">
        <v>1491.953</v>
      </c>
      <c r="P4221" s="156">
        <f>O4221*H4221</f>
        <v>472053.92919999996</v>
      </c>
      <c r="Q4221" s="156">
        <v>0</v>
      </c>
      <c r="R4221" s="156">
        <f>Q4221*H4221</f>
        <v>0</v>
      </c>
      <c r="S4221" s="156">
        <v>0</v>
      </c>
      <c r="T4221" s="157">
        <f>S4221*H4221</f>
        <v>0</v>
      </c>
      <c r="U4221" s="30"/>
      <c r="V4221" s="30"/>
      <c r="W4221" s="30"/>
      <c r="X4221" s="30"/>
      <c r="Y4221" s="30"/>
      <c r="Z4221" s="30"/>
      <c r="AA4221" s="30"/>
      <c r="AB4221" s="30"/>
      <c r="AC4221" s="30"/>
      <c r="AD4221" s="30"/>
      <c r="AE4221" s="30"/>
      <c r="AR4221" s="158" t="s">
        <v>220</v>
      </c>
      <c r="AT4221" s="158" t="s">
        <v>159</v>
      </c>
      <c r="AU4221" s="158" t="s">
        <v>87</v>
      </c>
      <c r="AY4221" s="18" t="s">
        <v>157</v>
      </c>
      <c r="BE4221" s="159">
        <f>IF(N4221="základná",J4221,0)</f>
        <v>0</v>
      </c>
      <c r="BF4221" s="159">
        <f>IF(N4221="znížená",J4221,0)</f>
        <v>0</v>
      </c>
      <c r="BG4221" s="159">
        <f>IF(N4221="zákl. prenesená",J4221,0)</f>
        <v>0</v>
      </c>
      <c r="BH4221" s="159">
        <f>IF(N4221="zníž. prenesená",J4221,0)</f>
        <v>0</v>
      </c>
      <c r="BI4221" s="159">
        <f>IF(N4221="nulová",J4221,0)</f>
        <v>0</v>
      </c>
      <c r="BJ4221" s="18" t="s">
        <v>87</v>
      </c>
      <c r="BK4221" s="160">
        <f>ROUND(I4221*H4221,3)</f>
        <v>0</v>
      </c>
      <c r="BL4221" s="18" t="s">
        <v>220</v>
      </c>
      <c r="BM4221" s="158" t="s">
        <v>4771</v>
      </c>
    </row>
    <row r="4222" spans="1:65" s="14" customFormat="1" x14ac:dyDescent="0.2">
      <c r="B4222" s="172"/>
      <c r="D4222" s="166" t="s">
        <v>269</v>
      </c>
      <c r="E4222" s="173" t="s">
        <v>1</v>
      </c>
      <c r="F4222" s="174" t="s">
        <v>4772</v>
      </c>
      <c r="H4222" s="175">
        <v>316.39999999999998</v>
      </c>
      <c r="L4222" s="172"/>
      <c r="M4222" s="176"/>
      <c r="N4222" s="177"/>
      <c r="O4222" s="177"/>
      <c r="P4222" s="177"/>
      <c r="Q4222" s="177"/>
      <c r="R4222" s="177"/>
      <c r="S4222" s="177"/>
      <c r="T4222" s="178"/>
      <c r="AT4222" s="173" t="s">
        <v>269</v>
      </c>
      <c r="AU4222" s="173" t="s">
        <v>87</v>
      </c>
      <c r="AV4222" s="14" t="s">
        <v>87</v>
      </c>
      <c r="AW4222" s="14" t="s">
        <v>26</v>
      </c>
      <c r="AX4222" s="14" t="s">
        <v>71</v>
      </c>
      <c r="AY4222" s="173" t="s">
        <v>157</v>
      </c>
    </row>
    <row r="4223" spans="1:65" s="13" customFormat="1" x14ac:dyDescent="0.2">
      <c r="B4223" s="165"/>
      <c r="D4223" s="166" t="s">
        <v>269</v>
      </c>
      <c r="E4223" s="167" t="s">
        <v>1</v>
      </c>
      <c r="F4223" s="168" t="s">
        <v>4773</v>
      </c>
      <c r="H4223" s="167" t="s">
        <v>1</v>
      </c>
      <c r="L4223" s="165"/>
      <c r="M4223" s="169"/>
      <c r="N4223" s="170"/>
      <c r="O4223" s="170"/>
      <c r="P4223" s="170"/>
      <c r="Q4223" s="170"/>
      <c r="R4223" s="170"/>
      <c r="S4223" s="170"/>
      <c r="T4223" s="171"/>
      <c r="AT4223" s="167" t="s">
        <v>269</v>
      </c>
      <c r="AU4223" s="167" t="s">
        <v>87</v>
      </c>
      <c r="AV4223" s="13" t="s">
        <v>79</v>
      </c>
      <c r="AW4223" s="13" t="s">
        <v>26</v>
      </c>
      <c r="AX4223" s="13" t="s">
        <v>71</v>
      </c>
      <c r="AY4223" s="167" t="s">
        <v>157</v>
      </c>
    </row>
    <row r="4224" spans="1:65" s="13" customFormat="1" ht="22.5" x14ac:dyDescent="0.2">
      <c r="B4224" s="165"/>
      <c r="D4224" s="166" t="s">
        <v>269</v>
      </c>
      <c r="E4224" s="167" t="s">
        <v>1</v>
      </c>
      <c r="F4224" s="168" t="s">
        <v>4774</v>
      </c>
      <c r="H4224" s="167" t="s">
        <v>1</v>
      </c>
      <c r="L4224" s="165"/>
      <c r="M4224" s="169"/>
      <c r="N4224" s="170"/>
      <c r="O4224" s="170"/>
      <c r="P4224" s="170"/>
      <c r="Q4224" s="170"/>
      <c r="R4224" s="170"/>
      <c r="S4224" s="170"/>
      <c r="T4224" s="171"/>
      <c r="AT4224" s="167" t="s">
        <v>269</v>
      </c>
      <c r="AU4224" s="167" t="s">
        <v>87</v>
      </c>
      <c r="AV4224" s="13" t="s">
        <v>79</v>
      </c>
      <c r="AW4224" s="13" t="s">
        <v>26</v>
      </c>
      <c r="AX4224" s="13" t="s">
        <v>71</v>
      </c>
      <c r="AY4224" s="167" t="s">
        <v>157</v>
      </c>
    </row>
    <row r="4225" spans="1:65" s="13" customFormat="1" x14ac:dyDescent="0.2">
      <c r="B4225" s="165"/>
      <c r="D4225" s="166" t="s">
        <v>269</v>
      </c>
      <c r="E4225" s="167" t="s">
        <v>1</v>
      </c>
      <c r="F4225" s="168" t="s">
        <v>4775</v>
      </c>
      <c r="H4225" s="167" t="s">
        <v>1</v>
      </c>
      <c r="L4225" s="165"/>
      <c r="M4225" s="169"/>
      <c r="N4225" s="170"/>
      <c r="O4225" s="170"/>
      <c r="P4225" s="170"/>
      <c r="Q4225" s="170"/>
      <c r="R4225" s="170"/>
      <c r="S4225" s="170"/>
      <c r="T4225" s="171"/>
      <c r="AT4225" s="167" t="s">
        <v>269</v>
      </c>
      <c r="AU4225" s="167" t="s">
        <v>87</v>
      </c>
      <c r="AV4225" s="13" t="s">
        <v>79</v>
      </c>
      <c r="AW4225" s="13" t="s">
        <v>26</v>
      </c>
      <c r="AX4225" s="13" t="s">
        <v>71</v>
      </c>
      <c r="AY4225" s="167" t="s">
        <v>157</v>
      </c>
    </row>
    <row r="4226" spans="1:65" s="13" customFormat="1" ht="22.5" x14ac:dyDescent="0.2">
      <c r="B4226" s="165"/>
      <c r="D4226" s="166" t="s">
        <v>269</v>
      </c>
      <c r="E4226" s="167" t="s">
        <v>1</v>
      </c>
      <c r="F4226" s="168" t="s">
        <v>4776</v>
      </c>
      <c r="H4226" s="167" t="s">
        <v>1</v>
      </c>
      <c r="L4226" s="165"/>
      <c r="M4226" s="169"/>
      <c r="N4226" s="170"/>
      <c r="O4226" s="170"/>
      <c r="P4226" s="170"/>
      <c r="Q4226" s="170"/>
      <c r="R4226" s="170"/>
      <c r="S4226" s="170"/>
      <c r="T4226" s="171"/>
      <c r="AT4226" s="167" t="s">
        <v>269</v>
      </c>
      <c r="AU4226" s="167" t="s">
        <v>87</v>
      </c>
      <c r="AV4226" s="13" t="s">
        <v>79</v>
      </c>
      <c r="AW4226" s="13" t="s">
        <v>26</v>
      </c>
      <c r="AX4226" s="13" t="s">
        <v>71</v>
      </c>
      <c r="AY4226" s="167" t="s">
        <v>157</v>
      </c>
    </row>
    <row r="4227" spans="1:65" s="13" customFormat="1" ht="22.5" x14ac:dyDescent="0.2">
      <c r="B4227" s="165"/>
      <c r="D4227" s="166" t="s">
        <v>269</v>
      </c>
      <c r="E4227" s="167" t="s">
        <v>1</v>
      </c>
      <c r="F4227" s="168" t="s">
        <v>4777</v>
      </c>
      <c r="H4227" s="167" t="s">
        <v>1</v>
      </c>
      <c r="L4227" s="165"/>
      <c r="M4227" s="169"/>
      <c r="N4227" s="170"/>
      <c r="O4227" s="170"/>
      <c r="P4227" s="170"/>
      <c r="Q4227" s="170"/>
      <c r="R4227" s="170"/>
      <c r="S4227" s="170"/>
      <c r="T4227" s="171"/>
      <c r="AT4227" s="167" t="s">
        <v>269</v>
      </c>
      <c r="AU4227" s="167" t="s">
        <v>87</v>
      </c>
      <c r="AV4227" s="13" t="s">
        <v>79</v>
      </c>
      <c r="AW4227" s="13" t="s">
        <v>26</v>
      </c>
      <c r="AX4227" s="13" t="s">
        <v>71</v>
      </c>
      <c r="AY4227" s="167" t="s">
        <v>157</v>
      </c>
    </row>
    <row r="4228" spans="1:65" s="13" customFormat="1" x14ac:dyDescent="0.2">
      <c r="B4228" s="165"/>
      <c r="D4228" s="166" t="s">
        <v>269</v>
      </c>
      <c r="E4228" s="167" t="s">
        <v>1</v>
      </c>
      <c r="F4228" s="168" t="s">
        <v>4778</v>
      </c>
      <c r="H4228" s="167" t="s">
        <v>1</v>
      </c>
      <c r="L4228" s="165"/>
      <c r="M4228" s="169"/>
      <c r="N4228" s="170"/>
      <c r="O4228" s="170"/>
      <c r="P4228" s="170"/>
      <c r="Q4228" s="170"/>
      <c r="R4228" s="170"/>
      <c r="S4228" s="170"/>
      <c r="T4228" s="171"/>
      <c r="AT4228" s="167" t="s">
        <v>269</v>
      </c>
      <c r="AU4228" s="167" t="s">
        <v>87</v>
      </c>
      <c r="AV4228" s="13" t="s">
        <v>79</v>
      </c>
      <c r="AW4228" s="13" t="s">
        <v>26</v>
      </c>
      <c r="AX4228" s="13" t="s">
        <v>71</v>
      </c>
      <c r="AY4228" s="167" t="s">
        <v>157</v>
      </c>
    </row>
    <row r="4229" spans="1:65" s="15" customFormat="1" x14ac:dyDescent="0.2">
      <c r="B4229" s="179"/>
      <c r="D4229" s="166" t="s">
        <v>269</v>
      </c>
      <c r="E4229" s="180" t="s">
        <v>1</v>
      </c>
      <c r="F4229" s="181" t="s">
        <v>272</v>
      </c>
      <c r="H4229" s="182">
        <v>316.39999999999998</v>
      </c>
      <c r="L4229" s="179"/>
      <c r="M4229" s="183"/>
      <c r="N4229" s="184"/>
      <c r="O4229" s="184"/>
      <c r="P4229" s="184"/>
      <c r="Q4229" s="184"/>
      <c r="R4229" s="184"/>
      <c r="S4229" s="184"/>
      <c r="T4229" s="185"/>
      <c r="AT4229" s="180" t="s">
        <v>269</v>
      </c>
      <c r="AU4229" s="180" t="s">
        <v>87</v>
      </c>
      <c r="AV4229" s="15" t="s">
        <v>162</v>
      </c>
      <c r="AW4229" s="15" t="s">
        <v>26</v>
      </c>
      <c r="AX4229" s="15" t="s">
        <v>79</v>
      </c>
      <c r="AY4229" s="180" t="s">
        <v>157</v>
      </c>
    </row>
    <row r="4230" spans="1:65" s="2" customFormat="1" ht="29.25" customHeight="1" x14ac:dyDescent="0.2">
      <c r="A4230" s="30"/>
      <c r="B4230" s="147"/>
      <c r="C4230" s="148" t="s">
        <v>4779</v>
      </c>
      <c r="D4230" s="148" t="s">
        <v>159</v>
      </c>
      <c r="E4230" s="149" t="s">
        <v>4780</v>
      </c>
      <c r="F4230" s="150" t="s">
        <v>8172</v>
      </c>
      <c r="G4230" s="151" t="s">
        <v>205</v>
      </c>
      <c r="H4230" s="152">
        <v>621</v>
      </c>
      <c r="I4230" s="152"/>
      <c r="J4230" s="152">
        <f>ROUND(I4230*H4230,3)</f>
        <v>0</v>
      </c>
      <c r="K4230" s="153"/>
      <c r="L4230" s="31"/>
      <c r="M4230" s="154" t="s">
        <v>1</v>
      </c>
      <c r="N4230" s="155" t="s">
        <v>37</v>
      </c>
      <c r="O4230" s="156">
        <v>1491.953</v>
      </c>
      <c r="P4230" s="156">
        <f>O4230*H4230</f>
        <v>926502.81299999997</v>
      </c>
      <c r="Q4230" s="156">
        <v>0</v>
      </c>
      <c r="R4230" s="156">
        <f>Q4230*H4230</f>
        <v>0</v>
      </c>
      <c r="S4230" s="156">
        <v>0</v>
      </c>
      <c r="T4230" s="157">
        <f>S4230*H4230</f>
        <v>0</v>
      </c>
      <c r="U4230" s="30"/>
      <c r="V4230" s="30"/>
      <c r="W4230" s="30"/>
      <c r="X4230" s="30"/>
      <c r="Y4230" s="30"/>
      <c r="Z4230" s="30"/>
      <c r="AA4230" s="30"/>
      <c r="AB4230" s="30"/>
      <c r="AC4230" s="30"/>
      <c r="AD4230" s="30"/>
      <c r="AE4230" s="30"/>
      <c r="AR4230" s="158" t="s">
        <v>220</v>
      </c>
      <c r="AT4230" s="158" t="s">
        <v>159</v>
      </c>
      <c r="AU4230" s="158" t="s">
        <v>87</v>
      </c>
      <c r="AY4230" s="18" t="s">
        <v>157</v>
      </c>
      <c r="BE4230" s="159">
        <f>IF(N4230="základná",J4230,0)</f>
        <v>0</v>
      </c>
      <c r="BF4230" s="159">
        <f>IF(N4230="znížená",J4230,0)</f>
        <v>0</v>
      </c>
      <c r="BG4230" s="159">
        <f>IF(N4230="zákl. prenesená",J4230,0)</f>
        <v>0</v>
      </c>
      <c r="BH4230" s="159">
        <f>IF(N4230="zníž. prenesená",J4230,0)</f>
        <v>0</v>
      </c>
      <c r="BI4230" s="159">
        <f>IF(N4230="nulová",J4230,0)</f>
        <v>0</v>
      </c>
      <c r="BJ4230" s="18" t="s">
        <v>87</v>
      </c>
      <c r="BK4230" s="160">
        <f>ROUND(I4230*H4230,3)</f>
        <v>0</v>
      </c>
      <c r="BL4230" s="18" t="s">
        <v>220</v>
      </c>
      <c r="BM4230" s="158" t="s">
        <v>4781</v>
      </c>
    </row>
    <row r="4231" spans="1:65" s="14" customFormat="1" x14ac:dyDescent="0.2">
      <c r="B4231" s="172"/>
      <c r="D4231" s="166" t="s">
        <v>269</v>
      </c>
      <c r="E4231" s="173" t="s">
        <v>1</v>
      </c>
      <c r="F4231" s="174" t="s">
        <v>4782</v>
      </c>
      <c r="H4231" s="175">
        <v>621</v>
      </c>
      <c r="L4231" s="172"/>
      <c r="M4231" s="176"/>
      <c r="N4231" s="177"/>
      <c r="O4231" s="177"/>
      <c r="P4231" s="177"/>
      <c r="Q4231" s="177"/>
      <c r="R4231" s="177"/>
      <c r="S4231" s="177"/>
      <c r="T4231" s="178"/>
      <c r="AT4231" s="173" t="s">
        <v>269</v>
      </c>
      <c r="AU4231" s="173" t="s">
        <v>87</v>
      </c>
      <c r="AV4231" s="14" t="s">
        <v>87</v>
      </c>
      <c r="AW4231" s="14" t="s">
        <v>26</v>
      </c>
      <c r="AX4231" s="14" t="s">
        <v>71</v>
      </c>
      <c r="AY4231" s="173" t="s">
        <v>157</v>
      </c>
    </row>
    <row r="4232" spans="1:65" s="13" customFormat="1" x14ac:dyDescent="0.2">
      <c r="B4232" s="165"/>
      <c r="D4232" s="166" t="s">
        <v>269</v>
      </c>
      <c r="E4232" s="167" t="s">
        <v>1</v>
      </c>
      <c r="F4232" s="168" t="s">
        <v>4783</v>
      </c>
      <c r="H4232" s="167" t="s">
        <v>1</v>
      </c>
      <c r="L4232" s="165"/>
      <c r="M4232" s="169"/>
      <c r="N4232" s="170"/>
      <c r="O4232" s="170"/>
      <c r="P4232" s="170"/>
      <c r="Q4232" s="170"/>
      <c r="R4232" s="170"/>
      <c r="S4232" s="170"/>
      <c r="T4232" s="171"/>
      <c r="AT4232" s="167" t="s">
        <v>269</v>
      </c>
      <c r="AU4232" s="167" t="s">
        <v>87</v>
      </c>
      <c r="AV4232" s="13" t="s">
        <v>79</v>
      </c>
      <c r="AW4232" s="13" t="s">
        <v>26</v>
      </c>
      <c r="AX4232" s="13" t="s">
        <v>71</v>
      </c>
      <c r="AY4232" s="167" t="s">
        <v>157</v>
      </c>
    </row>
    <row r="4233" spans="1:65" s="13" customFormat="1" x14ac:dyDescent="0.2">
      <c r="B4233" s="165"/>
      <c r="D4233" s="166" t="s">
        <v>269</v>
      </c>
      <c r="E4233" s="167" t="s">
        <v>1</v>
      </c>
      <c r="F4233" s="168" t="s">
        <v>4784</v>
      </c>
      <c r="H4233" s="167" t="s">
        <v>1</v>
      </c>
      <c r="L4233" s="165"/>
      <c r="M4233" s="169"/>
      <c r="N4233" s="170"/>
      <c r="O4233" s="170"/>
      <c r="P4233" s="170"/>
      <c r="Q4233" s="170"/>
      <c r="R4233" s="170"/>
      <c r="S4233" s="170"/>
      <c r="T4233" s="171"/>
      <c r="AT4233" s="167" t="s">
        <v>269</v>
      </c>
      <c r="AU4233" s="167" t="s">
        <v>87</v>
      </c>
      <c r="AV4233" s="13" t="s">
        <v>79</v>
      </c>
      <c r="AW4233" s="13" t="s">
        <v>26</v>
      </c>
      <c r="AX4233" s="13" t="s">
        <v>71</v>
      </c>
      <c r="AY4233" s="167" t="s">
        <v>157</v>
      </c>
    </row>
    <row r="4234" spans="1:65" s="15" customFormat="1" x14ac:dyDescent="0.2">
      <c r="B4234" s="179"/>
      <c r="D4234" s="166" t="s">
        <v>269</v>
      </c>
      <c r="E4234" s="180" t="s">
        <v>1</v>
      </c>
      <c r="F4234" s="181" t="s">
        <v>272</v>
      </c>
      <c r="H4234" s="182">
        <v>621</v>
      </c>
      <c r="L4234" s="179"/>
      <c r="M4234" s="183"/>
      <c r="N4234" s="184"/>
      <c r="O4234" s="184"/>
      <c r="P4234" s="184"/>
      <c r="Q4234" s="184"/>
      <c r="R4234" s="184"/>
      <c r="S4234" s="184"/>
      <c r="T4234" s="185"/>
      <c r="AT4234" s="180" t="s">
        <v>269</v>
      </c>
      <c r="AU4234" s="180" t="s">
        <v>87</v>
      </c>
      <c r="AV4234" s="15" t="s">
        <v>162</v>
      </c>
      <c r="AW4234" s="15" t="s">
        <v>26</v>
      </c>
      <c r="AX4234" s="15" t="s">
        <v>79</v>
      </c>
      <c r="AY4234" s="180" t="s">
        <v>157</v>
      </c>
    </row>
    <row r="4235" spans="1:65" s="2" customFormat="1" ht="32.25" customHeight="1" x14ac:dyDescent="0.2">
      <c r="A4235" s="30"/>
      <c r="B4235" s="147"/>
      <c r="C4235" s="148" t="s">
        <v>4785</v>
      </c>
      <c r="D4235" s="148" t="s">
        <v>159</v>
      </c>
      <c r="E4235" s="149" t="s">
        <v>4786</v>
      </c>
      <c r="F4235" s="150" t="s">
        <v>8173</v>
      </c>
      <c r="G4235" s="151" t="s">
        <v>205</v>
      </c>
      <c r="H4235" s="152">
        <v>42</v>
      </c>
      <c r="I4235" s="152"/>
      <c r="J4235" s="152">
        <f>ROUND(I4235*H4235,3)</f>
        <v>0</v>
      </c>
      <c r="K4235" s="153"/>
      <c r="L4235" s="31"/>
      <c r="M4235" s="154" t="s">
        <v>1</v>
      </c>
      <c r="N4235" s="155" t="s">
        <v>37</v>
      </c>
      <c r="O4235" s="156">
        <v>1491.953</v>
      </c>
      <c r="P4235" s="156">
        <f>O4235*H4235</f>
        <v>62662.025999999998</v>
      </c>
      <c r="Q4235" s="156">
        <v>0</v>
      </c>
      <c r="R4235" s="156">
        <f>Q4235*H4235</f>
        <v>0</v>
      </c>
      <c r="S4235" s="156">
        <v>0</v>
      </c>
      <c r="T4235" s="157">
        <f>S4235*H4235</f>
        <v>0</v>
      </c>
      <c r="U4235" s="30"/>
      <c r="V4235" s="30"/>
      <c r="W4235" s="30"/>
      <c r="X4235" s="30"/>
      <c r="Y4235" s="30"/>
      <c r="Z4235" s="30"/>
      <c r="AA4235" s="30"/>
      <c r="AB4235" s="30"/>
      <c r="AC4235" s="30"/>
      <c r="AD4235" s="30"/>
      <c r="AE4235" s="30"/>
      <c r="AR4235" s="158" t="s">
        <v>220</v>
      </c>
      <c r="AT4235" s="158" t="s">
        <v>159</v>
      </c>
      <c r="AU4235" s="158" t="s">
        <v>87</v>
      </c>
      <c r="AY4235" s="18" t="s">
        <v>157</v>
      </c>
      <c r="BE4235" s="159">
        <f>IF(N4235="základná",J4235,0)</f>
        <v>0</v>
      </c>
      <c r="BF4235" s="159">
        <f>IF(N4235="znížená",J4235,0)</f>
        <v>0</v>
      </c>
      <c r="BG4235" s="159">
        <f>IF(N4235="zákl. prenesená",J4235,0)</f>
        <v>0</v>
      </c>
      <c r="BH4235" s="159">
        <f>IF(N4235="zníž. prenesená",J4235,0)</f>
        <v>0</v>
      </c>
      <c r="BI4235" s="159">
        <f>IF(N4235="nulová",J4235,0)</f>
        <v>0</v>
      </c>
      <c r="BJ4235" s="18" t="s">
        <v>87</v>
      </c>
      <c r="BK4235" s="160">
        <f>ROUND(I4235*H4235,3)</f>
        <v>0</v>
      </c>
      <c r="BL4235" s="18" t="s">
        <v>220</v>
      </c>
      <c r="BM4235" s="158" t="s">
        <v>4787</v>
      </c>
    </row>
    <row r="4236" spans="1:65" s="14" customFormat="1" x14ac:dyDescent="0.2">
      <c r="B4236" s="172"/>
      <c r="D4236" s="166" t="s">
        <v>269</v>
      </c>
      <c r="E4236" s="173" t="s">
        <v>1</v>
      </c>
      <c r="F4236" s="174" t="s">
        <v>4788</v>
      </c>
      <c r="H4236" s="175">
        <v>42</v>
      </c>
      <c r="L4236" s="172"/>
      <c r="M4236" s="176"/>
      <c r="N4236" s="177"/>
      <c r="O4236" s="177"/>
      <c r="P4236" s="177"/>
      <c r="Q4236" s="177"/>
      <c r="R4236" s="177"/>
      <c r="S4236" s="177"/>
      <c r="T4236" s="178"/>
      <c r="AT4236" s="173" t="s">
        <v>269</v>
      </c>
      <c r="AU4236" s="173" t="s">
        <v>87</v>
      </c>
      <c r="AV4236" s="14" t="s">
        <v>87</v>
      </c>
      <c r="AW4236" s="14" t="s">
        <v>26</v>
      </c>
      <c r="AX4236" s="14" t="s">
        <v>71</v>
      </c>
      <c r="AY4236" s="173" t="s">
        <v>157</v>
      </c>
    </row>
    <row r="4237" spans="1:65" s="13" customFormat="1" x14ac:dyDescent="0.2">
      <c r="B4237" s="165"/>
      <c r="D4237" s="166" t="s">
        <v>269</v>
      </c>
      <c r="E4237" s="167" t="s">
        <v>1</v>
      </c>
      <c r="F4237" s="168" t="s">
        <v>4783</v>
      </c>
      <c r="H4237" s="167" t="s">
        <v>1</v>
      </c>
      <c r="L4237" s="165"/>
      <c r="M4237" s="169"/>
      <c r="N4237" s="170"/>
      <c r="O4237" s="170"/>
      <c r="P4237" s="170"/>
      <c r="Q4237" s="170"/>
      <c r="R4237" s="170"/>
      <c r="S4237" s="170"/>
      <c r="T4237" s="171"/>
      <c r="AT4237" s="167" t="s">
        <v>269</v>
      </c>
      <c r="AU4237" s="167" t="s">
        <v>87</v>
      </c>
      <c r="AV4237" s="13" t="s">
        <v>79</v>
      </c>
      <c r="AW4237" s="13" t="s">
        <v>26</v>
      </c>
      <c r="AX4237" s="13" t="s">
        <v>71</v>
      </c>
      <c r="AY4237" s="167" t="s">
        <v>157</v>
      </c>
    </row>
    <row r="4238" spans="1:65" s="13" customFormat="1" x14ac:dyDescent="0.2">
      <c r="B4238" s="165"/>
      <c r="D4238" s="166" t="s">
        <v>269</v>
      </c>
      <c r="E4238" s="167" t="s">
        <v>1</v>
      </c>
      <c r="F4238" s="168" t="s">
        <v>4789</v>
      </c>
      <c r="H4238" s="167" t="s">
        <v>1</v>
      </c>
      <c r="L4238" s="165"/>
      <c r="M4238" s="169"/>
      <c r="N4238" s="170"/>
      <c r="O4238" s="170"/>
      <c r="P4238" s="170"/>
      <c r="Q4238" s="170"/>
      <c r="R4238" s="170"/>
      <c r="S4238" s="170"/>
      <c r="T4238" s="171"/>
      <c r="AT4238" s="167" t="s">
        <v>269</v>
      </c>
      <c r="AU4238" s="167" t="s">
        <v>87</v>
      </c>
      <c r="AV4238" s="13" t="s">
        <v>79</v>
      </c>
      <c r="AW4238" s="13" t="s">
        <v>26</v>
      </c>
      <c r="AX4238" s="13" t="s">
        <v>71</v>
      </c>
      <c r="AY4238" s="167" t="s">
        <v>157</v>
      </c>
    </row>
    <row r="4239" spans="1:65" s="15" customFormat="1" x14ac:dyDescent="0.2">
      <c r="B4239" s="179"/>
      <c r="D4239" s="166" t="s">
        <v>269</v>
      </c>
      <c r="E4239" s="180" t="s">
        <v>1</v>
      </c>
      <c r="F4239" s="181" t="s">
        <v>272</v>
      </c>
      <c r="H4239" s="182">
        <v>42</v>
      </c>
      <c r="L4239" s="179"/>
      <c r="M4239" s="183"/>
      <c r="N4239" s="184"/>
      <c r="O4239" s="184"/>
      <c r="P4239" s="184"/>
      <c r="Q4239" s="184"/>
      <c r="R4239" s="184"/>
      <c r="S4239" s="184"/>
      <c r="T4239" s="185"/>
      <c r="AT4239" s="180" t="s">
        <v>269</v>
      </c>
      <c r="AU4239" s="180" t="s">
        <v>87</v>
      </c>
      <c r="AV4239" s="15" t="s">
        <v>162</v>
      </c>
      <c r="AW4239" s="15" t="s">
        <v>26</v>
      </c>
      <c r="AX4239" s="15" t="s">
        <v>79</v>
      </c>
      <c r="AY4239" s="180" t="s">
        <v>157</v>
      </c>
    </row>
    <row r="4240" spans="1:65" s="2" customFormat="1" ht="26.25" customHeight="1" x14ac:dyDescent="0.2">
      <c r="A4240" s="30"/>
      <c r="B4240" s="147"/>
      <c r="C4240" s="148" t="s">
        <v>4790</v>
      </c>
      <c r="D4240" s="148" t="s">
        <v>159</v>
      </c>
      <c r="E4240" s="149" t="s">
        <v>4791</v>
      </c>
      <c r="F4240" s="150" t="s">
        <v>8174</v>
      </c>
      <c r="G4240" s="151" t="s">
        <v>205</v>
      </c>
      <c r="H4240" s="152">
        <v>45</v>
      </c>
      <c r="I4240" s="152"/>
      <c r="J4240" s="152">
        <f>ROUND(I4240*H4240,3)</f>
        <v>0</v>
      </c>
      <c r="K4240" s="153"/>
      <c r="L4240" s="31"/>
      <c r="M4240" s="154" t="s">
        <v>1</v>
      </c>
      <c r="N4240" s="155" t="s">
        <v>37</v>
      </c>
      <c r="O4240" s="156">
        <v>1491.953</v>
      </c>
      <c r="P4240" s="156">
        <f>O4240*H4240</f>
        <v>67137.884999999995</v>
      </c>
      <c r="Q4240" s="156">
        <v>0</v>
      </c>
      <c r="R4240" s="156">
        <f>Q4240*H4240</f>
        <v>0</v>
      </c>
      <c r="S4240" s="156">
        <v>0</v>
      </c>
      <c r="T4240" s="157">
        <f>S4240*H4240</f>
        <v>0</v>
      </c>
      <c r="U4240" s="30"/>
      <c r="V4240" s="30"/>
      <c r="W4240" s="30"/>
      <c r="X4240" s="30"/>
      <c r="Y4240" s="30"/>
      <c r="Z4240" s="30"/>
      <c r="AA4240" s="30"/>
      <c r="AB4240" s="30"/>
      <c r="AC4240" s="30"/>
      <c r="AD4240" s="30"/>
      <c r="AE4240" s="30"/>
      <c r="AR4240" s="158" t="s">
        <v>220</v>
      </c>
      <c r="AT4240" s="158" t="s">
        <v>159</v>
      </c>
      <c r="AU4240" s="158" t="s">
        <v>87</v>
      </c>
      <c r="AY4240" s="18" t="s">
        <v>157</v>
      </c>
      <c r="BE4240" s="159">
        <f>IF(N4240="základná",J4240,0)</f>
        <v>0</v>
      </c>
      <c r="BF4240" s="159">
        <f>IF(N4240="znížená",J4240,0)</f>
        <v>0</v>
      </c>
      <c r="BG4240" s="159">
        <f>IF(N4240="zákl. prenesená",J4240,0)</f>
        <v>0</v>
      </c>
      <c r="BH4240" s="159">
        <f>IF(N4240="zníž. prenesená",J4240,0)</f>
        <v>0</v>
      </c>
      <c r="BI4240" s="159">
        <f>IF(N4240="nulová",J4240,0)</f>
        <v>0</v>
      </c>
      <c r="BJ4240" s="18" t="s">
        <v>87</v>
      </c>
      <c r="BK4240" s="160">
        <f>ROUND(I4240*H4240,3)</f>
        <v>0</v>
      </c>
      <c r="BL4240" s="18" t="s">
        <v>220</v>
      </c>
      <c r="BM4240" s="158" t="s">
        <v>4792</v>
      </c>
    </row>
    <row r="4241" spans="1:65" s="14" customFormat="1" x14ac:dyDescent="0.2">
      <c r="B4241" s="172"/>
      <c r="D4241" s="166" t="s">
        <v>269</v>
      </c>
      <c r="E4241" s="173" t="s">
        <v>1</v>
      </c>
      <c r="F4241" s="174" t="s">
        <v>569</v>
      </c>
      <c r="H4241" s="175">
        <v>45</v>
      </c>
      <c r="L4241" s="172"/>
      <c r="M4241" s="176"/>
      <c r="N4241" s="177"/>
      <c r="O4241" s="177"/>
      <c r="P4241" s="177"/>
      <c r="Q4241" s="177"/>
      <c r="R4241" s="177"/>
      <c r="S4241" s="177"/>
      <c r="T4241" s="178"/>
      <c r="AT4241" s="173" t="s">
        <v>269</v>
      </c>
      <c r="AU4241" s="173" t="s">
        <v>87</v>
      </c>
      <c r="AV4241" s="14" t="s">
        <v>87</v>
      </c>
      <c r="AW4241" s="14" t="s">
        <v>26</v>
      </c>
      <c r="AX4241" s="14" t="s">
        <v>71</v>
      </c>
      <c r="AY4241" s="173" t="s">
        <v>157</v>
      </c>
    </row>
    <row r="4242" spans="1:65" s="15" customFormat="1" x14ac:dyDescent="0.2">
      <c r="B4242" s="179"/>
      <c r="D4242" s="166" t="s">
        <v>269</v>
      </c>
      <c r="E4242" s="180" t="s">
        <v>1</v>
      </c>
      <c r="F4242" s="181" t="s">
        <v>272</v>
      </c>
      <c r="H4242" s="182">
        <v>45</v>
      </c>
      <c r="L4242" s="179"/>
      <c r="M4242" s="183"/>
      <c r="N4242" s="184"/>
      <c r="O4242" s="184"/>
      <c r="P4242" s="184"/>
      <c r="Q4242" s="184"/>
      <c r="R4242" s="184"/>
      <c r="S4242" s="184"/>
      <c r="T4242" s="185"/>
      <c r="AT4242" s="180" t="s">
        <v>269</v>
      </c>
      <c r="AU4242" s="180" t="s">
        <v>87</v>
      </c>
      <c r="AV4242" s="15" t="s">
        <v>162</v>
      </c>
      <c r="AW4242" s="15" t="s">
        <v>26</v>
      </c>
      <c r="AX4242" s="15" t="s">
        <v>79</v>
      </c>
      <c r="AY4242" s="180" t="s">
        <v>157</v>
      </c>
    </row>
    <row r="4243" spans="1:65" s="2" customFormat="1" ht="49.15" customHeight="1" x14ac:dyDescent="0.2">
      <c r="A4243" s="30"/>
      <c r="B4243" s="147"/>
      <c r="C4243" s="148" t="s">
        <v>4793</v>
      </c>
      <c r="D4243" s="148" t="s">
        <v>159</v>
      </c>
      <c r="E4243" s="149" t="s">
        <v>4794</v>
      </c>
      <c r="F4243" s="150" t="s">
        <v>4795</v>
      </c>
      <c r="G4243" s="151" t="s">
        <v>4796</v>
      </c>
      <c r="H4243" s="152">
        <v>1</v>
      </c>
      <c r="I4243" s="152"/>
      <c r="J4243" s="152">
        <f>ROUND(I4243*H4243,3)</f>
        <v>0</v>
      </c>
      <c r="K4243" s="153"/>
      <c r="L4243" s="31"/>
      <c r="M4243" s="154" t="s">
        <v>1</v>
      </c>
      <c r="N4243" s="155" t="s">
        <v>37</v>
      </c>
      <c r="O4243" s="156">
        <v>1491.953</v>
      </c>
      <c r="P4243" s="156">
        <f>O4243*H4243</f>
        <v>1491.953</v>
      </c>
      <c r="Q4243" s="156">
        <v>0</v>
      </c>
      <c r="R4243" s="156">
        <f>Q4243*H4243</f>
        <v>0</v>
      </c>
      <c r="S4243" s="156">
        <v>0</v>
      </c>
      <c r="T4243" s="157">
        <f>S4243*H4243</f>
        <v>0</v>
      </c>
      <c r="U4243" s="30"/>
      <c r="V4243" s="30"/>
      <c r="W4243" s="30"/>
      <c r="X4243" s="30"/>
      <c r="Y4243" s="30"/>
      <c r="Z4243" s="30"/>
      <c r="AA4243" s="30"/>
      <c r="AB4243" s="30"/>
      <c r="AC4243" s="30"/>
      <c r="AD4243" s="30"/>
      <c r="AE4243" s="30"/>
      <c r="AR4243" s="158" t="s">
        <v>220</v>
      </c>
      <c r="AT4243" s="158" t="s">
        <v>159</v>
      </c>
      <c r="AU4243" s="158" t="s">
        <v>87</v>
      </c>
      <c r="AY4243" s="18" t="s">
        <v>157</v>
      </c>
      <c r="BE4243" s="159">
        <f>IF(N4243="základná",J4243,0)</f>
        <v>0</v>
      </c>
      <c r="BF4243" s="159">
        <f>IF(N4243="znížená",J4243,0)</f>
        <v>0</v>
      </c>
      <c r="BG4243" s="159">
        <f>IF(N4243="zákl. prenesená",J4243,0)</f>
        <v>0</v>
      </c>
      <c r="BH4243" s="159">
        <f>IF(N4243="zníž. prenesená",J4243,0)</f>
        <v>0</v>
      </c>
      <c r="BI4243" s="159">
        <f>IF(N4243="nulová",J4243,0)</f>
        <v>0</v>
      </c>
      <c r="BJ4243" s="18" t="s">
        <v>87</v>
      </c>
      <c r="BK4243" s="160">
        <f>ROUND(I4243*H4243,3)</f>
        <v>0</v>
      </c>
      <c r="BL4243" s="18" t="s">
        <v>220</v>
      </c>
      <c r="BM4243" s="158" t="s">
        <v>4797</v>
      </c>
    </row>
    <row r="4244" spans="1:65" s="12" customFormat="1" ht="22.9" customHeight="1" x14ac:dyDescent="0.2">
      <c r="B4244" s="135"/>
      <c r="D4244" s="136" t="s">
        <v>70</v>
      </c>
      <c r="E4244" s="145" t="s">
        <v>2122</v>
      </c>
      <c r="F4244" s="145" t="s">
        <v>264</v>
      </c>
      <c r="J4244" s="146">
        <f>BK4244</f>
        <v>0</v>
      </c>
      <c r="L4244" s="135"/>
      <c r="M4244" s="139"/>
      <c r="N4244" s="140"/>
      <c r="O4244" s="140"/>
      <c r="P4244" s="141">
        <f>SUM(P4245:P4255)</f>
        <v>26.617815</v>
      </c>
      <c r="Q4244" s="140"/>
      <c r="R4244" s="141">
        <f>SUM(R4245:R4255)</f>
        <v>232.47</v>
      </c>
      <c r="S4244" s="140"/>
      <c r="T4244" s="142">
        <f>SUM(T4245:T4255)</f>
        <v>0</v>
      </c>
      <c r="AR4244" s="136" t="s">
        <v>162</v>
      </c>
      <c r="AT4244" s="143" t="s">
        <v>70</v>
      </c>
      <c r="AU4244" s="143" t="s">
        <v>79</v>
      </c>
      <c r="AY4244" s="136" t="s">
        <v>157</v>
      </c>
      <c r="BK4244" s="144">
        <f>SUM(BK4245:BK4255)</f>
        <v>0</v>
      </c>
    </row>
    <row r="4245" spans="1:65" s="2" customFormat="1" ht="24.2" customHeight="1" x14ac:dyDescent="0.2">
      <c r="A4245" s="30"/>
      <c r="B4245" s="147"/>
      <c r="C4245" s="148" t="s">
        <v>4798</v>
      </c>
      <c r="D4245" s="148" t="s">
        <v>159</v>
      </c>
      <c r="E4245" s="149" t="s">
        <v>882</v>
      </c>
      <c r="F4245" s="150" t="s">
        <v>883</v>
      </c>
      <c r="G4245" s="151" t="s">
        <v>161</v>
      </c>
      <c r="H4245" s="152">
        <v>116.235</v>
      </c>
      <c r="I4245" s="152"/>
      <c r="J4245" s="152">
        <f>ROUND(I4245*H4245,3)</f>
        <v>0</v>
      </c>
      <c r="K4245" s="153"/>
      <c r="L4245" s="31"/>
      <c r="M4245" s="154" t="s">
        <v>1</v>
      </c>
      <c r="N4245" s="155" t="s">
        <v>37</v>
      </c>
      <c r="O4245" s="156">
        <v>0.22900000000000001</v>
      </c>
      <c r="P4245" s="156">
        <f>O4245*H4245</f>
        <v>26.617815</v>
      </c>
      <c r="Q4245" s="156">
        <v>0</v>
      </c>
      <c r="R4245" s="156">
        <f>Q4245*H4245</f>
        <v>0</v>
      </c>
      <c r="S4245" s="156">
        <v>0</v>
      </c>
      <c r="T4245" s="157">
        <f>S4245*H4245</f>
        <v>0</v>
      </c>
      <c r="U4245" s="30"/>
      <c r="V4245" s="30"/>
      <c r="W4245" s="30"/>
      <c r="X4245" s="30"/>
      <c r="Y4245" s="30"/>
      <c r="Z4245" s="30"/>
      <c r="AA4245" s="30"/>
      <c r="AB4245" s="30"/>
      <c r="AC4245" s="30"/>
      <c r="AD4245" s="30"/>
      <c r="AE4245" s="30"/>
      <c r="AR4245" s="158" t="s">
        <v>162</v>
      </c>
      <c r="AT4245" s="158" t="s">
        <v>159</v>
      </c>
      <c r="AU4245" s="158" t="s">
        <v>87</v>
      </c>
      <c r="AY4245" s="18" t="s">
        <v>157</v>
      </c>
      <c r="BE4245" s="159">
        <f>IF(N4245="základná",J4245,0)</f>
        <v>0</v>
      </c>
      <c r="BF4245" s="159">
        <f>IF(N4245="znížená",J4245,0)</f>
        <v>0</v>
      </c>
      <c r="BG4245" s="159">
        <f>IF(N4245="zákl. prenesená",J4245,0)</f>
        <v>0</v>
      </c>
      <c r="BH4245" s="159">
        <f>IF(N4245="zníž. prenesená",J4245,0)</f>
        <v>0</v>
      </c>
      <c r="BI4245" s="159">
        <f>IF(N4245="nulová",J4245,0)</f>
        <v>0</v>
      </c>
      <c r="BJ4245" s="18" t="s">
        <v>87</v>
      </c>
      <c r="BK4245" s="160">
        <f>ROUND(I4245*H4245,3)</f>
        <v>0</v>
      </c>
      <c r="BL4245" s="18" t="s">
        <v>162</v>
      </c>
      <c r="BM4245" s="158" t="s">
        <v>4799</v>
      </c>
    </row>
    <row r="4246" spans="1:65" s="13" customFormat="1" ht="22.5" x14ac:dyDescent="0.2">
      <c r="B4246" s="165"/>
      <c r="D4246" s="166" t="s">
        <v>269</v>
      </c>
      <c r="E4246" s="167" t="s">
        <v>1</v>
      </c>
      <c r="F4246" s="168" t="s">
        <v>4800</v>
      </c>
      <c r="H4246" s="167" t="s">
        <v>1</v>
      </c>
      <c r="L4246" s="165"/>
      <c r="M4246" s="169"/>
      <c r="N4246" s="170"/>
      <c r="O4246" s="170"/>
      <c r="P4246" s="170"/>
      <c r="Q4246" s="170"/>
      <c r="R4246" s="170"/>
      <c r="S4246" s="170"/>
      <c r="T4246" s="171"/>
      <c r="AT4246" s="167" t="s">
        <v>269</v>
      </c>
      <c r="AU4246" s="167" t="s">
        <v>87</v>
      </c>
      <c r="AV4246" s="13" t="s">
        <v>79</v>
      </c>
      <c r="AW4246" s="13" t="s">
        <v>26</v>
      </c>
      <c r="AX4246" s="13" t="s">
        <v>71</v>
      </c>
      <c r="AY4246" s="167" t="s">
        <v>157</v>
      </c>
    </row>
    <row r="4247" spans="1:65" s="14" customFormat="1" x14ac:dyDescent="0.2">
      <c r="B4247" s="172"/>
      <c r="D4247" s="166" t="s">
        <v>269</v>
      </c>
      <c r="E4247" s="173" t="s">
        <v>1</v>
      </c>
      <c r="F4247" s="174" t="s">
        <v>4801</v>
      </c>
      <c r="H4247" s="175">
        <v>1575</v>
      </c>
      <c r="L4247" s="172"/>
      <c r="M4247" s="176"/>
      <c r="N4247" s="177"/>
      <c r="O4247" s="177"/>
      <c r="P4247" s="177"/>
      <c r="Q4247" s="177"/>
      <c r="R4247" s="177"/>
      <c r="S4247" s="177"/>
      <c r="T4247" s="178"/>
      <c r="AT4247" s="173" t="s">
        <v>269</v>
      </c>
      <c r="AU4247" s="173" t="s">
        <v>87</v>
      </c>
      <c r="AV4247" s="14" t="s">
        <v>87</v>
      </c>
      <c r="AW4247" s="14" t="s">
        <v>26</v>
      </c>
      <c r="AX4247" s="14" t="s">
        <v>71</v>
      </c>
      <c r="AY4247" s="173" t="s">
        <v>157</v>
      </c>
    </row>
    <row r="4248" spans="1:65" s="14" customFormat="1" x14ac:dyDescent="0.2">
      <c r="B4248" s="172"/>
      <c r="D4248" s="166" t="s">
        <v>269</v>
      </c>
      <c r="E4248" s="173" t="s">
        <v>1</v>
      </c>
      <c r="F4248" s="174" t="s">
        <v>4802</v>
      </c>
      <c r="H4248" s="175">
        <v>-1386</v>
      </c>
      <c r="L4248" s="172"/>
      <c r="M4248" s="176"/>
      <c r="N4248" s="177"/>
      <c r="O4248" s="177"/>
      <c r="P4248" s="177"/>
      <c r="Q4248" s="177"/>
      <c r="R4248" s="177"/>
      <c r="S4248" s="177"/>
      <c r="T4248" s="178"/>
      <c r="AT4248" s="173" t="s">
        <v>269</v>
      </c>
      <c r="AU4248" s="173" t="s">
        <v>87</v>
      </c>
      <c r="AV4248" s="14" t="s">
        <v>87</v>
      </c>
      <c r="AW4248" s="14" t="s">
        <v>26</v>
      </c>
      <c r="AX4248" s="14" t="s">
        <v>71</v>
      </c>
      <c r="AY4248" s="173" t="s">
        <v>157</v>
      </c>
    </row>
    <row r="4249" spans="1:65" s="16" customFormat="1" x14ac:dyDescent="0.2">
      <c r="B4249" s="186"/>
      <c r="D4249" s="166" t="s">
        <v>269</v>
      </c>
      <c r="E4249" s="187" t="s">
        <v>1</v>
      </c>
      <c r="F4249" s="188" t="s">
        <v>319</v>
      </c>
      <c r="H4249" s="189">
        <v>189</v>
      </c>
      <c r="L4249" s="186"/>
      <c r="M4249" s="190"/>
      <c r="N4249" s="191"/>
      <c r="O4249" s="191"/>
      <c r="P4249" s="191"/>
      <c r="Q4249" s="191"/>
      <c r="R4249" s="191"/>
      <c r="S4249" s="191"/>
      <c r="T4249" s="192"/>
      <c r="AT4249" s="187" t="s">
        <v>269</v>
      </c>
      <c r="AU4249" s="187" t="s">
        <v>87</v>
      </c>
      <c r="AV4249" s="16" t="s">
        <v>92</v>
      </c>
      <c r="AW4249" s="16" t="s">
        <v>26</v>
      </c>
      <c r="AX4249" s="16" t="s">
        <v>71</v>
      </c>
      <c r="AY4249" s="187" t="s">
        <v>157</v>
      </c>
    </row>
    <row r="4250" spans="1:65" s="14" customFormat="1" x14ac:dyDescent="0.2">
      <c r="B4250" s="172"/>
      <c r="D4250" s="166" t="s">
        <v>269</v>
      </c>
      <c r="E4250" s="173" t="s">
        <v>1</v>
      </c>
      <c r="F4250" s="174" t="s">
        <v>4803</v>
      </c>
      <c r="H4250" s="175">
        <v>116.235</v>
      </c>
      <c r="L4250" s="172"/>
      <c r="M4250" s="176"/>
      <c r="N4250" s="177"/>
      <c r="O4250" s="177"/>
      <c r="P4250" s="177"/>
      <c r="Q4250" s="177"/>
      <c r="R4250" s="177"/>
      <c r="S4250" s="177"/>
      <c r="T4250" s="178"/>
      <c r="AT4250" s="173" t="s">
        <v>269</v>
      </c>
      <c r="AU4250" s="173" t="s">
        <v>87</v>
      </c>
      <c r="AV4250" s="14" t="s">
        <v>87</v>
      </c>
      <c r="AW4250" s="14" t="s">
        <v>26</v>
      </c>
      <c r="AX4250" s="14" t="s">
        <v>71</v>
      </c>
      <c r="AY4250" s="173" t="s">
        <v>157</v>
      </c>
    </row>
    <row r="4251" spans="1:65" s="16" customFormat="1" x14ac:dyDescent="0.2">
      <c r="B4251" s="186"/>
      <c r="D4251" s="166" t="s">
        <v>269</v>
      </c>
      <c r="E4251" s="187" t="s">
        <v>1</v>
      </c>
      <c r="F4251" s="188" t="s">
        <v>319</v>
      </c>
      <c r="H4251" s="189">
        <v>116.235</v>
      </c>
      <c r="L4251" s="186"/>
      <c r="M4251" s="190"/>
      <c r="N4251" s="191"/>
      <c r="O4251" s="191"/>
      <c r="P4251" s="191"/>
      <c r="Q4251" s="191"/>
      <c r="R4251" s="191"/>
      <c r="S4251" s="191"/>
      <c r="T4251" s="192"/>
      <c r="AT4251" s="187" t="s">
        <v>269</v>
      </c>
      <c r="AU4251" s="187" t="s">
        <v>87</v>
      </c>
      <c r="AV4251" s="16" t="s">
        <v>92</v>
      </c>
      <c r="AW4251" s="16" t="s">
        <v>26</v>
      </c>
      <c r="AX4251" s="16" t="s">
        <v>79</v>
      </c>
      <c r="AY4251" s="187" t="s">
        <v>157</v>
      </c>
    </row>
    <row r="4252" spans="1:65" s="2" customFormat="1" ht="14.45" customHeight="1" x14ac:dyDescent="0.2">
      <c r="A4252" s="30"/>
      <c r="B4252" s="147"/>
      <c r="C4252" s="193" t="s">
        <v>4804</v>
      </c>
      <c r="D4252" s="193" t="s">
        <v>777</v>
      </c>
      <c r="E4252" s="194" t="s">
        <v>870</v>
      </c>
      <c r="F4252" s="195" t="s">
        <v>871</v>
      </c>
      <c r="G4252" s="196" t="s">
        <v>218</v>
      </c>
      <c r="H4252" s="197">
        <v>232.47</v>
      </c>
      <c r="I4252" s="197"/>
      <c r="J4252" s="197">
        <f>ROUND(I4252*H4252,3)</f>
        <v>0</v>
      </c>
      <c r="K4252" s="198"/>
      <c r="L4252" s="199"/>
      <c r="M4252" s="200" t="s">
        <v>1</v>
      </c>
      <c r="N4252" s="201" t="s">
        <v>37</v>
      </c>
      <c r="O4252" s="156">
        <v>0</v>
      </c>
      <c r="P4252" s="156">
        <f>O4252*H4252</f>
        <v>0</v>
      </c>
      <c r="Q4252" s="156">
        <v>1</v>
      </c>
      <c r="R4252" s="156">
        <f>Q4252*H4252</f>
        <v>232.47</v>
      </c>
      <c r="S4252" s="156">
        <v>0</v>
      </c>
      <c r="T4252" s="157">
        <f>S4252*H4252</f>
        <v>0</v>
      </c>
      <c r="U4252" s="30"/>
      <c r="V4252" s="30"/>
      <c r="W4252" s="30"/>
      <c r="X4252" s="30"/>
      <c r="Y4252" s="30"/>
      <c r="Z4252" s="30"/>
      <c r="AA4252" s="30"/>
      <c r="AB4252" s="30"/>
      <c r="AC4252" s="30"/>
      <c r="AD4252" s="30"/>
      <c r="AE4252" s="30"/>
      <c r="AR4252" s="158" t="s">
        <v>187</v>
      </c>
      <c r="AT4252" s="158" t="s">
        <v>777</v>
      </c>
      <c r="AU4252" s="158" t="s">
        <v>87</v>
      </c>
      <c r="AY4252" s="18" t="s">
        <v>157</v>
      </c>
      <c r="BE4252" s="159">
        <f>IF(N4252="základná",J4252,0)</f>
        <v>0</v>
      </c>
      <c r="BF4252" s="159">
        <f>IF(N4252="znížená",J4252,0)</f>
        <v>0</v>
      </c>
      <c r="BG4252" s="159">
        <f>IF(N4252="zákl. prenesená",J4252,0)</f>
        <v>0</v>
      </c>
      <c r="BH4252" s="159">
        <f>IF(N4252="zníž. prenesená",J4252,0)</f>
        <v>0</v>
      </c>
      <c r="BI4252" s="159">
        <f>IF(N4252="nulová",J4252,0)</f>
        <v>0</v>
      </c>
      <c r="BJ4252" s="18" t="s">
        <v>87</v>
      </c>
      <c r="BK4252" s="160">
        <f>ROUND(I4252*H4252,3)</f>
        <v>0</v>
      </c>
      <c r="BL4252" s="18" t="s">
        <v>162</v>
      </c>
      <c r="BM4252" s="158" t="s">
        <v>4805</v>
      </c>
    </row>
    <row r="4253" spans="1:65" s="14" customFormat="1" x14ac:dyDescent="0.2">
      <c r="B4253" s="172"/>
      <c r="D4253" s="166" t="s">
        <v>269</v>
      </c>
      <c r="E4253" s="173" t="s">
        <v>1</v>
      </c>
      <c r="F4253" s="174" t="s">
        <v>4806</v>
      </c>
      <c r="H4253" s="175">
        <v>232.47</v>
      </c>
      <c r="L4253" s="172"/>
      <c r="M4253" s="176"/>
      <c r="N4253" s="177"/>
      <c r="O4253" s="177"/>
      <c r="P4253" s="177"/>
      <c r="Q4253" s="177"/>
      <c r="R4253" s="177"/>
      <c r="S4253" s="177"/>
      <c r="T4253" s="178"/>
      <c r="AT4253" s="173" t="s">
        <v>269</v>
      </c>
      <c r="AU4253" s="173" t="s">
        <v>87</v>
      </c>
      <c r="AV4253" s="14" t="s">
        <v>87</v>
      </c>
      <c r="AW4253" s="14" t="s">
        <v>26</v>
      </c>
      <c r="AX4253" s="14" t="s">
        <v>71</v>
      </c>
      <c r="AY4253" s="173" t="s">
        <v>157</v>
      </c>
    </row>
    <row r="4254" spans="1:65" s="13" customFormat="1" ht="22.5" x14ac:dyDescent="0.2">
      <c r="B4254" s="165"/>
      <c r="D4254" s="166" t="s">
        <v>269</v>
      </c>
      <c r="E4254" s="167" t="s">
        <v>1</v>
      </c>
      <c r="F4254" s="168" t="s">
        <v>4807</v>
      </c>
      <c r="H4254" s="167" t="s">
        <v>1</v>
      </c>
      <c r="L4254" s="165"/>
      <c r="M4254" s="169"/>
      <c r="N4254" s="170"/>
      <c r="O4254" s="170"/>
      <c r="P4254" s="170"/>
      <c r="Q4254" s="170"/>
      <c r="R4254" s="170"/>
      <c r="S4254" s="170"/>
      <c r="T4254" s="171"/>
      <c r="AT4254" s="167" t="s">
        <v>269</v>
      </c>
      <c r="AU4254" s="167" t="s">
        <v>87</v>
      </c>
      <c r="AV4254" s="13" t="s">
        <v>79</v>
      </c>
      <c r="AW4254" s="13" t="s">
        <v>26</v>
      </c>
      <c r="AX4254" s="13" t="s">
        <v>71</v>
      </c>
      <c r="AY4254" s="167" t="s">
        <v>157</v>
      </c>
    </row>
    <row r="4255" spans="1:65" s="15" customFormat="1" x14ac:dyDescent="0.2">
      <c r="B4255" s="179"/>
      <c r="D4255" s="166" t="s">
        <v>269</v>
      </c>
      <c r="E4255" s="180" t="s">
        <v>1</v>
      </c>
      <c r="F4255" s="181" t="s">
        <v>272</v>
      </c>
      <c r="H4255" s="182">
        <v>232.47</v>
      </c>
      <c r="L4255" s="179"/>
      <c r="M4255" s="183"/>
      <c r="N4255" s="184"/>
      <c r="O4255" s="184"/>
      <c r="P4255" s="184"/>
      <c r="Q4255" s="184"/>
      <c r="R4255" s="184"/>
      <c r="S4255" s="184"/>
      <c r="T4255" s="185"/>
      <c r="AT4255" s="180" t="s">
        <v>269</v>
      </c>
      <c r="AU4255" s="180" t="s">
        <v>87</v>
      </c>
      <c r="AV4255" s="15" t="s">
        <v>162</v>
      </c>
      <c r="AW4255" s="15" t="s">
        <v>26</v>
      </c>
      <c r="AX4255" s="15" t="s">
        <v>79</v>
      </c>
      <c r="AY4255" s="180" t="s">
        <v>157</v>
      </c>
    </row>
    <row r="4256" spans="1:65" s="12" customFormat="1" ht="25.9" customHeight="1" x14ac:dyDescent="0.2">
      <c r="B4256" s="135"/>
      <c r="D4256" s="136" t="s">
        <v>70</v>
      </c>
      <c r="E4256" s="137" t="s">
        <v>815</v>
      </c>
      <c r="F4256" s="137" t="s">
        <v>816</v>
      </c>
      <c r="J4256" s="138">
        <f>BK4256</f>
        <v>0</v>
      </c>
      <c r="L4256" s="135"/>
      <c r="M4256" s="139"/>
      <c r="N4256" s="140"/>
      <c r="O4256" s="140"/>
      <c r="P4256" s="141">
        <f>SUM(P4257:P4268)</f>
        <v>0</v>
      </c>
      <c r="Q4256" s="140"/>
      <c r="R4256" s="141">
        <f>SUM(R4257:R4268)</f>
        <v>0</v>
      </c>
      <c r="S4256" s="140"/>
      <c r="T4256" s="142">
        <f>SUM(T4257:T4268)</f>
        <v>0</v>
      </c>
      <c r="AR4256" s="136" t="s">
        <v>174</v>
      </c>
      <c r="AT4256" s="143" t="s">
        <v>70</v>
      </c>
      <c r="AU4256" s="143" t="s">
        <v>71</v>
      </c>
      <c r="AY4256" s="136" t="s">
        <v>157</v>
      </c>
      <c r="BK4256" s="144">
        <f>SUM(BK4257:BK4268)</f>
        <v>0</v>
      </c>
    </row>
    <row r="4257" spans="1:65" s="2" customFormat="1" ht="24.2" customHeight="1" x14ac:dyDescent="0.2">
      <c r="A4257" s="30"/>
      <c r="B4257" s="147"/>
      <c r="C4257" s="148" t="s">
        <v>4808</v>
      </c>
      <c r="D4257" s="148" t="s">
        <v>159</v>
      </c>
      <c r="E4257" s="149" t="s">
        <v>4809</v>
      </c>
      <c r="F4257" s="150" t="s">
        <v>4810</v>
      </c>
      <c r="G4257" s="151" t="s">
        <v>4811</v>
      </c>
      <c r="H4257" s="152">
        <v>1</v>
      </c>
      <c r="I4257" s="152"/>
      <c r="J4257" s="152">
        <f t="shared" ref="J4257:J4268" si="30">ROUND(I4257*H4257,3)</f>
        <v>0</v>
      </c>
      <c r="K4257" s="153"/>
      <c r="L4257" s="31"/>
      <c r="M4257" s="154" t="s">
        <v>1</v>
      </c>
      <c r="N4257" s="155" t="s">
        <v>37</v>
      </c>
      <c r="O4257" s="156">
        <v>0</v>
      </c>
      <c r="P4257" s="156">
        <f t="shared" ref="P4257:P4268" si="31">O4257*H4257</f>
        <v>0</v>
      </c>
      <c r="Q4257" s="156">
        <v>0</v>
      </c>
      <c r="R4257" s="156">
        <f t="shared" ref="R4257:R4268" si="32">Q4257*H4257</f>
        <v>0</v>
      </c>
      <c r="S4257" s="156">
        <v>0</v>
      </c>
      <c r="T4257" s="157">
        <f t="shared" ref="T4257:T4268" si="33">S4257*H4257</f>
        <v>0</v>
      </c>
      <c r="U4257" s="30"/>
      <c r="V4257" s="30"/>
      <c r="W4257" s="30"/>
      <c r="X4257" s="30"/>
      <c r="Y4257" s="30"/>
      <c r="Z4257" s="30"/>
      <c r="AA4257" s="30"/>
      <c r="AB4257" s="30"/>
      <c r="AC4257" s="30"/>
      <c r="AD4257" s="30"/>
      <c r="AE4257" s="30"/>
      <c r="AR4257" s="158" t="s">
        <v>820</v>
      </c>
      <c r="AT4257" s="158" t="s">
        <v>159</v>
      </c>
      <c r="AU4257" s="158" t="s">
        <v>79</v>
      </c>
      <c r="AY4257" s="18" t="s">
        <v>157</v>
      </c>
      <c r="BE4257" s="159">
        <f t="shared" ref="BE4257:BE4268" si="34">IF(N4257="základná",J4257,0)</f>
        <v>0</v>
      </c>
      <c r="BF4257" s="159">
        <f t="shared" ref="BF4257:BF4268" si="35">IF(N4257="znížená",J4257,0)</f>
        <v>0</v>
      </c>
      <c r="BG4257" s="159">
        <f t="shared" ref="BG4257:BG4268" si="36">IF(N4257="zákl. prenesená",J4257,0)</f>
        <v>0</v>
      </c>
      <c r="BH4257" s="159">
        <f t="shared" ref="BH4257:BH4268" si="37">IF(N4257="zníž. prenesená",J4257,0)</f>
        <v>0</v>
      </c>
      <c r="BI4257" s="159">
        <f t="shared" ref="BI4257:BI4268" si="38">IF(N4257="nulová",J4257,0)</f>
        <v>0</v>
      </c>
      <c r="BJ4257" s="18" t="s">
        <v>87</v>
      </c>
      <c r="BK4257" s="160">
        <f t="shared" ref="BK4257:BK4268" si="39">ROUND(I4257*H4257,3)</f>
        <v>0</v>
      </c>
      <c r="BL4257" s="18" t="s">
        <v>820</v>
      </c>
      <c r="BM4257" s="158" t="s">
        <v>4812</v>
      </c>
    </row>
    <row r="4258" spans="1:65" s="2" customFormat="1" ht="24.2" customHeight="1" x14ac:dyDescent="0.2">
      <c r="A4258" s="30"/>
      <c r="B4258" s="147"/>
      <c r="C4258" s="148" t="s">
        <v>4813</v>
      </c>
      <c r="D4258" s="148" t="s">
        <v>159</v>
      </c>
      <c r="E4258" s="149" t="s">
        <v>4814</v>
      </c>
      <c r="F4258" s="150" t="s">
        <v>4815</v>
      </c>
      <c r="G4258" s="151" t="s">
        <v>4811</v>
      </c>
      <c r="H4258" s="152">
        <v>1</v>
      </c>
      <c r="I4258" s="152"/>
      <c r="J4258" s="152">
        <f t="shared" si="30"/>
        <v>0</v>
      </c>
      <c r="K4258" s="153"/>
      <c r="L4258" s="31"/>
      <c r="M4258" s="154" t="s">
        <v>1</v>
      </c>
      <c r="N4258" s="155" t="s">
        <v>37</v>
      </c>
      <c r="O4258" s="156">
        <v>0</v>
      </c>
      <c r="P4258" s="156">
        <f t="shared" si="31"/>
        <v>0</v>
      </c>
      <c r="Q4258" s="156">
        <v>0</v>
      </c>
      <c r="R4258" s="156">
        <f t="shared" si="32"/>
        <v>0</v>
      </c>
      <c r="S4258" s="156">
        <v>0</v>
      </c>
      <c r="T4258" s="157">
        <f t="shared" si="33"/>
        <v>0</v>
      </c>
      <c r="U4258" s="30"/>
      <c r="V4258" s="30"/>
      <c r="W4258" s="30"/>
      <c r="X4258" s="30"/>
      <c r="Y4258" s="30"/>
      <c r="Z4258" s="30"/>
      <c r="AA4258" s="30"/>
      <c r="AB4258" s="30"/>
      <c r="AC4258" s="30"/>
      <c r="AD4258" s="30"/>
      <c r="AE4258" s="30"/>
      <c r="AR4258" s="158" t="s">
        <v>820</v>
      </c>
      <c r="AT4258" s="158" t="s">
        <v>159</v>
      </c>
      <c r="AU4258" s="158" t="s">
        <v>79</v>
      </c>
      <c r="AY4258" s="18" t="s">
        <v>157</v>
      </c>
      <c r="BE4258" s="159">
        <f t="shared" si="34"/>
        <v>0</v>
      </c>
      <c r="BF4258" s="159">
        <f t="shared" si="35"/>
        <v>0</v>
      </c>
      <c r="BG4258" s="159">
        <f t="shared" si="36"/>
        <v>0</v>
      </c>
      <c r="BH4258" s="159">
        <f t="shared" si="37"/>
        <v>0</v>
      </c>
      <c r="BI4258" s="159">
        <f t="shared" si="38"/>
        <v>0</v>
      </c>
      <c r="BJ4258" s="18" t="s">
        <v>87</v>
      </c>
      <c r="BK4258" s="160">
        <f t="shared" si="39"/>
        <v>0</v>
      </c>
      <c r="BL4258" s="18" t="s">
        <v>820</v>
      </c>
      <c r="BM4258" s="158" t="s">
        <v>4816</v>
      </c>
    </row>
    <row r="4259" spans="1:65" s="2" customFormat="1" ht="24.2" customHeight="1" x14ac:dyDescent="0.2">
      <c r="A4259" s="30"/>
      <c r="B4259" s="147"/>
      <c r="C4259" s="148" t="s">
        <v>4817</v>
      </c>
      <c r="D4259" s="148" t="s">
        <v>159</v>
      </c>
      <c r="E4259" s="149" t="s">
        <v>4818</v>
      </c>
      <c r="F4259" s="150" t="s">
        <v>4819</v>
      </c>
      <c r="G4259" s="151" t="s">
        <v>4811</v>
      </c>
      <c r="H4259" s="152">
        <v>1</v>
      </c>
      <c r="I4259" s="152"/>
      <c r="J4259" s="152">
        <f t="shared" si="30"/>
        <v>0</v>
      </c>
      <c r="K4259" s="153"/>
      <c r="L4259" s="31"/>
      <c r="M4259" s="154" t="s">
        <v>1</v>
      </c>
      <c r="N4259" s="155" t="s">
        <v>37</v>
      </c>
      <c r="O4259" s="156">
        <v>0</v>
      </c>
      <c r="P4259" s="156">
        <f t="shared" si="31"/>
        <v>0</v>
      </c>
      <c r="Q4259" s="156">
        <v>0</v>
      </c>
      <c r="R4259" s="156">
        <f t="shared" si="32"/>
        <v>0</v>
      </c>
      <c r="S4259" s="156">
        <v>0</v>
      </c>
      <c r="T4259" s="157">
        <f t="shared" si="33"/>
        <v>0</v>
      </c>
      <c r="U4259" s="30"/>
      <c r="V4259" s="30"/>
      <c r="W4259" s="30"/>
      <c r="X4259" s="30"/>
      <c r="Y4259" s="30"/>
      <c r="Z4259" s="30"/>
      <c r="AA4259" s="30"/>
      <c r="AB4259" s="30"/>
      <c r="AC4259" s="30"/>
      <c r="AD4259" s="30"/>
      <c r="AE4259" s="30"/>
      <c r="AR4259" s="158" t="s">
        <v>820</v>
      </c>
      <c r="AT4259" s="158" t="s">
        <v>159</v>
      </c>
      <c r="AU4259" s="158" t="s">
        <v>79</v>
      </c>
      <c r="AY4259" s="18" t="s">
        <v>157</v>
      </c>
      <c r="BE4259" s="159">
        <f t="shared" si="34"/>
        <v>0</v>
      </c>
      <c r="BF4259" s="159">
        <f t="shared" si="35"/>
        <v>0</v>
      </c>
      <c r="BG4259" s="159">
        <f t="shared" si="36"/>
        <v>0</v>
      </c>
      <c r="BH4259" s="159">
        <f t="shared" si="37"/>
        <v>0</v>
      </c>
      <c r="BI4259" s="159">
        <f t="shared" si="38"/>
        <v>0</v>
      </c>
      <c r="BJ4259" s="18" t="s">
        <v>87</v>
      </c>
      <c r="BK4259" s="160">
        <f t="shared" si="39"/>
        <v>0</v>
      </c>
      <c r="BL4259" s="18" t="s">
        <v>820</v>
      </c>
      <c r="BM4259" s="158" t="s">
        <v>4820</v>
      </c>
    </row>
    <row r="4260" spans="1:65" s="2" customFormat="1" ht="14.45" customHeight="1" x14ac:dyDescent="0.2">
      <c r="A4260" s="30"/>
      <c r="B4260" s="147"/>
      <c r="C4260" s="148" t="s">
        <v>4821</v>
      </c>
      <c r="D4260" s="148" t="s">
        <v>159</v>
      </c>
      <c r="E4260" s="149" t="s">
        <v>4822</v>
      </c>
      <c r="F4260" s="150" t="s">
        <v>4823</v>
      </c>
      <c r="G4260" s="151" t="s">
        <v>4811</v>
      </c>
      <c r="H4260" s="152">
        <v>1</v>
      </c>
      <c r="I4260" s="152"/>
      <c r="J4260" s="152">
        <f t="shared" si="30"/>
        <v>0</v>
      </c>
      <c r="K4260" s="153"/>
      <c r="L4260" s="31"/>
      <c r="M4260" s="154" t="s">
        <v>1</v>
      </c>
      <c r="N4260" s="155" t="s">
        <v>37</v>
      </c>
      <c r="O4260" s="156">
        <v>0</v>
      </c>
      <c r="P4260" s="156">
        <f t="shared" si="31"/>
        <v>0</v>
      </c>
      <c r="Q4260" s="156">
        <v>0</v>
      </c>
      <c r="R4260" s="156">
        <f t="shared" si="32"/>
        <v>0</v>
      </c>
      <c r="S4260" s="156">
        <v>0</v>
      </c>
      <c r="T4260" s="157">
        <f t="shared" si="33"/>
        <v>0</v>
      </c>
      <c r="U4260" s="30"/>
      <c r="V4260" s="30"/>
      <c r="W4260" s="30"/>
      <c r="X4260" s="30"/>
      <c r="Y4260" s="30"/>
      <c r="Z4260" s="30"/>
      <c r="AA4260" s="30"/>
      <c r="AB4260" s="30"/>
      <c r="AC4260" s="30"/>
      <c r="AD4260" s="30"/>
      <c r="AE4260" s="30"/>
      <c r="AR4260" s="158" t="s">
        <v>820</v>
      </c>
      <c r="AT4260" s="158" t="s">
        <v>159</v>
      </c>
      <c r="AU4260" s="158" t="s">
        <v>79</v>
      </c>
      <c r="AY4260" s="18" t="s">
        <v>157</v>
      </c>
      <c r="BE4260" s="159">
        <f t="shared" si="34"/>
        <v>0</v>
      </c>
      <c r="BF4260" s="159">
        <f t="shared" si="35"/>
        <v>0</v>
      </c>
      <c r="BG4260" s="159">
        <f t="shared" si="36"/>
        <v>0</v>
      </c>
      <c r="BH4260" s="159">
        <f t="shared" si="37"/>
        <v>0</v>
      </c>
      <c r="BI4260" s="159">
        <f t="shared" si="38"/>
        <v>0</v>
      </c>
      <c r="BJ4260" s="18" t="s">
        <v>87</v>
      </c>
      <c r="BK4260" s="160">
        <f t="shared" si="39"/>
        <v>0</v>
      </c>
      <c r="BL4260" s="18" t="s">
        <v>820</v>
      </c>
      <c r="BM4260" s="158" t="s">
        <v>4824</v>
      </c>
    </row>
    <row r="4261" spans="1:65" s="2" customFormat="1" ht="14.45" customHeight="1" x14ac:dyDescent="0.2">
      <c r="A4261" s="30"/>
      <c r="B4261" s="147"/>
      <c r="C4261" s="148" t="s">
        <v>4825</v>
      </c>
      <c r="D4261" s="148" t="s">
        <v>159</v>
      </c>
      <c r="E4261" s="149" t="s">
        <v>4826</v>
      </c>
      <c r="F4261" s="150" t="s">
        <v>4827</v>
      </c>
      <c r="G4261" s="151" t="s">
        <v>4811</v>
      </c>
      <c r="H4261" s="152">
        <v>1</v>
      </c>
      <c r="I4261" s="152"/>
      <c r="J4261" s="152">
        <f t="shared" si="30"/>
        <v>0</v>
      </c>
      <c r="K4261" s="153"/>
      <c r="L4261" s="31"/>
      <c r="M4261" s="154" t="s">
        <v>1</v>
      </c>
      <c r="N4261" s="155" t="s">
        <v>37</v>
      </c>
      <c r="O4261" s="156">
        <v>0</v>
      </c>
      <c r="P4261" s="156">
        <f t="shared" si="31"/>
        <v>0</v>
      </c>
      <c r="Q4261" s="156">
        <v>0</v>
      </c>
      <c r="R4261" s="156">
        <f t="shared" si="32"/>
        <v>0</v>
      </c>
      <c r="S4261" s="156">
        <v>0</v>
      </c>
      <c r="T4261" s="157">
        <f t="shared" si="33"/>
        <v>0</v>
      </c>
      <c r="U4261" s="30"/>
      <c r="V4261" s="30"/>
      <c r="W4261" s="30"/>
      <c r="X4261" s="30"/>
      <c r="Y4261" s="30"/>
      <c r="Z4261" s="30"/>
      <c r="AA4261" s="30"/>
      <c r="AB4261" s="30"/>
      <c r="AC4261" s="30"/>
      <c r="AD4261" s="30"/>
      <c r="AE4261" s="30"/>
      <c r="AR4261" s="158" t="s">
        <v>820</v>
      </c>
      <c r="AT4261" s="158" t="s">
        <v>159</v>
      </c>
      <c r="AU4261" s="158" t="s">
        <v>79</v>
      </c>
      <c r="AY4261" s="18" t="s">
        <v>157</v>
      </c>
      <c r="BE4261" s="159">
        <f t="shared" si="34"/>
        <v>0</v>
      </c>
      <c r="BF4261" s="159">
        <f t="shared" si="35"/>
        <v>0</v>
      </c>
      <c r="BG4261" s="159">
        <f t="shared" si="36"/>
        <v>0</v>
      </c>
      <c r="BH4261" s="159">
        <f t="shared" si="37"/>
        <v>0</v>
      </c>
      <c r="BI4261" s="159">
        <f t="shared" si="38"/>
        <v>0</v>
      </c>
      <c r="BJ4261" s="18" t="s">
        <v>87</v>
      </c>
      <c r="BK4261" s="160">
        <f t="shared" si="39"/>
        <v>0</v>
      </c>
      <c r="BL4261" s="18" t="s">
        <v>820</v>
      </c>
      <c r="BM4261" s="158" t="s">
        <v>4828</v>
      </c>
    </row>
    <row r="4262" spans="1:65" s="2" customFormat="1" ht="24.2" customHeight="1" x14ac:dyDescent="0.2">
      <c r="A4262" s="30"/>
      <c r="B4262" s="147"/>
      <c r="C4262" s="148" t="s">
        <v>4829</v>
      </c>
      <c r="D4262" s="148" t="s">
        <v>159</v>
      </c>
      <c r="E4262" s="149" t="s">
        <v>4830</v>
      </c>
      <c r="F4262" s="150" t="s">
        <v>4831</v>
      </c>
      <c r="G4262" s="151" t="s">
        <v>4811</v>
      </c>
      <c r="H4262" s="152">
        <v>1</v>
      </c>
      <c r="I4262" s="152"/>
      <c r="J4262" s="152">
        <f t="shared" si="30"/>
        <v>0</v>
      </c>
      <c r="K4262" s="153"/>
      <c r="L4262" s="31"/>
      <c r="M4262" s="154" t="s">
        <v>1</v>
      </c>
      <c r="N4262" s="155" t="s">
        <v>37</v>
      </c>
      <c r="O4262" s="156">
        <v>0</v>
      </c>
      <c r="P4262" s="156">
        <f t="shared" si="31"/>
        <v>0</v>
      </c>
      <c r="Q4262" s="156">
        <v>0</v>
      </c>
      <c r="R4262" s="156">
        <f t="shared" si="32"/>
        <v>0</v>
      </c>
      <c r="S4262" s="156">
        <v>0</v>
      </c>
      <c r="T4262" s="157">
        <f t="shared" si="33"/>
        <v>0</v>
      </c>
      <c r="U4262" s="30"/>
      <c r="V4262" s="30"/>
      <c r="W4262" s="30"/>
      <c r="X4262" s="30"/>
      <c r="Y4262" s="30"/>
      <c r="Z4262" s="30"/>
      <c r="AA4262" s="30"/>
      <c r="AB4262" s="30"/>
      <c r="AC4262" s="30"/>
      <c r="AD4262" s="30"/>
      <c r="AE4262" s="30"/>
      <c r="AR4262" s="158" t="s">
        <v>820</v>
      </c>
      <c r="AT4262" s="158" t="s">
        <v>159</v>
      </c>
      <c r="AU4262" s="158" t="s">
        <v>79</v>
      </c>
      <c r="AY4262" s="18" t="s">
        <v>157</v>
      </c>
      <c r="BE4262" s="159">
        <f t="shared" si="34"/>
        <v>0</v>
      </c>
      <c r="BF4262" s="159">
        <f t="shared" si="35"/>
        <v>0</v>
      </c>
      <c r="BG4262" s="159">
        <f t="shared" si="36"/>
        <v>0</v>
      </c>
      <c r="BH4262" s="159">
        <f t="shared" si="37"/>
        <v>0</v>
      </c>
      <c r="BI4262" s="159">
        <f t="shared" si="38"/>
        <v>0</v>
      </c>
      <c r="BJ4262" s="18" t="s">
        <v>87</v>
      </c>
      <c r="BK4262" s="160">
        <f t="shared" si="39"/>
        <v>0</v>
      </c>
      <c r="BL4262" s="18" t="s">
        <v>820</v>
      </c>
      <c r="BM4262" s="158" t="s">
        <v>4832</v>
      </c>
    </row>
    <row r="4263" spans="1:65" s="2" customFormat="1" ht="24.2" customHeight="1" x14ac:dyDescent="0.2">
      <c r="A4263" s="30"/>
      <c r="B4263" s="147"/>
      <c r="C4263" s="148" t="s">
        <v>4833</v>
      </c>
      <c r="D4263" s="148" t="s">
        <v>159</v>
      </c>
      <c r="E4263" s="149" t="s">
        <v>4834</v>
      </c>
      <c r="F4263" s="150" t="s">
        <v>4835</v>
      </c>
      <c r="G4263" s="151" t="s">
        <v>4811</v>
      </c>
      <c r="H4263" s="152">
        <v>1</v>
      </c>
      <c r="I4263" s="152"/>
      <c r="J4263" s="152">
        <f t="shared" si="30"/>
        <v>0</v>
      </c>
      <c r="K4263" s="153"/>
      <c r="L4263" s="31"/>
      <c r="M4263" s="154" t="s">
        <v>1</v>
      </c>
      <c r="N4263" s="155" t="s">
        <v>37</v>
      </c>
      <c r="O4263" s="156">
        <v>0</v>
      </c>
      <c r="P4263" s="156">
        <f t="shared" si="31"/>
        <v>0</v>
      </c>
      <c r="Q4263" s="156">
        <v>0</v>
      </c>
      <c r="R4263" s="156">
        <f t="shared" si="32"/>
        <v>0</v>
      </c>
      <c r="S4263" s="156">
        <v>0</v>
      </c>
      <c r="T4263" s="157">
        <f t="shared" si="33"/>
        <v>0</v>
      </c>
      <c r="U4263" s="30"/>
      <c r="V4263" s="30"/>
      <c r="W4263" s="30"/>
      <c r="X4263" s="30"/>
      <c r="Y4263" s="30"/>
      <c r="Z4263" s="30"/>
      <c r="AA4263" s="30"/>
      <c r="AB4263" s="30"/>
      <c r="AC4263" s="30"/>
      <c r="AD4263" s="30"/>
      <c r="AE4263" s="30"/>
      <c r="AR4263" s="158" t="s">
        <v>820</v>
      </c>
      <c r="AT4263" s="158" t="s">
        <v>159</v>
      </c>
      <c r="AU4263" s="158" t="s">
        <v>79</v>
      </c>
      <c r="AY4263" s="18" t="s">
        <v>157</v>
      </c>
      <c r="BE4263" s="159">
        <f t="shared" si="34"/>
        <v>0</v>
      </c>
      <c r="BF4263" s="159">
        <f t="shared" si="35"/>
        <v>0</v>
      </c>
      <c r="BG4263" s="159">
        <f t="shared" si="36"/>
        <v>0</v>
      </c>
      <c r="BH4263" s="159">
        <f t="shared" si="37"/>
        <v>0</v>
      </c>
      <c r="BI4263" s="159">
        <f t="shared" si="38"/>
        <v>0</v>
      </c>
      <c r="BJ4263" s="18" t="s">
        <v>87</v>
      </c>
      <c r="BK4263" s="160">
        <f t="shared" si="39"/>
        <v>0</v>
      </c>
      <c r="BL4263" s="18" t="s">
        <v>820</v>
      </c>
      <c r="BM4263" s="158" t="s">
        <v>4836</v>
      </c>
    </row>
    <row r="4264" spans="1:65" s="2" customFormat="1" ht="24.2" customHeight="1" x14ac:dyDescent="0.2">
      <c r="A4264" s="30"/>
      <c r="B4264" s="147"/>
      <c r="C4264" s="148" t="s">
        <v>4837</v>
      </c>
      <c r="D4264" s="148" t="s">
        <v>159</v>
      </c>
      <c r="E4264" s="149" t="s">
        <v>4838</v>
      </c>
      <c r="F4264" s="150" t="s">
        <v>4839</v>
      </c>
      <c r="G4264" s="151" t="s">
        <v>4811</v>
      </c>
      <c r="H4264" s="152">
        <v>1</v>
      </c>
      <c r="I4264" s="152"/>
      <c r="J4264" s="152">
        <f t="shared" si="30"/>
        <v>0</v>
      </c>
      <c r="K4264" s="153"/>
      <c r="L4264" s="31"/>
      <c r="M4264" s="154" t="s">
        <v>1</v>
      </c>
      <c r="N4264" s="155" t="s">
        <v>37</v>
      </c>
      <c r="O4264" s="156">
        <v>0</v>
      </c>
      <c r="P4264" s="156">
        <f t="shared" si="31"/>
        <v>0</v>
      </c>
      <c r="Q4264" s="156">
        <v>0</v>
      </c>
      <c r="R4264" s="156">
        <f t="shared" si="32"/>
        <v>0</v>
      </c>
      <c r="S4264" s="156">
        <v>0</v>
      </c>
      <c r="T4264" s="157">
        <f t="shared" si="33"/>
        <v>0</v>
      </c>
      <c r="U4264" s="30"/>
      <c r="V4264" s="30"/>
      <c r="W4264" s="30"/>
      <c r="X4264" s="30"/>
      <c r="Y4264" s="30"/>
      <c r="Z4264" s="30"/>
      <c r="AA4264" s="30"/>
      <c r="AB4264" s="30"/>
      <c r="AC4264" s="30"/>
      <c r="AD4264" s="30"/>
      <c r="AE4264" s="30"/>
      <c r="AR4264" s="158" t="s">
        <v>820</v>
      </c>
      <c r="AT4264" s="158" t="s">
        <v>159</v>
      </c>
      <c r="AU4264" s="158" t="s">
        <v>79</v>
      </c>
      <c r="AY4264" s="18" t="s">
        <v>157</v>
      </c>
      <c r="BE4264" s="159">
        <f t="shared" si="34"/>
        <v>0</v>
      </c>
      <c r="BF4264" s="159">
        <f t="shared" si="35"/>
        <v>0</v>
      </c>
      <c r="BG4264" s="159">
        <f t="shared" si="36"/>
        <v>0</v>
      </c>
      <c r="BH4264" s="159">
        <f t="shared" si="37"/>
        <v>0</v>
      </c>
      <c r="BI4264" s="159">
        <f t="shared" si="38"/>
        <v>0</v>
      </c>
      <c r="BJ4264" s="18" t="s">
        <v>87</v>
      </c>
      <c r="BK4264" s="160">
        <f t="shared" si="39"/>
        <v>0</v>
      </c>
      <c r="BL4264" s="18" t="s">
        <v>820</v>
      </c>
      <c r="BM4264" s="158" t="s">
        <v>4840</v>
      </c>
    </row>
    <row r="4265" spans="1:65" s="2" customFormat="1" ht="14.45" customHeight="1" x14ac:dyDescent="0.2">
      <c r="A4265" s="30"/>
      <c r="B4265" s="147"/>
      <c r="C4265" s="148" t="s">
        <v>4841</v>
      </c>
      <c r="D4265" s="148" t="s">
        <v>159</v>
      </c>
      <c r="E4265" s="149" t="s">
        <v>4842</v>
      </c>
      <c r="F4265" s="150" t="s">
        <v>4843</v>
      </c>
      <c r="G4265" s="151" t="s">
        <v>4811</v>
      </c>
      <c r="H4265" s="152">
        <v>1</v>
      </c>
      <c r="I4265" s="152"/>
      <c r="J4265" s="152">
        <f t="shared" si="30"/>
        <v>0</v>
      </c>
      <c r="K4265" s="153"/>
      <c r="L4265" s="31"/>
      <c r="M4265" s="154" t="s">
        <v>1</v>
      </c>
      <c r="N4265" s="155" t="s">
        <v>37</v>
      </c>
      <c r="O4265" s="156">
        <v>0</v>
      </c>
      <c r="P4265" s="156">
        <f t="shared" si="31"/>
        <v>0</v>
      </c>
      <c r="Q4265" s="156">
        <v>0</v>
      </c>
      <c r="R4265" s="156">
        <f t="shared" si="32"/>
        <v>0</v>
      </c>
      <c r="S4265" s="156">
        <v>0</v>
      </c>
      <c r="T4265" s="157">
        <f t="shared" si="33"/>
        <v>0</v>
      </c>
      <c r="U4265" s="30"/>
      <c r="V4265" s="30"/>
      <c r="W4265" s="30"/>
      <c r="X4265" s="30"/>
      <c r="Y4265" s="30"/>
      <c r="Z4265" s="30"/>
      <c r="AA4265" s="30"/>
      <c r="AB4265" s="30"/>
      <c r="AC4265" s="30"/>
      <c r="AD4265" s="30"/>
      <c r="AE4265" s="30"/>
      <c r="AR4265" s="158" t="s">
        <v>820</v>
      </c>
      <c r="AT4265" s="158" t="s">
        <v>159</v>
      </c>
      <c r="AU4265" s="158" t="s">
        <v>79</v>
      </c>
      <c r="AY4265" s="18" t="s">
        <v>157</v>
      </c>
      <c r="BE4265" s="159">
        <f t="shared" si="34"/>
        <v>0</v>
      </c>
      <c r="BF4265" s="159">
        <f t="shared" si="35"/>
        <v>0</v>
      </c>
      <c r="BG4265" s="159">
        <f t="shared" si="36"/>
        <v>0</v>
      </c>
      <c r="BH4265" s="159">
        <f t="shared" si="37"/>
        <v>0</v>
      </c>
      <c r="BI4265" s="159">
        <f t="shared" si="38"/>
        <v>0</v>
      </c>
      <c r="BJ4265" s="18" t="s">
        <v>87</v>
      </c>
      <c r="BK4265" s="160">
        <f t="shared" si="39"/>
        <v>0</v>
      </c>
      <c r="BL4265" s="18" t="s">
        <v>820</v>
      </c>
      <c r="BM4265" s="158" t="s">
        <v>4844</v>
      </c>
    </row>
    <row r="4266" spans="1:65" s="2" customFormat="1" ht="24.2" customHeight="1" x14ac:dyDescent="0.2">
      <c r="A4266" s="30"/>
      <c r="B4266" s="147"/>
      <c r="C4266" s="148" t="s">
        <v>4845</v>
      </c>
      <c r="D4266" s="148" t="s">
        <v>159</v>
      </c>
      <c r="E4266" s="149" t="s">
        <v>4846</v>
      </c>
      <c r="F4266" s="150" t="s">
        <v>4847</v>
      </c>
      <c r="G4266" s="151" t="s">
        <v>4811</v>
      </c>
      <c r="H4266" s="152">
        <v>1</v>
      </c>
      <c r="I4266" s="152"/>
      <c r="J4266" s="152">
        <f t="shared" si="30"/>
        <v>0</v>
      </c>
      <c r="K4266" s="153"/>
      <c r="L4266" s="31"/>
      <c r="M4266" s="154" t="s">
        <v>1</v>
      </c>
      <c r="N4266" s="155" t="s">
        <v>37</v>
      </c>
      <c r="O4266" s="156">
        <v>0</v>
      </c>
      <c r="P4266" s="156">
        <f t="shared" si="31"/>
        <v>0</v>
      </c>
      <c r="Q4266" s="156">
        <v>0</v>
      </c>
      <c r="R4266" s="156">
        <f t="shared" si="32"/>
        <v>0</v>
      </c>
      <c r="S4266" s="156">
        <v>0</v>
      </c>
      <c r="T4266" s="157">
        <f t="shared" si="33"/>
        <v>0</v>
      </c>
      <c r="U4266" s="30"/>
      <c r="V4266" s="30"/>
      <c r="W4266" s="30"/>
      <c r="X4266" s="30"/>
      <c r="Y4266" s="30"/>
      <c r="Z4266" s="30"/>
      <c r="AA4266" s="30"/>
      <c r="AB4266" s="30"/>
      <c r="AC4266" s="30"/>
      <c r="AD4266" s="30"/>
      <c r="AE4266" s="30"/>
      <c r="AR4266" s="158" t="s">
        <v>820</v>
      </c>
      <c r="AT4266" s="158" t="s">
        <v>159</v>
      </c>
      <c r="AU4266" s="158" t="s">
        <v>79</v>
      </c>
      <c r="AY4266" s="18" t="s">
        <v>157</v>
      </c>
      <c r="BE4266" s="159">
        <f t="shared" si="34"/>
        <v>0</v>
      </c>
      <c r="BF4266" s="159">
        <f t="shared" si="35"/>
        <v>0</v>
      </c>
      <c r="BG4266" s="159">
        <f t="shared" si="36"/>
        <v>0</v>
      </c>
      <c r="BH4266" s="159">
        <f t="shared" si="37"/>
        <v>0</v>
      </c>
      <c r="BI4266" s="159">
        <f t="shared" si="38"/>
        <v>0</v>
      </c>
      <c r="BJ4266" s="18" t="s">
        <v>87</v>
      </c>
      <c r="BK4266" s="160">
        <f t="shared" si="39"/>
        <v>0</v>
      </c>
      <c r="BL4266" s="18" t="s">
        <v>820</v>
      </c>
      <c r="BM4266" s="158" t="s">
        <v>4848</v>
      </c>
    </row>
    <row r="4267" spans="1:65" s="2" customFormat="1" ht="24" x14ac:dyDescent="0.2">
      <c r="A4267" s="30"/>
      <c r="B4267" s="147"/>
      <c r="C4267" s="148" t="s">
        <v>4849</v>
      </c>
      <c r="D4267" s="148" t="s">
        <v>159</v>
      </c>
      <c r="E4267" s="149" t="s">
        <v>4850</v>
      </c>
      <c r="F4267" s="150" t="s">
        <v>4851</v>
      </c>
      <c r="G4267" s="151" t="s">
        <v>4811</v>
      </c>
      <c r="H4267" s="152">
        <v>1</v>
      </c>
      <c r="I4267" s="152"/>
      <c r="J4267" s="152">
        <f t="shared" si="30"/>
        <v>0</v>
      </c>
      <c r="K4267" s="153"/>
      <c r="L4267" s="31"/>
      <c r="M4267" s="154" t="s">
        <v>1</v>
      </c>
      <c r="N4267" s="155" t="s">
        <v>37</v>
      </c>
      <c r="O4267" s="156">
        <v>0</v>
      </c>
      <c r="P4267" s="156">
        <f t="shared" si="31"/>
        <v>0</v>
      </c>
      <c r="Q4267" s="156">
        <v>0</v>
      </c>
      <c r="R4267" s="156">
        <f t="shared" si="32"/>
        <v>0</v>
      </c>
      <c r="S4267" s="156">
        <v>0</v>
      </c>
      <c r="T4267" s="157">
        <f t="shared" si="33"/>
        <v>0</v>
      </c>
      <c r="U4267" s="30"/>
      <c r="V4267" s="30"/>
      <c r="W4267" s="30"/>
      <c r="X4267" s="30"/>
      <c r="Y4267" s="30"/>
      <c r="Z4267" s="30"/>
      <c r="AA4267" s="30"/>
      <c r="AB4267" s="30"/>
      <c r="AC4267" s="30"/>
      <c r="AD4267" s="30"/>
      <c r="AE4267" s="30"/>
      <c r="AR4267" s="158" t="s">
        <v>820</v>
      </c>
      <c r="AT4267" s="158" t="s">
        <v>159</v>
      </c>
      <c r="AU4267" s="158" t="s">
        <v>79</v>
      </c>
      <c r="AY4267" s="18" t="s">
        <v>157</v>
      </c>
      <c r="BE4267" s="159">
        <f t="shared" si="34"/>
        <v>0</v>
      </c>
      <c r="BF4267" s="159">
        <f t="shared" si="35"/>
        <v>0</v>
      </c>
      <c r="BG4267" s="159">
        <f t="shared" si="36"/>
        <v>0</v>
      </c>
      <c r="BH4267" s="159">
        <f t="shared" si="37"/>
        <v>0</v>
      </c>
      <c r="BI4267" s="159">
        <f t="shared" si="38"/>
        <v>0</v>
      </c>
      <c r="BJ4267" s="18" t="s">
        <v>87</v>
      </c>
      <c r="BK4267" s="160">
        <f t="shared" si="39"/>
        <v>0</v>
      </c>
      <c r="BL4267" s="18" t="s">
        <v>820</v>
      </c>
      <c r="BM4267" s="158" t="s">
        <v>4852</v>
      </c>
    </row>
    <row r="4268" spans="1:65" s="2" customFormat="1" ht="24.2" customHeight="1" x14ac:dyDescent="0.2">
      <c r="A4268" s="30"/>
      <c r="B4268" s="147"/>
      <c r="C4268" s="148" t="s">
        <v>4853</v>
      </c>
      <c r="D4268" s="148" t="s">
        <v>159</v>
      </c>
      <c r="E4268" s="149" t="s">
        <v>4854</v>
      </c>
      <c r="F4268" s="150" t="s">
        <v>4855</v>
      </c>
      <c r="G4268" s="151" t="s">
        <v>4811</v>
      </c>
      <c r="H4268" s="152">
        <v>1</v>
      </c>
      <c r="I4268" s="152"/>
      <c r="J4268" s="152">
        <f t="shared" si="30"/>
        <v>0</v>
      </c>
      <c r="K4268" s="153"/>
      <c r="L4268" s="31"/>
      <c r="M4268" s="161" t="s">
        <v>1</v>
      </c>
      <c r="N4268" s="162" t="s">
        <v>37</v>
      </c>
      <c r="O4268" s="163">
        <v>0</v>
      </c>
      <c r="P4268" s="163">
        <f t="shared" si="31"/>
        <v>0</v>
      </c>
      <c r="Q4268" s="163">
        <v>0</v>
      </c>
      <c r="R4268" s="163">
        <f t="shared" si="32"/>
        <v>0</v>
      </c>
      <c r="S4268" s="163">
        <v>0</v>
      </c>
      <c r="T4268" s="164">
        <f t="shared" si="33"/>
        <v>0</v>
      </c>
      <c r="U4268" s="30"/>
      <c r="V4268" s="30"/>
      <c r="W4268" s="30"/>
      <c r="X4268" s="30"/>
      <c r="Y4268" s="30"/>
      <c r="Z4268" s="30"/>
      <c r="AA4268" s="30"/>
      <c r="AB4268" s="30"/>
      <c r="AC4268" s="30"/>
      <c r="AD4268" s="30"/>
      <c r="AE4268" s="30"/>
      <c r="AR4268" s="158" t="s">
        <v>820</v>
      </c>
      <c r="AT4268" s="158" t="s">
        <v>159</v>
      </c>
      <c r="AU4268" s="158" t="s">
        <v>79</v>
      </c>
      <c r="AY4268" s="18" t="s">
        <v>157</v>
      </c>
      <c r="BE4268" s="159">
        <f t="shared" si="34"/>
        <v>0</v>
      </c>
      <c r="BF4268" s="159">
        <f t="shared" si="35"/>
        <v>0</v>
      </c>
      <c r="BG4268" s="159">
        <f t="shared" si="36"/>
        <v>0</v>
      </c>
      <c r="BH4268" s="159">
        <f t="shared" si="37"/>
        <v>0</v>
      </c>
      <c r="BI4268" s="159">
        <f t="shared" si="38"/>
        <v>0</v>
      </c>
      <c r="BJ4268" s="18" t="s">
        <v>87</v>
      </c>
      <c r="BK4268" s="160">
        <f t="shared" si="39"/>
        <v>0</v>
      </c>
      <c r="BL4268" s="18" t="s">
        <v>820</v>
      </c>
      <c r="BM4268" s="158" t="s">
        <v>4856</v>
      </c>
    </row>
    <row r="4269" spans="1:65" s="2" customFormat="1" ht="6.95" customHeight="1" x14ac:dyDescent="0.2">
      <c r="A4269" s="30"/>
      <c r="B4269" s="45"/>
      <c r="C4269" s="46"/>
      <c r="D4269" s="46"/>
      <c r="E4269" s="46"/>
      <c r="F4269" s="46"/>
      <c r="G4269" s="46"/>
      <c r="H4269" s="46"/>
      <c r="I4269" s="46"/>
      <c r="J4269" s="46"/>
      <c r="K4269" s="46"/>
      <c r="L4269" s="31"/>
      <c r="M4269" s="30"/>
      <c r="O4269" s="30"/>
      <c r="P4269" s="30"/>
      <c r="Q4269" s="30"/>
      <c r="R4269" s="30"/>
      <c r="S4269" s="30"/>
      <c r="T4269" s="30"/>
      <c r="U4269" s="30"/>
      <c r="V4269" s="30"/>
      <c r="W4269" s="30"/>
      <c r="X4269" s="30"/>
      <c r="Y4269" s="30"/>
      <c r="Z4269" s="30"/>
      <c r="AA4269" s="30"/>
      <c r="AB4269" s="30"/>
      <c r="AC4269" s="30"/>
      <c r="AD4269" s="30"/>
      <c r="AE4269" s="30"/>
    </row>
  </sheetData>
  <autoFilter ref="C157:K4268"/>
  <mergeCells count="11">
    <mergeCell ref="L2:V2"/>
    <mergeCell ref="E87:H87"/>
    <mergeCell ref="E89:H89"/>
    <mergeCell ref="E146:H146"/>
    <mergeCell ref="E148:H148"/>
    <mergeCell ref="E150:H150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1"/>
  <sheetViews>
    <sheetView showGridLines="0" topLeftCell="A123" workbookViewId="0">
      <selection activeCell="I129" sqref="I129:I13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96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ht="12.75" x14ac:dyDescent="0.2">
      <c r="B8" s="21"/>
      <c r="D8" s="27" t="s">
        <v>131</v>
      </c>
      <c r="L8" s="21"/>
    </row>
    <row r="9" spans="1:46" s="1" customFormat="1" ht="23.25" customHeight="1" x14ac:dyDescent="0.2">
      <c r="B9" s="21"/>
      <c r="E9" s="246" t="s">
        <v>241</v>
      </c>
      <c r="F9" s="221"/>
      <c r="G9" s="221"/>
      <c r="H9" s="221"/>
      <c r="L9" s="21"/>
    </row>
    <row r="10" spans="1:46" s="1" customFormat="1" ht="12" customHeight="1" x14ac:dyDescent="0.2">
      <c r="B10" s="21"/>
      <c r="D10" s="27" t="s">
        <v>242</v>
      </c>
      <c r="L10" s="21"/>
    </row>
    <row r="11" spans="1:46" s="2" customFormat="1" ht="16.5" customHeight="1" x14ac:dyDescent="0.2">
      <c r="A11" s="30"/>
      <c r="B11" s="31"/>
      <c r="C11" s="30"/>
      <c r="D11" s="30"/>
      <c r="E11" s="249" t="s">
        <v>822</v>
      </c>
      <c r="F11" s="248"/>
      <c r="G11" s="248"/>
      <c r="H11" s="248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4857</v>
      </c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24.75" customHeight="1" x14ac:dyDescent="0.2">
      <c r="A13" s="30"/>
      <c r="B13" s="31"/>
      <c r="C13" s="30"/>
      <c r="D13" s="30"/>
      <c r="E13" s="211" t="s">
        <v>4858</v>
      </c>
      <c r="F13" s="248"/>
      <c r="G13" s="248"/>
      <c r="H13" s="248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7" t="s">
        <v>13</v>
      </c>
      <c r="E15" s="30"/>
      <c r="F15" s="25" t="s">
        <v>1</v>
      </c>
      <c r="G15" s="30"/>
      <c r="H15" s="30"/>
      <c r="I15" s="27" t="s">
        <v>14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7" t="s">
        <v>15</v>
      </c>
      <c r="E16" s="30"/>
      <c r="F16" s="25" t="s">
        <v>16</v>
      </c>
      <c r="G16" s="30"/>
      <c r="H16" s="30"/>
      <c r="I16" s="27" t="s">
        <v>17</v>
      </c>
      <c r="J16" s="53">
        <f>'Rekapitulácia stavby'!AN8</f>
        <v>44053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9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7" t="s">
        <v>18</v>
      </c>
      <c r="E18" s="30"/>
      <c r="F18" s="30"/>
      <c r="G18" s="30"/>
      <c r="H18" s="30"/>
      <c r="I18" s="27" t="s">
        <v>19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5" t="s">
        <v>20</v>
      </c>
      <c r="F19" s="30"/>
      <c r="G19" s="30"/>
      <c r="H19" s="30"/>
      <c r="I19" s="27" t="s">
        <v>21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7" t="s">
        <v>22</v>
      </c>
      <c r="E21" s="30"/>
      <c r="F21" s="30"/>
      <c r="G21" s="30"/>
      <c r="H21" s="30"/>
      <c r="I21" s="27" t="s">
        <v>19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25" t="s">
        <v>23</v>
      </c>
      <c r="F22" s="30"/>
      <c r="G22" s="30"/>
      <c r="H22" s="30"/>
      <c r="I22" s="27" t="s">
        <v>21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7" t="s">
        <v>24</v>
      </c>
      <c r="E24" s="30"/>
      <c r="F24" s="30"/>
      <c r="G24" s="30"/>
      <c r="H24" s="30"/>
      <c r="I24" s="27" t="s">
        <v>19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5" t="s">
        <v>25</v>
      </c>
      <c r="F25" s="30"/>
      <c r="G25" s="30"/>
      <c r="H25" s="30"/>
      <c r="I25" s="27" t="s">
        <v>21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6.9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7" t="s">
        <v>28</v>
      </c>
      <c r="E27" s="30"/>
      <c r="F27" s="30"/>
      <c r="G27" s="30"/>
      <c r="H27" s="30"/>
      <c r="I27" s="27" t="s">
        <v>19</v>
      </c>
      <c r="J27" s="25" t="s">
        <v>1</v>
      </c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5" t="s">
        <v>29</v>
      </c>
      <c r="F28" s="30"/>
      <c r="G28" s="30"/>
      <c r="H28" s="30"/>
      <c r="I28" s="27" t="s">
        <v>21</v>
      </c>
      <c r="J28" s="25" t="s">
        <v>1</v>
      </c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7" t="s">
        <v>30</v>
      </c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8" customFormat="1" ht="16.5" customHeight="1" x14ac:dyDescent="0.2">
      <c r="A31" s="98"/>
      <c r="B31" s="99"/>
      <c r="C31" s="98"/>
      <c r="D31" s="98"/>
      <c r="E31" s="223" t="s">
        <v>1</v>
      </c>
      <c r="F31" s="223"/>
      <c r="G31" s="223"/>
      <c r="H31" s="22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 x14ac:dyDescent="0.2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35" customHeight="1" x14ac:dyDescent="0.2">
      <c r="A34" s="30"/>
      <c r="B34" s="31"/>
      <c r="C34" s="30"/>
      <c r="D34" s="101" t="s">
        <v>31</v>
      </c>
      <c r="E34" s="30"/>
      <c r="F34" s="30"/>
      <c r="G34" s="30"/>
      <c r="H34" s="30"/>
      <c r="I34" s="30"/>
      <c r="J34" s="69">
        <f>ROUND(J126,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6.95" customHeight="1" x14ac:dyDescent="0.2">
      <c r="A35" s="30"/>
      <c r="B35" s="31"/>
      <c r="C35" s="30"/>
      <c r="D35" s="64"/>
      <c r="E35" s="64"/>
      <c r="F35" s="64"/>
      <c r="G35" s="64"/>
      <c r="H35" s="64"/>
      <c r="I35" s="64"/>
      <c r="J35" s="64"/>
      <c r="K35" s="64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 x14ac:dyDescent="0.2">
      <c r="A36" s="30"/>
      <c r="B36" s="31"/>
      <c r="C36" s="30"/>
      <c r="D36" s="30"/>
      <c r="E36" s="30"/>
      <c r="F36" s="34" t="s">
        <v>33</v>
      </c>
      <c r="G36" s="30"/>
      <c r="H36" s="30"/>
      <c r="I36" s="34" t="s">
        <v>32</v>
      </c>
      <c r="J36" s="34" t="s">
        <v>34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customHeight="1" x14ac:dyDescent="0.2">
      <c r="A37" s="30"/>
      <c r="B37" s="31"/>
      <c r="C37" s="30"/>
      <c r="D37" s="102" t="s">
        <v>35</v>
      </c>
      <c r="E37" s="27" t="s">
        <v>36</v>
      </c>
      <c r="F37" s="103">
        <f>ROUND((SUM(BE126:BE130)),  2)</f>
        <v>0</v>
      </c>
      <c r="G37" s="30"/>
      <c r="H37" s="30"/>
      <c r="I37" s="104">
        <v>0.2</v>
      </c>
      <c r="J37" s="103">
        <f>ROUND(((SUM(BE126:BE130))*I37),  2)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 x14ac:dyDescent="0.2">
      <c r="A38" s="30"/>
      <c r="B38" s="31"/>
      <c r="C38" s="30"/>
      <c r="D38" s="30"/>
      <c r="E38" s="27" t="s">
        <v>37</v>
      </c>
      <c r="F38" s="103">
        <f>ROUND((SUM(BF126:BF130)),  2)</f>
        <v>0</v>
      </c>
      <c r="G38" s="30"/>
      <c r="H38" s="30"/>
      <c r="I38" s="104">
        <v>0.2</v>
      </c>
      <c r="J38" s="103">
        <f>ROUND(((SUM(BF126:BF130))*I38),  2)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 x14ac:dyDescent="0.2">
      <c r="A39" s="30"/>
      <c r="B39" s="31"/>
      <c r="C39" s="30"/>
      <c r="D39" s="30"/>
      <c r="E39" s="27" t="s">
        <v>38</v>
      </c>
      <c r="F39" s="103">
        <f>ROUND((SUM(BG126:BG130)),  2)</f>
        <v>0</v>
      </c>
      <c r="G39" s="30"/>
      <c r="H39" s="30"/>
      <c r="I39" s="104">
        <v>0.2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 x14ac:dyDescent="0.2">
      <c r="A40" s="30"/>
      <c r="B40" s="31"/>
      <c r="C40" s="30"/>
      <c r="D40" s="30"/>
      <c r="E40" s="27" t="s">
        <v>39</v>
      </c>
      <c r="F40" s="103">
        <f>ROUND((SUM(BH126:BH130)),  2)</f>
        <v>0</v>
      </c>
      <c r="G40" s="30"/>
      <c r="H40" s="30"/>
      <c r="I40" s="104">
        <v>0.2</v>
      </c>
      <c r="J40" s="103">
        <f>0</f>
        <v>0</v>
      </c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45" hidden="1" customHeight="1" x14ac:dyDescent="0.2">
      <c r="A41" s="30"/>
      <c r="B41" s="31"/>
      <c r="C41" s="30"/>
      <c r="D41" s="30"/>
      <c r="E41" s="27" t="s">
        <v>40</v>
      </c>
      <c r="F41" s="103">
        <f>ROUND((SUM(BI126:BI130)),  2)</f>
        <v>0</v>
      </c>
      <c r="G41" s="30"/>
      <c r="H41" s="30"/>
      <c r="I41" s="104">
        <v>0</v>
      </c>
      <c r="J41" s="103">
        <f>0</f>
        <v>0</v>
      </c>
      <c r="K41" s="3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6.9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35" customHeight="1" x14ac:dyDescent="0.2">
      <c r="A43" s="30"/>
      <c r="B43" s="31"/>
      <c r="C43" s="105"/>
      <c r="D43" s="106" t="s">
        <v>41</v>
      </c>
      <c r="E43" s="58"/>
      <c r="F43" s="58"/>
      <c r="G43" s="107" t="s">
        <v>42</v>
      </c>
      <c r="H43" s="108" t="s">
        <v>43</v>
      </c>
      <c r="I43" s="58"/>
      <c r="J43" s="109">
        <f>SUM(J34:J41)</f>
        <v>0</v>
      </c>
      <c r="K43" s="110"/>
      <c r="L43" s="4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4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21"/>
      <c r="C86" s="27" t="s">
        <v>131</v>
      </c>
      <c r="L86" s="21"/>
    </row>
    <row r="87" spans="1:31" s="1" customFormat="1" ht="23.25" customHeight="1" x14ac:dyDescent="0.2">
      <c r="B87" s="21"/>
      <c r="E87" s="246" t="s">
        <v>241</v>
      </c>
      <c r="F87" s="221"/>
      <c r="G87" s="221"/>
      <c r="H87" s="221"/>
      <c r="L87" s="21"/>
    </row>
    <row r="88" spans="1:31" s="1" customFormat="1" ht="12" customHeight="1" x14ac:dyDescent="0.2">
      <c r="B88" s="21"/>
      <c r="C88" s="27" t="s">
        <v>242</v>
      </c>
      <c r="L88" s="21"/>
    </row>
    <row r="89" spans="1:31" s="2" customFormat="1" ht="16.5" customHeight="1" x14ac:dyDescent="0.2">
      <c r="A89" s="30"/>
      <c r="B89" s="31"/>
      <c r="C89" s="30"/>
      <c r="D89" s="30"/>
      <c r="E89" s="249" t="s">
        <v>822</v>
      </c>
      <c r="F89" s="248"/>
      <c r="G89" s="248"/>
      <c r="H89" s="248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7" t="s">
        <v>4857</v>
      </c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24.75" customHeight="1" x14ac:dyDescent="0.2">
      <c r="A91" s="30"/>
      <c r="B91" s="31"/>
      <c r="C91" s="30"/>
      <c r="D91" s="30"/>
      <c r="E91" s="211" t="str">
        <f>E13</f>
        <v>lešenie - SO01-2  Stavebné práce - demontáž lešenia /doplnenie výkazu/</v>
      </c>
      <c r="F91" s="248"/>
      <c r="G91" s="248"/>
      <c r="H91" s="248"/>
      <c r="I91" s="30"/>
      <c r="J91" s="30"/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7" t="s">
        <v>15</v>
      </c>
      <c r="D93" s="30"/>
      <c r="E93" s="30"/>
      <c r="F93" s="25" t="str">
        <f>F16</f>
        <v>parc.č.4212, k.ú.Banská Bystrica</v>
      </c>
      <c r="G93" s="30"/>
      <c r="H93" s="30"/>
      <c r="I93" s="27" t="s">
        <v>17</v>
      </c>
      <c r="J93" s="53">
        <f>IF(J16="","",J16)</f>
        <v>44053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6.9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5.2" customHeight="1" x14ac:dyDescent="0.2">
      <c r="A95" s="30"/>
      <c r="B95" s="31"/>
      <c r="C95" s="27" t="s">
        <v>18</v>
      </c>
      <c r="D95" s="30"/>
      <c r="E95" s="30"/>
      <c r="F95" s="25" t="str">
        <f>E19</f>
        <v>MBB, a.s.</v>
      </c>
      <c r="G95" s="30"/>
      <c r="H95" s="30"/>
      <c r="I95" s="27" t="s">
        <v>24</v>
      </c>
      <c r="J95" s="28" t="str">
        <f>E25</f>
        <v>CREAT s.r.o.</v>
      </c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2" customHeight="1" x14ac:dyDescent="0.2">
      <c r="A96" s="30"/>
      <c r="B96" s="31"/>
      <c r="C96" s="27" t="s">
        <v>22</v>
      </c>
      <c r="D96" s="30"/>
      <c r="E96" s="30"/>
      <c r="F96" s="25" t="str">
        <f>IF(E22="","",E22)</f>
        <v>podľa výberového konania</v>
      </c>
      <c r="G96" s="30"/>
      <c r="H96" s="30"/>
      <c r="I96" s="27" t="s">
        <v>28</v>
      </c>
      <c r="J96" s="28" t="str">
        <f>E28</f>
        <v>Ing.Jedlička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9.25" customHeight="1" x14ac:dyDescent="0.2">
      <c r="A98" s="30"/>
      <c r="B98" s="31"/>
      <c r="C98" s="113" t="s">
        <v>134</v>
      </c>
      <c r="D98" s="105"/>
      <c r="E98" s="105"/>
      <c r="F98" s="105"/>
      <c r="G98" s="105"/>
      <c r="H98" s="105"/>
      <c r="I98" s="105"/>
      <c r="J98" s="114" t="s">
        <v>135</v>
      </c>
      <c r="K98" s="105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2" customFormat="1" ht="10.35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2" customFormat="1" ht="22.9" customHeight="1" x14ac:dyDescent="0.2">
      <c r="A100" s="30"/>
      <c r="B100" s="31"/>
      <c r="C100" s="115" t="s">
        <v>136</v>
      </c>
      <c r="D100" s="30"/>
      <c r="E100" s="30"/>
      <c r="F100" s="30"/>
      <c r="G100" s="30"/>
      <c r="H100" s="30"/>
      <c r="I100" s="30"/>
      <c r="J100" s="69">
        <f>J126</f>
        <v>0</v>
      </c>
      <c r="K100" s="30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8" t="s">
        <v>137</v>
      </c>
    </row>
    <row r="101" spans="1:47" s="9" customFormat="1" ht="24.95" customHeight="1" x14ac:dyDescent="0.2">
      <c r="B101" s="116"/>
      <c r="D101" s="117" t="s">
        <v>244</v>
      </c>
      <c r="E101" s="118"/>
      <c r="F101" s="118"/>
      <c r="G101" s="118"/>
      <c r="H101" s="118"/>
      <c r="I101" s="118"/>
      <c r="J101" s="119">
        <f>J127</f>
        <v>0</v>
      </c>
      <c r="L101" s="116"/>
    </row>
    <row r="102" spans="1:47" s="10" customFormat="1" ht="19.899999999999999" customHeight="1" x14ac:dyDescent="0.2">
      <c r="B102" s="120"/>
      <c r="D102" s="121" t="s">
        <v>246</v>
      </c>
      <c r="E102" s="122"/>
      <c r="F102" s="122"/>
      <c r="G102" s="122"/>
      <c r="H102" s="122"/>
      <c r="I102" s="122"/>
      <c r="J102" s="123">
        <f>J128</f>
        <v>0</v>
      </c>
      <c r="L102" s="120"/>
    </row>
    <row r="103" spans="1:47" s="2" customFormat="1" ht="21.75" customHeight="1" x14ac:dyDescent="0.2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47" s="2" customFormat="1" ht="6.95" customHeight="1" x14ac:dyDescent="0.2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47" s="2" customFormat="1" ht="6.95" customHeight="1" x14ac:dyDescent="0.2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47" s="2" customFormat="1" ht="24.95" customHeight="1" x14ac:dyDescent="0.2">
      <c r="A109" s="30"/>
      <c r="B109" s="31"/>
      <c r="C109" s="22" t="s">
        <v>143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47" s="2" customFormat="1" ht="6.95" customHeight="1" x14ac:dyDescent="0.2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2" customFormat="1" ht="12" customHeight="1" x14ac:dyDescent="0.2">
      <c r="A111" s="30"/>
      <c r="B111" s="31"/>
      <c r="C111" s="27" t="s">
        <v>12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2" customFormat="1" ht="16.5" customHeight="1" x14ac:dyDescent="0.2">
      <c r="A112" s="30"/>
      <c r="B112" s="31"/>
      <c r="C112" s="30"/>
      <c r="D112" s="30"/>
      <c r="E112" s="246" t="str">
        <f>E7</f>
        <v>Rev., rek.a vyb.existujúcej šp. infrašt. a jej príslušenstva - Zimný štadión Banská Bystrica</v>
      </c>
      <c r="F112" s="247"/>
      <c r="G112" s="247"/>
      <c r="H112" s="247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1" customFormat="1" ht="12" customHeight="1" x14ac:dyDescent="0.2">
      <c r="B113" s="21"/>
      <c r="C113" s="27" t="s">
        <v>131</v>
      </c>
      <c r="L113" s="21"/>
    </row>
    <row r="114" spans="1:63" s="1" customFormat="1" ht="23.25" customHeight="1" x14ac:dyDescent="0.2">
      <c r="B114" s="21"/>
      <c r="E114" s="246" t="s">
        <v>241</v>
      </c>
      <c r="F114" s="221"/>
      <c r="G114" s="221"/>
      <c r="H114" s="221"/>
      <c r="L114" s="21"/>
    </row>
    <row r="115" spans="1:63" s="1" customFormat="1" ht="12" customHeight="1" x14ac:dyDescent="0.2">
      <c r="B115" s="21"/>
      <c r="C115" s="27" t="s">
        <v>242</v>
      </c>
      <c r="L115" s="21"/>
    </row>
    <row r="116" spans="1:63" s="2" customFormat="1" ht="16.5" customHeight="1" x14ac:dyDescent="0.2">
      <c r="A116" s="30"/>
      <c r="B116" s="31"/>
      <c r="C116" s="30"/>
      <c r="D116" s="30"/>
      <c r="E116" s="249" t="s">
        <v>822</v>
      </c>
      <c r="F116" s="248"/>
      <c r="G116" s="248"/>
      <c r="H116" s="248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 x14ac:dyDescent="0.2">
      <c r="A117" s="30"/>
      <c r="B117" s="31"/>
      <c r="C117" s="27" t="s">
        <v>4857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24.75" customHeight="1" x14ac:dyDescent="0.2">
      <c r="A118" s="30"/>
      <c r="B118" s="31"/>
      <c r="C118" s="30"/>
      <c r="D118" s="30"/>
      <c r="E118" s="211" t="str">
        <f>E13</f>
        <v>lešenie - SO01-2  Stavebné práce - demontáž lešenia /doplnenie výkazu/</v>
      </c>
      <c r="F118" s="248"/>
      <c r="G118" s="248"/>
      <c r="H118" s="248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 x14ac:dyDescent="0.2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 x14ac:dyDescent="0.2">
      <c r="A120" s="30"/>
      <c r="B120" s="31"/>
      <c r="C120" s="27" t="s">
        <v>15</v>
      </c>
      <c r="D120" s="30"/>
      <c r="E120" s="30"/>
      <c r="F120" s="25" t="str">
        <f>F16</f>
        <v>parc.č.4212, k.ú.Banská Bystrica</v>
      </c>
      <c r="G120" s="30"/>
      <c r="H120" s="30"/>
      <c r="I120" s="27" t="s">
        <v>17</v>
      </c>
      <c r="J120" s="53">
        <f>IF(J16="","",J16)</f>
        <v>44053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 x14ac:dyDescent="0.2">
      <c r="A122" s="30"/>
      <c r="B122" s="31"/>
      <c r="C122" s="27" t="s">
        <v>18</v>
      </c>
      <c r="D122" s="30"/>
      <c r="E122" s="30"/>
      <c r="F122" s="25" t="str">
        <f>E19</f>
        <v>MBB, a.s.</v>
      </c>
      <c r="G122" s="30"/>
      <c r="H122" s="30"/>
      <c r="I122" s="27" t="s">
        <v>24</v>
      </c>
      <c r="J122" s="28" t="str">
        <f>E25</f>
        <v>CREAT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 x14ac:dyDescent="0.2">
      <c r="A123" s="30"/>
      <c r="B123" s="31"/>
      <c r="C123" s="27" t="s">
        <v>22</v>
      </c>
      <c r="D123" s="30"/>
      <c r="E123" s="30"/>
      <c r="F123" s="25" t="str">
        <f>IF(E22="","",E22)</f>
        <v>podľa výberového konania</v>
      </c>
      <c r="G123" s="30"/>
      <c r="H123" s="30"/>
      <c r="I123" s="27" t="s">
        <v>28</v>
      </c>
      <c r="J123" s="28" t="str">
        <f>E28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 x14ac:dyDescent="0.2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 x14ac:dyDescent="0.2">
      <c r="A125" s="124"/>
      <c r="B125" s="125"/>
      <c r="C125" s="126" t="s">
        <v>144</v>
      </c>
      <c r="D125" s="127" t="s">
        <v>56</v>
      </c>
      <c r="E125" s="127" t="s">
        <v>52</v>
      </c>
      <c r="F125" s="127" t="s">
        <v>53</v>
      </c>
      <c r="G125" s="127" t="s">
        <v>145</v>
      </c>
      <c r="H125" s="127" t="s">
        <v>146</v>
      </c>
      <c r="I125" s="127" t="s">
        <v>147</v>
      </c>
      <c r="J125" s="128" t="s">
        <v>135</v>
      </c>
      <c r="K125" s="129" t="s">
        <v>148</v>
      </c>
      <c r="L125" s="130"/>
      <c r="M125" s="60" t="s">
        <v>1</v>
      </c>
      <c r="N125" s="61" t="s">
        <v>35</v>
      </c>
      <c r="O125" s="61" t="s">
        <v>149</v>
      </c>
      <c r="P125" s="61" t="s">
        <v>150</v>
      </c>
      <c r="Q125" s="61" t="s">
        <v>151</v>
      </c>
      <c r="R125" s="61" t="s">
        <v>152</v>
      </c>
      <c r="S125" s="61" t="s">
        <v>153</v>
      </c>
      <c r="T125" s="62" t="s">
        <v>154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" customHeight="1" x14ac:dyDescent="0.25">
      <c r="A126" s="30"/>
      <c r="B126" s="31"/>
      <c r="C126" s="67" t="s">
        <v>136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</f>
        <v>93.937919999999991</v>
      </c>
      <c r="Q126" s="64"/>
      <c r="R126" s="132">
        <f>R127</f>
        <v>0</v>
      </c>
      <c r="S126" s="64"/>
      <c r="T126" s="133">
        <f>T127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70</v>
      </c>
      <c r="AU126" s="18" t="s">
        <v>137</v>
      </c>
      <c r="BK126" s="134">
        <f>BK127</f>
        <v>0</v>
      </c>
    </row>
    <row r="127" spans="1:63" s="12" customFormat="1" ht="25.9" customHeight="1" x14ac:dyDescent="0.2">
      <c r="B127" s="135"/>
      <c r="D127" s="136" t="s">
        <v>70</v>
      </c>
      <c r="E127" s="137" t="s">
        <v>155</v>
      </c>
      <c r="F127" s="137" t="s">
        <v>264</v>
      </c>
      <c r="J127" s="138">
        <f>BK127</f>
        <v>0</v>
      </c>
      <c r="L127" s="135"/>
      <c r="M127" s="139"/>
      <c r="N127" s="140"/>
      <c r="O127" s="140"/>
      <c r="P127" s="141">
        <f>P128</f>
        <v>93.937919999999991</v>
      </c>
      <c r="Q127" s="140"/>
      <c r="R127" s="141">
        <f>R128</f>
        <v>0</v>
      </c>
      <c r="S127" s="140"/>
      <c r="T127" s="142">
        <f>T128</f>
        <v>0</v>
      </c>
      <c r="AR127" s="136" t="s">
        <v>79</v>
      </c>
      <c r="AT127" s="143" t="s">
        <v>70</v>
      </c>
      <c r="AU127" s="143" t="s">
        <v>71</v>
      </c>
      <c r="AY127" s="136" t="s">
        <v>157</v>
      </c>
      <c r="BK127" s="144">
        <f>BK128</f>
        <v>0</v>
      </c>
    </row>
    <row r="128" spans="1:63" s="12" customFormat="1" ht="22.9" customHeight="1" x14ac:dyDescent="0.2">
      <c r="B128" s="135"/>
      <c r="D128" s="136" t="s">
        <v>70</v>
      </c>
      <c r="E128" s="145" t="s">
        <v>178</v>
      </c>
      <c r="F128" s="145" t="s">
        <v>276</v>
      </c>
      <c r="J128" s="146">
        <f>BK128</f>
        <v>0</v>
      </c>
      <c r="L128" s="135"/>
      <c r="M128" s="139"/>
      <c r="N128" s="140"/>
      <c r="O128" s="140"/>
      <c r="P128" s="141">
        <f>SUM(P129:P130)</f>
        <v>93.937919999999991</v>
      </c>
      <c r="Q128" s="140"/>
      <c r="R128" s="141">
        <f>SUM(R129:R130)</f>
        <v>0</v>
      </c>
      <c r="S128" s="140"/>
      <c r="T128" s="142">
        <f>SUM(T129:T130)</f>
        <v>0</v>
      </c>
      <c r="AR128" s="136" t="s">
        <v>79</v>
      </c>
      <c r="AT128" s="143" t="s">
        <v>70</v>
      </c>
      <c r="AU128" s="143" t="s">
        <v>79</v>
      </c>
      <c r="AY128" s="136" t="s">
        <v>157</v>
      </c>
      <c r="BK128" s="144">
        <f>SUM(BK129:BK130)</f>
        <v>0</v>
      </c>
    </row>
    <row r="129" spans="1:65" s="2" customFormat="1" ht="24.2" customHeight="1" x14ac:dyDescent="0.2">
      <c r="A129" s="30"/>
      <c r="B129" s="147"/>
      <c r="C129" s="148" t="s">
        <v>79</v>
      </c>
      <c r="D129" s="148" t="s">
        <v>159</v>
      </c>
      <c r="E129" s="149" t="s">
        <v>4859</v>
      </c>
      <c r="F129" s="150" t="s">
        <v>4860</v>
      </c>
      <c r="G129" s="151" t="s">
        <v>168</v>
      </c>
      <c r="H129" s="152">
        <v>936.53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6.4000000000000001E-2</v>
      </c>
      <c r="P129" s="156">
        <f>O129*H129</f>
        <v>59.937919999999998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4861</v>
      </c>
    </row>
    <row r="130" spans="1:65" s="2" customFormat="1" ht="24.2" customHeight="1" x14ac:dyDescent="0.2">
      <c r="A130" s="30"/>
      <c r="B130" s="147"/>
      <c r="C130" s="148" t="s">
        <v>87</v>
      </c>
      <c r="D130" s="148" t="s">
        <v>159</v>
      </c>
      <c r="E130" s="149" t="s">
        <v>4862</v>
      </c>
      <c r="F130" s="150" t="s">
        <v>4863</v>
      </c>
      <c r="G130" s="151" t="s">
        <v>168</v>
      </c>
      <c r="H130" s="152">
        <v>500</v>
      </c>
      <c r="I130" s="152"/>
      <c r="J130" s="152">
        <f>ROUND(I130*H130,3)</f>
        <v>0</v>
      </c>
      <c r="K130" s="153"/>
      <c r="L130" s="31"/>
      <c r="M130" s="161" t="s">
        <v>1</v>
      </c>
      <c r="N130" s="162" t="s">
        <v>37</v>
      </c>
      <c r="O130" s="163">
        <v>6.8000000000000005E-2</v>
      </c>
      <c r="P130" s="163">
        <f>O130*H130</f>
        <v>34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4864</v>
      </c>
    </row>
    <row r="131" spans="1:65" s="2" customFormat="1" ht="6.95" customHeight="1" x14ac:dyDescent="0.2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31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</sheetData>
  <autoFilter ref="C125:K130"/>
  <mergeCells count="14">
    <mergeCell ref="E116:H116"/>
    <mergeCell ref="E114:H114"/>
    <mergeCell ref="E118:H118"/>
    <mergeCell ref="L2:V2"/>
    <mergeCell ref="E85:H85"/>
    <mergeCell ref="E89:H89"/>
    <mergeCell ref="E87:H87"/>
    <mergeCell ref="E91:H91"/>
    <mergeCell ref="E112:H11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13" workbookViewId="0">
      <selection activeCell="I129" sqref="I123:I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99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11" t="s">
        <v>4865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ROUND((SUM(BE120:BE129)),  2)</f>
        <v>0</v>
      </c>
      <c r="G33" s="30"/>
      <c r="H33" s="30"/>
      <c r="I33" s="104">
        <v>0.2</v>
      </c>
      <c r="J33" s="103">
        <f>ROUND(((SUM(BE120:BE129))*I33),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ROUND((SUM(BF120:BF129)),  2)</f>
        <v>0</v>
      </c>
      <c r="G34" s="30"/>
      <c r="H34" s="30"/>
      <c r="I34" s="104">
        <v>0.2</v>
      </c>
      <c r="J34" s="103">
        <f>ROUND(((SUM(BF120:BF129))*I34),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ROUND((SUM(BG120:BG129)),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ROUND((SUM(BH120:BH129)),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ROUND((SUM(BI120:BI129)),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11" t="str">
        <f>E9</f>
        <v>SO02 - SO02  Ošetrenie a náter strešného povrchu haly A náterom s vysokou reflexiou slnečného žiarenia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J121</f>
        <v>0</v>
      </c>
      <c r="L97" s="116"/>
    </row>
    <row r="98" spans="1:31" s="10" customFormat="1" ht="19.899999999999999" customHeight="1" x14ac:dyDescent="0.2">
      <c r="B98" s="120"/>
      <c r="D98" s="121" t="s">
        <v>246</v>
      </c>
      <c r="E98" s="122"/>
      <c r="F98" s="122"/>
      <c r="G98" s="122"/>
      <c r="H98" s="122"/>
      <c r="I98" s="122"/>
      <c r="J98" s="123">
        <f>J122</f>
        <v>0</v>
      </c>
      <c r="L98" s="120"/>
    </row>
    <row r="99" spans="1:31" s="9" customFormat="1" ht="24.95" customHeight="1" x14ac:dyDescent="0.2">
      <c r="B99" s="116"/>
      <c r="D99" s="117" t="s">
        <v>247</v>
      </c>
      <c r="E99" s="118"/>
      <c r="F99" s="118"/>
      <c r="G99" s="118"/>
      <c r="H99" s="118"/>
      <c r="I99" s="118"/>
      <c r="J99" s="119">
        <f>J124</f>
        <v>0</v>
      </c>
      <c r="L99" s="116"/>
    </row>
    <row r="100" spans="1:31" s="10" customFormat="1" ht="19.899999999999999" customHeight="1" x14ac:dyDescent="0.2">
      <c r="B100" s="120"/>
      <c r="D100" s="121" t="s">
        <v>840</v>
      </c>
      <c r="E100" s="122"/>
      <c r="F100" s="122"/>
      <c r="G100" s="122"/>
      <c r="H100" s="122"/>
      <c r="I100" s="122"/>
      <c r="J100" s="123">
        <f>J125</f>
        <v>0</v>
      </c>
      <c r="L100" s="120"/>
    </row>
    <row r="101" spans="1:31" s="2" customFormat="1" ht="21.75" customHeight="1" x14ac:dyDescent="0.2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 x14ac:dyDescent="0.2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 x14ac:dyDescent="0.2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 x14ac:dyDescent="0.2">
      <c r="A107" s="30"/>
      <c r="B107" s="31"/>
      <c r="C107" s="22" t="s">
        <v>143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 x14ac:dyDescent="0.2">
      <c r="A109" s="30"/>
      <c r="B109" s="31"/>
      <c r="C109" s="27" t="s">
        <v>12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 x14ac:dyDescent="0.2">
      <c r="A110" s="30"/>
      <c r="B110" s="31"/>
      <c r="C110" s="30"/>
      <c r="D110" s="30"/>
      <c r="E110" s="246" t="str">
        <f>E7</f>
        <v>Rev., rek.a vyb.existujúcej šp. infrašt. a jej príslušenstva - Zimný štadión Banská Bystrica</v>
      </c>
      <c r="F110" s="247"/>
      <c r="G110" s="247"/>
      <c r="H110" s="24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 x14ac:dyDescent="0.2">
      <c r="A111" s="30"/>
      <c r="B111" s="31"/>
      <c r="C111" s="27" t="s">
        <v>131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75" customHeight="1" x14ac:dyDescent="0.2">
      <c r="A112" s="30"/>
      <c r="B112" s="31"/>
      <c r="C112" s="30"/>
      <c r="D112" s="30"/>
      <c r="E112" s="211" t="str">
        <f>E9</f>
        <v>SO02 - SO02  Ošetrenie a náter strešného povrchu haly A náterom s vysokou reflexiou slnečného žiarenia</v>
      </c>
      <c r="F112" s="248"/>
      <c r="G112" s="248"/>
      <c r="H112" s="248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 x14ac:dyDescent="0.2">
      <c r="A114" s="30"/>
      <c r="B114" s="31"/>
      <c r="C114" s="27" t="s">
        <v>15</v>
      </c>
      <c r="D114" s="30"/>
      <c r="E114" s="30"/>
      <c r="F114" s="25" t="str">
        <f>F12</f>
        <v>parc.č.4212, k.ú.Banská Bystrica</v>
      </c>
      <c r="G114" s="30"/>
      <c r="H114" s="30"/>
      <c r="I114" s="27" t="s">
        <v>17</v>
      </c>
      <c r="J114" s="53">
        <f>IF(J12="","",J12)</f>
        <v>44053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 x14ac:dyDescent="0.2">
      <c r="A116" s="30"/>
      <c r="B116" s="31"/>
      <c r="C116" s="27" t="s">
        <v>18</v>
      </c>
      <c r="D116" s="30"/>
      <c r="E116" s="30"/>
      <c r="F116" s="25" t="str">
        <f>E15</f>
        <v>MBB, a.s.</v>
      </c>
      <c r="G116" s="30"/>
      <c r="H116" s="30"/>
      <c r="I116" s="27" t="s">
        <v>24</v>
      </c>
      <c r="J116" s="28" t="str">
        <f>E21</f>
        <v>CREAT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 x14ac:dyDescent="0.2">
      <c r="A117" s="30"/>
      <c r="B117" s="31"/>
      <c r="C117" s="27" t="s">
        <v>22</v>
      </c>
      <c r="D117" s="30"/>
      <c r="E117" s="30"/>
      <c r="F117" s="25" t="str">
        <f>IF(E18="","",E18)</f>
        <v>podľa výberového konania</v>
      </c>
      <c r="G117" s="30"/>
      <c r="H117" s="30"/>
      <c r="I117" s="27" t="s">
        <v>28</v>
      </c>
      <c r="J117" s="28" t="str">
        <f>E24</f>
        <v>Ing.Jedlička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 x14ac:dyDescent="0.2">
      <c r="A119" s="124"/>
      <c r="B119" s="125"/>
      <c r="C119" s="126" t="s">
        <v>144</v>
      </c>
      <c r="D119" s="127" t="s">
        <v>56</v>
      </c>
      <c r="E119" s="127" t="s">
        <v>52</v>
      </c>
      <c r="F119" s="127" t="s">
        <v>53</v>
      </c>
      <c r="G119" s="127" t="s">
        <v>145</v>
      </c>
      <c r="H119" s="127" t="s">
        <v>146</v>
      </c>
      <c r="I119" s="127" t="s">
        <v>147</v>
      </c>
      <c r="J119" s="128" t="s">
        <v>135</v>
      </c>
      <c r="K119" s="129" t="s">
        <v>148</v>
      </c>
      <c r="L119" s="130"/>
      <c r="M119" s="60" t="s">
        <v>1</v>
      </c>
      <c r="N119" s="61" t="s">
        <v>35</v>
      </c>
      <c r="O119" s="61" t="s">
        <v>149</v>
      </c>
      <c r="P119" s="61" t="s">
        <v>150</v>
      </c>
      <c r="Q119" s="61" t="s">
        <v>151</v>
      </c>
      <c r="R119" s="61" t="s">
        <v>152</v>
      </c>
      <c r="S119" s="61" t="s">
        <v>153</v>
      </c>
      <c r="T119" s="62" t="s">
        <v>154</v>
      </c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</row>
    <row r="120" spans="1:65" s="2" customFormat="1" ht="22.9" customHeight="1" x14ac:dyDescent="0.25">
      <c r="A120" s="30"/>
      <c r="B120" s="31"/>
      <c r="C120" s="67" t="s">
        <v>136</v>
      </c>
      <c r="D120" s="30"/>
      <c r="E120" s="30"/>
      <c r="F120" s="30"/>
      <c r="G120" s="30"/>
      <c r="H120" s="30"/>
      <c r="I120" s="30"/>
      <c r="J120" s="131">
        <f>BK120</f>
        <v>0</v>
      </c>
      <c r="K120" s="30"/>
      <c r="L120" s="31"/>
      <c r="M120" s="63"/>
      <c r="N120" s="54"/>
      <c r="O120" s="64"/>
      <c r="P120" s="132">
        <f>P121+P124</f>
        <v>3699.3</v>
      </c>
      <c r="Q120" s="64"/>
      <c r="R120" s="132">
        <f>R121+R124</f>
        <v>5.7750000000000004</v>
      </c>
      <c r="S120" s="64"/>
      <c r="T120" s="133">
        <f>T121+T124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70</v>
      </c>
      <c r="AU120" s="18" t="s">
        <v>137</v>
      </c>
      <c r="BK120" s="134">
        <f>BK121+BK124</f>
        <v>0</v>
      </c>
    </row>
    <row r="121" spans="1:65" s="12" customFormat="1" ht="25.9" customHeight="1" x14ac:dyDescent="0.2">
      <c r="B121" s="135"/>
      <c r="D121" s="136" t="s">
        <v>70</v>
      </c>
      <c r="E121" s="137" t="s">
        <v>155</v>
      </c>
      <c r="F121" s="137" t="s">
        <v>264</v>
      </c>
      <c r="J121" s="138">
        <f>BK121</f>
        <v>0</v>
      </c>
      <c r="L121" s="135"/>
      <c r="M121" s="139"/>
      <c r="N121" s="140"/>
      <c r="O121" s="140"/>
      <c r="P121" s="141">
        <f>P122</f>
        <v>492.8</v>
      </c>
      <c r="Q121" s="140"/>
      <c r="R121" s="141">
        <f>R122</f>
        <v>0</v>
      </c>
      <c r="S121" s="140"/>
      <c r="T121" s="142">
        <f>T122</f>
        <v>0</v>
      </c>
      <c r="AR121" s="136" t="s">
        <v>79</v>
      </c>
      <c r="AT121" s="143" t="s">
        <v>70</v>
      </c>
      <c r="AU121" s="143" t="s">
        <v>71</v>
      </c>
      <c r="AY121" s="136" t="s">
        <v>157</v>
      </c>
      <c r="BK121" s="144">
        <f>BK122</f>
        <v>0</v>
      </c>
    </row>
    <row r="122" spans="1:65" s="12" customFormat="1" ht="22.9" customHeight="1" x14ac:dyDescent="0.2">
      <c r="B122" s="135"/>
      <c r="D122" s="136" t="s">
        <v>70</v>
      </c>
      <c r="E122" s="145" t="s">
        <v>178</v>
      </c>
      <c r="F122" s="145" t="s">
        <v>276</v>
      </c>
      <c r="J122" s="146">
        <f>BK122</f>
        <v>0</v>
      </c>
      <c r="L122" s="135"/>
      <c r="M122" s="139"/>
      <c r="N122" s="140"/>
      <c r="O122" s="140"/>
      <c r="P122" s="141">
        <f>P123</f>
        <v>492.8</v>
      </c>
      <c r="Q122" s="140"/>
      <c r="R122" s="141">
        <f>R123</f>
        <v>0</v>
      </c>
      <c r="S122" s="140"/>
      <c r="T122" s="142">
        <f>T123</f>
        <v>0</v>
      </c>
      <c r="AR122" s="136" t="s">
        <v>79</v>
      </c>
      <c r="AT122" s="143" t="s">
        <v>70</v>
      </c>
      <c r="AU122" s="143" t="s">
        <v>79</v>
      </c>
      <c r="AY122" s="136" t="s">
        <v>157</v>
      </c>
      <c r="BK122" s="144">
        <f>BK123</f>
        <v>0</v>
      </c>
    </row>
    <row r="123" spans="1:65" s="2" customFormat="1" ht="24.2" customHeight="1" x14ac:dyDescent="0.2">
      <c r="A123" s="30"/>
      <c r="B123" s="147"/>
      <c r="C123" s="148" t="s">
        <v>79</v>
      </c>
      <c r="D123" s="148" t="s">
        <v>159</v>
      </c>
      <c r="E123" s="149" t="s">
        <v>4866</v>
      </c>
      <c r="F123" s="150" t="s">
        <v>4867</v>
      </c>
      <c r="G123" s="151" t="s">
        <v>168</v>
      </c>
      <c r="H123" s="152">
        <v>5500</v>
      </c>
      <c r="I123" s="152"/>
      <c r="J123" s="152">
        <f>ROUND(I123*H123,3)</f>
        <v>0</v>
      </c>
      <c r="K123" s="153"/>
      <c r="L123" s="31"/>
      <c r="M123" s="154" t="s">
        <v>1</v>
      </c>
      <c r="N123" s="155" t="s">
        <v>37</v>
      </c>
      <c r="O123" s="156">
        <v>8.9599999999999999E-2</v>
      </c>
      <c r="P123" s="156">
        <f>O123*H123</f>
        <v>492.8</v>
      </c>
      <c r="Q123" s="156">
        <v>0</v>
      </c>
      <c r="R123" s="156">
        <f>Q123*H123</f>
        <v>0</v>
      </c>
      <c r="S123" s="156">
        <v>0</v>
      </c>
      <c r="T123" s="157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8" t="s">
        <v>162</v>
      </c>
      <c r="AT123" s="158" t="s">
        <v>159</v>
      </c>
      <c r="AU123" s="158" t="s">
        <v>87</v>
      </c>
      <c r="AY123" s="18" t="s">
        <v>157</v>
      </c>
      <c r="BE123" s="159">
        <f>IF(N123="základná",J123,0)</f>
        <v>0</v>
      </c>
      <c r="BF123" s="159">
        <f>IF(N123="znížená",J123,0)</f>
        <v>0</v>
      </c>
      <c r="BG123" s="159">
        <f>IF(N123="zákl. prenesená",J123,0)</f>
        <v>0</v>
      </c>
      <c r="BH123" s="159">
        <f>IF(N123="zníž. prenesená",J123,0)</f>
        <v>0</v>
      </c>
      <c r="BI123" s="159">
        <f>IF(N123="nulová",J123,0)</f>
        <v>0</v>
      </c>
      <c r="BJ123" s="18" t="s">
        <v>87</v>
      </c>
      <c r="BK123" s="160">
        <f>ROUND(I123*H123,3)</f>
        <v>0</v>
      </c>
      <c r="BL123" s="18" t="s">
        <v>162</v>
      </c>
      <c r="BM123" s="158" t="s">
        <v>4868</v>
      </c>
    </row>
    <row r="124" spans="1:65" s="12" customFormat="1" ht="25.9" customHeight="1" x14ac:dyDescent="0.2">
      <c r="B124" s="135"/>
      <c r="D124" s="136" t="s">
        <v>70</v>
      </c>
      <c r="E124" s="137" t="s">
        <v>502</v>
      </c>
      <c r="F124" s="137" t="s">
        <v>503</v>
      </c>
      <c r="J124" s="138">
        <f>BK124</f>
        <v>0</v>
      </c>
      <c r="L124" s="135"/>
      <c r="M124" s="139"/>
      <c r="N124" s="140"/>
      <c r="O124" s="140"/>
      <c r="P124" s="141">
        <f>P125</f>
        <v>3206.5</v>
      </c>
      <c r="Q124" s="140"/>
      <c r="R124" s="141">
        <f>R125</f>
        <v>5.7750000000000004</v>
      </c>
      <c r="S124" s="140"/>
      <c r="T124" s="142">
        <f>T125</f>
        <v>0</v>
      </c>
      <c r="AR124" s="136" t="s">
        <v>87</v>
      </c>
      <c r="AT124" s="143" t="s">
        <v>70</v>
      </c>
      <c r="AU124" s="143" t="s">
        <v>71</v>
      </c>
      <c r="AY124" s="136" t="s">
        <v>157</v>
      </c>
      <c r="BK124" s="144">
        <f>BK125</f>
        <v>0</v>
      </c>
    </row>
    <row r="125" spans="1:65" s="12" customFormat="1" ht="22.9" customHeight="1" x14ac:dyDescent="0.2">
      <c r="B125" s="135"/>
      <c r="D125" s="136" t="s">
        <v>70</v>
      </c>
      <c r="E125" s="145" t="s">
        <v>4272</v>
      </c>
      <c r="F125" s="145" t="s">
        <v>4273</v>
      </c>
      <c r="J125" s="146">
        <f>BK125</f>
        <v>0</v>
      </c>
      <c r="L125" s="135"/>
      <c r="M125" s="139"/>
      <c r="N125" s="140"/>
      <c r="O125" s="140"/>
      <c r="P125" s="141">
        <f>SUM(P126:P129)</f>
        <v>3206.5</v>
      </c>
      <c r="Q125" s="140"/>
      <c r="R125" s="141">
        <f>SUM(R126:R129)</f>
        <v>5.7750000000000004</v>
      </c>
      <c r="S125" s="140"/>
      <c r="T125" s="142">
        <f>SUM(T126:T129)</f>
        <v>0</v>
      </c>
      <c r="AR125" s="136" t="s">
        <v>87</v>
      </c>
      <c r="AT125" s="143" t="s">
        <v>70</v>
      </c>
      <c r="AU125" s="143" t="s">
        <v>79</v>
      </c>
      <c r="AY125" s="136" t="s">
        <v>157</v>
      </c>
      <c r="BK125" s="144">
        <f>SUM(BK126:BK129)</f>
        <v>0</v>
      </c>
    </row>
    <row r="126" spans="1:65" s="2" customFormat="1" ht="24.2" customHeight="1" x14ac:dyDescent="0.2">
      <c r="A126" s="30"/>
      <c r="B126" s="147"/>
      <c r="C126" s="148" t="s">
        <v>87</v>
      </c>
      <c r="D126" s="148" t="s">
        <v>159</v>
      </c>
      <c r="E126" s="149" t="s">
        <v>4869</v>
      </c>
      <c r="F126" s="150" t="s">
        <v>4870</v>
      </c>
      <c r="G126" s="151" t="s">
        <v>168</v>
      </c>
      <c r="H126" s="152">
        <v>5500</v>
      </c>
      <c r="I126" s="152"/>
      <c r="J126" s="152">
        <f>ROUND(I126*H126,3)</f>
        <v>0</v>
      </c>
      <c r="K126" s="153"/>
      <c r="L126" s="31"/>
      <c r="M126" s="154" t="s">
        <v>1</v>
      </c>
      <c r="N126" s="155" t="s">
        <v>37</v>
      </c>
      <c r="O126" s="156">
        <v>0.115</v>
      </c>
      <c r="P126" s="156">
        <f>O126*H126</f>
        <v>632.5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220</v>
      </c>
      <c r="AT126" s="158" t="s">
        <v>159</v>
      </c>
      <c r="AU126" s="158" t="s">
        <v>87</v>
      </c>
      <c r="AY126" s="18" t="s">
        <v>157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8" t="s">
        <v>87</v>
      </c>
      <c r="BK126" s="160">
        <f>ROUND(I126*H126,3)</f>
        <v>0</v>
      </c>
      <c r="BL126" s="18" t="s">
        <v>220</v>
      </c>
      <c r="BM126" s="158" t="s">
        <v>4871</v>
      </c>
    </row>
    <row r="127" spans="1:65" s="2" customFormat="1" ht="37.9" customHeight="1" x14ac:dyDescent="0.2">
      <c r="A127" s="30"/>
      <c r="B127" s="147"/>
      <c r="C127" s="148" t="s">
        <v>92</v>
      </c>
      <c r="D127" s="148" t="s">
        <v>159</v>
      </c>
      <c r="E127" s="149" t="s">
        <v>4872</v>
      </c>
      <c r="F127" s="150" t="s">
        <v>4873</v>
      </c>
      <c r="G127" s="151" t="s">
        <v>168</v>
      </c>
      <c r="H127" s="152">
        <v>5500</v>
      </c>
      <c r="I127" s="152"/>
      <c r="J127" s="152">
        <f>ROUND(I127*H127,3)</f>
        <v>0</v>
      </c>
      <c r="K127" s="153"/>
      <c r="L127" s="31"/>
      <c r="M127" s="154" t="s">
        <v>1</v>
      </c>
      <c r="N127" s="155" t="s">
        <v>37</v>
      </c>
      <c r="O127" s="156">
        <v>0.156</v>
      </c>
      <c r="P127" s="156">
        <f>O127*H127</f>
        <v>858</v>
      </c>
      <c r="Q127" s="156">
        <v>3.5E-4</v>
      </c>
      <c r="R127" s="156">
        <f>Q127*H127</f>
        <v>1.925</v>
      </c>
      <c r="S127" s="156">
        <v>0</v>
      </c>
      <c r="T127" s="157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220</v>
      </c>
      <c r="AT127" s="158" t="s">
        <v>159</v>
      </c>
      <c r="AU127" s="158" t="s">
        <v>87</v>
      </c>
      <c r="AY127" s="18" t="s">
        <v>157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8" t="s">
        <v>87</v>
      </c>
      <c r="BK127" s="160">
        <f>ROUND(I127*H127,3)</f>
        <v>0</v>
      </c>
      <c r="BL127" s="18" t="s">
        <v>220</v>
      </c>
      <c r="BM127" s="158" t="s">
        <v>4874</v>
      </c>
    </row>
    <row r="128" spans="1:65" s="2" customFormat="1" ht="37.9" customHeight="1" x14ac:dyDescent="0.2">
      <c r="A128" s="30"/>
      <c r="B128" s="147"/>
      <c r="C128" s="148" t="s">
        <v>162</v>
      </c>
      <c r="D128" s="148" t="s">
        <v>159</v>
      </c>
      <c r="E128" s="149" t="s">
        <v>4875</v>
      </c>
      <c r="F128" s="150" t="s">
        <v>8183</v>
      </c>
      <c r="G128" s="151" t="s">
        <v>168</v>
      </c>
      <c r="H128" s="152">
        <v>5500</v>
      </c>
      <c r="I128" s="152"/>
      <c r="J128" s="152">
        <f>ROUND(I128*H128,3)</f>
        <v>0</v>
      </c>
      <c r="K128" s="153"/>
      <c r="L128" s="31"/>
      <c r="M128" s="154" t="s">
        <v>1</v>
      </c>
      <c r="N128" s="155" t="s">
        <v>37</v>
      </c>
      <c r="O128" s="156">
        <v>0.156</v>
      </c>
      <c r="P128" s="156">
        <f>O128*H128</f>
        <v>858</v>
      </c>
      <c r="Q128" s="156">
        <v>3.5E-4</v>
      </c>
      <c r="R128" s="156">
        <f>Q128*H128</f>
        <v>1.925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220</v>
      </c>
      <c r="AT128" s="158" t="s">
        <v>159</v>
      </c>
      <c r="AU128" s="158" t="s">
        <v>87</v>
      </c>
      <c r="AY128" s="18" t="s">
        <v>157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87</v>
      </c>
      <c r="BK128" s="160">
        <f>ROUND(I128*H128,3)</f>
        <v>0</v>
      </c>
      <c r="BL128" s="18" t="s">
        <v>220</v>
      </c>
      <c r="BM128" s="158" t="s">
        <v>4876</v>
      </c>
    </row>
    <row r="129" spans="1:65" s="2" customFormat="1" ht="37.9" customHeight="1" x14ac:dyDescent="0.2">
      <c r="A129" s="30"/>
      <c r="B129" s="147"/>
      <c r="C129" s="148" t="s">
        <v>174</v>
      </c>
      <c r="D129" s="148" t="s">
        <v>159</v>
      </c>
      <c r="E129" s="149" t="s">
        <v>4877</v>
      </c>
      <c r="F129" s="150" t="s">
        <v>8184</v>
      </c>
      <c r="G129" s="151" t="s">
        <v>168</v>
      </c>
      <c r="H129" s="152">
        <v>5500</v>
      </c>
      <c r="I129" s="152"/>
      <c r="J129" s="152">
        <f>ROUND(I129*H129,3)</f>
        <v>0</v>
      </c>
      <c r="K129" s="153"/>
      <c r="L129" s="31"/>
      <c r="M129" s="161" t="s">
        <v>1</v>
      </c>
      <c r="N129" s="162" t="s">
        <v>37</v>
      </c>
      <c r="O129" s="163">
        <v>0.156</v>
      </c>
      <c r="P129" s="163">
        <f>O129*H129</f>
        <v>858</v>
      </c>
      <c r="Q129" s="163">
        <v>3.5E-4</v>
      </c>
      <c r="R129" s="163">
        <f>Q129*H129</f>
        <v>1.925</v>
      </c>
      <c r="S129" s="163">
        <v>0</v>
      </c>
      <c r="T129" s="164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220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220</v>
      </c>
      <c r="BM129" s="158" t="s">
        <v>4878</v>
      </c>
    </row>
    <row r="130" spans="1:65" s="2" customFormat="1" ht="6.95" customHeight="1" x14ac:dyDescent="0.2">
      <c r="A130" s="30"/>
      <c r="B130" s="45"/>
      <c r="C130" s="46"/>
      <c r="D130" s="46"/>
      <c r="E130" s="46"/>
      <c r="F130" s="46"/>
      <c r="G130" s="46"/>
      <c r="H130" s="46"/>
      <c r="I130" s="46"/>
      <c r="J130" s="46"/>
      <c r="K130" s="46"/>
      <c r="L130" s="31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</sheetData>
  <autoFilter ref="C119:K129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53"/>
  <sheetViews>
    <sheetView showGridLines="0" topLeftCell="A117" workbookViewId="0">
      <selection activeCell="I130" sqref="I130:I35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102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11" t="s">
        <v>4879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ROUND(J127,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ROUND((SUM(BE127:BE352)),  2)</f>
        <v>0</v>
      </c>
      <c r="G33" s="30"/>
      <c r="H33" s="30"/>
      <c r="I33" s="104">
        <v>0.2</v>
      </c>
      <c r="J33" s="103">
        <f>ROUND(((SUM(BE127:BE352))*I33),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ROUND((SUM(BF127:BF352)),  2)</f>
        <v>0</v>
      </c>
      <c r="G34" s="30"/>
      <c r="H34" s="30"/>
      <c r="I34" s="104">
        <v>0.2</v>
      </c>
      <c r="J34" s="103">
        <f>ROUND(((SUM(BF127:BF352))*I34),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ROUND((SUM(BG127:BG352)),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ROUND((SUM(BH127:BH352)),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ROUND((SUM(BI127:BI352)),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11" t="str">
        <f>E9</f>
        <v>SO03 - SO03  Ošetrenie / úprava východnej štítovej steny haly A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J127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 x14ac:dyDescent="0.2">
      <c r="B98" s="120"/>
      <c r="D98" s="121" t="s">
        <v>246</v>
      </c>
      <c r="E98" s="122"/>
      <c r="F98" s="122"/>
      <c r="G98" s="122"/>
      <c r="H98" s="122"/>
      <c r="I98" s="122"/>
      <c r="J98" s="123">
        <f>J129</f>
        <v>0</v>
      </c>
      <c r="L98" s="120"/>
    </row>
    <row r="99" spans="1:31" s="10" customFormat="1" ht="19.899999999999999" customHeight="1" x14ac:dyDescent="0.2">
      <c r="B99" s="120"/>
      <c r="D99" s="121" t="s">
        <v>828</v>
      </c>
      <c r="E99" s="122"/>
      <c r="F99" s="122"/>
      <c r="G99" s="122"/>
      <c r="H99" s="122"/>
      <c r="I99" s="122"/>
      <c r="J99" s="123">
        <f>J162</f>
        <v>0</v>
      </c>
      <c r="L99" s="120"/>
    </row>
    <row r="100" spans="1:31" s="9" customFormat="1" ht="24.95" customHeight="1" x14ac:dyDescent="0.2">
      <c r="B100" s="116"/>
      <c r="D100" s="117" t="s">
        <v>247</v>
      </c>
      <c r="E100" s="118"/>
      <c r="F100" s="118"/>
      <c r="G100" s="118"/>
      <c r="H100" s="118"/>
      <c r="I100" s="118"/>
      <c r="J100" s="119">
        <f>J164</f>
        <v>0</v>
      </c>
      <c r="L100" s="116"/>
    </row>
    <row r="101" spans="1:31" s="10" customFormat="1" ht="19.899999999999999" customHeight="1" x14ac:dyDescent="0.2">
      <c r="B101" s="120"/>
      <c r="D101" s="121" t="s">
        <v>253</v>
      </c>
      <c r="E101" s="122"/>
      <c r="F101" s="122"/>
      <c r="G101" s="122"/>
      <c r="H101" s="122"/>
      <c r="I101" s="122"/>
      <c r="J101" s="123">
        <f>J165</f>
        <v>0</v>
      </c>
      <c r="L101" s="120"/>
    </row>
    <row r="102" spans="1:31" s="10" customFormat="1" ht="19.899999999999999" customHeight="1" x14ac:dyDescent="0.2">
      <c r="B102" s="120"/>
      <c r="D102" s="121" t="s">
        <v>254</v>
      </c>
      <c r="E102" s="122"/>
      <c r="F102" s="122"/>
      <c r="G102" s="122"/>
      <c r="H102" s="122"/>
      <c r="I102" s="122"/>
      <c r="J102" s="123">
        <f>J189</f>
        <v>0</v>
      </c>
      <c r="L102" s="120"/>
    </row>
    <row r="103" spans="1:31" s="10" customFormat="1" ht="19.899999999999999" customHeight="1" x14ac:dyDescent="0.2">
      <c r="B103" s="120"/>
      <c r="D103" s="121" t="s">
        <v>255</v>
      </c>
      <c r="E103" s="122"/>
      <c r="F103" s="122"/>
      <c r="G103" s="122"/>
      <c r="H103" s="122"/>
      <c r="I103" s="122"/>
      <c r="J103" s="123">
        <f>J198</f>
        <v>0</v>
      </c>
      <c r="L103" s="120"/>
    </row>
    <row r="104" spans="1:31" s="10" customFormat="1" ht="19.899999999999999" customHeight="1" x14ac:dyDescent="0.2">
      <c r="B104" s="120"/>
      <c r="D104" s="121" t="s">
        <v>834</v>
      </c>
      <c r="E104" s="122"/>
      <c r="F104" s="122"/>
      <c r="G104" s="122"/>
      <c r="H104" s="122"/>
      <c r="I104" s="122"/>
      <c r="J104" s="123">
        <f>J220</f>
        <v>0</v>
      </c>
      <c r="L104" s="120"/>
    </row>
    <row r="105" spans="1:31" s="10" customFormat="1" ht="19.899999999999999" customHeight="1" x14ac:dyDescent="0.2">
      <c r="B105" s="120"/>
      <c r="D105" s="121" t="s">
        <v>258</v>
      </c>
      <c r="E105" s="122"/>
      <c r="F105" s="122"/>
      <c r="G105" s="122"/>
      <c r="H105" s="122"/>
      <c r="I105" s="122"/>
      <c r="J105" s="123">
        <f>J288</f>
        <v>0</v>
      </c>
      <c r="L105" s="120"/>
    </row>
    <row r="106" spans="1:31" s="9" customFormat="1" ht="24.95" customHeight="1" x14ac:dyDescent="0.2">
      <c r="B106" s="116"/>
      <c r="D106" s="117" t="s">
        <v>259</v>
      </c>
      <c r="E106" s="118"/>
      <c r="F106" s="118"/>
      <c r="G106" s="118"/>
      <c r="H106" s="118"/>
      <c r="I106" s="118"/>
      <c r="J106" s="119">
        <f>J293</f>
        <v>0</v>
      </c>
      <c r="L106" s="116"/>
    </row>
    <row r="107" spans="1:31" s="10" customFormat="1" ht="19.899999999999999" customHeight="1" x14ac:dyDescent="0.2">
      <c r="B107" s="120"/>
      <c r="D107" s="121" t="s">
        <v>261</v>
      </c>
      <c r="E107" s="122"/>
      <c r="F107" s="122"/>
      <c r="G107" s="122"/>
      <c r="H107" s="122"/>
      <c r="I107" s="122"/>
      <c r="J107" s="123">
        <f>J294</f>
        <v>0</v>
      </c>
      <c r="L107" s="120"/>
    </row>
    <row r="108" spans="1:31" s="2" customFormat="1" ht="21.7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 x14ac:dyDescent="0.2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 x14ac:dyDescent="0.2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 x14ac:dyDescent="0.2">
      <c r="A114" s="30"/>
      <c r="B114" s="31"/>
      <c r="C114" s="22" t="s">
        <v>143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 x14ac:dyDescent="0.2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 x14ac:dyDescent="0.2">
      <c r="A117" s="30"/>
      <c r="B117" s="31"/>
      <c r="C117" s="30"/>
      <c r="D117" s="30"/>
      <c r="E117" s="246" t="str">
        <f>E7</f>
        <v>Rev., rek.a vyb.existujúcej šp. infrašt. a jej príslušenstva - Zimný štadión Banská Bystrica</v>
      </c>
      <c r="F117" s="247"/>
      <c r="G117" s="247"/>
      <c r="H117" s="247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 x14ac:dyDescent="0.2">
      <c r="A118" s="30"/>
      <c r="B118" s="31"/>
      <c r="C118" s="27" t="s">
        <v>131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6.5" customHeight="1" x14ac:dyDescent="0.2">
      <c r="A119" s="30"/>
      <c r="B119" s="31"/>
      <c r="C119" s="30"/>
      <c r="D119" s="30"/>
      <c r="E119" s="211" t="str">
        <f>E9</f>
        <v>SO03 - SO03  Ošetrenie / úprava východnej štítovej steny haly A</v>
      </c>
      <c r="F119" s="248"/>
      <c r="G119" s="248"/>
      <c r="H119" s="248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 x14ac:dyDescent="0.2">
      <c r="A121" s="30"/>
      <c r="B121" s="31"/>
      <c r="C121" s="27" t="s">
        <v>15</v>
      </c>
      <c r="D121" s="30"/>
      <c r="E121" s="30"/>
      <c r="F121" s="25" t="str">
        <f>F12</f>
        <v>parc.č.4212, k.ú.Banská Bystrica</v>
      </c>
      <c r="G121" s="30"/>
      <c r="H121" s="30"/>
      <c r="I121" s="27" t="s">
        <v>17</v>
      </c>
      <c r="J121" s="53">
        <f>IF(J12="","",J12)</f>
        <v>44053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 x14ac:dyDescent="0.2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 x14ac:dyDescent="0.2">
      <c r="A123" s="30"/>
      <c r="B123" s="31"/>
      <c r="C123" s="27" t="s">
        <v>18</v>
      </c>
      <c r="D123" s="30"/>
      <c r="E123" s="30"/>
      <c r="F123" s="25" t="str">
        <f>E15</f>
        <v>MBB, a.s.</v>
      </c>
      <c r="G123" s="30"/>
      <c r="H123" s="30"/>
      <c r="I123" s="27" t="s">
        <v>24</v>
      </c>
      <c r="J123" s="28" t="str">
        <f>E21</f>
        <v>CREAT s.r.o.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22</v>
      </c>
      <c r="D124" s="30"/>
      <c r="E124" s="30"/>
      <c r="F124" s="25" t="str">
        <f>IF(E18="","",E18)</f>
        <v>podľa výberového konania</v>
      </c>
      <c r="G124" s="30"/>
      <c r="H124" s="30"/>
      <c r="I124" s="27" t="s">
        <v>28</v>
      </c>
      <c r="J124" s="28" t="str">
        <f>E24</f>
        <v>Ing.Jedlička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 x14ac:dyDescent="0.2">
      <c r="A126" s="124"/>
      <c r="B126" s="125"/>
      <c r="C126" s="126" t="s">
        <v>144</v>
      </c>
      <c r="D126" s="127" t="s">
        <v>56</v>
      </c>
      <c r="E126" s="127" t="s">
        <v>52</v>
      </c>
      <c r="F126" s="127" t="s">
        <v>53</v>
      </c>
      <c r="G126" s="127" t="s">
        <v>145</v>
      </c>
      <c r="H126" s="127" t="s">
        <v>146</v>
      </c>
      <c r="I126" s="127" t="s">
        <v>147</v>
      </c>
      <c r="J126" s="128" t="s">
        <v>135</v>
      </c>
      <c r="K126" s="129" t="s">
        <v>148</v>
      </c>
      <c r="L126" s="130"/>
      <c r="M126" s="60" t="s">
        <v>1</v>
      </c>
      <c r="N126" s="61" t="s">
        <v>35</v>
      </c>
      <c r="O126" s="61" t="s">
        <v>149</v>
      </c>
      <c r="P126" s="61" t="s">
        <v>150</v>
      </c>
      <c r="Q126" s="61" t="s">
        <v>151</v>
      </c>
      <c r="R126" s="61" t="s">
        <v>152</v>
      </c>
      <c r="S126" s="61" t="s">
        <v>153</v>
      </c>
      <c r="T126" s="62" t="s">
        <v>154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 x14ac:dyDescent="0.25">
      <c r="A127" s="30"/>
      <c r="B127" s="31"/>
      <c r="C127" s="67" t="s">
        <v>136</v>
      </c>
      <c r="D127" s="30"/>
      <c r="E127" s="30"/>
      <c r="F127" s="30"/>
      <c r="G127" s="30"/>
      <c r="H127" s="30"/>
      <c r="I127" s="30"/>
      <c r="J127" s="131">
        <f>BK127</f>
        <v>0</v>
      </c>
      <c r="K127" s="30"/>
      <c r="L127" s="31"/>
      <c r="M127" s="63"/>
      <c r="N127" s="54"/>
      <c r="O127" s="64"/>
      <c r="P127" s="132">
        <f>P128+P164+P293</f>
        <v>1050.0085389999999</v>
      </c>
      <c r="Q127" s="64"/>
      <c r="R127" s="132">
        <f>R128+R164+R293</f>
        <v>14919.006040189999</v>
      </c>
      <c r="S127" s="64"/>
      <c r="T127" s="133">
        <f>T128+T164+T293</f>
        <v>16.664899999999999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70</v>
      </c>
      <c r="AU127" s="18" t="s">
        <v>137</v>
      </c>
      <c r="BK127" s="134">
        <f>BK128+BK164+BK293</f>
        <v>0</v>
      </c>
    </row>
    <row r="128" spans="1:63" s="12" customFormat="1" ht="25.9" customHeight="1" x14ac:dyDescent="0.2">
      <c r="B128" s="135"/>
      <c r="D128" s="136" t="s">
        <v>70</v>
      </c>
      <c r="E128" s="137" t="s">
        <v>155</v>
      </c>
      <c r="F128" s="137" t="s">
        <v>264</v>
      </c>
      <c r="J128" s="138">
        <f>BK128</f>
        <v>0</v>
      </c>
      <c r="L128" s="135"/>
      <c r="M128" s="139"/>
      <c r="N128" s="140"/>
      <c r="O128" s="140"/>
      <c r="P128" s="141">
        <f>P129+P162</f>
        <v>217.59485699999996</v>
      </c>
      <c r="Q128" s="140"/>
      <c r="R128" s="141">
        <f>R129+R162</f>
        <v>4.8394000000000004</v>
      </c>
      <c r="S128" s="140"/>
      <c r="T128" s="142">
        <f>T129+T162</f>
        <v>10.695</v>
      </c>
      <c r="AR128" s="136" t="s">
        <v>79</v>
      </c>
      <c r="AT128" s="143" t="s">
        <v>70</v>
      </c>
      <c r="AU128" s="143" t="s">
        <v>71</v>
      </c>
      <c r="AY128" s="136" t="s">
        <v>157</v>
      </c>
      <c r="BK128" s="144">
        <f>BK129+BK162</f>
        <v>0</v>
      </c>
    </row>
    <row r="129" spans="1:65" s="12" customFormat="1" ht="22.9" customHeight="1" x14ac:dyDescent="0.2">
      <c r="B129" s="135"/>
      <c r="D129" s="136" t="s">
        <v>70</v>
      </c>
      <c r="E129" s="145" t="s">
        <v>178</v>
      </c>
      <c r="F129" s="145" t="s">
        <v>276</v>
      </c>
      <c r="J129" s="146">
        <f>BK129</f>
        <v>0</v>
      </c>
      <c r="L129" s="135"/>
      <c r="M129" s="139"/>
      <c r="N129" s="140"/>
      <c r="O129" s="140"/>
      <c r="P129" s="141">
        <f>SUM(P130:P161)</f>
        <v>205.67639999999997</v>
      </c>
      <c r="Q129" s="140"/>
      <c r="R129" s="141">
        <f>SUM(R130:R161)</f>
        <v>4.8394000000000004</v>
      </c>
      <c r="S129" s="140"/>
      <c r="T129" s="142">
        <f>SUM(T130:T161)</f>
        <v>10.695</v>
      </c>
      <c r="AR129" s="136" t="s">
        <v>79</v>
      </c>
      <c r="AT129" s="143" t="s">
        <v>70</v>
      </c>
      <c r="AU129" s="143" t="s">
        <v>79</v>
      </c>
      <c r="AY129" s="136" t="s">
        <v>157</v>
      </c>
      <c r="BK129" s="144">
        <f>SUM(BK130:BK161)</f>
        <v>0</v>
      </c>
    </row>
    <row r="130" spans="1:65" s="2" customFormat="1" ht="24.2" customHeight="1" x14ac:dyDescent="0.2">
      <c r="A130" s="30"/>
      <c r="B130" s="147"/>
      <c r="C130" s="148" t="s">
        <v>79</v>
      </c>
      <c r="D130" s="148" t="s">
        <v>159</v>
      </c>
      <c r="E130" s="149" t="s">
        <v>2280</v>
      </c>
      <c r="F130" s="150" t="s">
        <v>2281</v>
      </c>
      <c r="G130" s="151" t="s">
        <v>168</v>
      </c>
      <c r="H130" s="152">
        <v>300</v>
      </c>
      <c r="I130" s="152"/>
      <c r="J130" s="152">
        <f>ROUND(I130*H130,3)</f>
        <v>0</v>
      </c>
      <c r="K130" s="153"/>
      <c r="L130" s="31"/>
      <c r="M130" s="154" t="s">
        <v>1</v>
      </c>
      <c r="N130" s="155" t="s">
        <v>37</v>
      </c>
      <c r="O130" s="156">
        <v>7.9000000000000001E-2</v>
      </c>
      <c r="P130" s="156">
        <f>O130*H130</f>
        <v>23.7</v>
      </c>
      <c r="Q130" s="156">
        <v>1.601E-2</v>
      </c>
      <c r="R130" s="156">
        <f>Q130*H130</f>
        <v>4.8029999999999999</v>
      </c>
      <c r="S130" s="156">
        <v>0</v>
      </c>
      <c r="T130" s="157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4880</v>
      </c>
    </row>
    <row r="131" spans="1:65" s="2" customFormat="1" ht="24.2" customHeight="1" x14ac:dyDescent="0.2">
      <c r="A131" s="30"/>
      <c r="B131" s="147"/>
      <c r="C131" s="148" t="s">
        <v>87</v>
      </c>
      <c r="D131" s="148" t="s">
        <v>159</v>
      </c>
      <c r="E131" s="149" t="s">
        <v>4862</v>
      </c>
      <c r="F131" s="150" t="s">
        <v>4863</v>
      </c>
      <c r="G131" s="151" t="s">
        <v>168</v>
      </c>
      <c r="H131" s="152">
        <v>300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6.8000000000000005E-2</v>
      </c>
      <c r="P131" s="156">
        <f>O131*H131</f>
        <v>20.400000000000002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4881</v>
      </c>
    </row>
    <row r="132" spans="1:65" s="2" customFormat="1" ht="37.9" customHeight="1" x14ac:dyDescent="0.2">
      <c r="A132" s="30"/>
      <c r="B132" s="147"/>
      <c r="C132" s="148" t="s">
        <v>92</v>
      </c>
      <c r="D132" s="148" t="s">
        <v>159</v>
      </c>
      <c r="E132" s="149" t="s">
        <v>2291</v>
      </c>
      <c r="F132" s="150" t="s">
        <v>2292</v>
      </c>
      <c r="G132" s="151" t="s">
        <v>168</v>
      </c>
      <c r="H132" s="152">
        <v>900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2E-3</v>
      </c>
      <c r="P132" s="156">
        <f>O132*H132</f>
        <v>1.8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4882</v>
      </c>
    </row>
    <row r="133" spans="1:65" s="14" customFormat="1" x14ac:dyDescent="0.2">
      <c r="B133" s="172"/>
      <c r="D133" s="166" t="s">
        <v>269</v>
      </c>
      <c r="E133" s="173" t="s">
        <v>1</v>
      </c>
      <c r="F133" s="174" t="s">
        <v>4883</v>
      </c>
      <c r="H133" s="175">
        <v>900</v>
      </c>
      <c r="L133" s="172"/>
      <c r="M133" s="176"/>
      <c r="N133" s="177"/>
      <c r="O133" s="177"/>
      <c r="P133" s="177"/>
      <c r="Q133" s="177"/>
      <c r="R133" s="177"/>
      <c r="S133" s="177"/>
      <c r="T133" s="178"/>
      <c r="AT133" s="173" t="s">
        <v>269</v>
      </c>
      <c r="AU133" s="173" t="s">
        <v>87</v>
      </c>
      <c r="AV133" s="14" t="s">
        <v>87</v>
      </c>
      <c r="AW133" s="14" t="s">
        <v>26</v>
      </c>
      <c r="AX133" s="14" t="s">
        <v>71</v>
      </c>
      <c r="AY133" s="173" t="s">
        <v>157</v>
      </c>
    </row>
    <row r="134" spans="1:65" s="15" customFormat="1" x14ac:dyDescent="0.2">
      <c r="B134" s="179"/>
      <c r="D134" s="166" t="s">
        <v>269</v>
      </c>
      <c r="E134" s="180" t="s">
        <v>1</v>
      </c>
      <c r="F134" s="181" t="s">
        <v>272</v>
      </c>
      <c r="H134" s="182">
        <v>900</v>
      </c>
      <c r="L134" s="179"/>
      <c r="M134" s="183"/>
      <c r="N134" s="184"/>
      <c r="O134" s="184"/>
      <c r="P134" s="184"/>
      <c r="Q134" s="184"/>
      <c r="R134" s="184"/>
      <c r="S134" s="184"/>
      <c r="T134" s="185"/>
      <c r="AT134" s="180" t="s">
        <v>269</v>
      </c>
      <c r="AU134" s="180" t="s">
        <v>87</v>
      </c>
      <c r="AV134" s="15" t="s">
        <v>162</v>
      </c>
      <c r="AW134" s="15" t="s">
        <v>26</v>
      </c>
      <c r="AX134" s="15" t="s">
        <v>79</v>
      </c>
      <c r="AY134" s="180" t="s">
        <v>157</v>
      </c>
    </row>
    <row r="135" spans="1:65" s="2" customFormat="1" ht="66.75" customHeight="1" x14ac:dyDescent="0.2">
      <c r="A135" s="30"/>
      <c r="B135" s="147"/>
      <c r="C135" s="148" t="s">
        <v>162</v>
      </c>
      <c r="D135" s="148" t="s">
        <v>159</v>
      </c>
      <c r="E135" s="149" t="s">
        <v>4884</v>
      </c>
      <c r="F135" s="150" t="s">
        <v>8185</v>
      </c>
      <c r="G135" s="151" t="s">
        <v>205</v>
      </c>
      <c r="H135" s="152">
        <v>104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0.192</v>
      </c>
      <c r="P135" s="156">
        <f>O135*H135</f>
        <v>19.968</v>
      </c>
      <c r="Q135" s="156">
        <v>3.5E-4</v>
      </c>
      <c r="R135" s="156">
        <f>Q135*H135</f>
        <v>3.6400000000000002E-2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4885</v>
      </c>
    </row>
    <row r="136" spans="1:65" s="14" customFormat="1" ht="33.75" x14ac:dyDescent="0.2">
      <c r="B136" s="172"/>
      <c r="D136" s="166" t="s">
        <v>269</v>
      </c>
      <c r="E136" s="173" t="s">
        <v>1</v>
      </c>
      <c r="F136" s="174" t="s">
        <v>4886</v>
      </c>
      <c r="H136" s="175">
        <v>104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5" customFormat="1" x14ac:dyDescent="0.2">
      <c r="B137" s="179"/>
      <c r="D137" s="166" t="s">
        <v>269</v>
      </c>
      <c r="E137" s="180" t="s">
        <v>1</v>
      </c>
      <c r="F137" s="181" t="s">
        <v>272</v>
      </c>
      <c r="H137" s="182">
        <v>104</v>
      </c>
      <c r="L137" s="179"/>
      <c r="M137" s="183"/>
      <c r="N137" s="184"/>
      <c r="O137" s="184"/>
      <c r="P137" s="184"/>
      <c r="Q137" s="184"/>
      <c r="R137" s="184"/>
      <c r="S137" s="184"/>
      <c r="T137" s="185"/>
      <c r="AT137" s="180" t="s">
        <v>269</v>
      </c>
      <c r="AU137" s="180" t="s">
        <v>87</v>
      </c>
      <c r="AV137" s="15" t="s">
        <v>162</v>
      </c>
      <c r="AW137" s="15" t="s">
        <v>26</v>
      </c>
      <c r="AX137" s="15" t="s">
        <v>79</v>
      </c>
      <c r="AY137" s="180" t="s">
        <v>157</v>
      </c>
    </row>
    <row r="138" spans="1:65" s="2" customFormat="1" ht="24.2" customHeight="1" x14ac:dyDescent="0.2">
      <c r="A138" s="30"/>
      <c r="B138" s="147"/>
      <c r="C138" s="148" t="s">
        <v>174</v>
      </c>
      <c r="D138" s="148" t="s">
        <v>159</v>
      </c>
      <c r="E138" s="149" t="s">
        <v>390</v>
      </c>
      <c r="F138" s="150" t="s">
        <v>391</v>
      </c>
      <c r="G138" s="151" t="s">
        <v>168</v>
      </c>
      <c r="H138" s="152">
        <v>345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0.29899999999999999</v>
      </c>
      <c r="P138" s="156">
        <f>O138*H138</f>
        <v>103.155</v>
      </c>
      <c r="Q138" s="156">
        <v>0</v>
      </c>
      <c r="R138" s="156">
        <f>Q138*H138</f>
        <v>0</v>
      </c>
      <c r="S138" s="156">
        <v>3.1E-2</v>
      </c>
      <c r="T138" s="157">
        <f>S138*H138</f>
        <v>10.695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4887</v>
      </c>
    </row>
    <row r="139" spans="1:65" s="13" customFormat="1" x14ac:dyDescent="0.2">
      <c r="B139" s="165"/>
      <c r="D139" s="166" t="s">
        <v>269</v>
      </c>
      <c r="E139" s="167" t="s">
        <v>1</v>
      </c>
      <c r="F139" s="168" t="s">
        <v>393</v>
      </c>
      <c r="H139" s="167" t="s">
        <v>1</v>
      </c>
      <c r="L139" s="165"/>
      <c r="M139" s="169"/>
      <c r="N139" s="170"/>
      <c r="O139" s="170"/>
      <c r="P139" s="170"/>
      <c r="Q139" s="170"/>
      <c r="R139" s="170"/>
      <c r="S139" s="170"/>
      <c r="T139" s="171"/>
      <c r="AT139" s="167" t="s">
        <v>269</v>
      </c>
      <c r="AU139" s="167" t="s">
        <v>87</v>
      </c>
      <c r="AV139" s="13" t="s">
        <v>79</v>
      </c>
      <c r="AW139" s="13" t="s">
        <v>26</v>
      </c>
      <c r="AX139" s="13" t="s">
        <v>71</v>
      </c>
      <c r="AY139" s="167" t="s">
        <v>157</v>
      </c>
    </row>
    <row r="140" spans="1:65" s="14" customFormat="1" x14ac:dyDescent="0.2">
      <c r="B140" s="172"/>
      <c r="D140" s="166" t="s">
        <v>269</v>
      </c>
      <c r="E140" s="173" t="s">
        <v>1</v>
      </c>
      <c r="F140" s="174" t="s">
        <v>4888</v>
      </c>
      <c r="H140" s="175">
        <v>345</v>
      </c>
      <c r="L140" s="172"/>
      <c r="M140" s="176"/>
      <c r="N140" s="177"/>
      <c r="O140" s="177"/>
      <c r="P140" s="177"/>
      <c r="Q140" s="177"/>
      <c r="R140" s="177"/>
      <c r="S140" s="177"/>
      <c r="T140" s="178"/>
      <c r="AT140" s="173" t="s">
        <v>269</v>
      </c>
      <c r="AU140" s="173" t="s">
        <v>87</v>
      </c>
      <c r="AV140" s="14" t="s">
        <v>87</v>
      </c>
      <c r="AW140" s="14" t="s">
        <v>26</v>
      </c>
      <c r="AX140" s="14" t="s">
        <v>71</v>
      </c>
      <c r="AY140" s="173" t="s">
        <v>157</v>
      </c>
    </row>
    <row r="141" spans="1:65" s="15" customFormat="1" x14ac:dyDescent="0.2">
      <c r="B141" s="179"/>
      <c r="D141" s="166" t="s">
        <v>269</v>
      </c>
      <c r="E141" s="180" t="s">
        <v>1</v>
      </c>
      <c r="F141" s="181" t="s">
        <v>272</v>
      </c>
      <c r="H141" s="182">
        <v>345</v>
      </c>
      <c r="L141" s="179"/>
      <c r="M141" s="183"/>
      <c r="N141" s="184"/>
      <c r="O141" s="184"/>
      <c r="P141" s="184"/>
      <c r="Q141" s="184"/>
      <c r="R141" s="184"/>
      <c r="S141" s="184"/>
      <c r="T141" s="185"/>
      <c r="AT141" s="180" t="s">
        <v>269</v>
      </c>
      <c r="AU141" s="180" t="s">
        <v>87</v>
      </c>
      <c r="AV141" s="15" t="s">
        <v>162</v>
      </c>
      <c r="AW141" s="15" t="s">
        <v>26</v>
      </c>
      <c r="AX141" s="15" t="s">
        <v>79</v>
      </c>
      <c r="AY141" s="180" t="s">
        <v>157</v>
      </c>
    </row>
    <row r="142" spans="1:65" s="2" customFormat="1" ht="14.45" customHeight="1" x14ac:dyDescent="0.2">
      <c r="A142" s="30"/>
      <c r="B142" s="147"/>
      <c r="C142" s="148" t="s">
        <v>164</v>
      </c>
      <c r="D142" s="148" t="s">
        <v>159</v>
      </c>
      <c r="E142" s="149" t="s">
        <v>216</v>
      </c>
      <c r="F142" s="150" t="s">
        <v>443</v>
      </c>
      <c r="G142" s="151" t="s">
        <v>218</v>
      </c>
      <c r="H142" s="152">
        <v>16.664999999999999</v>
      </c>
      <c r="I142" s="152"/>
      <c r="J142" s="152">
        <f>ROUND(I142*H142,3)</f>
        <v>0</v>
      </c>
      <c r="K142" s="153"/>
      <c r="L142" s="31"/>
      <c r="M142" s="154" t="s">
        <v>1</v>
      </c>
      <c r="N142" s="155" t="s">
        <v>37</v>
      </c>
      <c r="O142" s="156">
        <v>0.59799999999999998</v>
      </c>
      <c r="P142" s="156">
        <f>O142*H142</f>
        <v>9.9656699999999994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162</v>
      </c>
      <c r="AT142" s="158" t="s">
        <v>159</v>
      </c>
      <c r="AU142" s="158" t="s">
        <v>87</v>
      </c>
      <c r="AY142" s="18" t="s">
        <v>157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87</v>
      </c>
      <c r="BK142" s="160">
        <f>ROUND(I142*H142,3)</f>
        <v>0</v>
      </c>
      <c r="BL142" s="18" t="s">
        <v>162</v>
      </c>
      <c r="BM142" s="158" t="s">
        <v>4889</v>
      </c>
    </row>
    <row r="143" spans="1:65" s="2" customFormat="1" ht="24.2" customHeight="1" x14ac:dyDescent="0.2">
      <c r="A143" s="30"/>
      <c r="B143" s="147"/>
      <c r="C143" s="148" t="s">
        <v>183</v>
      </c>
      <c r="D143" s="148" t="s">
        <v>159</v>
      </c>
      <c r="E143" s="149" t="s">
        <v>445</v>
      </c>
      <c r="F143" s="150" t="s">
        <v>446</v>
      </c>
      <c r="G143" s="151" t="s">
        <v>218</v>
      </c>
      <c r="H143" s="152">
        <v>386.685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7.0000000000000001E-3</v>
      </c>
      <c r="P143" s="156">
        <f>O143*H143</f>
        <v>2.7067950000000001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4890</v>
      </c>
    </row>
    <row r="144" spans="1:65" s="14" customFormat="1" x14ac:dyDescent="0.2">
      <c r="B144" s="172"/>
      <c r="D144" s="166" t="s">
        <v>269</v>
      </c>
      <c r="E144" s="173" t="s">
        <v>1</v>
      </c>
      <c r="F144" s="174" t="s">
        <v>4891</v>
      </c>
      <c r="H144" s="175">
        <v>343.21499999999997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4" customFormat="1" x14ac:dyDescent="0.2">
      <c r="B145" s="172"/>
      <c r="D145" s="166" t="s">
        <v>269</v>
      </c>
      <c r="E145" s="173" t="s">
        <v>1</v>
      </c>
      <c r="F145" s="174" t="s">
        <v>4892</v>
      </c>
      <c r="H145" s="175">
        <v>43.47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1:65" s="15" customFormat="1" x14ac:dyDescent="0.2">
      <c r="B146" s="179"/>
      <c r="D146" s="166" t="s">
        <v>269</v>
      </c>
      <c r="E146" s="180" t="s">
        <v>1</v>
      </c>
      <c r="F146" s="181" t="s">
        <v>272</v>
      </c>
      <c r="H146" s="182">
        <v>386.685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 x14ac:dyDescent="0.2">
      <c r="A147" s="30"/>
      <c r="B147" s="147"/>
      <c r="C147" s="148" t="s">
        <v>187</v>
      </c>
      <c r="D147" s="148" t="s">
        <v>159</v>
      </c>
      <c r="E147" s="149" t="s">
        <v>221</v>
      </c>
      <c r="F147" s="150" t="s">
        <v>222</v>
      </c>
      <c r="G147" s="151" t="s">
        <v>218</v>
      </c>
      <c r="H147" s="152">
        <v>16.664999999999999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0.89</v>
      </c>
      <c r="P147" s="156">
        <f>O147*H147</f>
        <v>14.831849999999999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4893</v>
      </c>
    </row>
    <row r="148" spans="1:65" s="2" customFormat="1" ht="24.2" customHeight="1" x14ac:dyDescent="0.2">
      <c r="A148" s="30"/>
      <c r="B148" s="147"/>
      <c r="C148" s="148" t="s">
        <v>178</v>
      </c>
      <c r="D148" s="148" t="s">
        <v>159</v>
      </c>
      <c r="E148" s="149" t="s">
        <v>225</v>
      </c>
      <c r="F148" s="150" t="s">
        <v>226</v>
      </c>
      <c r="G148" s="151" t="s">
        <v>218</v>
      </c>
      <c r="H148" s="152">
        <v>66.66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0.1</v>
      </c>
      <c r="P148" s="156">
        <f>O148*H148</f>
        <v>6.6660000000000004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4894</v>
      </c>
    </row>
    <row r="149" spans="1:65" s="14" customFormat="1" x14ac:dyDescent="0.2">
      <c r="B149" s="172"/>
      <c r="D149" s="166" t="s">
        <v>269</v>
      </c>
      <c r="E149" s="173" t="s">
        <v>1</v>
      </c>
      <c r="F149" s="174" t="s">
        <v>4895</v>
      </c>
      <c r="H149" s="175">
        <v>66.66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1:65" s="15" customFormat="1" x14ac:dyDescent="0.2">
      <c r="B150" s="179"/>
      <c r="D150" s="166" t="s">
        <v>269</v>
      </c>
      <c r="E150" s="180" t="s">
        <v>1</v>
      </c>
      <c r="F150" s="181" t="s">
        <v>272</v>
      </c>
      <c r="H150" s="182">
        <v>66.66</v>
      </c>
      <c r="L150" s="179"/>
      <c r="M150" s="183"/>
      <c r="N150" s="184"/>
      <c r="O150" s="184"/>
      <c r="P150" s="184"/>
      <c r="Q150" s="184"/>
      <c r="R150" s="184"/>
      <c r="S150" s="184"/>
      <c r="T150" s="185"/>
      <c r="AT150" s="180" t="s">
        <v>269</v>
      </c>
      <c r="AU150" s="180" t="s">
        <v>87</v>
      </c>
      <c r="AV150" s="15" t="s">
        <v>162</v>
      </c>
      <c r="AW150" s="15" t="s">
        <v>26</v>
      </c>
      <c r="AX150" s="15" t="s">
        <v>79</v>
      </c>
      <c r="AY150" s="180" t="s">
        <v>157</v>
      </c>
    </row>
    <row r="151" spans="1:65" s="2" customFormat="1" ht="24.2" customHeight="1" x14ac:dyDescent="0.2">
      <c r="A151" s="30"/>
      <c r="B151" s="147"/>
      <c r="C151" s="148" t="s">
        <v>194</v>
      </c>
      <c r="D151" s="148" t="s">
        <v>159</v>
      </c>
      <c r="E151" s="149" t="s">
        <v>457</v>
      </c>
      <c r="F151" s="150" t="s">
        <v>458</v>
      </c>
      <c r="G151" s="151" t="s">
        <v>218</v>
      </c>
      <c r="H151" s="152">
        <v>16.664999999999999</v>
      </c>
      <c r="I151" s="152"/>
      <c r="J151" s="152">
        <f>ROUND(I151*H151,3)</f>
        <v>0</v>
      </c>
      <c r="K151" s="153"/>
      <c r="L151" s="31"/>
      <c r="M151" s="154" t="s">
        <v>1</v>
      </c>
      <c r="N151" s="155" t="s">
        <v>37</v>
      </c>
      <c r="O151" s="156">
        <v>0.14899999999999999</v>
      </c>
      <c r="P151" s="156">
        <f>O151*H151</f>
        <v>2.483085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162</v>
      </c>
      <c r="AT151" s="158" t="s">
        <v>159</v>
      </c>
      <c r="AU151" s="158" t="s">
        <v>87</v>
      </c>
      <c r="AY151" s="18" t="s">
        <v>157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8" t="s">
        <v>87</v>
      </c>
      <c r="BK151" s="160">
        <f>ROUND(I151*H151,3)</f>
        <v>0</v>
      </c>
      <c r="BL151" s="18" t="s">
        <v>162</v>
      </c>
      <c r="BM151" s="158" t="s">
        <v>4896</v>
      </c>
    </row>
    <row r="152" spans="1:65" s="2" customFormat="1" ht="14.45" customHeight="1" x14ac:dyDescent="0.2">
      <c r="A152" s="30"/>
      <c r="B152" s="147"/>
      <c r="C152" s="148" t="s">
        <v>198</v>
      </c>
      <c r="D152" s="148" t="s">
        <v>159</v>
      </c>
      <c r="E152" s="149" t="s">
        <v>471</v>
      </c>
      <c r="F152" s="150" t="s">
        <v>472</v>
      </c>
      <c r="G152" s="151" t="s">
        <v>218</v>
      </c>
      <c r="H152" s="152">
        <v>4.83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4897</v>
      </c>
    </row>
    <row r="153" spans="1:65" s="14" customFormat="1" x14ac:dyDescent="0.2">
      <c r="B153" s="172"/>
      <c r="D153" s="166" t="s">
        <v>269</v>
      </c>
      <c r="E153" s="173" t="s">
        <v>1</v>
      </c>
      <c r="F153" s="174" t="s">
        <v>4898</v>
      </c>
      <c r="H153" s="175">
        <v>4.83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5" customFormat="1" x14ac:dyDescent="0.2">
      <c r="B154" s="179"/>
      <c r="D154" s="166" t="s">
        <v>269</v>
      </c>
      <c r="E154" s="180" t="s">
        <v>1</v>
      </c>
      <c r="F154" s="181" t="s">
        <v>272</v>
      </c>
      <c r="H154" s="182">
        <v>4.83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269</v>
      </c>
      <c r="AU154" s="180" t="s">
        <v>87</v>
      </c>
      <c r="AV154" s="15" t="s">
        <v>162</v>
      </c>
      <c r="AW154" s="15" t="s">
        <v>26</v>
      </c>
      <c r="AX154" s="15" t="s">
        <v>79</v>
      </c>
      <c r="AY154" s="180" t="s">
        <v>157</v>
      </c>
    </row>
    <row r="155" spans="1:65" s="2" customFormat="1" ht="37.9" customHeight="1" x14ac:dyDescent="0.2">
      <c r="A155" s="30"/>
      <c r="B155" s="147"/>
      <c r="C155" s="148" t="s">
        <v>202</v>
      </c>
      <c r="D155" s="148" t="s">
        <v>159</v>
      </c>
      <c r="E155" s="149" t="s">
        <v>476</v>
      </c>
      <c r="F155" s="150" t="s">
        <v>477</v>
      </c>
      <c r="G155" s="151" t="s">
        <v>218</v>
      </c>
      <c r="H155" s="152">
        <v>7.4999999999999997E-2</v>
      </c>
      <c r="I155" s="152"/>
      <c r="J155" s="152">
        <f>ROUND(I155*H155,3)</f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162</v>
      </c>
      <c r="AT155" s="158" t="s">
        <v>159</v>
      </c>
      <c r="AU155" s="158" t="s">
        <v>87</v>
      </c>
      <c r="AY155" s="18" t="s">
        <v>157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8" t="s">
        <v>87</v>
      </c>
      <c r="BK155" s="160">
        <f>ROUND(I155*H155,3)</f>
        <v>0</v>
      </c>
      <c r="BL155" s="18" t="s">
        <v>162</v>
      </c>
      <c r="BM155" s="158" t="s">
        <v>4899</v>
      </c>
    </row>
    <row r="156" spans="1:65" s="14" customFormat="1" x14ac:dyDescent="0.2">
      <c r="B156" s="172"/>
      <c r="D156" s="166" t="s">
        <v>269</v>
      </c>
      <c r="E156" s="173" t="s">
        <v>1</v>
      </c>
      <c r="F156" s="174" t="s">
        <v>4900</v>
      </c>
      <c r="H156" s="175">
        <v>7.4999999999999997E-2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5" customFormat="1" x14ac:dyDescent="0.2">
      <c r="B157" s="179"/>
      <c r="D157" s="166" t="s">
        <v>269</v>
      </c>
      <c r="E157" s="180" t="s">
        <v>1</v>
      </c>
      <c r="F157" s="181" t="s">
        <v>272</v>
      </c>
      <c r="H157" s="182">
        <v>7.4999999999999997E-2</v>
      </c>
      <c r="L157" s="179"/>
      <c r="M157" s="183"/>
      <c r="N157" s="184"/>
      <c r="O157" s="184"/>
      <c r="P157" s="184"/>
      <c r="Q157" s="184"/>
      <c r="R157" s="184"/>
      <c r="S157" s="184"/>
      <c r="T157" s="185"/>
      <c r="AT157" s="180" t="s">
        <v>269</v>
      </c>
      <c r="AU157" s="180" t="s">
        <v>87</v>
      </c>
      <c r="AV157" s="15" t="s">
        <v>162</v>
      </c>
      <c r="AW157" s="15" t="s">
        <v>26</v>
      </c>
      <c r="AX157" s="15" t="s">
        <v>79</v>
      </c>
      <c r="AY157" s="180" t="s">
        <v>157</v>
      </c>
    </row>
    <row r="158" spans="1:65" s="2" customFormat="1" ht="24.2" customHeight="1" x14ac:dyDescent="0.2">
      <c r="A158" s="30"/>
      <c r="B158" s="147"/>
      <c r="C158" s="148" t="s">
        <v>207</v>
      </c>
      <c r="D158" s="148" t="s">
        <v>159</v>
      </c>
      <c r="E158" s="149" t="s">
        <v>490</v>
      </c>
      <c r="F158" s="150" t="s">
        <v>491</v>
      </c>
      <c r="G158" s="151" t="s">
        <v>218</v>
      </c>
      <c r="H158" s="152">
        <v>11.76</v>
      </c>
      <c r="I158" s="152"/>
      <c r="J158" s="152">
        <f>ROUND(I158*H158,3)</f>
        <v>0</v>
      </c>
      <c r="K158" s="153"/>
      <c r="L158" s="31"/>
      <c r="M158" s="154" t="s">
        <v>1</v>
      </c>
      <c r="N158" s="155" t="s">
        <v>37</v>
      </c>
      <c r="O158" s="156">
        <v>0</v>
      </c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162</v>
      </c>
      <c r="AT158" s="158" t="s">
        <v>159</v>
      </c>
      <c r="AU158" s="158" t="s">
        <v>87</v>
      </c>
      <c r="AY158" s="18" t="s">
        <v>157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87</v>
      </c>
      <c r="BK158" s="160">
        <f>ROUND(I158*H158,3)</f>
        <v>0</v>
      </c>
      <c r="BL158" s="18" t="s">
        <v>162</v>
      </c>
      <c r="BM158" s="158" t="s">
        <v>4901</v>
      </c>
    </row>
    <row r="159" spans="1:65" s="14" customFormat="1" x14ac:dyDescent="0.2">
      <c r="B159" s="172"/>
      <c r="D159" s="166" t="s">
        <v>269</v>
      </c>
      <c r="E159" s="173" t="s">
        <v>1</v>
      </c>
      <c r="F159" s="174" t="s">
        <v>4902</v>
      </c>
      <c r="H159" s="175">
        <v>11.76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5" customFormat="1" x14ac:dyDescent="0.2">
      <c r="B160" s="179"/>
      <c r="D160" s="166" t="s">
        <v>269</v>
      </c>
      <c r="E160" s="180" t="s">
        <v>1</v>
      </c>
      <c r="F160" s="181" t="s">
        <v>272</v>
      </c>
      <c r="H160" s="182">
        <v>11.76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269</v>
      </c>
      <c r="AU160" s="180" t="s">
        <v>87</v>
      </c>
      <c r="AV160" s="15" t="s">
        <v>162</v>
      </c>
      <c r="AW160" s="15" t="s">
        <v>26</v>
      </c>
      <c r="AX160" s="15" t="s">
        <v>79</v>
      </c>
      <c r="AY160" s="180" t="s">
        <v>157</v>
      </c>
    </row>
    <row r="161" spans="1:65" s="2" customFormat="1" ht="14.45" customHeight="1" x14ac:dyDescent="0.2">
      <c r="A161" s="30"/>
      <c r="B161" s="147"/>
      <c r="C161" s="148" t="s">
        <v>211</v>
      </c>
      <c r="D161" s="148" t="s">
        <v>159</v>
      </c>
      <c r="E161" s="149" t="s">
        <v>499</v>
      </c>
      <c r="F161" s="150" t="s">
        <v>500</v>
      </c>
      <c r="G161" s="151" t="s">
        <v>205</v>
      </c>
      <c r="H161" s="152">
        <v>4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4903</v>
      </c>
    </row>
    <row r="162" spans="1:65" s="12" customFormat="1" ht="22.9" customHeight="1" x14ac:dyDescent="0.2">
      <c r="B162" s="135"/>
      <c r="D162" s="136" t="s">
        <v>70</v>
      </c>
      <c r="E162" s="145" t="s">
        <v>232</v>
      </c>
      <c r="F162" s="145" t="s">
        <v>2394</v>
      </c>
      <c r="J162" s="146">
        <f>BK162</f>
        <v>0</v>
      </c>
      <c r="L162" s="135"/>
      <c r="M162" s="139"/>
      <c r="N162" s="140"/>
      <c r="O162" s="140"/>
      <c r="P162" s="141">
        <f>P163</f>
        <v>11.918457000000002</v>
      </c>
      <c r="Q162" s="140"/>
      <c r="R162" s="141">
        <f>R163</f>
        <v>0</v>
      </c>
      <c r="S162" s="140"/>
      <c r="T162" s="142">
        <f>T163</f>
        <v>0</v>
      </c>
      <c r="AR162" s="136" t="s">
        <v>79</v>
      </c>
      <c r="AT162" s="143" t="s">
        <v>70</v>
      </c>
      <c r="AU162" s="143" t="s">
        <v>79</v>
      </c>
      <c r="AY162" s="136" t="s">
        <v>157</v>
      </c>
      <c r="BK162" s="144">
        <f>BK163</f>
        <v>0</v>
      </c>
    </row>
    <row r="163" spans="1:65" s="2" customFormat="1" ht="24.2" customHeight="1" x14ac:dyDescent="0.2">
      <c r="A163" s="30"/>
      <c r="B163" s="147"/>
      <c r="C163" s="148" t="s">
        <v>215</v>
      </c>
      <c r="D163" s="148" t="s">
        <v>159</v>
      </c>
      <c r="E163" s="149" t="s">
        <v>4904</v>
      </c>
      <c r="F163" s="150" t="s">
        <v>4905</v>
      </c>
      <c r="G163" s="151" t="s">
        <v>218</v>
      </c>
      <c r="H163" s="152">
        <v>4.8390000000000004</v>
      </c>
      <c r="I163" s="152"/>
      <c r="J163" s="152">
        <f>ROUND(I163*H163,3)</f>
        <v>0</v>
      </c>
      <c r="K163" s="153"/>
      <c r="L163" s="31"/>
      <c r="M163" s="154" t="s">
        <v>1</v>
      </c>
      <c r="N163" s="155" t="s">
        <v>37</v>
      </c>
      <c r="O163" s="156">
        <v>2.4630000000000001</v>
      </c>
      <c r="P163" s="156">
        <f>O163*H163</f>
        <v>11.918457000000002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162</v>
      </c>
      <c r="AT163" s="158" t="s">
        <v>159</v>
      </c>
      <c r="AU163" s="158" t="s">
        <v>87</v>
      </c>
      <c r="AY163" s="18" t="s">
        <v>157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8" t="s">
        <v>87</v>
      </c>
      <c r="BK163" s="160">
        <f>ROUND(I163*H163,3)</f>
        <v>0</v>
      </c>
      <c r="BL163" s="18" t="s">
        <v>162</v>
      </c>
      <c r="BM163" s="158" t="s">
        <v>4906</v>
      </c>
    </row>
    <row r="164" spans="1:65" s="12" customFormat="1" ht="25.9" customHeight="1" x14ac:dyDescent="0.2">
      <c r="B164" s="135"/>
      <c r="D164" s="136" t="s">
        <v>70</v>
      </c>
      <c r="E164" s="137" t="s">
        <v>502</v>
      </c>
      <c r="F164" s="137" t="s">
        <v>503</v>
      </c>
      <c r="J164" s="138">
        <f>BK164</f>
        <v>0</v>
      </c>
      <c r="L164" s="135"/>
      <c r="M164" s="139"/>
      <c r="N164" s="140"/>
      <c r="O164" s="140"/>
      <c r="P164" s="141">
        <f>P165+P189+P198+P220+P288</f>
        <v>548.68301800000006</v>
      </c>
      <c r="Q164" s="140"/>
      <c r="R164" s="141">
        <f>R165+R189+R198+R220+R288</f>
        <v>13.248640190000003</v>
      </c>
      <c r="S164" s="140"/>
      <c r="T164" s="142">
        <f>T165+T189+T198+T220+T288</f>
        <v>5.9699</v>
      </c>
      <c r="AR164" s="136" t="s">
        <v>87</v>
      </c>
      <c r="AT164" s="143" t="s">
        <v>70</v>
      </c>
      <c r="AU164" s="143" t="s">
        <v>71</v>
      </c>
      <c r="AY164" s="136" t="s">
        <v>157</v>
      </c>
      <c r="BK164" s="144">
        <f>BK165+BK189+BK198+BK220+BK288</f>
        <v>0</v>
      </c>
    </row>
    <row r="165" spans="1:65" s="12" customFormat="1" ht="22.9" customHeight="1" x14ac:dyDescent="0.2">
      <c r="B165" s="135"/>
      <c r="D165" s="136" t="s">
        <v>70</v>
      </c>
      <c r="E165" s="145" t="s">
        <v>605</v>
      </c>
      <c r="F165" s="145" t="s">
        <v>606</v>
      </c>
      <c r="J165" s="146">
        <f>BK165</f>
        <v>0</v>
      </c>
      <c r="L165" s="135"/>
      <c r="M165" s="139"/>
      <c r="N165" s="140"/>
      <c r="O165" s="140"/>
      <c r="P165" s="141">
        <f>SUM(P166:P188)</f>
        <v>30.392050000000005</v>
      </c>
      <c r="Q165" s="140"/>
      <c r="R165" s="141">
        <f>SUM(R166:R188)</f>
        <v>1.0681039999999999</v>
      </c>
      <c r="S165" s="140"/>
      <c r="T165" s="142">
        <f>SUM(T166:T188)</f>
        <v>0.67200000000000004</v>
      </c>
      <c r="AR165" s="136" t="s">
        <v>87</v>
      </c>
      <c r="AT165" s="143" t="s">
        <v>70</v>
      </c>
      <c r="AU165" s="143" t="s">
        <v>79</v>
      </c>
      <c r="AY165" s="136" t="s">
        <v>157</v>
      </c>
      <c r="BK165" s="144">
        <f>SUM(BK166:BK188)</f>
        <v>0</v>
      </c>
    </row>
    <row r="166" spans="1:65" s="2" customFormat="1" ht="24.2" customHeight="1" x14ac:dyDescent="0.2">
      <c r="A166" s="30"/>
      <c r="B166" s="147"/>
      <c r="C166" s="148" t="s">
        <v>220</v>
      </c>
      <c r="D166" s="148" t="s">
        <v>159</v>
      </c>
      <c r="E166" s="149" t="s">
        <v>2848</v>
      </c>
      <c r="F166" s="150" t="s">
        <v>2849</v>
      </c>
      <c r="G166" s="151" t="s">
        <v>168</v>
      </c>
      <c r="H166" s="152">
        <v>61.05</v>
      </c>
      <c r="I166" s="152"/>
      <c r="J166" s="152">
        <f>ROUND(I166*H166,3)</f>
        <v>0</v>
      </c>
      <c r="K166" s="153"/>
      <c r="L166" s="31"/>
      <c r="M166" s="154" t="s">
        <v>1</v>
      </c>
      <c r="N166" s="155" t="s">
        <v>37</v>
      </c>
      <c r="O166" s="156">
        <v>0.19900000000000001</v>
      </c>
      <c r="P166" s="156">
        <f>O166*H166</f>
        <v>12.148949999999999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87</v>
      </c>
      <c r="BK166" s="160">
        <f>ROUND(I166*H166,3)</f>
        <v>0</v>
      </c>
      <c r="BL166" s="18" t="s">
        <v>220</v>
      </c>
      <c r="BM166" s="158" t="s">
        <v>4907</v>
      </c>
    </row>
    <row r="167" spans="1:65" s="13" customFormat="1" x14ac:dyDescent="0.2">
      <c r="B167" s="165"/>
      <c r="D167" s="166" t="s">
        <v>269</v>
      </c>
      <c r="E167" s="167" t="s">
        <v>1</v>
      </c>
      <c r="F167" s="168" t="s">
        <v>4908</v>
      </c>
      <c r="H167" s="167" t="s">
        <v>1</v>
      </c>
      <c r="L167" s="165"/>
      <c r="M167" s="169"/>
      <c r="N167" s="170"/>
      <c r="O167" s="170"/>
      <c r="P167" s="170"/>
      <c r="Q167" s="170"/>
      <c r="R167" s="170"/>
      <c r="S167" s="170"/>
      <c r="T167" s="171"/>
      <c r="AT167" s="167" t="s">
        <v>269</v>
      </c>
      <c r="AU167" s="167" t="s">
        <v>87</v>
      </c>
      <c r="AV167" s="13" t="s">
        <v>79</v>
      </c>
      <c r="AW167" s="13" t="s">
        <v>26</v>
      </c>
      <c r="AX167" s="13" t="s">
        <v>71</v>
      </c>
      <c r="AY167" s="167" t="s">
        <v>157</v>
      </c>
    </row>
    <row r="168" spans="1:65" s="14" customFormat="1" x14ac:dyDescent="0.2">
      <c r="B168" s="172"/>
      <c r="D168" s="166" t="s">
        <v>269</v>
      </c>
      <c r="E168" s="173" t="s">
        <v>1</v>
      </c>
      <c r="F168" s="174" t="s">
        <v>4909</v>
      </c>
      <c r="H168" s="175">
        <v>61.05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5" customFormat="1" x14ac:dyDescent="0.2">
      <c r="B169" s="179"/>
      <c r="D169" s="166" t="s">
        <v>269</v>
      </c>
      <c r="E169" s="180" t="s">
        <v>1</v>
      </c>
      <c r="F169" s="181" t="s">
        <v>272</v>
      </c>
      <c r="H169" s="182">
        <v>61.05</v>
      </c>
      <c r="L169" s="179"/>
      <c r="M169" s="183"/>
      <c r="N169" s="184"/>
      <c r="O169" s="184"/>
      <c r="P169" s="184"/>
      <c r="Q169" s="184"/>
      <c r="R169" s="184"/>
      <c r="S169" s="184"/>
      <c r="T169" s="185"/>
      <c r="AT169" s="180" t="s">
        <v>269</v>
      </c>
      <c r="AU169" s="180" t="s">
        <v>87</v>
      </c>
      <c r="AV169" s="15" t="s">
        <v>162</v>
      </c>
      <c r="AW169" s="15" t="s">
        <v>26</v>
      </c>
      <c r="AX169" s="15" t="s">
        <v>79</v>
      </c>
      <c r="AY169" s="180" t="s">
        <v>157</v>
      </c>
    </row>
    <row r="170" spans="1:65" s="2" customFormat="1" ht="30" customHeight="1" x14ac:dyDescent="0.2">
      <c r="A170" s="30"/>
      <c r="B170" s="147"/>
      <c r="C170" s="193" t="s">
        <v>224</v>
      </c>
      <c r="D170" s="193" t="s">
        <v>777</v>
      </c>
      <c r="E170" s="194" t="s">
        <v>2931</v>
      </c>
      <c r="F170" s="195" t="s">
        <v>8186</v>
      </c>
      <c r="G170" s="196" t="s">
        <v>168</v>
      </c>
      <c r="H170" s="197">
        <v>75</v>
      </c>
      <c r="I170" s="197"/>
      <c r="J170" s="197">
        <f>ROUND(I170*H170,3)</f>
        <v>0</v>
      </c>
      <c r="K170" s="198"/>
      <c r="L170" s="199"/>
      <c r="M170" s="200" t="s">
        <v>1</v>
      </c>
      <c r="N170" s="201" t="s">
        <v>37</v>
      </c>
      <c r="O170" s="156">
        <v>0</v>
      </c>
      <c r="P170" s="156">
        <f>O170*H170</f>
        <v>0</v>
      </c>
      <c r="Q170" s="156">
        <v>1.0999999999999999E-2</v>
      </c>
      <c r="R170" s="156">
        <f>Q170*H170</f>
        <v>0.82499999999999996</v>
      </c>
      <c r="S170" s="156">
        <v>0</v>
      </c>
      <c r="T170" s="15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511</v>
      </c>
      <c r="AT170" s="158" t="s">
        <v>777</v>
      </c>
      <c r="AU170" s="158" t="s">
        <v>87</v>
      </c>
      <c r="AY170" s="18" t="s">
        <v>157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8" t="s">
        <v>87</v>
      </c>
      <c r="BK170" s="160">
        <f>ROUND(I170*H170,3)</f>
        <v>0</v>
      </c>
      <c r="BL170" s="18" t="s">
        <v>220</v>
      </c>
      <c r="BM170" s="158" t="s">
        <v>4910</v>
      </c>
    </row>
    <row r="171" spans="1:65" s="14" customFormat="1" x14ac:dyDescent="0.2">
      <c r="B171" s="172"/>
      <c r="D171" s="166" t="s">
        <v>269</v>
      </c>
      <c r="E171" s="173" t="s">
        <v>1</v>
      </c>
      <c r="F171" s="174" t="s">
        <v>4911</v>
      </c>
      <c r="H171" s="175">
        <v>75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5" customFormat="1" x14ac:dyDescent="0.2">
      <c r="B172" s="179"/>
      <c r="D172" s="166" t="s">
        <v>269</v>
      </c>
      <c r="E172" s="180" t="s">
        <v>1</v>
      </c>
      <c r="F172" s="181" t="s">
        <v>272</v>
      </c>
      <c r="H172" s="182">
        <v>75</v>
      </c>
      <c r="L172" s="179"/>
      <c r="M172" s="183"/>
      <c r="N172" s="184"/>
      <c r="O172" s="184"/>
      <c r="P172" s="184"/>
      <c r="Q172" s="184"/>
      <c r="R172" s="184"/>
      <c r="S172" s="184"/>
      <c r="T172" s="185"/>
      <c r="AT172" s="180" t="s">
        <v>269</v>
      </c>
      <c r="AU172" s="180" t="s">
        <v>87</v>
      </c>
      <c r="AV172" s="15" t="s">
        <v>162</v>
      </c>
      <c r="AW172" s="15" t="s">
        <v>26</v>
      </c>
      <c r="AX172" s="15" t="s">
        <v>79</v>
      </c>
      <c r="AY172" s="180" t="s">
        <v>157</v>
      </c>
    </row>
    <row r="173" spans="1:65" s="2" customFormat="1" ht="24.2" customHeight="1" x14ac:dyDescent="0.2">
      <c r="A173" s="30"/>
      <c r="B173" s="147"/>
      <c r="C173" s="148" t="s">
        <v>228</v>
      </c>
      <c r="D173" s="148" t="s">
        <v>159</v>
      </c>
      <c r="E173" s="149" t="s">
        <v>4912</v>
      </c>
      <c r="F173" s="150" t="s">
        <v>4913</v>
      </c>
      <c r="G173" s="151" t="s">
        <v>168</v>
      </c>
      <c r="H173" s="152">
        <v>48</v>
      </c>
      <c r="I173" s="152"/>
      <c r="J173" s="152">
        <f>ROUND(I173*H173,3)</f>
        <v>0</v>
      </c>
      <c r="K173" s="153"/>
      <c r="L173" s="31"/>
      <c r="M173" s="154" t="s">
        <v>1</v>
      </c>
      <c r="N173" s="155" t="s">
        <v>37</v>
      </c>
      <c r="O173" s="156">
        <v>9.0999999999999998E-2</v>
      </c>
      <c r="P173" s="156">
        <f>O173*H173</f>
        <v>4.3680000000000003</v>
      </c>
      <c r="Q173" s="156">
        <v>0</v>
      </c>
      <c r="R173" s="156">
        <f>Q173*H173</f>
        <v>0</v>
      </c>
      <c r="S173" s="156">
        <v>1.4E-2</v>
      </c>
      <c r="T173" s="157">
        <f>S173*H173</f>
        <v>0.67200000000000004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220</v>
      </c>
      <c r="AT173" s="158" t="s">
        <v>159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220</v>
      </c>
      <c r="BM173" s="158" t="s">
        <v>4914</v>
      </c>
    </row>
    <row r="174" spans="1:65" s="13" customFormat="1" x14ac:dyDescent="0.2">
      <c r="B174" s="165"/>
      <c r="D174" s="166" t="s">
        <v>269</v>
      </c>
      <c r="E174" s="167" t="s">
        <v>1</v>
      </c>
      <c r="F174" s="168" t="s">
        <v>4915</v>
      </c>
      <c r="H174" s="167" t="s">
        <v>1</v>
      </c>
      <c r="L174" s="165"/>
      <c r="M174" s="169"/>
      <c r="N174" s="170"/>
      <c r="O174" s="170"/>
      <c r="P174" s="170"/>
      <c r="Q174" s="170"/>
      <c r="R174" s="170"/>
      <c r="S174" s="170"/>
      <c r="T174" s="171"/>
      <c r="AT174" s="167" t="s">
        <v>269</v>
      </c>
      <c r="AU174" s="167" t="s">
        <v>87</v>
      </c>
      <c r="AV174" s="13" t="s">
        <v>79</v>
      </c>
      <c r="AW174" s="13" t="s">
        <v>26</v>
      </c>
      <c r="AX174" s="13" t="s">
        <v>71</v>
      </c>
      <c r="AY174" s="167" t="s">
        <v>157</v>
      </c>
    </row>
    <row r="175" spans="1:65" s="14" customFormat="1" x14ac:dyDescent="0.2">
      <c r="B175" s="172"/>
      <c r="D175" s="166" t="s">
        <v>269</v>
      </c>
      <c r="E175" s="173" t="s">
        <v>1</v>
      </c>
      <c r="F175" s="174" t="s">
        <v>4916</v>
      </c>
      <c r="H175" s="175">
        <v>48</v>
      </c>
      <c r="L175" s="172"/>
      <c r="M175" s="176"/>
      <c r="N175" s="177"/>
      <c r="O175" s="177"/>
      <c r="P175" s="177"/>
      <c r="Q175" s="177"/>
      <c r="R175" s="177"/>
      <c r="S175" s="177"/>
      <c r="T175" s="178"/>
      <c r="AT175" s="173" t="s">
        <v>269</v>
      </c>
      <c r="AU175" s="173" t="s">
        <v>87</v>
      </c>
      <c r="AV175" s="14" t="s">
        <v>87</v>
      </c>
      <c r="AW175" s="14" t="s">
        <v>26</v>
      </c>
      <c r="AX175" s="14" t="s">
        <v>71</v>
      </c>
      <c r="AY175" s="173" t="s">
        <v>157</v>
      </c>
    </row>
    <row r="176" spans="1:65" s="15" customFormat="1" x14ac:dyDescent="0.2">
      <c r="B176" s="179"/>
      <c r="D176" s="166" t="s">
        <v>269</v>
      </c>
      <c r="E176" s="180" t="s">
        <v>1</v>
      </c>
      <c r="F176" s="181" t="s">
        <v>272</v>
      </c>
      <c r="H176" s="182">
        <v>48</v>
      </c>
      <c r="L176" s="179"/>
      <c r="M176" s="183"/>
      <c r="N176" s="184"/>
      <c r="O176" s="184"/>
      <c r="P176" s="184"/>
      <c r="Q176" s="184"/>
      <c r="R176" s="184"/>
      <c r="S176" s="184"/>
      <c r="T176" s="185"/>
      <c r="AT176" s="180" t="s">
        <v>269</v>
      </c>
      <c r="AU176" s="180" t="s">
        <v>87</v>
      </c>
      <c r="AV176" s="15" t="s">
        <v>162</v>
      </c>
      <c r="AW176" s="15" t="s">
        <v>26</v>
      </c>
      <c r="AX176" s="15" t="s">
        <v>79</v>
      </c>
      <c r="AY176" s="180" t="s">
        <v>157</v>
      </c>
    </row>
    <row r="177" spans="1:65" s="2" customFormat="1" ht="14.45" customHeight="1" x14ac:dyDescent="0.2">
      <c r="A177" s="30"/>
      <c r="B177" s="147"/>
      <c r="C177" s="148" t="s">
        <v>234</v>
      </c>
      <c r="D177" s="148" t="s">
        <v>159</v>
      </c>
      <c r="E177" s="149" t="s">
        <v>2993</v>
      </c>
      <c r="F177" s="150" t="s">
        <v>2994</v>
      </c>
      <c r="G177" s="151" t="s">
        <v>196</v>
      </c>
      <c r="H177" s="152">
        <v>103.4</v>
      </c>
      <c r="I177" s="152"/>
      <c r="J177" s="152">
        <f>ROUND(I177*H177,3)</f>
        <v>0</v>
      </c>
      <c r="K177" s="153"/>
      <c r="L177" s="31"/>
      <c r="M177" s="154" t="s">
        <v>1</v>
      </c>
      <c r="N177" s="155" t="s">
        <v>37</v>
      </c>
      <c r="O177" s="156">
        <v>0.13400000000000001</v>
      </c>
      <c r="P177" s="156">
        <f>O177*H177</f>
        <v>13.855600000000001</v>
      </c>
      <c r="Q177" s="156">
        <v>6.0000000000000002E-5</v>
      </c>
      <c r="R177" s="156">
        <f>Q177*H177</f>
        <v>6.2040000000000003E-3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220</v>
      </c>
      <c r="AT177" s="158" t="s">
        <v>159</v>
      </c>
      <c r="AU177" s="158" t="s">
        <v>87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220</v>
      </c>
      <c r="BM177" s="158" t="s">
        <v>4917</v>
      </c>
    </row>
    <row r="178" spans="1:65" s="13" customFormat="1" ht="22.5" x14ac:dyDescent="0.2">
      <c r="B178" s="165"/>
      <c r="D178" s="166" t="s">
        <v>269</v>
      </c>
      <c r="E178" s="167" t="s">
        <v>1</v>
      </c>
      <c r="F178" s="168" t="s">
        <v>4918</v>
      </c>
      <c r="H178" s="167" t="s">
        <v>1</v>
      </c>
      <c r="L178" s="165"/>
      <c r="M178" s="169"/>
      <c r="N178" s="170"/>
      <c r="O178" s="170"/>
      <c r="P178" s="170"/>
      <c r="Q178" s="170"/>
      <c r="R178" s="170"/>
      <c r="S178" s="170"/>
      <c r="T178" s="171"/>
      <c r="AT178" s="167" t="s">
        <v>269</v>
      </c>
      <c r="AU178" s="167" t="s">
        <v>87</v>
      </c>
      <c r="AV178" s="13" t="s">
        <v>79</v>
      </c>
      <c r="AW178" s="13" t="s">
        <v>26</v>
      </c>
      <c r="AX178" s="13" t="s">
        <v>71</v>
      </c>
      <c r="AY178" s="167" t="s">
        <v>157</v>
      </c>
    </row>
    <row r="179" spans="1:65" s="14" customFormat="1" x14ac:dyDescent="0.2">
      <c r="B179" s="172"/>
      <c r="D179" s="166" t="s">
        <v>269</v>
      </c>
      <c r="E179" s="173" t="s">
        <v>1</v>
      </c>
      <c r="F179" s="174" t="s">
        <v>4919</v>
      </c>
      <c r="H179" s="175">
        <v>103.4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5" customFormat="1" x14ac:dyDescent="0.2">
      <c r="B180" s="179"/>
      <c r="D180" s="166" t="s">
        <v>269</v>
      </c>
      <c r="E180" s="180" t="s">
        <v>1</v>
      </c>
      <c r="F180" s="181" t="s">
        <v>272</v>
      </c>
      <c r="H180" s="182">
        <v>103.4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14.45" customHeight="1" x14ac:dyDescent="0.2">
      <c r="A181" s="30"/>
      <c r="B181" s="147"/>
      <c r="C181" s="193" t="s">
        <v>7</v>
      </c>
      <c r="D181" s="193" t="s">
        <v>777</v>
      </c>
      <c r="E181" s="194" t="s">
        <v>4920</v>
      </c>
      <c r="F181" s="195" t="s">
        <v>4921</v>
      </c>
      <c r="G181" s="196" t="s">
        <v>161</v>
      </c>
      <c r="H181" s="197">
        <v>0.39800000000000002</v>
      </c>
      <c r="I181" s="197"/>
      <c r="J181" s="197">
        <f>ROUND(I181*H181,3)</f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>O181*H181</f>
        <v>0</v>
      </c>
      <c r="Q181" s="156">
        <v>0.55000000000000004</v>
      </c>
      <c r="R181" s="156">
        <f>Q181*H181</f>
        <v>0.21890000000000004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511</v>
      </c>
      <c r="AT181" s="158" t="s">
        <v>777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220</v>
      </c>
      <c r="BM181" s="158" t="s">
        <v>4922</v>
      </c>
    </row>
    <row r="182" spans="1:65" s="14" customFormat="1" x14ac:dyDescent="0.2">
      <c r="B182" s="172"/>
      <c r="D182" s="166" t="s">
        <v>269</v>
      </c>
      <c r="E182" s="173" t="s">
        <v>1</v>
      </c>
      <c r="F182" s="174" t="s">
        <v>4923</v>
      </c>
      <c r="H182" s="175">
        <v>0.36199999999999999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6" customFormat="1" x14ac:dyDescent="0.2">
      <c r="B183" s="186"/>
      <c r="D183" s="166" t="s">
        <v>269</v>
      </c>
      <c r="E183" s="187" t="s">
        <v>1</v>
      </c>
      <c r="F183" s="188" t="s">
        <v>319</v>
      </c>
      <c r="H183" s="189">
        <v>0.36199999999999999</v>
      </c>
      <c r="L183" s="186"/>
      <c r="M183" s="190"/>
      <c r="N183" s="191"/>
      <c r="O183" s="191"/>
      <c r="P183" s="191"/>
      <c r="Q183" s="191"/>
      <c r="R183" s="191"/>
      <c r="S183" s="191"/>
      <c r="T183" s="192"/>
      <c r="AT183" s="187" t="s">
        <v>269</v>
      </c>
      <c r="AU183" s="187" t="s">
        <v>87</v>
      </c>
      <c r="AV183" s="16" t="s">
        <v>92</v>
      </c>
      <c r="AW183" s="16" t="s">
        <v>26</v>
      </c>
      <c r="AX183" s="16" t="s">
        <v>71</v>
      </c>
      <c r="AY183" s="187" t="s">
        <v>157</v>
      </c>
    </row>
    <row r="184" spans="1:65" s="14" customFormat="1" x14ac:dyDescent="0.2">
      <c r="B184" s="172"/>
      <c r="D184" s="166" t="s">
        <v>269</v>
      </c>
      <c r="E184" s="173" t="s">
        <v>1</v>
      </c>
      <c r="F184" s="174" t="s">
        <v>4924</v>
      </c>
      <c r="H184" s="175">
        <v>3.5999999999999997E-2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1:65" s="16" customFormat="1" x14ac:dyDescent="0.2">
      <c r="B185" s="186"/>
      <c r="D185" s="166" t="s">
        <v>269</v>
      </c>
      <c r="E185" s="187" t="s">
        <v>1</v>
      </c>
      <c r="F185" s="188" t="s">
        <v>319</v>
      </c>
      <c r="H185" s="189">
        <v>3.5999999999999997E-2</v>
      </c>
      <c r="L185" s="186"/>
      <c r="M185" s="190"/>
      <c r="N185" s="191"/>
      <c r="O185" s="191"/>
      <c r="P185" s="191"/>
      <c r="Q185" s="191"/>
      <c r="R185" s="191"/>
      <c r="S185" s="191"/>
      <c r="T185" s="192"/>
      <c r="AT185" s="187" t="s">
        <v>269</v>
      </c>
      <c r="AU185" s="187" t="s">
        <v>87</v>
      </c>
      <c r="AV185" s="16" t="s">
        <v>92</v>
      </c>
      <c r="AW185" s="16" t="s">
        <v>26</v>
      </c>
      <c r="AX185" s="16" t="s">
        <v>71</v>
      </c>
      <c r="AY185" s="187" t="s">
        <v>157</v>
      </c>
    </row>
    <row r="186" spans="1:65" s="15" customFormat="1" x14ac:dyDescent="0.2">
      <c r="B186" s="179"/>
      <c r="D186" s="166" t="s">
        <v>269</v>
      </c>
      <c r="E186" s="180" t="s">
        <v>1</v>
      </c>
      <c r="F186" s="181" t="s">
        <v>272</v>
      </c>
      <c r="H186" s="182">
        <v>0.39800000000000002</v>
      </c>
      <c r="L186" s="179"/>
      <c r="M186" s="183"/>
      <c r="N186" s="184"/>
      <c r="O186" s="184"/>
      <c r="P186" s="184"/>
      <c r="Q186" s="184"/>
      <c r="R186" s="184"/>
      <c r="S186" s="184"/>
      <c r="T186" s="185"/>
      <c r="AT186" s="180" t="s">
        <v>269</v>
      </c>
      <c r="AU186" s="180" t="s">
        <v>87</v>
      </c>
      <c r="AV186" s="15" t="s">
        <v>162</v>
      </c>
      <c r="AW186" s="15" t="s">
        <v>26</v>
      </c>
      <c r="AX186" s="15" t="s">
        <v>79</v>
      </c>
      <c r="AY186" s="180" t="s">
        <v>157</v>
      </c>
    </row>
    <row r="187" spans="1:65" s="2" customFormat="1" ht="24.2" customHeight="1" x14ac:dyDescent="0.2">
      <c r="A187" s="30"/>
      <c r="B187" s="147"/>
      <c r="C187" s="148" t="s">
        <v>451</v>
      </c>
      <c r="D187" s="148" t="s">
        <v>159</v>
      </c>
      <c r="E187" s="149" t="s">
        <v>4925</v>
      </c>
      <c r="F187" s="150" t="s">
        <v>4926</v>
      </c>
      <c r="G187" s="151" t="s">
        <v>168</v>
      </c>
      <c r="H187" s="152">
        <v>75</v>
      </c>
      <c r="I187" s="152"/>
      <c r="J187" s="152">
        <f>ROUND(I187*H187,3)</f>
        <v>0</v>
      </c>
      <c r="K187" s="153"/>
      <c r="L187" s="31"/>
      <c r="M187" s="154" t="s">
        <v>1</v>
      </c>
      <c r="N187" s="155" t="s">
        <v>37</v>
      </c>
      <c r="O187" s="156">
        <v>2.5999999999999998E-4</v>
      </c>
      <c r="P187" s="156">
        <f>O187*H187</f>
        <v>1.95E-2</v>
      </c>
      <c r="Q187" s="156">
        <v>2.4000000000000001E-4</v>
      </c>
      <c r="R187" s="156">
        <f>Q187*H187</f>
        <v>1.8000000000000002E-2</v>
      </c>
      <c r="S187" s="156">
        <v>0</v>
      </c>
      <c r="T187" s="15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8" t="s">
        <v>87</v>
      </c>
      <c r="BK187" s="160">
        <f>ROUND(I187*H187,3)</f>
        <v>0</v>
      </c>
      <c r="BL187" s="18" t="s">
        <v>220</v>
      </c>
      <c r="BM187" s="158" t="s">
        <v>4927</v>
      </c>
    </row>
    <row r="188" spans="1:65" s="2" customFormat="1" ht="24.2" customHeight="1" x14ac:dyDescent="0.2">
      <c r="A188" s="30"/>
      <c r="B188" s="147"/>
      <c r="C188" s="148" t="s">
        <v>453</v>
      </c>
      <c r="D188" s="148" t="s">
        <v>159</v>
      </c>
      <c r="E188" s="149" t="s">
        <v>627</v>
      </c>
      <c r="F188" s="150" t="s">
        <v>628</v>
      </c>
      <c r="G188" s="151" t="s">
        <v>514</v>
      </c>
      <c r="H188" s="152">
        <v>4.7</v>
      </c>
      <c r="I188" s="152"/>
      <c r="J188" s="152">
        <f>ROUND(I188*H188,3)</f>
        <v>0</v>
      </c>
      <c r="K188" s="153"/>
      <c r="L188" s="31"/>
      <c r="M188" s="154" t="s">
        <v>1</v>
      </c>
      <c r="N188" s="155" t="s">
        <v>37</v>
      </c>
      <c r="O188" s="156">
        <v>0</v>
      </c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220</v>
      </c>
      <c r="AT188" s="158" t="s">
        <v>159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220</v>
      </c>
      <c r="BM188" s="158" t="s">
        <v>4928</v>
      </c>
    </row>
    <row r="189" spans="1:65" s="12" customFormat="1" ht="22.9" customHeight="1" x14ac:dyDescent="0.2">
      <c r="B189" s="135"/>
      <c r="D189" s="136" t="s">
        <v>70</v>
      </c>
      <c r="E189" s="145" t="s">
        <v>630</v>
      </c>
      <c r="F189" s="145" t="s">
        <v>631</v>
      </c>
      <c r="J189" s="146">
        <f>BK189</f>
        <v>0</v>
      </c>
      <c r="L189" s="135"/>
      <c r="M189" s="139"/>
      <c r="N189" s="140"/>
      <c r="O189" s="140"/>
      <c r="P189" s="141">
        <f>SUM(P190:P197)</f>
        <v>69.238568000000001</v>
      </c>
      <c r="Q189" s="140"/>
      <c r="R189" s="141">
        <f>SUM(R190:R197)</f>
        <v>0</v>
      </c>
      <c r="S189" s="140"/>
      <c r="T189" s="142">
        <f>SUM(T190:T197)</f>
        <v>0</v>
      </c>
      <c r="AR189" s="136" t="s">
        <v>87</v>
      </c>
      <c r="AT189" s="143" t="s">
        <v>70</v>
      </c>
      <c r="AU189" s="143" t="s">
        <v>79</v>
      </c>
      <c r="AY189" s="136" t="s">
        <v>157</v>
      </c>
      <c r="BK189" s="144">
        <f>SUM(BK190:BK197)</f>
        <v>0</v>
      </c>
    </row>
    <row r="190" spans="1:65" s="2" customFormat="1" ht="24.2" customHeight="1" x14ac:dyDescent="0.2">
      <c r="A190" s="30"/>
      <c r="B190" s="147"/>
      <c r="C190" s="148" t="s">
        <v>456</v>
      </c>
      <c r="D190" s="148" t="s">
        <v>159</v>
      </c>
      <c r="E190" s="149" t="s">
        <v>655</v>
      </c>
      <c r="F190" s="150" t="s">
        <v>656</v>
      </c>
      <c r="G190" s="151" t="s">
        <v>196</v>
      </c>
      <c r="H190" s="152">
        <v>353.25799999999998</v>
      </c>
      <c r="I190" s="152"/>
      <c r="J190" s="152">
        <f>ROUND(I190*H190,3)</f>
        <v>0</v>
      </c>
      <c r="K190" s="153"/>
      <c r="L190" s="31"/>
      <c r="M190" s="154" t="s">
        <v>1</v>
      </c>
      <c r="N190" s="155" t="s">
        <v>37</v>
      </c>
      <c r="O190" s="156">
        <v>0.19600000000000001</v>
      </c>
      <c r="P190" s="156">
        <f>O190*H190</f>
        <v>69.238568000000001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220</v>
      </c>
      <c r="AT190" s="158" t="s">
        <v>159</v>
      </c>
      <c r="AU190" s="158" t="s">
        <v>87</v>
      </c>
      <c r="AY190" s="18" t="s">
        <v>157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87</v>
      </c>
      <c r="BK190" s="160">
        <f>ROUND(I190*H190,3)</f>
        <v>0</v>
      </c>
      <c r="BL190" s="18" t="s">
        <v>220</v>
      </c>
      <c r="BM190" s="158" t="s">
        <v>4929</v>
      </c>
    </row>
    <row r="191" spans="1:65" s="13" customFormat="1" x14ac:dyDescent="0.2">
      <c r="B191" s="165"/>
      <c r="D191" s="166" t="s">
        <v>269</v>
      </c>
      <c r="E191" s="167" t="s">
        <v>1</v>
      </c>
      <c r="F191" s="168" t="s">
        <v>658</v>
      </c>
      <c r="H191" s="167" t="s">
        <v>1</v>
      </c>
      <c r="L191" s="165"/>
      <c r="M191" s="169"/>
      <c r="N191" s="170"/>
      <c r="O191" s="170"/>
      <c r="P191" s="170"/>
      <c r="Q191" s="170"/>
      <c r="R191" s="170"/>
      <c r="S191" s="170"/>
      <c r="T191" s="171"/>
      <c r="AT191" s="167" t="s">
        <v>269</v>
      </c>
      <c r="AU191" s="167" t="s">
        <v>87</v>
      </c>
      <c r="AV191" s="13" t="s">
        <v>79</v>
      </c>
      <c r="AW191" s="13" t="s">
        <v>26</v>
      </c>
      <c r="AX191" s="13" t="s">
        <v>71</v>
      </c>
      <c r="AY191" s="167" t="s">
        <v>157</v>
      </c>
    </row>
    <row r="192" spans="1:65" s="14" customFormat="1" x14ac:dyDescent="0.2">
      <c r="B192" s="172"/>
      <c r="D192" s="166" t="s">
        <v>269</v>
      </c>
      <c r="E192" s="173" t="s">
        <v>1</v>
      </c>
      <c r="F192" s="174" t="s">
        <v>4930</v>
      </c>
      <c r="H192" s="175">
        <v>116.008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4" customFormat="1" x14ac:dyDescent="0.2">
      <c r="B193" s="172"/>
      <c r="D193" s="166" t="s">
        <v>269</v>
      </c>
      <c r="E193" s="173" t="s">
        <v>1</v>
      </c>
      <c r="F193" s="174" t="s">
        <v>4931</v>
      </c>
      <c r="H193" s="175">
        <v>116.15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3" customFormat="1" x14ac:dyDescent="0.2">
      <c r="B194" s="165"/>
      <c r="D194" s="166" t="s">
        <v>269</v>
      </c>
      <c r="E194" s="167" t="s">
        <v>1</v>
      </c>
      <c r="F194" s="168" t="s">
        <v>661</v>
      </c>
      <c r="H194" s="167" t="s">
        <v>1</v>
      </c>
      <c r="L194" s="165"/>
      <c r="M194" s="169"/>
      <c r="N194" s="170"/>
      <c r="O194" s="170"/>
      <c r="P194" s="170"/>
      <c r="Q194" s="170"/>
      <c r="R194" s="170"/>
      <c r="S194" s="170"/>
      <c r="T194" s="171"/>
      <c r="AT194" s="167" t="s">
        <v>269</v>
      </c>
      <c r="AU194" s="167" t="s">
        <v>87</v>
      </c>
      <c r="AV194" s="13" t="s">
        <v>79</v>
      </c>
      <c r="AW194" s="13" t="s">
        <v>26</v>
      </c>
      <c r="AX194" s="13" t="s">
        <v>71</v>
      </c>
      <c r="AY194" s="167" t="s">
        <v>157</v>
      </c>
    </row>
    <row r="195" spans="1:65" s="14" customFormat="1" x14ac:dyDescent="0.2">
      <c r="B195" s="172"/>
      <c r="D195" s="166" t="s">
        <v>269</v>
      </c>
      <c r="E195" s="173" t="s">
        <v>1</v>
      </c>
      <c r="F195" s="174" t="s">
        <v>4932</v>
      </c>
      <c r="H195" s="175">
        <v>121.1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1:65" s="15" customFormat="1" x14ac:dyDescent="0.2">
      <c r="B196" s="179"/>
      <c r="D196" s="166" t="s">
        <v>269</v>
      </c>
      <c r="E196" s="180" t="s">
        <v>1</v>
      </c>
      <c r="F196" s="181" t="s">
        <v>272</v>
      </c>
      <c r="H196" s="182">
        <v>353.25799999999998</v>
      </c>
      <c r="L196" s="179"/>
      <c r="M196" s="183"/>
      <c r="N196" s="184"/>
      <c r="O196" s="184"/>
      <c r="P196" s="184"/>
      <c r="Q196" s="184"/>
      <c r="R196" s="184"/>
      <c r="S196" s="184"/>
      <c r="T196" s="185"/>
      <c r="AT196" s="180" t="s">
        <v>269</v>
      </c>
      <c r="AU196" s="180" t="s">
        <v>87</v>
      </c>
      <c r="AV196" s="15" t="s">
        <v>162</v>
      </c>
      <c r="AW196" s="15" t="s">
        <v>26</v>
      </c>
      <c r="AX196" s="15" t="s">
        <v>79</v>
      </c>
      <c r="AY196" s="180" t="s">
        <v>157</v>
      </c>
    </row>
    <row r="197" spans="1:65" s="2" customFormat="1" ht="33" customHeight="1" x14ac:dyDescent="0.2">
      <c r="A197" s="30"/>
      <c r="B197" s="147"/>
      <c r="C197" s="148" t="s">
        <v>460</v>
      </c>
      <c r="D197" s="148" t="s">
        <v>159</v>
      </c>
      <c r="E197" s="149" t="s">
        <v>664</v>
      </c>
      <c r="F197" s="150" t="s">
        <v>665</v>
      </c>
      <c r="G197" s="151" t="s">
        <v>514</v>
      </c>
      <c r="H197" s="152">
        <v>4.5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0</v>
      </c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220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220</v>
      </c>
      <c r="BM197" s="158" t="s">
        <v>4933</v>
      </c>
    </row>
    <row r="198" spans="1:65" s="12" customFormat="1" ht="22.9" customHeight="1" x14ac:dyDescent="0.2">
      <c r="B198" s="135"/>
      <c r="D198" s="136" t="s">
        <v>70</v>
      </c>
      <c r="E198" s="145" t="s">
        <v>667</v>
      </c>
      <c r="F198" s="145" t="s">
        <v>668</v>
      </c>
      <c r="J198" s="146">
        <f>BK198</f>
        <v>0</v>
      </c>
      <c r="L198" s="135"/>
      <c r="M198" s="139"/>
      <c r="N198" s="140"/>
      <c r="O198" s="140"/>
      <c r="P198" s="141">
        <f>SUM(P199:P219)</f>
        <v>59.219299999999997</v>
      </c>
      <c r="Q198" s="140"/>
      <c r="R198" s="141">
        <f>SUM(R199:R219)</f>
        <v>7.4908539999999996E-2</v>
      </c>
      <c r="S198" s="140"/>
      <c r="T198" s="142">
        <f>SUM(T199:T219)</f>
        <v>0.46790000000000004</v>
      </c>
      <c r="AR198" s="136" t="s">
        <v>87</v>
      </c>
      <c r="AT198" s="143" t="s">
        <v>70</v>
      </c>
      <c r="AU198" s="143" t="s">
        <v>79</v>
      </c>
      <c r="AY198" s="136" t="s">
        <v>157</v>
      </c>
      <c r="BK198" s="144">
        <f>SUM(BK199:BK219)</f>
        <v>0</v>
      </c>
    </row>
    <row r="199" spans="1:65" s="2" customFormat="1" ht="37.9" customHeight="1" x14ac:dyDescent="0.2">
      <c r="A199" s="30"/>
      <c r="B199" s="147"/>
      <c r="C199" s="148" t="s">
        <v>464</v>
      </c>
      <c r="D199" s="148" t="s">
        <v>159</v>
      </c>
      <c r="E199" s="149" t="s">
        <v>3169</v>
      </c>
      <c r="F199" s="150" t="s">
        <v>3170</v>
      </c>
      <c r="G199" s="151" t="s">
        <v>168</v>
      </c>
      <c r="H199" s="152">
        <v>61.05</v>
      </c>
      <c r="I199" s="152"/>
      <c r="J199" s="152">
        <f>ROUND(I199*H199,3)</f>
        <v>0</v>
      </c>
      <c r="K199" s="153"/>
      <c r="L199" s="31"/>
      <c r="M199" s="154" t="s">
        <v>1</v>
      </c>
      <c r="N199" s="155" t="s">
        <v>37</v>
      </c>
      <c r="O199" s="156">
        <v>0.13900000000000001</v>
      </c>
      <c r="P199" s="156">
        <f>O199*H199</f>
        <v>8.4859500000000008</v>
      </c>
      <c r="Q199" s="156">
        <v>5.0000000000000002E-5</v>
      </c>
      <c r="R199" s="156">
        <f>Q199*H199</f>
        <v>3.0525000000000001E-3</v>
      </c>
      <c r="S199" s="156">
        <v>0</v>
      </c>
      <c r="T199" s="157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220</v>
      </c>
      <c r="AT199" s="158" t="s">
        <v>159</v>
      </c>
      <c r="AU199" s="158" t="s">
        <v>87</v>
      </c>
      <c r="AY199" s="18" t="s">
        <v>157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8" t="s">
        <v>87</v>
      </c>
      <c r="BK199" s="160">
        <f>ROUND(I199*H199,3)</f>
        <v>0</v>
      </c>
      <c r="BL199" s="18" t="s">
        <v>220</v>
      </c>
      <c r="BM199" s="158" t="s">
        <v>4934</v>
      </c>
    </row>
    <row r="200" spans="1:65" s="14" customFormat="1" x14ac:dyDescent="0.2">
      <c r="B200" s="172"/>
      <c r="D200" s="166" t="s">
        <v>269</v>
      </c>
      <c r="E200" s="173" t="s">
        <v>1</v>
      </c>
      <c r="F200" s="174" t="s">
        <v>4935</v>
      </c>
      <c r="H200" s="175">
        <v>61.05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5" customFormat="1" x14ac:dyDescent="0.2">
      <c r="B201" s="179"/>
      <c r="D201" s="166" t="s">
        <v>269</v>
      </c>
      <c r="E201" s="180" t="s">
        <v>1</v>
      </c>
      <c r="F201" s="181" t="s">
        <v>272</v>
      </c>
      <c r="H201" s="182">
        <v>61.05</v>
      </c>
      <c r="L201" s="179"/>
      <c r="M201" s="183"/>
      <c r="N201" s="184"/>
      <c r="O201" s="184"/>
      <c r="P201" s="184"/>
      <c r="Q201" s="184"/>
      <c r="R201" s="184"/>
      <c r="S201" s="184"/>
      <c r="T201" s="185"/>
      <c r="AT201" s="180" t="s">
        <v>269</v>
      </c>
      <c r="AU201" s="180" t="s">
        <v>87</v>
      </c>
      <c r="AV201" s="15" t="s">
        <v>162</v>
      </c>
      <c r="AW201" s="15" t="s">
        <v>26</v>
      </c>
      <c r="AX201" s="15" t="s">
        <v>79</v>
      </c>
      <c r="AY201" s="180" t="s">
        <v>157</v>
      </c>
    </row>
    <row r="202" spans="1:65" s="2" customFormat="1" ht="53.25" customHeight="1" x14ac:dyDescent="0.2">
      <c r="A202" s="30"/>
      <c r="B202" s="147"/>
      <c r="C202" s="193" t="s">
        <v>470</v>
      </c>
      <c r="D202" s="193" t="s">
        <v>777</v>
      </c>
      <c r="E202" s="194" t="s">
        <v>3174</v>
      </c>
      <c r="F202" s="195" t="s">
        <v>8187</v>
      </c>
      <c r="G202" s="196" t="s">
        <v>168</v>
      </c>
      <c r="H202" s="197">
        <v>70.207999999999998</v>
      </c>
      <c r="I202" s="197"/>
      <c r="J202" s="197">
        <f>ROUND(I202*H202,3)</f>
        <v>0</v>
      </c>
      <c r="K202" s="198"/>
      <c r="L202" s="199"/>
      <c r="M202" s="200" t="s">
        <v>1</v>
      </c>
      <c r="N202" s="201" t="s">
        <v>37</v>
      </c>
      <c r="O202" s="156">
        <v>0</v>
      </c>
      <c r="P202" s="156">
        <f>O202*H202</f>
        <v>0</v>
      </c>
      <c r="Q202" s="156">
        <v>3.8000000000000002E-4</v>
      </c>
      <c r="R202" s="156">
        <f>Q202*H202</f>
        <v>2.6679040000000001E-2</v>
      </c>
      <c r="S202" s="156">
        <v>0</v>
      </c>
      <c r="T202" s="157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511</v>
      </c>
      <c r="AT202" s="158" t="s">
        <v>777</v>
      </c>
      <c r="AU202" s="158" t="s">
        <v>87</v>
      </c>
      <c r="AY202" s="18" t="s">
        <v>157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8" t="s">
        <v>87</v>
      </c>
      <c r="BK202" s="160">
        <f>ROUND(I202*H202,3)</f>
        <v>0</v>
      </c>
      <c r="BL202" s="18" t="s">
        <v>220</v>
      </c>
      <c r="BM202" s="158" t="s">
        <v>4936</v>
      </c>
    </row>
    <row r="203" spans="1:65" s="14" customFormat="1" x14ac:dyDescent="0.2">
      <c r="B203" s="172"/>
      <c r="D203" s="166" t="s">
        <v>269</v>
      </c>
      <c r="E203" s="173" t="s">
        <v>1</v>
      </c>
      <c r="F203" s="174" t="s">
        <v>4937</v>
      </c>
      <c r="H203" s="175">
        <v>70.207999999999998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5" customFormat="1" x14ac:dyDescent="0.2">
      <c r="B204" s="179"/>
      <c r="D204" s="166" t="s">
        <v>269</v>
      </c>
      <c r="E204" s="180" t="s">
        <v>1</v>
      </c>
      <c r="F204" s="181" t="s">
        <v>272</v>
      </c>
      <c r="H204" s="182">
        <v>70.207999999999998</v>
      </c>
      <c r="L204" s="179"/>
      <c r="M204" s="183"/>
      <c r="N204" s="184"/>
      <c r="O204" s="184"/>
      <c r="P204" s="184"/>
      <c r="Q204" s="184"/>
      <c r="R204" s="184"/>
      <c r="S204" s="184"/>
      <c r="T204" s="185"/>
      <c r="AT204" s="180" t="s">
        <v>269</v>
      </c>
      <c r="AU204" s="180" t="s">
        <v>87</v>
      </c>
      <c r="AV204" s="15" t="s">
        <v>162</v>
      </c>
      <c r="AW204" s="15" t="s">
        <v>26</v>
      </c>
      <c r="AX204" s="15" t="s">
        <v>79</v>
      </c>
      <c r="AY204" s="180" t="s">
        <v>157</v>
      </c>
    </row>
    <row r="205" spans="1:65" s="2" customFormat="1" ht="27" customHeight="1" x14ac:dyDescent="0.2">
      <c r="A205" s="30"/>
      <c r="B205" s="147"/>
      <c r="C205" s="148" t="s">
        <v>475</v>
      </c>
      <c r="D205" s="148" t="s">
        <v>159</v>
      </c>
      <c r="E205" s="149" t="s">
        <v>3183</v>
      </c>
      <c r="F205" s="150" t="s">
        <v>8188</v>
      </c>
      <c r="G205" s="151" t="s">
        <v>168</v>
      </c>
      <c r="H205" s="152">
        <v>61.05</v>
      </c>
      <c r="I205" s="152"/>
      <c r="J205" s="152">
        <f>ROUND(I205*H205,3)</f>
        <v>0</v>
      </c>
      <c r="K205" s="153"/>
      <c r="L205" s="31"/>
      <c r="M205" s="154" t="s">
        <v>1</v>
      </c>
      <c r="N205" s="155" t="s">
        <v>37</v>
      </c>
      <c r="O205" s="156">
        <v>0.64700000000000002</v>
      </c>
      <c r="P205" s="156">
        <f>O205*H205</f>
        <v>39.49935</v>
      </c>
      <c r="Q205" s="156">
        <v>7.3999999999999999E-4</v>
      </c>
      <c r="R205" s="156">
        <f>Q205*H205</f>
        <v>4.5176999999999995E-2</v>
      </c>
      <c r="S205" s="156">
        <v>0</v>
      </c>
      <c r="T205" s="15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220</v>
      </c>
      <c r="AT205" s="158" t="s">
        <v>159</v>
      </c>
      <c r="AU205" s="158" t="s">
        <v>87</v>
      </c>
      <c r="AY205" s="18" t="s">
        <v>157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8" t="s">
        <v>87</v>
      </c>
      <c r="BK205" s="160">
        <f>ROUND(I205*H205,3)</f>
        <v>0</v>
      </c>
      <c r="BL205" s="18" t="s">
        <v>220</v>
      </c>
      <c r="BM205" s="158" t="s">
        <v>4938</v>
      </c>
    </row>
    <row r="206" spans="1:65" s="13" customFormat="1" ht="22.5" x14ac:dyDescent="0.2">
      <c r="B206" s="165"/>
      <c r="D206" s="166" t="s">
        <v>269</v>
      </c>
      <c r="E206" s="167" t="s">
        <v>1</v>
      </c>
      <c r="F206" s="168" t="s">
        <v>4939</v>
      </c>
      <c r="H206" s="167" t="s">
        <v>1</v>
      </c>
      <c r="L206" s="165"/>
      <c r="M206" s="169"/>
      <c r="N206" s="170"/>
      <c r="O206" s="170"/>
      <c r="P206" s="170"/>
      <c r="Q206" s="170"/>
      <c r="R206" s="170"/>
      <c r="S206" s="170"/>
      <c r="T206" s="171"/>
      <c r="AT206" s="167" t="s">
        <v>269</v>
      </c>
      <c r="AU206" s="167" t="s">
        <v>87</v>
      </c>
      <c r="AV206" s="13" t="s">
        <v>79</v>
      </c>
      <c r="AW206" s="13" t="s">
        <v>26</v>
      </c>
      <c r="AX206" s="13" t="s">
        <v>71</v>
      </c>
      <c r="AY206" s="167" t="s">
        <v>157</v>
      </c>
    </row>
    <row r="207" spans="1:65" s="14" customFormat="1" x14ac:dyDescent="0.2">
      <c r="B207" s="172"/>
      <c r="D207" s="166" t="s">
        <v>269</v>
      </c>
      <c r="E207" s="173" t="s">
        <v>1</v>
      </c>
      <c r="F207" s="174" t="s">
        <v>4909</v>
      </c>
      <c r="H207" s="175">
        <v>61.05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5" customFormat="1" x14ac:dyDescent="0.2">
      <c r="B208" s="179"/>
      <c r="D208" s="166" t="s">
        <v>269</v>
      </c>
      <c r="E208" s="180" t="s">
        <v>1</v>
      </c>
      <c r="F208" s="181" t="s">
        <v>272</v>
      </c>
      <c r="H208" s="182">
        <v>61.05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37.9" customHeight="1" x14ac:dyDescent="0.2">
      <c r="A209" s="30"/>
      <c r="B209" s="147"/>
      <c r="C209" s="148" t="s">
        <v>484</v>
      </c>
      <c r="D209" s="148" t="s">
        <v>159</v>
      </c>
      <c r="E209" s="149" t="s">
        <v>4940</v>
      </c>
      <c r="F209" s="150" t="s">
        <v>4941</v>
      </c>
      <c r="G209" s="151" t="s">
        <v>196</v>
      </c>
      <c r="H209" s="152">
        <v>50</v>
      </c>
      <c r="I209" s="152"/>
      <c r="J209" s="152">
        <f>ROUND(I209*H209,3)</f>
        <v>0</v>
      </c>
      <c r="K209" s="153"/>
      <c r="L209" s="31"/>
      <c r="M209" s="154" t="s">
        <v>1</v>
      </c>
      <c r="N209" s="155" t="s">
        <v>37</v>
      </c>
      <c r="O209" s="156">
        <v>8.5999999999999993E-2</v>
      </c>
      <c r="P209" s="156">
        <f>O209*H209</f>
        <v>4.3</v>
      </c>
      <c r="Q209" s="156">
        <v>0</v>
      </c>
      <c r="R209" s="156">
        <f>Q209*H209</f>
        <v>0</v>
      </c>
      <c r="S209" s="156">
        <v>6.1999999999999998E-3</v>
      </c>
      <c r="T209" s="157">
        <f>S209*H209</f>
        <v>0.31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220</v>
      </c>
      <c r="AT209" s="158" t="s">
        <v>159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220</v>
      </c>
      <c r="BM209" s="158" t="s">
        <v>4942</v>
      </c>
    </row>
    <row r="210" spans="1:65" s="13" customFormat="1" ht="22.5" x14ac:dyDescent="0.2">
      <c r="B210" s="165"/>
      <c r="D210" s="166" t="s">
        <v>269</v>
      </c>
      <c r="E210" s="167" t="s">
        <v>1</v>
      </c>
      <c r="F210" s="168" t="s">
        <v>4943</v>
      </c>
      <c r="H210" s="167" t="s">
        <v>1</v>
      </c>
      <c r="L210" s="165"/>
      <c r="M210" s="169"/>
      <c r="N210" s="170"/>
      <c r="O210" s="170"/>
      <c r="P210" s="170"/>
      <c r="Q210" s="170"/>
      <c r="R210" s="170"/>
      <c r="S210" s="170"/>
      <c r="T210" s="171"/>
      <c r="AT210" s="167" t="s">
        <v>269</v>
      </c>
      <c r="AU210" s="167" t="s">
        <v>87</v>
      </c>
      <c r="AV210" s="13" t="s">
        <v>79</v>
      </c>
      <c r="AW210" s="13" t="s">
        <v>26</v>
      </c>
      <c r="AX210" s="13" t="s">
        <v>71</v>
      </c>
      <c r="AY210" s="167" t="s">
        <v>157</v>
      </c>
    </row>
    <row r="211" spans="1:65" s="14" customFormat="1" x14ac:dyDescent="0.2">
      <c r="B211" s="172"/>
      <c r="D211" s="166" t="s">
        <v>269</v>
      </c>
      <c r="E211" s="173" t="s">
        <v>1</v>
      </c>
      <c r="F211" s="174" t="s">
        <v>3989</v>
      </c>
      <c r="H211" s="175">
        <v>50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1:65" s="15" customFormat="1" x14ac:dyDescent="0.2">
      <c r="B212" s="179"/>
      <c r="D212" s="166" t="s">
        <v>269</v>
      </c>
      <c r="E212" s="180" t="s">
        <v>1</v>
      </c>
      <c r="F212" s="181" t="s">
        <v>272</v>
      </c>
      <c r="H212" s="182">
        <v>50</v>
      </c>
      <c r="L212" s="179"/>
      <c r="M212" s="183"/>
      <c r="N212" s="184"/>
      <c r="O212" s="184"/>
      <c r="P212" s="184"/>
      <c r="Q212" s="184"/>
      <c r="R212" s="184"/>
      <c r="S212" s="184"/>
      <c r="T212" s="185"/>
      <c r="AT212" s="180" t="s">
        <v>269</v>
      </c>
      <c r="AU212" s="180" t="s">
        <v>87</v>
      </c>
      <c r="AV212" s="15" t="s">
        <v>162</v>
      </c>
      <c r="AW212" s="15" t="s">
        <v>26</v>
      </c>
      <c r="AX212" s="15" t="s">
        <v>79</v>
      </c>
      <c r="AY212" s="180" t="s">
        <v>157</v>
      </c>
    </row>
    <row r="213" spans="1:65" s="2" customFormat="1" ht="24.2" customHeight="1" x14ac:dyDescent="0.2">
      <c r="A213" s="30"/>
      <c r="B213" s="147"/>
      <c r="C213" s="148" t="s">
        <v>489</v>
      </c>
      <c r="D213" s="148" t="s">
        <v>159</v>
      </c>
      <c r="E213" s="149" t="s">
        <v>689</v>
      </c>
      <c r="F213" s="150" t="s">
        <v>690</v>
      </c>
      <c r="G213" s="151" t="s">
        <v>196</v>
      </c>
      <c r="H213" s="152">
        <v>42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7.4999999999999997E-2</v>
      </c>
      <c r="P213" s="156">
        <f>O213*H213</f>
        <v>3.15</v>
      </c>
      <c r="Q213" s="156">
        <v>0</v>
      </c>
      <c r="R213" s="156">
        <f>Q213*H213</f>
        <v>0</v>
      </c>
      <c r="S213" s="156">
        <v>1.3500000000000001E-3</v>
      </c>
      <c r="T213" s="157">
        <f>S213*H213</f>
        <v>5.67E-2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220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220</v>
      </c>
      <c r="BM213" s="158" t="s">
        <v>4944</v>
      </c>
    </row>
    <row r="214" spans="1:65" s="14" customFormat="1" x14ac:dyDescent="0.2">
      <c r="B214" s="172"/>
      <c r="D214" s="166" t="s">
        <v>269</v>
      </c>
      <c r="E214" s="173" t="s">
        <v>1</v>
      </c>
      <c r="F214" s="174" t="s">
        <v>4945</v>
      </c>
      <c r="H214" s="175">
        <v>42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5" customFormat="1" x14ac:dyDescent="0.2">
      <c r="B215" s="179"/>
      <c r="D215" s="166" t="s">
        <v>269</v>
      </c>
      <c r="E215" s="180" t="s">
        <v>1</v>
      </c>
      <c r="F215" s="181" t="s">
        <v>272</v>
      </c>
      <c r="H215" s="182">
        <v>42</v>
      </c>
      <c r="L215" s="179"/>
      <c r="M215" s="183"/>
      <c r="N215" s="184"/>
      <c r="O215" s="184"/>
      <c r="P215" s="184"/>
      <c r="Q215" s="184"/>
      <c r="R215" s="184"/>
      <c r="S215" s="184"/>
      <c r="T215" s="185"/>
      <c r="AT215" s="180" t="s">
        <v>269</v>
      </c>
      <c r="AU215" s="180" t="s">
        <v>87</v>
      </c>
      <c r="AV215" s="15" t="s">
        <v>162</v>
      </c>
      <c r="AW215" s="15" t="s">
        <v>26</v>
      </c>
      <c r="AX215" s="15" t="s">
        <v>79</v>
      </c>
      <c r="AY215" s="180" t="s">
        <v>157</v>
      </c>
    </row>
    <row r="216" spans="1:65" s="2" customFormat="1" ht="24.2" customHeight="1" x14ac:dyDescent="0.2">
      <c r="A216" s="30"/>
      <c r="B216" s="147"/>
      <c r="C216" s="148" t="s">
        <v>498</v>
      </c>
      <c r="D216" s="148" t="s">
        <v>159</v>
      </c>
      <c r="E216" s="149" t="s">
        <v>4946</v>
      </c>
      <c r="F216" s="150" t="s">
        <v>4947</v>
      </c>
      <c r="G216" s="151" t="s">
        <v>196</v>
      </c>
      <c r="H216" s="152">
        <v>44</v>
      </c>
      <c r="I216" s="152"/>
      <c r="J216" s="152">
        <f>ROUND(I216*H216,3)</f>
        <v>0</v>
      </c>
      <c r="K216" s="153"/>
      <c r="L216" s="31"/>
      <c r="M216" s="154" t="s">
        <v>1</v>
      </c>
      <c r="N216" s="155" t="s">
        <v>37</v>
      </c>
      <c r="O216" s="156">
        <v>8.5999999999999993E-2</v>
      </c>
      <c r="P216" s="156">
        <f>O216*H216</f>
        <v>3.7839999999999998</v>
      </c>
      <c r="Q216" s="156">
        <v>0</v>
      </c>
      <c r="R216" s="156">
        <f>Q216*H216</f>
        <v>0</v>
      </c>
      <c r="S216" s="156">
        <v>2.3E-3</v>
      </c>
      <c r="T216" s="157">
        <f>S216*H216</f>
        <v>0.1012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87</v>
      </c>
      <c r="BK216" s="160">
        <f>ROUND(I216*H216,3)</f>
        <v>0</v>
      </c>
      <c r="BL216" s="18" t="s">
        <v>220</v>
      </c>
      <c r="BM216" s="158" t="s">
        <v>4948</v>
      </c>
    </row>
    <row r="217" spans="1:65" s="14" customFormat="1" x14ac:dyDescent="0.2">
      <c r="B217" s="172"/>
      <c r="D217" s="166" t="s">
        <v>269</v>
      </c>
      <c r="E217" s="173" t="s">
        <v>1</v>
      </c>
      <c r="F217" s="174" t="s">
        <v>4949</v>
      </c>
      <c r="H217" s="175">
        <v>44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5" customFormat="1" x14ac:dyDescent="0.2">
      <c r="B218" s="179"/>
      <c r="D218" s="166" t="s">
        <v>269</v>
      </c>
      <c r="E218" s="180" t="s">
        <v>1</v>
      </c>
      <c r="F218" s="181" t="s">
        <v>272</v>
      </c>
      <c r="H218" s="182">
        <v>44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269</v>
      </c>
      <c r="AU218" s="180" t="s">
        <v>87</v>
      </c>
      <c r="AV218" s="15" t="s">
        <v>162</v>
      </c>
      <c r="AW218" s="15" t="s">
        <v>26</v>
      </c>
      <c r="AX218" s="15" t="s">
        <v>79</v>
      </c>
      <c r="AY218" s="180" t="s">
        <v>157</v>
      </c>
    </row>
    <row r="219" spans="1:65" s="2" customFormat="1" ht="24.2" customHeight="1" x14ac:dyDescent="0.2">
      <c r="A219" s="30"/>
      <c r="B219" s="147"/>
      <c r="C219" s="148" t="s">
        <v>506</v>
      </c>
      <c r="D219" s="148" t="s">
        <v>159</v>
      </c>
      <c r="E219" s="149" t="s">
        <v>705</v>
      </c>
      <c r="F219" s="150" t="s">
        <v>706</v>
      </c>
      <c r="G219" s="151" t="s">
        <v>514</v>
      </c>
      <c r="H219" s="152">
        <v>1.95</v>
      </c>
      <c r="I219" s="152"/>
      <c r="J219" s="152">
        <f>ROUND(I219*H219,3)</f>
        <v>0</v>
      </c>
      <c r="K219" s="153"/>
      <c r="L219" s="31"/>
      <c r="M219" s="154" t="s">
        <v>1</v>
      </c>
      <c r="N219" s="155" t="s">
        <v>37</v>
      </c>
      <c r="O219" s="156">
        <v>0</v>
      </c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220</v>
      </c>
      <c r="AT219" s="158" t="s">
        <v>159</v>
      </c>
      <c r="AU219" s="158" t="s">
        <v>87</v>
      </c>
      <c r="AY219" s="18" t="s">
        <v>157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87</v>
      </c>
      <c r="BK219" s="160">
        <f>ROUND(I219*H219,3)</f>
        <v>0</v>
      </c>
      <c r="BL219" s="18" t="s">
        <v>220</v>
      </c>
      <c r="BM219" s="158" t="s">
        <v>4950</v>
      </c>
    </row>
    <row r="220" spans="1:65" s="12" customFormat="1" ht="22.9" customHeight="1" x14ac:dyDescent="0.2">
      <c r="B220" s="135"/>
      <c r="D220" s="136" t="s">
        <v>70</v>
      </c>
      <c r="E220" s="145" t="s">
        <v>743</v>
      </c>
      <c r="F220" s="145" t="s">
        <v>3497</v>
      </c>
      <c r="J220" s="146">
        <f>BK220</f>
        <v>0</v>
      </c>
      <c r="L220" s="135"/>
      <c r="M220" s="139"/>
      <c r="N220" s="140"/>
      <c r="O220" s="140"/>
      <c r="P220" s="141">
        <f>SUM(P221:P287)</f>
        <v>324.62810000000002</v>
      </c>
      <c r="Q220" s="140"/>
      <c r="R220" s="141">
        <f>SUM(R221:R287)</f>
        <v>12.105627650000002</v>
      </c>
      <c r="S220" s="140"/>
      <c r="T220" s="142">
        <f>SUM(T221:T287)</f>
        <v>0</v>
      </c>
      <c r="AR220" s="136" t="s">
        <v>87</v>
      </c>
      <c r="AT220" s="143" t="s">
        <v>70</v>
      </c>
      <c r="AU220" s="143" t="s">
        <v>79</v>
      </c>
      <c r="AY220" s="136" t="s">
        <v>157</v>
      </c>
      <c r="BK220" s="144">
        <f>SUM(BK221:BK287)</f>
        <v>0</v>
      </c>
    </row>
    <row r="221" spans="1:65" s="2" customFormat="1" ht="37.9" customHeight="1" x14ac:dyDescent="0.2">
      <c r="A221" s="30"/>
      <c r="B221" s="147"/>
      <c r="C221" s="148" t="s">
        <v>511</v>
      </c>
      <c r="D221" s="148" t="s">
        <v>159</v>
      </c>
      <c r="E221" s="149" t="s">
        <v>4951</v>
      </c>
      <c r="F221" s="150" t="s">
        <v>4952</v>
      </c>
      <c r="G221" s="151" t="s">
        <v>168</v>
      </c>
      <c r="H221" s="152">
        <v>286</v>
      </c>
      <c r="I221" s="152"/>
      <c r="J221" s="152">
        <f>ROUND(I221*H221,3)</f>
        <v>0</v>
      </c>
      <c r="K221" s="153"/>
      <c r="L221" s="31"/>
      <c r="M221" s="154" t="s">
        <v>1</v>
      </c>
      <c r="N221" s="155" t="s">
        <v>37</v>
      </c>
      <c r="O221" s="156">
        <v>0.64805000000000001</v>
      </c>
      <c r="P221" s="156">
        <f>O221*H221</f>
        <v>185.34229999999999</v>
      </c>
      <c r="Q221" s="156">
        <v>3.0000000000000001E-5</v>
      </c>
      <c r="R221" s="156">
        <f>Q221*H221</f>
        <v>8.5800000000000008E-3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220</v>
      </c>
      <c r="AT221" s="158" t="s">
        <v>159</v>
      </c>
      <c r="AU221" s="158" t="s">
        <v>87</v>
      </c>
      <c r="AY221" s="18" t="s">
        <v>157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87</v>
      </c>
      <c r="BK221" s="160">
        <f>ROUND(I221*H221,3)</f>
        <v>0</v>
      </c>
      <c r="BL221" s="18" t="s">
        <v>220</v>
      </c>
      <c r="BM221" s="158" t="s">
        <v>4953</v>
      </c>
    </row>
    <row r="222" spans="1:65" s="14" customFormat="1" x14ac:dyDescent="0.2">
      <c r="B222" s="172"/>
      <c r="D222" s="166" t="s">
        <v>269</v>
      </c>
      <c r="E222" s="173" t="s">
        <v>1</v>
      </c>
      <c r="F222" s="174" t="s">
        <v>4954</v>
      </c>
      <c r="H222" s="175">
        <v>286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3" customFormat="1" x14ac:dyDescent="0.2">
      <c r="B223" s="165"/>
      <c r="D223" s="166" t="s">
        <v>269</v>
      </c>
      <c r="E223" s="167" t="s">
        <v>1</v>
      </c>
      <c r="F223" s="168" t="s">
        <v>4955</v>
      </c>
      <c r="H223" s="167" t="s">
        <v>1</v>
      </c>
      <c r="L223" s="165"/>
      <c r="M223" s="169"/>
      <c r="N223" s="170"/>
      <c r="O223" s="170"/>
      <c r="P223" s="170"/>
      <c r="Q223" s="170"/>
      <c r="R223" s="170"/>
      <c r="S223" s="170"/>
      <c r="T223" s="171"/>
      <c r="AT223" s="167" t="s">
        <v>269</v>
      </c>
      <c r="AU223" s="167" t="s">
        <v>87</v>
      </c>
      <c r="AV223" s="13" t="s">
        <v>79</v>
      </c>
      <c r="AW223" s="13" t="s">
        <v>26</v>
      </c>
      <c r="AX223" s="13" t="s">
        <v>71</v>
      </c>
      <c r="AY223" s="167" t="s">
        <v>157</v>
      </c>
    </row>
    <row r="224" spans="1:65" s="13" customFormat="1" ht="22.5" x14ac:dyDescent="0.2">
      <c r="B224" s="165"/>
      <c r="D224" s="166" t="s">
        <v>269</v>
      </c>
      <c r="E224" s="167" t="s">
        <v>1</v>
      </c>
      <c r="F224" s="168" t="s">
        <v>4956</v>
      </c>
      <c r="H224" s="167" t="s">
        <v>1</v>
      </c>
      <c r="L224" s="165"/>
      <c r="M224" s="169"/>
      <c r="N224" s="170"/>
      <c r="O224" s="170"/>
      <c r="P224" s="170"/>
      <c r="Q224" s="170"/>
      <c r="R224" s="170"/>
      <c r="S224" s="170"/>
      <c r="T224" s="171"/>
      <c r="AT224" s="167" t="s">
        <v>269</v>
      </c>
      <c r="AU224" s="167" t="s">
        <v>87</v>
      </c>
      <c r="AV224" s="13" t="s">
        <v>79</v>
      </c>
      <c r="AW224" s="13" t="s">
        <v>26</v>
      </c>
      <c r="AX224" s="13" t="s">
        <v>71</v>
      </c>
      <c r="AY224" s="167" t="s">
        <v>157</v>
      </c>
    </row>
    <row r="225" spans="1:65" s="13" customFormat="1" ht="22.5" x14ac:dyDescent="0.2">
      <c r="B225" s="165"/>
      <c r="D225" s="166" t="s">
        <v>269</v>
      </c>
      <c r="E225" s="167" t="s">
        <v>1</v>
      </c>
      <c r="F225" s="168" t="s">
        <v>4957</v>
      </c>
      <c r="H225" s="167" t="s">
        <v>1</v>
      </c>
      <c r="L225" s="165"/>
      <c r="M225" s="169"/>
      <c r="N225" s="170"/>
      <c r="O225" s="170"/>
      <c r="P225" s="170"/>
      <c r="Q225" s="170"/>
      <c r="R225" s="170"/>
      <c r="S225" s="170"/>
      <c r="T225" s="171"/>
      <c r="AT225" s="167" t="s">
        <v>269</v>
      </c>
      <c r="AU225" s="167" t="s">
        <v>87</v>
      </c>
      <c r="AV225" s="13" t="s">
        <v>79</v>
      </c>
      <c r="AW225" s="13" t="s">
        <v>26</v>
      </c>
      <c r="AX225" s="13" t="s">
        <v>71</v>
      </c>
      <c r="AY225" s="167" t="s">
        <v>157</v>
      </c>
    </row>
    <row r="226" spans="1:65" s="13" customFormat="1" x14ac:dyDescent="0.2">
      <c r="B226" s="165"/>
      <c r="D226" s="166" t="s">
        <v>269</v>
      </c>
      <c r="E226" s="167" t="s">
        <v>1</v>
      </c>
      <c r="F226" s="168" t="s">
        <v>1997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5" customFormat="1" x14ac:dyDescent="0.2">
      <c r="B227" s="179"/>
      <c r="D227" s="166" t="s">
        <v>269</v>
      </c>
      <c r="E227" s="180" t="s">
        <v>1</v>
      </c>
      <c r="F227" s="181" t="s">
        <v>272</v>
      </c>
      <c r="H227" s="182">
        <v>286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42.75" customHeight="1" x14ac:dyDescent="0.2">
      <c r="A228" s="30"/>
      <c r="B228" s="147"/>
      <c r="C228" s="193" t="s">
        <v>518</v>
      </c>
      <c r="D228" s="193" t="s">
        <v>777</v>
      </c>
      <c r="E228" s="194" t="s">
        <v>4958</v>
      </c>
      <c r="F228" s="195" t="s">
        <v>8189</v>
      </c>
      <c r="G228" s="196" t="s">
        <v>168</v>
      </c>
      <c r="H228" s="197">
        <v>286</v>
      </c>
      <c r="I228" s="197"/>
      <c r="J228" s="197">
        <f>ROUND(I228*H228,3)</f>
        <v>0</v>
      </c>
      <c r="K228" s="198"/>
      <c r="L228" s="199"/>
      <c r="M228" s="200" t="s">
        <v>1</v>
      </c>
      <c r="N228" s="201" t="s">
        <v>37</v>
      </c>
      <c r="O228" s="156">
        <v>0</v>
      </c>
      <c r="P228" s="156">
        <f>O228*H228</f>
        <v>0</v>
      </c>
      <c r="Q228" s="156">
        <v>3.2000000000000001E-2</v>
      </c>
      <c r="R228" s="156">
        <f>Q228*H228</f>
        <v>9.152000000000001</v>
      </c>
      <c r="S228" s="156">
        <v>0</v>
      </c>
      <c r="T228" s="15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511</v>
      </c>
      <c r="AT228" s="158" t="s">
        <v>777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220</v>
      </c>
      <c r="BM228" s="158" t="s">
        <v>4959</v>
      </c>
    </row>
    <row r="229" spans="1:65" s="14" customFormat="1" x14ac:dyDescent="0.2">
      <c r="B229" s="172"/>
      <c r="D229" s="166" t="s">
        <v>269</v>
      </c>
      <c r="E229" s="173" t="s">
        <v>1</v>
      </c>
      <c r="F229" s="174" t="s">
        <v>4960</v>
      </c>
      <c r="H229" s="175">
        <v>286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1:65" s="13" customFormat="1" x14ac:dyDescent="0.2">
      <c r="B230" s="165"/>
      <c r="D230" s="166" t="s">
        <v>269</v>
      </c>
      <c r="E230" s="167" t="s">
        <v>1</v>
      </c>
      <c r="F230" s="168" t="s">
        <v>4961</v>
      </c>
      <c r="H230" s="167" t="s">
        <v>1</v>
      </c>
      <c r="L230" s="165"/>
      <c r="M230" s="169"/>
      <c r="N230" s="170"/>
      <c r="O230" s="170"/>
      <c r="P230" s="170"/>
      <c r="Q230" s="170"/>
      <c r="R230" s="170"/>
      <c r="S230" s="170"/>
      <c r="T230" s="171"/>
      <c r="AT230" s="167" t="s">
        <v>269</v>
      </c>
      <c r="AU230" s="167" t="s">
        <v>87</v>
      </c>
      <c r="AV230" s="13" t="s">
        <v>79</v>
      </c>
      <c r="AW230" s="13" t="s">
        <v>26</v>
      </c>
      <c r="AX230" s="13" t="s">
        <v>71</v>
      </c>
      <c r="AY230" s="167" t="s">
        <v>157</v>
      </c>
    </row>
    <row r="231" spans="1:65" s="13" customFormat="1" ht="33.75" x14ac:dyDescent="0.2">
      <c r="B231" s="165"/>
      <c r="D231" s="166" t="s">
        <v>269</v>
      </c>
      <c r="E231" s="167" t="s">
        <v>1</v>
      </c>
      <c r="F231" s="168" t="s">
        <v>4962</v>
      </c>
      <c r="H231" s="167" t="s">
        <v>1</v>
      </c>
      <c r="L231" s="165"/>
      <c r="M231" s="169"/>
      <c r="N231" s="170"/>
      <c r="O231" s="170"/>
      <c r="P231" s="170"/>
      <c r="Q231" s="170"/>
      <c r="R231" s="170"/>
      <c r="S231" s="170"/>
      <c r="T231" s="171"/>
      <c r="AT231" s="167" t="s">
        <v>269</v>
      </c>
      <c r="AU231" s="167" t="s">
        <v>87</v>
      </c>
      <c r="AV231" s="13" t="s">
        <v>79</v>
      </c>
      <c r="AW231" s="13" t="s">
        <v>26</v>
      </c>
      <c r="AX231" s="13" t="s">
        <v>71</v>
      </c>
      <c r="AY231" s="167" t="s">
        <v>157</v>
      </c>
    </row>
    <row r="232" spans="1:65" s="13" customFormat="1" ht="22.5" x14ac:dyDescent="0.2">
      <c r="B232" s="165"/>
      <c r="D232" s="166" t="s">
        <v>269</v>
      </c>
      <c r="E232" s="167" t="s">
        <v>1</v>
      </c>
      <c r="F232" s="168" t="s">
        <v>4963</v>
      </c>
      <c r="H232" s="167" t="s">
        <v>1</v>
      </c>
      <c r="L232" s="165"/>
      <c r="M232" s="169"/>
      <c r="N232" s="170"/>
      <c r="O232" s="170"/>
      <c r="P232" s="170"/>
      <c r="Q232" s="170"/>
      <c r="R232" s="170"/>
      <c r="S232" s="170"/>
      <c r="T232" s="171"/>
      <c r="AT232" s="167" t="s">
        <v>269</v>
      </c>
      <c r="AU232" s="167" t="s">
        <v>87</v>
      </c>
      <c r="AV232" s="13" t="s">
        <v>79</v>
      </c>
      <c r="AW232" s="13" t="s">
        <v>26</v>
      </c>
      <c r="AX232" s="13" t="s">
        <v>71</v>
      </c>
      <c r="AY232" s="167" t="s">
        <v>157</v>
      </c>
    </row>
    <row r="233" spans="1:65" s="13" customFormat="1" x14ac:dyDescent="0.2">
      <c r="B233" s="165"/>
      <c r="D233" s="166" t="s">
        <v>269</v>
      </c>
      <c r="E233" s="167" t="s">
        <v>1</v>
      </c>
      <c r="F233" s="168" t="s">
        <v>3538</v>
      </c>
      <c r="H233" s="167" t="s">
        <v>1</v>
      </c>
      <c r="L233" s="165"/>
      <c r="M233" s="169"/>
      <c r="N233" s="170"/>
      <c r="O233" s="170"/>
      <c r="P233" s="170"/>
      <c r="Q233" s="170"/>
      <c r="R233" s="170"/>
      <c r="S233" s="170"/>
      <c r="T233" s="171"/>
      <c r="AT233" s="167" t="s">
        <v>269</v>
      </c>
      <c r="AU233" s="167" t="s">
        <v>87</v>
      </c>
      <c r="AV233" s="13" t="s">
        <v>79</v>
      </c>
      <c r="AW233" s="13" t="s">
        <v>26</v>
      </c>
      <c r="AX233" s="13" t="s">
        <v>71</v>
      </c>
      <c r="AY233" s="167" t="s">
        <v>157</v>
      </c>
    </row>
    <row r="234" spans="1:65" s="13" customFormat="1" ht="22.5" x14ac:dyDescent="0.2">
      <c r="B234" s="165"/>
      <c r="D234" s="166" t="s">
        <v>269</v>
      </c>
      <c r="E234" s="167" t="s">
        <v>1</v>
      </c>
      <c r="F234" s="168" t="s">
        <v>3540</v>
      </c>
      <c r="H234" s="167" t="s">
        <v>1</v>
      </c>
      <c r="L234" s="165"/>
      <c r="M234" s="169"/>
      <c r="N234" s="170"/>
      <c r="O234" s="170"/>
      <c r="P234" s="170"/>
      <c r="Q234" s="170"/>
      <c r="R234" s="170"/>
      <c r="S234" s="170"/>
      <c r="T234" s="171"/>
      <c r="AT234" s="167" t="s">
        <v>269</v>
      </c>
      <c r="AU234" s="167" t="s">
        <v>87</v>
      </c>
      <c r="AV234" s="13" t="s">
        <v>79</v>
      </c>
      <c r="AW234" s="13" t="s">
        <v>26</v>
      </c>
      <c r="AX234" s="13" t="s">
        <v>71</v>
      </c>
      <c r="AY234" s="167" t="s">
        <v>157</v>
      </c>
    </row>
    <row r="235" spans="1:65" s="13" customFormat="1" x14ac:dyDescent="0.2">
      <c r="B235" s="165"/>
      <c r="D235" s="166" t="s">
        <v>269</v>
      </c>
      <c r="E235" s="167" t="s">
        <v>1</v>
      </c>
      <c r="F235" s="168" t="s">
        <v>1997</v>
      </c>
      <c r="H235" s="167" t="s">
        <v>1</v>
      </c>
      <c r="L235" s="165"/>
      <c r="M235" s="169"/>
      <c r="N235" s="170"/>
      <c r="O235" s="170"/>
      <c r="P235" s="170"/>
      <c r="Q235" s="170"/>
      <c r="R235" s="170"/>
      <c r="S235" s="170"/>
      <c r="T235" s="171"/>
      <c r="AT235" s="167" t="s">
        <v>269</v>
      </c>
      <c r="AU235" s="167" t="s">
        <v>87</v>
      </c>
      <c r="AV235" s="13" t="s">
        <v>79</v>
      </c>
      <c r="AW235" s="13" t="s">
        <v>26</v>
      </c>
      <c r="AX235" s="13" t="s">
        <v>71</v>
      </c>
      <c r="AY235" s="167" t="s">
        <v>157</v>
      </c>
    </row>
    <row r="236" spans="1:65" s="13" customFormat="1" ht="33.75" x14ac:dyDescent="0.2">
      <c r="B236" s="165"/>
      <c r="D236" s="166" t="s">
        <v>269</v>
      </c>
      <c r="E236" s="167" t="s">
        <v>1</v>
      </c>
      <c r="F236" s="168" t="s">
        <v>3768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3" customFormat="1" ht="33.75" x14ac:dyDescent="0.2">
      <c r="B237" s="165"/>
      <c r="D237" s="166" t="s">
        <v>269</v>
      </c>
      <c r="E237" s="167" t="s">
        <v>1</v>
      </c>
      <c r="F237" s="168" t="s">
        <v>3769</v>
      </c>
      <c r="H237" s="167" t="s">
        <v>1</v>
      </c>
      <c r="L237" s="165"/>
      <c r="M237" s="169"/>
      <c r="N237" s="170"/>
      <c r="O237" s="170"/>
      <c r="P237" s="170"/>
      <c r="Q237" s="170"/>
      <c r="R237" s="170"/>
      <c r="S237" s="170"/>
      <c r="T237" s="171"/>
      <c r="AT237" s="167" t="s">
        <v>269</v>
      </c>
      <c r="AU237" s="167" t="s">
        <v>87</v>
      </c>
      <c r="AV237" s="13" t="s">
        <v>79</v>
      </c>
      <c r="AW237" s="13" t="s">
        <v>26</v>
      </c>
      <c r="AX237" s="13" t="s">
        <v>71</v>
      </c>
      <c r="AY237" s="167" t="s">
        <v>157</v>
      </c>
    </row>
    <row r="238" spans="1:65" s="15" customFormat="1" x14ac:dyDescent="0.2">
      <c r="B238" s="179"/>
      <c r="D238" s="166" t="s">
        <v>269</v>
      </c>
      <c r="E238" s="180" t="s">
        <v>1</v>
      </c>
      <c r="F238" s="181" t="s">
        <v>272</v>
      </c>
      <c r="H238" s="182">
        <v>286</v>
      </c>
      <c r="L238" s="179"/>
      <c r="M238" s="183"/>
      <c r="N238" s="184"/>
      <c r="O238" s="184"/>
      <c r="P238" s="184"/>
      <c r="Q238" s="184"/>
      <c r="R238" s="184"/>
      <c r="S238" s="184"/>
      <c r="T238" s="185"/>
      <c r="AT238" s="180" t="s">
        <v>269</v>
      </c>
      <c r="AU238" s="180" t="s">
        <v>87</v>
      </c>
      <c r="AV238" s="15" t="s">
        <v>162</v>
      </c>
      <c r="AW238" s="15" t="s">
        <v>26</v>
      </c>
      <c r="AX238" s="15" t="s">
        <v>79</v>
      </c>
      <c r="AY238" s="180" t="s">
        <v>157</v>
      </c>
    </row>
    <row r="239" spans="1:65" s="2" customFormat="1" ht="24.2" customHeight="1" x14ac:dyDescent="0.2">
      <c r="A239" s="30"/>
      <c r="B239" s="147"/>
      <c r="C239" s="148" t="s">
        <v>522</v>
      </c>
      <c r="D239" s="148" t="s">
        <v>159</v>
      </c>
      <c r="E239" s="149" t="s">
        <v>4964</v>
      </c>
      <c r="F239" s="150" t="s">
        <v>4965</v>
      </c>
      <c r="G239" s="151" t="s">
        <v>168</v>
      </c>
      <c r="H239" s="152">
        <v>49.7</v>
      </c>
      <c r="I239" s="152"/>
      <c r="J239" s="152">
        <f>ROUND(I239*H239,3)</f>
        <v>0</v>
      </c>
      <c r="K239" s="153"/>
      <c r="L239" s="31"/>
      <c r="M239" s="154" t="s">
        <v>1</v>
      </c>
      <c r="N239" s="155" t="s">
        <v>37</v>
      </c>
      <c r="O239" s="156">
        <v>0.66900000000000004</v>
      </c>
      <c r="P239" s="156">
        <f>O239*H239</f>
        <v>33.249300000000005</v>
      </c>
      <c r="Q239" s="156">
        <v>2.0000000000000001E-4</v>
      </c>
      <c r="R239" s="156">
        <f>Q239*H239</f>
        <v>9.9400000000000009E-3</v>
      </c>
      <c r="S239" s="156">
        <v>0</v>
      </c>
      <c r="T239" s="157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220</v>
      </c>
      <c r="AT239" s="158" t="s">
        <v>159</v>
      </c>
      <c r="AU239" s="158" t="s">
        <v>87</v>
      </c>
      <c r="AY239" s="18" t="s">
        <v>157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8" t="s">
        <v>87</v>
      </c>
      <c r="BK239" s="160">
        <f>ROUND(I239*H239,3)</f>
        <v>0</v>
      </c>
      <c r="BL239" s="18" t="s">
        <v>220</v>
      </c>
      <c r="BM239" s="158" t="s">
        <v>4966</v>
      </c>
    </row>
    <row r="240" spans="1:65" s="13" customFormat="1" x14ac:dyDescent="0.2">
      <c r="B240" s="165"/>
      <c r="D240" s="166" t="s">
        <v>269</v>
      </c>
      <c r="E240" s="167" t="s">
        <v>1</v>
      </c>
      <c r="F240" s="168" t="s">
        <v>4967</v>
      </c>
      <c r="H240" s="167" t="s">
        <v>1</v>
      </c>
      <c r="L240" s="165"/>
      <c r="M240" s="169"/>
      <c r="N240" s="170"/>
      <c r="O240" s="170"/>
      <c r="P240" s="170"/>
      <c r="Q240" s="170"/>
      <c r="R240" s="170"/>
      <c r="S240" s="170"/>
      <c r="T240" s="171"/>
      <c r="AT240" s="167" t="s">
        <v>269</v>
      </c>
      <c r="AU240" s="167" t="s">
        <v>87</v>
      </c>
      <c r="AV240" s="13" t="s">
        <v>79</v>
      </c>
      <c r="AW240" s="13" t="s">
        <v>26</v>
      </c>
      <c r="AX240" s="13" t="s">
        <v>71</v>
      </c>
      <c r="AY240" s="167" t="s">
        <v>157</v>
      </c>
    </row>
    <row r="241" spans="1:65" s="14" customFormat="1" x14ac:dyDescent="0.2">
      <c r="B241" s="172"/>
      <c r="D241" s="166" t="s">
        <v>269</v>
      </c>
      <c r="E241" s="173" t="s">
        <v>1</v>
      </c>
      <c r="F241" s="174" t="s">
        <v>4968</v>
      </c>
      <c r="H241" s="175">
        <v>49.7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3" customFormat="1" ht="22.5" x14ac:dyDescent="0.2">
      <c r="B242" s="165"/>
      <c r="D242" s="166" t="s">
        <v>269</v>
      </c>
      <c r="E242" s="167" t="s">
        <v>1</v>
      </c>
      <c r="F242" s="168" t="s">
        <v>4969</v>
      </c>
      <c r="H242" s="167" t="s">
        <v>1</v>
      </c>
      <c r="L242" s="165"/>
      <c r="M242" s="169"/>
      <c r="N242" s="170"/>
      <c r="O242" s="170"/>
      <c r="P242" s="170"/>
      <c r="Q242" s="170"/>
      <c r="R242" s="170"/>
      <c r="S242" s="170"/>
      <c r="T242" s="171"/>
      <c r="AT242" s="167" t="s">
        <v>269</v>
      </c>
      <c r="AU242" s="167" t="s">
        <v>87</v>
      </c>
      <c r="AV242" s="13" t="s">
        <v>79</v>
      </c>
      <c r="AW242" s="13" t="s">
        <v>26</v>
      </c>
      <c r="AX242" s="13" t="s">
        <v>71</v>
      </c>
      <c r="AY242" s="167" t="s">
        <v>157</v>
      </c>
    </row>
    <row r="243" spans="1:65" s="13" customFormat="1" x14ac:dyDescent="0.2">
      <c r="B243" s="165"/>
      <c r="D243" s="166" t="s">
        <v>269</v>
      </c>
      <c r="E243" s="167" t="s">
        <v>1</v>
      </c>
      <c r="F243" s="168" t="s">
        <v>4970</v>
      </c>
      <c r="H243" s="167" t="s">
        <v>1</v>
      </c>
      <c r="L243" s="165"/>
      <c r="M243" s="169"/>
      <c r="N243" s="170"/>
      <c r="O243" s="170"/>
      <c r="P243" s="170"/>
      <c r="Q243" s="170"/>
      <c r="R243" s="170"/>
      <c r="S243" s="170"/>
      <c r="T243" s="171"/>
      <c r="AT243" s="167" t="s">
        <v>269</v>
      </c>
      <c r="AU243" s="167" t="s">
        <v>87</v>
      </c>
      <c r="AV243" s="13" t="s">
        <v>79</v>
      </c>
      <c r="AW243" s="13" t="s">
        <v>26</v>
      </c>
      <c r="AX243" s="13" t="s">
        <v>71</v>
      </c>
      <c r="AY243" s="167" t="s">
        <v>157</v>
      </c>
    </row>
    <row r="244" spans="1:65" s="15" customFormat="1" x14ac:dyDescent="0.2">
      <c r="B244" s="179"/>
      <c r="D244" s="166" t="s">
        <v>269</v>
      </c>
      <c r="E244" s="180" t="s">
        <v>1</v>
      </c>
      <c r="F244" s="181" t="s">
        <v>272</v>
      </c>
      <c r="H244" s="182">
        <v>49.7</v>
      </c>
      <c r="L244" s="179"/>
      <c r="M244" s="183"/>
      <c r="N244" s="184"/>
      <c r="O244" s="184"/>
      <c r="P244" s="184"/>
      <c r="Q244" s="184"/>
      <c r="R244" s="184"/>
      <c r="S244" s="184"/>
      <c r="T244" s="185"/>
      <c r="AT244" s="180" t="s">
        <v>269</v>
      </c>
      <c r="AU244" s="180" t="s">
        <v>87</v>
      </c>
      <c r="AV244" s="15" t="s">
        <v>162</v>
      </c>
      <c r="AW244" s="15" t="s">
        <v>26</v>
      </c>
      <c r="AX244" s="15" t="s">
        <v>79</v>
      </c>
      <c r="AY244" s="180" t="s">
        <v>157</v>
      </c>
    </row>
    <row r="245" spans="1:65" s="2" customFormat="1" ht="82.5" customHeight="1" x14ac:dyDescent="0.2">
      <c r="A245" s="30"/>
      <c r="B245" s="147"/>
      <c r="C245" s="193" t="s">
        <v>526</v>
      </c>
      <c r="D245" s="193" t="s">
        <v>777</v>
      </c>
      <c r="E245" s="194" t="s">
        <v>4971</v>
      </c>
      <c r="F245" s="195" t="s">
        <v>8190</v>
      </c>
      <c r="G245" s="196" t="s">
        <v>168</v>
      </c>
      <c r="H245" s="197">
        <v>67.094999999999999</v>
      </c>
      <c r="I245" s="197"/>
      <c r="J245" s="197">
        <f>ROUND(I245*H245,3)</f>
        <v>0</v>
      </c>
      <c r="K245" s="198"/>
      <c r="L245" s="199"/>
      <c r="M245" s="200" t="s">
        <v>1</v>
      </c>
      <c r="N245" s="201" t="s">
        <v>37</v>
      </c>
      <c r="O245" s="156">
        <v>0</v>
      </c>
      <c r="P245" s="156">
        <f>O245*H245</f>
        <v>0</v>
      </c>
      <c r="Q245" s="156">
        <v>1.2869999999999999E-2</v>
      </c>
      <c r="R245" s="156">
        <f>Q245*H245</f>
        <v>0.86351264999999999</v>
      </c>
      <c r="S245" s="156">
        <v>0</v>
      </c>
      <c r="T245" s="15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511</v>
      </c>
      <c r="AT245" s="158" t="s">
        <v>777</v>
      </c>
      <c r="AU245" s="158" t="s">
        <v>87</v>
      </c>
      <c r="AY245" s="18" t="s">
        <v>157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8" t="s">
        <v>87</v>
      </c>
      <c r="BK245" s="160">
        <f>ROUND(I245*H245,3)</f>
        <v>0</v>
      </c>
      <c r="BL245" s="18" t="s">
        <v>220</v>
      </c>
      <c r="BM245" s="158" t="s">
        <v>4972</v>
      </c>
    </row>
    <row r="246" spans="1:65" s="14" customFormat="1" x14ac:dyDescent="0.2">
      <c r="B246" s="172"/>
      <c r="D246" s="166" t="s">
        <v>269</v>
      </c>
      <c r="E246" s="173" t="s">
        <v>1</v>
      </c>
      <c r="F246" s="174" t="s">
        <v>4973</v>
      </c>
      <c r="H246" s="175">
        <v>67.094999999999999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3" customFormat="1" x14ac:dyDescent="0.2">
      <c r="B247" s="165"/>
      <c r="D247" s="166" t="s">
        <v>269</v>
      </c>
      <c r="E247" s="167" t="s">
        <v>1</v>
      </c>
      <c r="F247" s="168" t="s">
        <v>4974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1:65" s="13" customFormat="1" x14ac:dyDescent="0.2">
      <c r="B248" s="165"/>
      <c r="D248" s="166" t="s">
        <v>269</v>
      </c>
      <c r="E248" s="167" t="s">
        <v>1</v>
      </c>
      <c r="F248" s="168" t="s">
        <v>4975</v>
      </c>
      <c r="H248" s="167" t="s">
        <v>1</v>
      </c>
      <c r="L248" s="165"/>
      <c r="M248" s="169"/>
      <c r="N248" s="170"/>
      <c r="O248" s="170"/>
      <c r="P248" s="170"/>
      <c r="Q248" s="170"/>
      <c r="R248" s="170"/>
      <c r="S248" s="170"/>
      <c r="T248" s="171"/>
      <c r="AT248" s="167" t="s">
        <v>269</v>
      </c>
      <c r="AU248" s="167" t="s">
        <v>87</v>
      </c>
      <c r="AV248" s="13" t="s">
        <v>79</v>
      </c>
      <c r="AW248" s="13" t="s">
        <v>26</v>
      </c>
      <c r="AX248" s="13" t="s">
        <v>71</v>
      </c>
      <c r="AY248" s="167" t="s">
        <v>157</v>
      </c>
    </row>
    <row r="249" spans="1:65" s="13" customFormat="1" ht="22.5" x14ac:dyDescent="0.2">
      <c r="B249" s="165"/>
      <c r="D249" s="166" t="s">
        <v>269</v>
      </c>
      <c r="E249" s="167" t="s">
        <v>1</v>
      </c>
      <c r="F249" s="168" t="s">
        <v>3540</v>
      </c>
      <c r="H249" s="167" t="s">
        <v>1</v>
      </c>
      <c r="L249" s="165"/>
      <c r="M249" s="169"/>
      <c r="N249" s="170"/>
      <c r="O249" s="170"/>
      <c r="P249" s="170"/>
      <c r="Q249" s="170"/>
      <c r="R249" s="170"/>
      <c r="S249" s="170"/>
      <c r="T249" s="171"/>
      <c r="AT249" s="167" t="s">
        <v>269</v>
      </c>
      <c r="AU249" s="167" t="s">
        <v>87</v>
      </c>
      <c r="AV249" s="13" t="s">
        <v>79</v>
      </c>
      <c r="AW249" s="13" t="s">
        <v>26</v>
      </c>
      <c r="AX249" s="13" t="s">
        <v>71</v>
      </c>
      <c r="AY249" s="167" t="s">
        <v>157</v>
      </c>
    </row>
    <row r="250" spans="1:65" s="13" customFormat="1" ht="22.5" x14ac:dyDescent="0.2">
      <c r="B250" s="165"/>
      <c r="D250" s="166" t="s">
        <v>269</v>
      </c>
      <c r="E250" s="167" t="s">
        <v>1</v>
      </c>
      <c r="F250" s="168" t="s">
        <v>4976</v>
      </c>
      <c r="H250" s="167" t="s">
        <v>1</v>
      </c>
      <c r="L250" s="165"/>
      <c r="M250" s="169"/>
      <c r="N250" s="170"/>
      <c r="O250" s="170"/>
      <c r="P250" s="170"/>
      <c r="Q250" s="170"/>
      <c r="R250" s="170"/>
      <c r="S250" s="170"/>
      <c r="T250" s="171"/>
      <c r="AT250" s="167" t="s">
        <v>269</v>
      </c>
      <c r="AU250" s="167" t="s">
        <v>87</v>
      </c>
      <c r="AV250" s="13" t="s">
        <v>79</v>
      </c>
      <c r="AW250" s="13" t="s">
        <v>26</v>
      </c>
      <c r="AX250" s="13" t="s">
        <v>71</v>
      </c>
      <c r="AY250" s="167" t="s">
        <v>157</v>
      </c>
    </row>
    <row r="251" spans="1:65" s="13" customFormat="1" x14ac:dyDescent="0.2">
      <c r="B251" s="165"/>
      <c r="D251" s="166" t="s">
        <v>269</v>
      </c>
      <c r="E251" s="167" t="s">
        <v>1</v>
      </c>
      <c r="F251" s="168" t="s">
        <v>1997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1:65" s="13" customFormat="1" x14ac:dyDescent="0.2">
      <c r="B252" s="165"/>
      <c r="D252" s="166" t="s">
        <v>269</v>
      </c>
      <c r="E252" s="167" t="s">
        <v>1</v>
      </c>
      <c r="F252" s="168" t="s">
        <v>3538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3" customFormat="1" x14ac:dyDescent="0.2">
      <c r="B253" s="165"/>
      <c r="D253" s="166" t="s">
        <v>269</v>
      </c>
      <c r="E253" s="167" t="s">
        <v>1</v>
      </c>
      <c r="F253" s="168" t="s">
        <v>4977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3" customFormat="1" x14ac:dyDescent="0.2">
      <c r="B254" s="165"/>
      <c r="D254" s="166" t="s">
        <v>269</v>
      </c>
      <c r="E254" s="167" t="s">
        <v>1</v>
      </c>
      <c r="F254" s="168" t="s">
        <v>1997</v>
      </c>
      <c r="H254" s="167" t="s">
        <v>1</v>
      </c>
      <c r="L254" s="165"/>
      <c r="M254" s="169"/>
      <c r="N254" s="170"/>
      <c r="O254" s="170"/>
      <c r="P254" s="170"/>
      <c r="Q254" s="170"/>
      <c r="R254" s="170"/>
      <c r="S254" s="170"/>
      <c r="T254" s="171"/>
      <c r="AT254" s="167" t="s">
        <v>269</v>
      </c>
      <c r="AU254" s="167" t="s">
        <v>87</v>
      </c>
      <c r="AV254" s="13" t="s">
        <v>79</v>
      </c>
      <c r="AW254" s="13" t="s">
        <v>26</v>
      </c>
      <c r="AX254" s="13" t="s">
        <v>71</v>
      </c>
      <c r="AY254" s="167" t="s">
        <v>157</v>
      </c>
    </row>
    <row r="255" spans="1:65" s="15" customFormat="1" x14ac:dyDescent="0.2">
      <c r="B255" s="179"/>
      <c r="D255" s="166" t="s">
        <v>269</v>
      </c>
      <c r="E255" s="180" t="s">
        <v>1</v>
      </c>
      <c r="F255" s="181" t="s">
        <v>272</v>
      </c>
      <c r="H255" s="182">
        <v>67.094999999999999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24" x14ac:dyDescent="0.2">
      <c r="A256" s="30"/>
      <c r="B256" s="147"/>
      <c r="C256" s="148" t="s">
        <v>530</v>
      </c>
      <c r="D256" s="148" t="s">
        <v>159</v>
      </c>
      <c r="E256" s="149" t="s">
        <v>4978</v>
      </c>
      <c r="F256" s="150" t="s">
        <v>4979</v>
      </c>
      <c r="G256" s="151" t="s">
        <v>168</v>
      </c>
      <c r="H256" s="152">
        <v>15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0.66900000000000004</v>
      </c>
      <c r="P256" s="156">
        <f>O256*H256</f>
        <v>10.035</v>
      </c>
      <c r="Q256" s="156">
        <v>2.0000000000000001E-4</v>
      </c>
      <c r="R256" s="156">
        <f>Q256*H256</f>
        <v>3.0000000000000001E-3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220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220</v>
      </c>
      <c r="BM256" s="158" t="s">
        <v>4980</v>
      </c>
    </row>
    <row r="257" spans="1:65" s="14" customFormat="1" x14ac:dyDescent="0.2">
      <c r="B257" s="172"/>
      <c r="D257" s="166" t="s">
        <v>269</v>
      </c>
      <c r="E257" s="173" t="s">
        <v>1</v>
      </c>
      <c r="F257" s="174" t="s">
        <v>4981</v>
      </c>
      <c r="H257" s="175">
        <v>15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1:65" s="13" customFormat="1" ht="22.5" x14ac:dyDescent="0.2">
      <c r="B258" s="165"/>
      <c r="D258" s="166" t="s">
        <v>269</v>
      </c>
      <c r="E258" s="167" t="s">
        <v>1</v>
      </c>
      <c r="F258" s="168" t="s">
        <v>4969</v>
      </c>
      <c r="H258" s="167" t="s">
        <v>1</v>
      </c>
      <c r="L258" s="165"/>
      <c r="M258" s="169"/>
      <c r="N258" s="170"/>
      <c r="O258" s="170"/>
      <c r="P258" s="170"/>
      <c r="Q258" s="170"/>
      <c r="R258" s="170"/>
      <c r="S258" s="170"/>
      <c r="T258" s="171"/>
      <c r="AT258" s="167" t="s">
        <v>269</v>
      </c>
      <c r="AU258" s="167" t="s">
        <v>87</v>
      </c>
      <c r="AV258" s="13" t="s">
        <v>79</v>
      </c>
      <c r="AW258" s="13" t="s">
        <v>26</v>
      </c>
      <c r="AX258" s="13" t="s">
        <v>71</v>
      </c>
      <c r="AY258" s="167" t="s">
        <v>157</v>
      </c>
    </row>
    <row r="259" spans="1:65" s="13" customFormat="1" x14ac:dyDescent="0.2">
      <c r="B259" s="165"/>
      <c r="D259" s="166" t="s">
        <v>269</v>
      </c>
      <c r="E259" s="167" t="s">
        <v>1</v>
      </c>
      <c r="F259" s="168" t="s">
        <v>4970</v>
      </c>
      <c r="H259" s="167" t="s">
        <v>1</v>
      </c>
      <c r="L259" s="165"/>
      <c r="M259" s="169"/>
      <c r="N259" s="170"/>
      <c r="O259" s="170"/>
      <c r="P259" s="170"/>
      <c r="Q259" s="170"/>
      <c r="R259" s="170"/>
      <c r="S259" s="170"/>
      <c r="T259" s="171"/>
      <c r="AT259" s="167" t="s">
        <v>269</v>
      </c>
      <c r="AU259" s="167" t="s">
        <v>87</v>
      </c>
      <c r="AV259" s="13" t="s">
        <v>79</v>
      </c>
      <c r="AW259" s="13" t="s">
        <v>26</v>
      </c>
      <c r="AX259" s="13" t="s">
        <v>71</v>
      </c>
      <c r="AY259" s="167" t="s">
        <v>157</v>
      </c>
    </row>
    <row r="260" spans="1:65" s="15" customFormat="1" x14ac:dyDescent="0.2">
      <c r="B260" s="179"/>
      <c r="D260" s="166" t="s">
        <v>269</v>
      </c>
      <c r="E260" s="180" t="s">
        <v>1</v>
      </c>
      <c r="F260" s="181" t="s">
        <v>272</v>
      </c>
      <c r="H260" s="182">
        <v>15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24.2" customHeight="1" x14ac:dyDescent="0.2">
      <c r="A261" s="30"/>
      <c r="B261" s="147"/>
      <c r="C261" s="148" t="s">
        <v>536</v>
      </c>
      <c r="D261" s="148" t="s">
        <v>159</v>
      </c>
      <c r="E261" s="149" t="s">
        <v>4982</v>
      </c>
      <c r="F261" s="150" t="s">
        <v>4983</v>
      </c>
      <c r="G261" s="151" t="s">
        <v>168</v>
      </c>
      <c r="H261" s="152">
        <v>143.5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0.66900000000000004</v>
      </c>
      <c r="P261" s="156">
        <f>O261*H261</f>
        <v>96.001500000000007</v>
      </c>
      <c r="Q261" s="156">
        <v>2.0000000000000001E-4</v>
      </c>
      <c r="R261" s="156">
        <f>Q261*H261</f>
        <v>2.87E-2</v>
      </c>
      <c r="S261" s="156">
        <v>0</v>
      </c>
      <c r="T261" s="157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220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220</v>
      </c>
      <c r="BM261" s="158" t="s">
        <v>4984</v>
      </c>
    </row>
    <row r="262" spans="1:65" s="14" customFormat="1" ht="22.5" x14ac:dyDescent="0.2">
      <c r="B262" s="172"/>
      <c r="D262" s="166" t="s">
        <v>269</v>
      </c>
      <c r="E262" s="173" t="s">
        <v>1</v>
      </c>
      <c r="F262" s="174" t="s">
        <v>4985</v>
      </c>
      <c r="H262" s="175">
        <v>45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1:65" s="14" customFormat="1" ht="22.5" x14ac:dyDescent="0.2">
      <c r="B263" s="172"/>
      <c r="D263" s="166" t="s">
        <v>269</v>
      </c>
      <c r="E263" s="173" t="s">
        <v>1</v>
      </c>
      <c r="F263" s="174" t="s">
        <v>4986</v>
      </c>
      <c r="H263" s="175">
        <v>45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4" customFormat="1" ht="22.5" x14ac:dyDescent="0.2">
      <c r="B264" s="172"/>
      <c r="D264" s="166" t="s">
        <v>269</v>
      </c>
      <c r="E264" s="173" t="s">
        <v>1</v>
      </c>
      <c r="F264" s="174" t="s">
        <v>4987</v>
      </c>
      <c r="H264" s="175">
        <v>36.5</v>
      </c>
      <c r="L264" s="172"/>
      <c r="M264" s="176"/>
      <c r="N264" s="177"/>
      <c r="O264" s="177"/>
      <c r="P264" s="177"/>
      <c r="Q264" s="177"/>
      <c r="R264" s="177"/>
      <c r="S264" s="177"/>
      <c r="T264" s="178"/>
      <c r="AT264" s="173" t="s">
        <v>269</v>
      </c>
      <c r="AU264" s="173" t="s">
        <v>87</v>
      </c>
      <c r="AV264" s="14" t="s">
        <v>87</v>
      </c>
      <c r="AW264" s="14" t="s">
        <v>26</v>
      </c>
      <c r="AX264" s="14" t="s">
        <v>71</v>
      </c>
      <c r="AY264" s="173" t="s">
        <v>157</v>
      </c>
    </row>
    <row r="265" spans="1:65" s="14" customFormat="1" ht="22.5" x14ac:dyDescent="0.2">
      <c r="B265" s="172"/>
      <c r="D265" s="166" t="s">
        <v>269</v>
      </c>
      <c r="E265" s="173" t="s">
        <v>1</v>
      </c>
      <c r="F265" s="174" t="s">
        <v>4988</v>
      </c>
      <c r="H265" s="175">
        <v>11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1:65" s="14" customFormat="1" ht="22.5" x14ac:dyDescent="0.2">
      <c r="B266" s="172"/>
      <c r="D266" s="166" t="s">
        <v>269</v>
      </c>
      <c r="E266" s="173" t="s">
        <v>1</v>
      </c>
      <c r="F266" s="174" t="s">
        <v>4989</v>
      </c>
      <c r="H266" s="175">
        <v>6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3" customFormat="1" ht="22.5" x14ac:dyDescent="0.2">
      <c r="B267" s="165"/>
      <c r="D267" s="166" t="s">
        <v>269</v>
      </c>
      <c r="E267" s="167" t="s">
        <v>1</v>
      </c>
      <c r="F267" s="168" t="s">
        <v>4969</v>
      </c>
      <c r="H267" s="167" t="s">
        <v>1</v>
      </c>
      <c r="L267" s="165"/>
      <c r="M267" s="169"/>
      <c r="N267" s="170"/>
      <c r="O267" s="170"/>
      <c r="P267" s="170"/>
      <c r="Q267" s="170"/>
      <c r="R267" s="170"/>
      <c r="S267" s="170"/>
      <c r="T267" s="171"/>
      <c r="AT267" s="167" t="s">
        <v>269</v>
      </c>
      <c r="AU267" s="167" t="s">
        <v>87</v>
      </c>
      <c r="AV267" s="13" t="s">
        <v>79</v>
      </c>
      <c r="AW267" s="13" t="s">
        <v>26</v>
      </c>
      <c r="AX267" s="13" t="s">
        <v>71</v>
      </c>
      <c r="AY267" s="167" t="s">
        <v>157</v>
      </c>
    </row>
    <row r="268" spans="1:65" s="13" customFormat="1" x14ac:dyDescent="0.2">
      <c r="B268" s="165"/>
      <c r="D268" s="166" t="s">
        <v>269</v>
      </c>
      <c r="E268" s="167" t="s">
        <v>1</v>
      </c>
      <c r="F268" s="168" t="s">
        <v>4970</v>
      </c>
      <c r="H268" s="167" t="s">
        <v>1</v>
      </c>
      <c r="L268" s="165"/>
      <c r="M268" s="169"/>
      <c r="N268" s="170"/>
      <c r="O268" s="170"/>
      <c r="P268" s="170"/>
      <c r="Q268" s="170"/>
      <c r="R268" s="170"/>
      <c r="S268" s="170"/>
      <c r="T268" s="171"/>
      <c r="AT268" s="167" t="s">
        <v>269</v>
      </c>
      <c r="AU268" s="167" t="s">
        <v>87</v>
      </c>
      <c r="AV268" s="13" t="s">
        <v>79</v>
      </c>
      <c r="AW268" s="13" t="s">
        <v>26</v>
      </c>
      <c r="AX268" s="13" t="s">
        <v>71</v>
      </c>
      <c r="AY268" s="167" t="s">
        <v>157</v>
      </c>
    </row>
    <row r="269" spans="1:65" s="15" customFormat="1" x14ac:dyDescent="0.2">
      <c r="B269" s="179"/>
      <c r="D269" s="166" t="s">
        <v>269</v>
      </c>
      <c r="E269" s="180" t="s">
        <v>1</v>
      </c>
      <c r="F269" s="181" t="s">
        <v>272</v>
      </c>
      <c r="H269" s="182">
        <v>143.5</v>
      </c>
      <c r="L269" s="179"/>
      <c r="M269" s="183"/>
      <c r="N269" s="184"/>
      <c r="O269" s="184"/>
      <c r="P269" s="184"/>
      <c r="Q269" s="184"/>
      <c r="R269" s="184"/>
      <c r="S269" s="184"/>
      <c r="T269" s="185"/>
      <c r="AT269" s="180" t="s">
        <v>269</v>
      </c>
      <c r="AU269" s="180" t="s">
        <v>87</v>
      </c>
      <c r="AV269" s="15" t="s">
        <v>162</v>
      </c>
      <c r="AW269" s="15" t="s">
        <v>26</v>
      </c>
      <c r="AX269" s="15" t="s">
        <v>79</v>
      </c>
      <c r="AY269" s="180" t="s">
        <v>157</v>
      </c>
    </row>
    <row r="270" spans="1:65" s="2" customFormat="1" ht="24.2" customHeight="1" x14ac:dyDescent="0.2">
      <c r="A270" s="30"/>
      <c r="B270" s="147"/>
      <c r="C270" s="193" t="s">
        <v>541</v>
      </c>
      <c r="D270" s="193" t="s">
        <v>777</v>
      </c>
      <c r="E270" s="194" t="s">
        <v>4990</v>
      </c>
      <c r="F270" s="195" t="s">
        <v>4991</v>
      </c>
      <c r="G270" s="196" t="s">
        <v>196</v>
      </c>
      <c r="H270" s="197">
        <v>15</v>
      </c>
      <c r="I270" s="197"/>
      <c r="J270" s="197">
        <f>ROUND(I270*H270,3)</f>
        <v>0</v>
      </c>
      <c r="K270" s="198"/>
      <c r="L270" s="199"/>
      <c r="M270" s="200" t="s">
        <v>1</v>
      </c>
      <c r="N270" s="201" t="s">
        <v>37</v>
      </c>
      <c r="O270" s="156">
        <v>0</v>
      </c>
      <c r="P270" s="156">
        <f>O270*H270</f>
        <v>0</v>
      </c>
      <c r="Q270" s="156">
        <v>1.2869999999999999E-2</v>
      </c>
      <c r="R270" s="156">
        <f>Q270*H270</f>
        <v>0.19305</v>
      </c>
      <c r="S270" s="156">
        <v>0</v>
      </c>
      <c r="T270" s="157">
        <f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58" t="s">
        <v>511</v>
      </c>
      <c r="AT270" s="158" t="s">
        <v>777</v>
      </c>
      <c r="AU270" s="158" t="s">
        <v>87</v>
      </c>
      <c r="AY270" s="18" t="s">
        <v>157</v>
      </c>
      <c r="BE270" s="159">
        <f>IF(N270="základná",J270,0)</f>
        <v>0</v>
      </c>
      <c r="BF270" s="159">
        <f>IF(N270="znížená",J270,0)</f>
        <v>0</v>
      </c>
      <c r="BG270" s="159">
        <f>IF(N270="zákl. prenesená",J270,0)</f>
        <v>0</v>
      </c>
      <c r="BH270" s="159">
        <f>IF(N270="zníž. prenesená",J270,0)</f>
        <v>0</v>
      </c>
      <c r="BI270" s="159">
        <f>IF(N270="nulová",J270,0)</f>
        <v>0</v>
      </c>
      <c r="BJ270" s="18" t="s">
        <v>87</v>
      </c>
      <c r="BK270" s="160">
        <f>ROUND(I270*H270,3)</f>
        <v>0</v>
      </c>
      <c r="BL270" s="18" t="s">
        <v>220</v>
      </c>
      <c r="BM270" s="158" t="s">
        <v>4992</v>
      </c>
    </row>
    <row r="271" spans="1:65" s="14" customFormat="1" x14ac:dyDescent="0.2">
      <c r="B271" s="172"/>
      <c r="D271" s="166" t="s">
        <v>269</v>
      </c>
      <c r="E271" s="173" t="s">
        <v>1</v>
      </c>
      <c r="F271" s="174" t="s">
        <v>4981</v>
      </c>
      <c r="H271" s="175">
        <v>15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3" customFormat="1" ht="22.5" x14ac:dyDescent="0.2">
      <c r="B272" s="165"/>
      <c r="D272" s="166" t="s">
        <v>269</v>
      </c>
      <c r="E272" s="167" t="s">
        <v>1</v>
      </c>
      <c r="F272" s="168" t="s">
        <v>4993</v>
      </c>
      <c r="H272" s="167" t="s">
        <v>1</v>
      </c>
      <c r="L272" s="165"/>
      <c r="M272" s="169"/>
      <c r="N272" s="170"/>
      <c r="O272" s="170"/>
      <c r="P272" s="170"/>
      <c r="Q272" s="170"/>
      <c r="R272" s="170"/>
      <c r="S272" s="170"/>
      <c r="T272" s="171"/>
      <c r="AT272" s="167" t="s">
        <v>269</v>
      </c>
      <c r="AU272" s="167" t="s">
        <v>87</v>
      </c>
      <c r="AV272" s="13" t="s">
        <v>79</v>
      </c>
      <c r="AW272" s="13" t="s">
        <v>26</v>
      </c>
      <c r="AX272" s="13" t="s">
        <v>71</v>
      </c>
      <c r="AY272" s="167" t="s">
        <v>157</v>
      </c>
    </row>
    <row r="273" spans="1:65" s="13" customFormat="1" ht="22.5" x14ac:dyDescent="0.2">
      <c r="B273" s="165"/>
      <c r="D273" s="166" t="s">
        <v>269</v>
      </c>
      <c r="E273" s="167" t="s">
        <v>1</v>
      </c>
      <c r="F273" s="168" t="s">
        <v>4994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3" customFormat="1" x14ac:dyDescent="0.2">
      <c r="B274" s="165"/>
      <c r="D274" s="166" t="s">
        <v>269</v>
      </c>
      <c r="E274" s="167" t="s">
        <v>1</v>
      </c>
      <c r="F274" s="168" t="s">
        <v>4995</v>
      </c>
      <c r="H274" s="167" t="s">
        <v>1</v>
      </c>
      <c r="L274" s="165"/>
      <c r="M274" s="169"/>
      <c r="N274" s="170"/>
      <c r="O274" s="170"/>
      <c r="P274" s="170"/>
      <c r="Q274" s="170"/>
      <c r="R274" s="170"/>
      <c r="S274" s="170"/>
      <c r="T274" s="171"/>
      <c r="AT274" s="167" t="s">
        <v>269</v>
      </c>
      <c r="AU274" s="167" t="s">
        <v>87</v>
      </c>
      <c r="AV274" s="13" t="s">
        <v>79</v>
      </c>
      <c r="AW274" s="13" t="s">
        <v>26</v>
      </c>
      <c r="AX274" s="13" t="s">
        <v>71</v>
      </c>
      <c r="AY274" s="167" t="s">
        <v>157</v>
      </c>
    </row>
    <row r="275" spans="1:65" s="13" customFormat="1" x14ac:dyDescent="0.2">
      <c r="B275" s="165"/>
      <c r="D275" s="166" t="s">
        <v>269</v>
      </c>
      <c r="E275" s="167" t="s">
        <v>1</v>
      </c>
      <c r="F275" s="168" t="s">
        <v>4996</v>
      </c>
      <c r="H275" s="167" t="s">
        <v>1</v>
      </c>
      <c r="L275" s="165"/>
      <c r="M275" s="169"/>
      <c r="N275" s="170"/>
      <c r="O275" s="170"/>
      <c r="P275" s="170"/>
      <c r="Q275" s="170"/>
      <c r="R275" s="170"/>
      <c r="S275" s="170"/>
      <c r="T275" s="171"/>
      <c r="AT275" s="167" t="s">
        <v>269</v>
      </c>
      <c r="AU275" s="167" t="s">
        <v>87</v>
      </c>
      <c r="AV275" s="13" t="s">
        <v>79</v>
      </c>
      <c r="AW275" s="13" t="s">
        <v>26</v>
      </c>
      <c r="AX275" s="13" t="s">
        <v>71</v>
      </c>
      <c r="AY275" s="167" t="s">
        <v>157</v>
      </c>
    </row>
    <row r="276" spans="1:65" s="15" customFormat="1" x14ac:dyDescent="0.2">
      <c r="B276" s="179"/>
      <c r="D276" s="166" t="s">
        <v>269</v>
      </c>
      <c r="E276" s="180" t="s">
        <v>1</v>
      </c>
      <c r="F276" s="181" t="s">
        <v>272</v>
      </c>
      <c r="H276" s="182">
        <v>15</v>
      </c>
      <c r="L276" s="179"/>
      <c r="M276" s="183"/>
      <c r="N276" s="184"/>
      <c r="O276" s="184"/>
      <c r="P276" s="184"/>
      <c r="Q276" s="184"/>
      <c r="R276" s="184"/>
      <c r="S276" s="184"/>
      <c r="T276" s="185"/>
      <c r="AT276" s="180" t="s">
        <v>269</v>
      </c>
      <c r="AU276" s="180" t="s">
        <v>87</v>
      </c>
      <c r="AV276" s="15" t="s">
        <v>162</v>
      </c>
      <c r="AW276" s="15" t="s">
        <v>26</v>
      </c>
      <c r="AX276" s="15" t="s">
        <v>79</v>
      </c>
      <c r="AY276" s="180" t="s">
        <v>157</v>
      </c>
    </row>
    <row r="277" spans="1:65" s="2" customFormat="1" ht="24.2" customHeight="1" x14ac:dyDescent="0.2">
      <c r="A277" s="30"/>
      <c r="B277" s="147"/>
      <c r="C277" s="193" t="s">
        <v>545</v>
      </c>
      <c r="D277" s="193" t="s">
        <v>777</v>
      </c>
      <c r="E277" s="194" t="s">
        <v>4997</v>
      </c>
      <c r="F277" s="195" t="s">
        <v>4998</v>
      </c>
      <c r="G277" s="196" t="s">
        <v>196</v>
      </c>
      <c r="H277" s="197">
        <v>143.5</v>
      </c>
      <c r="I277" s="197"/>
      <c r="J277" s="197">
        <f>ROUND(I277*H277,3)</f>
        <v>0</v>
      </c>
      <c r="K277" s="198"/>
      <c r="L277" s="199"/>
      <c r="M277" s="200" t="s">
        <v>1</v>
      </c>
      <c r="N277" s="201" t="s">
        <v>37</v>
      </c>
      <c r="O277" s="156">
        <v>0</v>
      </c>
      <c r="P277" s="156">
        <f>O277*H277</f>
        <v>0</v>
      </c>
      <c r="Q277" s="156">
        <v>1.2869999999999999E-2</v>
      </c>
      <c r="R277" s="156">
        <f>Q277*H277</f>
        <v>1.8468449999999998</v>
      </c>
      <c r="S277" s="156">
        <v>0</v>
      </c>
      <c r="T277" s="157">
        <f>S277*H277</f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58" t="s">
        <v>511</v>
      </c>
      <c r="AT277" s="158" t="s">
        <v>777</v>
      </c>
      <c r="AU277" s="158" t="s">
        <v>87</v>
      </c>
      <c r="AY277" s="18" t="s">
        <v>157</v>
      </c>
      <c r="BE277" s="159">
        <f>IF(N277="základná",J277,0)</f>
        <v>0</v>
      </c>
      <c r="BF277" s="159">
        <f>IF(N277="znížená",J277,0)</f>
        <v>0</v>
      </c>
      <c r="BG277" s="159">
        <f>IF(N277="zákl. prenesená",J277,0)</f>
        <v>0</v>
      </c>
      <c r="BH277" s="159">
        <f>IF(N277="zníž. prenesená",J277,0)</f>
        <v>0</v>
      </c>
      <c r="BI277" s="159">
        <f>IF(N277="nulová",J277,0)</f>
        <v>0</v>
      </c>
      <c r="BJ277" s="18" t="s">
        <v>87</v>
      </c>
      <c r="BK277" s="160">
        <f>ROUND(I277*H277,3)</f>
        <v>0</v>
      </c>
      <c r="BL277" s="18" t="s">
        <v>220</v>
      </c>
      <c r="BM277" s="158" t="s">
        <v>4999</v>
      </c>
    </row>
    <row r="278" spans="1:65" s="14" customFormat="1" ht="22.5" x14ac:dyDescent="0.2">
      <c r="B278" s="172"/>
      <c r="D278" s="166" t="s">
        <v>269</v>
      </c>
      <c r="E278" s="173" t="s">
        <v>1</v>
      </c>
      <c r="F278" s="174" t="s">
        <v>4985</v>
      </c>
      <c r="H278" s="175">
        <v>45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 ht="22.5" x14ac:dyDescent="0.2">
      <c r="B279" s="172"/>
      <c r="D279" s="166" t="s">
        <v>269</v>
      </c>
      <c r="E279" s="173" t="s">
        <v>1</v>
      </c>
      <c r="F279" s="174" t="s">
        <v>4986</v>
      </c>
      <c r="H279" s="175">
        <v>45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4" customFormat="1" ht="22.5" x14ac:dyDescent="0.2">
      <c r="B280" s="172"/>
      <c r="D280" s="166" t="s">
        <v>269</v>
      </c>
      <c r="E280" s="173" t="s">
        <v>1</v>
      </c>
      <c r="F280" s="174" t="s">
        <v>4987</v>
      </c>
      <c r="H280" s="175">
        <v>36.5</v>
      </c>
      <c r="L280" s="172"/>
      <c r="M280" s="176"/>
      <c r="N280" s="177"/>
      <c r="O280" s="177"/>
      <c r="P280" s="177"/>
      <c r="Q280" s="177"/>
      <c r="R280" s="177"/>
      <c r="S280" s="177"/>
      <c r="T280" s="178"/>
      <c r="AT280" s="173" t="s">
        <v>269</v>
      </c>
      <c r="AU280" s="173" t="s">
        <v>87</v>
      </c>
      <c r="AV280" s="14" t="s">
        <v>87</v>
      </c>
      <c r="AW280" s="14" t="s">
        <v>26</v>
      </c>
      <c r="AX280" s="14" t="s">
        <v>71</v>
      </c>
      <c r="AY280" s="173" t="s">
        <v>157</v>
      </c>
    </row>
    <row r="281" spans="1:65" s="14" customFormat="1" ht="22.5" x14ac:dyDescent="0.2">
      <c r="B281" s="172"/>
      <c r="D281" s="166" t="s">
        <v>269</v>
      </c>
      <c r="E281" s="173" t="s">
        <v>1</v>
      </c>
      <c r="F281" s="174" t="s">
        <v>4988</v>
      </c>
      <c r="H281" s="175">
        <v>11</v>
      </c>
      <c r="L281" s="172"/>
      <c r="M281" s="176"/>
      <c r="N281" s="177"/>
      <c r="O281" s="177"/>
      <c r="P281" s="177"/>
      <c r="Q281" s="177"/>
      <c r="R281" s="177"/>
      <c r="S281" s="177"/>
      <c r="T281" s="178"/>
      <c r="AT281" s="173" t="s">
        <v>269</v>
      </c>
      <c r="AU281" s="173" t="s">
        <v>87</v>
      </c>
      <c r="AV281" s="14" t="s">
        <v>87</v>
      </c>
      <c r="AW281" s="14" t="s">
        <v>26</v>
      </c>
      <c r="AX281" s="14" t="s">
        <v>71</v>
      </c>
      <c r="AY281" s="173" t="s">
        <v>157</v>
      </c>
    </row>
    <row r="282" spans="1:65" s="14" customFormat="1" ht="22.5" x14ac:dyDescent="0.2">
      <c r="B282" s="172"/>
      <c r="D282" s="166" t="s">
        <v>269</v>
      </c>
      <c r="E282" s="173" t="s">
        <v>1</v>
      </c>
      <c r="F282" s="174" t="s">
        <v>4989</v>
      </c>
      <c r="H282" s="175">
        <v>6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3" customFormat="1" ht="22.5" x14ac:dyDescent="0.2">
      <c r="B283" s="165"/>
      <c r="D283" s="166" t="s">
        <v>269</v>
      </c>
      <c r="E283" s="167" t="s">
        <v>1</v>
      </c>
      <c r="F283" s="168" t="s">
        <v>5000</v>
      </c>
      <c r="H283" s="167" t="s">
        <v>1</v>
      </c>
      <c r="L283" s="165"/>
      <c r="M283" s="169"/>
      <c r="N283" s="170"/>
      <c r="O283" s="170"/>
      <c r="P283" s="170"/>
      <c r="Q283" s="170"/>
      <c r="R283" s="170"/>
      <c r="S283" s="170"/>
      <c r="T283" s="171"/>
      <c r="AT283" s="167" t="s">
        <v>269</v>
      </c>
      <c r="AU283" s="167" t="s">
        <v>87</v>
      </c>
      <c r="AV283" s="13" t="s">
        <v>79</v>
      </c>
      <c r="AW283" s="13" t="s">
        <v>26</v>
      </c>
      <c r="AX283" s="13" t="s">
        <v>71</v>
      </c>
      <c r="AY283" s="167" t="s">
        <v>157</v>
      </c>
    </row>
    <row r="284" spans="1:65" s="13" customFormat="1" x14ac:dyDescent="0.2">
      <c r="B284" s="165"/>
      <c r="D284" s="166" t="s">
        <v>269</v>
      </c>
      <c r="E284" s="167" t="s">
        <v>1</v>
      </c>
      <c r="F284" s="168" t="s">
        <v>5001</v>
      </c>
      <c r="H284" s="167" t="s">
        <v>1</v>
      </c>
      <c r="L284" s="165"/>
      <c r="M284" s="169"/>
      <c r="N284" s="170"/>
      <c r="O284" s="170"/>
      <c r="P284" s="170"/>
      <c r="Q284" s="170"/>
      <c r="R284" s="170"/>
      <c r="S284" s="170"/>
      <c r="T284" s="171"/>
      <c r="AT284" s="167" t="s">
        <v>269</v>
      </c>
      <c r="AU284" s="167" t="s">
        <v>87</v>
      </c>
      <c r="AV284" s="13" t="s">
        <v>79</v>
      </c>
      <c r="AW284" s="13" t="s">
        <v>26</v>
      </c>
      <c r="AX284" s="13" t="s">
        <v>71</v>
      </c>
      <c r="AY284" s="167" t="s">
        <v>157</v>
      </c>
    </row>
    <row r="285" spans="1:65" s="13" customFormat="1" ht="22.5" x14ac:dyDescent="0.2">
      <c r="B285" s="165"/>
      <c r="D285" s="166" t="s">
        <v>269</v>
      </c>
      <c r="E285" s="167" t="s">
        <v>1</v>
      </c>
      <c r="F285" s="168" t="s">
        <v>5002</v>
      </c>
      <c r="H285" s="167" t="s">
        <v>1</v>
      </c>
      <c r="L285" s="165"/>
      <c r="M285" s="169"/>
      <c r="N285" s="170"/>
      <c r="O285" s="170"/>
      <c r="P285" s="170"/>
      <c r="Q285" s="170"/>
      <c r="R285" s="170"/>
      <c r="S285" s="170"/>
      <c r="T285" s="171"/>
      <c r="AT285" s="167" t="s">
        <v>269</v>
      </c>
      <c r="AU285" s="167" t="s">
        <v>87</v>
      </c>
      <c r="AV285" s="13" t="s">
        <v>79</v>
      </c>
      <c r="AW285" s="13" t="s">
        <v>26</v>
      </c>
      <c r="AX285" s="13" t="s">
        <v>71</v>
      </c>
      <c r="AY285" s="167" t="s">
        <v>157</v>
      </c>
    </row>
    <row r="286" spans="1:65" s="15" customFormat="1" x14ac:dyDescent="0.2">
      <c r="B286" s="179"/>
      <c r="D286" s="166" t="s">
        <v>269</v>
      </c>
      <c r="E286" s="180" t="s">
        <v>1</v>
      </c>
      <c r="F286" s="181" t="s">
        <v>272</v>
      </c>
      <c r="H286" s="182">
        <v>143.5</v>
      </c>
      <c r="L286" s="179"/>
      <c r="M286" s="183"/>
      <c r="N286" s="184"/>
      <c r="O286" s="184"/>
      <c r="P286" s="184"/>
      <c r="Q286" s="184"/>
      <c r="R286" s="184"/>
      <c r="S286" s="184"/>
      <c r="T286" s="185"/>
      <c r="AT286" s="180" t="s">
        <v>269</v>
      </c>
      <c r="AU286" s="180" t="s">
        <v>87</v>
      </c>
      <c r="AV286" s="15" t="s">
        <v>162</v>
      </c>
      <c r="AW286" s="15" t="s">
        <v>26</v>
      </c>
      <c r="AX286" s="15" t="s">
        <v>79</v>
      </c>
      <c r="AY286" s="180" t="s">
        <v>157</v>
      </c>
    </row>
    <row r="287" spans="1:65" s="2" customFormat="1" ht="24.2" customHeight="1" x14ac:dyDescent="0.2">
      <c r="A287" s="30"/>
      <c r="B287" s="147"/>
      <c r="C287" s="148" t="s">
        <v>549</v>
      </c>
      <c r="D287" s="148" t="s">
        <v>159</v>
      </c>
      <c r="E287" s="149" t="s">
        <v>763</v>
      </c>
      <c r="F287" s="150" t="s">
        <v>764</v>
      </c>
      <c r="G287" s="151" t="s">
        <v>514</v>
      </c>
      <c r="H287" s="152">
        <v>1.1000000000000001</v>
      </c>
      <c r="I287" s="152"/>
      <c r="J287" s="152">
        <f>ROUND(I287*H287,3)</f>
        <v>0</v>
      </c>
      <c r="K287" s="153"/>
      <c r="L287" s="31"/>
      <c r="M287" s="154" t="s">
        <v>1</v>
      </c>
      <c r="N287" s="155" t="s">
        <v>37</v>
      </c>
      <c r="O287" s="156">
        <v>0</v>
      </c>
      <c r="P287" s="156">
        <f>O287*H287</f>
        <v>0</v>
      </c>
      <c r="Q287" s="156">
        <v>0</v>
      </c>
      <c r="R287" s="156">
        <f>Q287*H287</f>
        <v>0</v>
      </c>
      <c r="S287" s="156">
        <v>0</v>
      </c>
      <c r="T287" s="157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58" t="s">
        <v>220</v>
      </c>
      <c r="AT287" s="158" t="s">
        <v>159</v>
      </c>
      <c r="AU287" s="158" t="s">
        <v>87</v>
      </c>
      <c r="AY287" s="18" t="s">
        <v>157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8" t="s">
        <v>87</v>
      </c>
      <c r="BK287" s="160">
        <f>ROUND(I287*H287,3)</f>
        <v>0</v>
      </c>
      <c r="BL287" s="18" t="s">
        <v>220</v>
      </c>
      <c r="BM287" s="158" t="s">
        <v>5003</v>
      </c>
    </row>
    <row r="288" spans="1:65" s="12" customFormat="1" ht="22.9" customHeight="1" x14ac:dyDescent="0.2">
      <c r="B288" s="135"/>
      <c r="D288" s="136" t="s">
        <v>70</v>
      </c>
      <c r="E288" s="145" t="s">
        <v>766</v>
      </c>
      <c r="F288" s="145" t="s">
        <v>767</v>
      </c>
      <c r="J288" s="146">
        <f>BK288</f>
        <v>0</v>
      </c>
      <c r="L288" s="135"/>
      <c r="M288" s="139"/>
      <c r="N288" s="140"/>
      <c r="O288" s="140"/>
      <c r="P288" s="141">
        <f>SUM(P289:P292)</f>
        <v>65.204999999999998</v>
      </c>
      <c r="Q288" s="140"/>
      <c r="R288" s="141">
        <f>SUM(R289:R292)</f>
        <v>0</v>
      </c>
      <c r="S288" s="140"/>
      <c r="T288" s="142">
        <f>SUM(T289:T292)</f>
        <v>4.83</v>
      </c>
      <c r="AR288" s="136" t="s">
        <v>87</v>
      </c>
      <c r="AT288" s="143" t="s">
        <v>70</v>
      </c>
      <c r="AU288" s="143" t="s">
        <v>79</v>
      </c>
      <c r="AY288" s="136" t="s">
        <v>157</v>
      </c>
      <c r="BK288" s="144">
        <f>SUM(BK289:BK292)</f>
        <v>0</v>
      </c>
    </row>
    <row r="289" spans="1:65" s="2" customFormat="1" ht="37.9" customHeight="1" x14ac:dyDescent="0.2">
      <c r="A289" s="30"/>
      <c r="B289" s="147"/>
      <c r="C289" s="148" t="s">
        <v>553</v>
      </c>
      <c r="D289" s="148" t="s">
        <v>159</v>
      </c>
      <c r="E289" s="149" t="s">
        <v>769</v>
      </c>
      <c r="F289" s="150" t="s">
        <v>770</v>
      </c>
      <c r="G289" s="151" t="s">
        <v>168</v>
      </c>
      <c r="H289" s="152">
        <v>345</v>
      </c>
      <c r="I289" s="152"/>
      <c r="J289" s="152">
        <f>ROUND(I289*H289,3)</f>
        <v>0</v>
      </c>
      <c r="K289" s="153"/>
      <c r="L289" s="31"/>
      <c r="M289" s="154" t="s">
        <v>1</v>
      </c>
      <c r="N289" s="155" t="s">
        <v>37</v>
      </c>
      <c r="O289" s="156">
        <v>0.189</v>
      </c>
      <c r="P289" s="156">
        <f>O289*H289</f>
        <v>65.204999999999998</v>
      </c>
      <c r="Q289" s="156">
        <v>0</v>
      </c>
      <c r="R289" s="156">
        <f>Q289*H289</f>
        <v>0</v>
      </c>
      <c r="S289" s="156">
        <v>1.4E-2</v>
      </c>
      <c r="T289" s="157">
        <f>S289*H289</f>
        <v>4.83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58" t="s">
        <v>220</v>
      </c>
      <c r="AT289" s="158" t="s">
        <v>159</v>
      </c>
      <c r="AU289" s="158" t="s">
        <v>87</v>
      </c>
      <c r="AY289" s="18" t="s">
        <v>157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8" t="s">
        <v>87</v>
      </c>
      <c r="BK289" s="160">
        <f>ROUND(I289*H289,3)</f>
        <v>0</v>
      </c>
      <c r="BL289" s="18" t="s">
        <v>220</v>
      </c>
      <c r="BM289" s="158" t="s">
        <v>5004</v>
      </c>
    </row>
    <row r="290" spans="1:65" s="14" customFormat="1" x14ac:dyDescent="0.2">
      <c r="B290" s="172"/>
      <c r="D290" s="166" t="s">
        <v>269</v>
      </c>
      <c r="E290" s="173" t="s">
        <v>1</v>
      </c>
      <c r="F290" s="174" t="s">
        <v>5005</v>
      </c>
      <c r="H290" s="175">
        <v>345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5" customFormat="1" x14ac:dyDescent="0.2">
      <c r="B291" s="179"/>
      <c r="D291" s="166" t="s">
        <v>269</v>
      </c>
      <c r="E291" s="180" t="s">
        <v>1</v>
      </c>
      <c r="F291" s="181" t="s">
        <v>272</v>
      </c>
      <c r="H291" s="182">
        <v>345</v>
      </c>
      <c r="L291" s="179"/>
      <c r="M291" s="183"/>
      <c r="N291" s="184"/>
      <c r="O291" s="184"/>
      <c r="P291" s="184"/>
      <c r="Q291" s="184"/>
      <c r="R291" s="184"/>
      <c r="S291" s="184"/>
      <c r="T291" s="185"/>
      <c r="AT291" s="180" t="s">
        <v>269</v>
      </c>
      <c r="AU291" s="180" t="s">
        <v>87</v>
      </c>
      <c r="AV291" s="15" t="s">
        <v>162</v>
      </c>
      <c r="AW291" s="15" t="s">
        <v>26</v>
      </c>
      <c r="AX291" s="15" t="s">
        <v>79</v>
      </c>
      <c r="AY291" s="180" t="s">
        <v>157</v>
      </c>
    </row>
    <row r="292" spans="1:65" s="2" customFormat="1" ht="24.2" customHeight="1" x14ac:dyDescent="0.2">
      <c r="A292" s="30"/>
      <c r="B292" s="147"/>
      <c r="C292" s="148" t="s">
        <v>557</v>
      </c>
      <c r="D292" s="148" t="s">
        <v>159</v>
      </c>
      <c r="E292" s="149" t="s">
        <v>774</v>
      </c>
      <c r="F292" s="150" t="s">
        <v>775</v>
      </c>
      <c r="G292" s="151" t="s">
        <v>514</v>
      </c>
      <c r="H292" s="152">
        <v>1.95</v>
      </c>
      <c r="I292" s="152"/>
      <c r="J292" s="152">
        <f>ROUND(I292*H292,3)</f>
        <v>0</v>
      </c>
      <c r="K292" s="153"/>
      <c r="L292" s="31"/>
      <c r="M292" s="154" t="s">
        <v>1</v>
      </c>
      <c r="N292" s="155" t="s">
        <v>37</v>
      </c>
      <c r="O292" s="156">
        <v>0</v>
      </c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220</v>
      </c>
      <c r="AT292" s="158" t="s">
        <v>159</v>
      </c>
      <c r="AU292" s="158" t="s">
        <v>87</v>
      </c>
      <c r="AY292" s="18" t="s">
        <v>157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87</v>
      </c>
      <c r="BK292" s="160">
        <f>ROUND(I292*H292,3)</f>
        <v>0</v>
      </c>
      <c r="BL292" s="18" t="s">
        <v>220</v>
      </c>
      <c r="BM292" s="158" t="s">
        <v>5006</v>
      </c>
    </row>
    <row r="293" spans="1:65" s="12" customFormat="1" ht="25.9" customHeight="1" x14ac:dyDescent="0.2">
      <c r="B293" s="135"/>
      <c r="D293" s="136" t="s">
        <v>70</v>
      </c>
      <c r="E293" s="137" t="s">
        <v>777</v>
      </c>
      <c r="F293" s="137" t="s">
        <v>778</v>
      </c>
      <c r="J293" s="138">
        <f>BK293</f>
        <v>0</v>
      </c>
      <c r="L293" s="135"/>
      <c r="M293" s="139"/>
      <c r="N293" s="140"/>
      <c r="O293" s="140"/>
      <c r="P293" s="141">
        <f>P294</f>
        <v>283.73066400000005</v>
      </c>
      <c r="Q293" s="140"/>
      <c r="R293" s="141">
        <f>R294</f>
        <v>14900.918</v>
      </c>
      <c r="S293" s="140"/>
      <c r="T293" s="142">
        <f>T294</f>
        <v>0</v>
      </c>
      <c r="AR293" s="136" t="s">
        <v>92</v>
      </c>
      <c r="AT293" s="143" t="s">
        <v>70</v>
      </c>
      <c r="AU293" s="143" t="s">
        <v>71</v>
      </c>
      <c r="AY293" s="136" t="s">
        <v>157</v>
      </c>
      <c r="BK293" s="144">
        <f>BK294</f>
        <v>0</v>
      </c>
    </row>
    <row r="294" spans="1:65" s="12" customFormat="1" ht="22.9" customHeight="1" x14ac:dyDescent="0.2">
      <c r="B294" s="135"/>
      <c r="D294" s="136" t="s">
        <v>70</v>
      </c>
      <c r="E294" s="145" t="s">
        <v>788</v>
      </c>
      <c r="F294" s="145" t="s">
        <v>789</v>
      </c>
      <c r="J294" s="146">
        <f>BK294</f>
        <v>0</v>
      </c>
      <c r="L294" s="135"/>
      <c r="M294" s="139"/>
      <c r="N294" s="140"/>
      <c r="O294" s="140"/>
      <c r="P294" s="141">
        <f>SUM(P295:P352)</f>
        <v>283.73066400000005</v>
      </c>
      <c r="Q294" s="140"/>
      <c r="R294" s="141">
        <f>SUM(R295:R352)</f>
        <v>14900.918</v>
      </c>
      <c r="S294" s="140"/>
      <c r="T294" s="142">
        <f>SUM(T295:T352)</f>
        <v>0</v>
      </c>
      <c r="AR294" s="136" t="s">
        <v>92</v>
      </c>
      <c r="AT294" s="143" t="s">
        <v>70</v>
      </c>
      <c r="AU294" s="143" t="s">
        <v>79</v>
      </c>
      <c r="AY294" s="136" t="s">
        <v>157</v>
      </c>
      <c r="BK294" s="144">
        <f>SUM(BK295:BK352)</f>
        <v>0</v>
      </c>
    </row>
    <row r="295" spans="1:65" s="2" customFormat="1" ht="49.15" customHeight="1" x14ac:dyDescent="0.2">
      <c r="A295" s="30"/>
      <c r="B295" s="147"/>
      <c r="C295" s="148" t="s">
        <v>561</v>
      </c>
      <c r="D295" s="148" t="s">
        <v>159</v>
      </c>
      <c r="E295" s="149" t="s">
        <v>4498</v>
      </c>
      <c r="F295" s="150" t="s">
        <v>4499</v>
      </c>
      <c r="G295" s="151" t="s">
        <v>757</v>
      </c>
      <c r="H295" s="152">
        <v>13510.984</v>
      </c>
      <c r="I295" s="152"/>
      <c r="J295" s="152">
        <f>ROUND(I295*H295,3)</f>
        <v>0</v>
      </c>
      <c r="K295" s="153"/>
      <c r="L295" s="31"/>
      <c r="M295" s="154" t="s">
        <v>1</v>
      </c>
      <c r="N295" s="155" t="s">
        <v>37</v>
      </c>
      <c r="O295" s="156">
        <v>2.1000000000000001E-2</v>
      </c>
      <c r="P295" s="156">
        <f>O295*H295</f>
        <v>283.73066400000005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682</v>
      </c>
      <c r="AT295" s="158" t="s">
        <v>159</v>
      </c>
      <c r="AU295" s="158" t="s">
        <v>87</v>
      </c>
      <c r="AY295" s="18" t="s">
        <v>157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8" t="s">
        <v>87</v>
      </c>
      <c r="BK295" s="160">
        <f>ROUND(I295*H295,3)</f>
        <v>0</v>
      </c>
      <c r="BL295" s="18" t="s">
        <v>682</v>
      </c>
      <c r="BM295" s="158" t="s">
        <v>5007</v>
      </c>
    </row>
    <row r="296" spans="1:65" s="13" customFormat="1" ht="33.75" x14ac:dyDescent="0.2">
      <c r="B296" s="165"/>
      <c r="D296" s="166" t="s">
        <v>269</v>
      </c>
      <c r="E296" s="167" t="s">
        <v>1</v>
      </c>
      <c r="F296" s="168" t="s">
        <v>5008</v>
      </c>
      <c r="H296" s="167" t="s">
        <v>1</v>
      </c>
      <c r="L296" s="165"/>
      <c r="M296" s="169"/>
      <c r="N296" s="170"/>
      <c r="O296" s="170"/>
      <c r="P296" s="170"/>
      <c r="Q296" s="170"/>
      <c r="R296" s="170"/>
      <c r="S296" s="170"/>
      <c r="T296" s="171"/>
      <c r="AT296" s="167" t="s">
        <v>269</v>
      </c>
      <c r="AU296" s="167" t="s">
        <v>87</v>
      </c>
      <c r="AV296" s="13" t="s">
        <v>79</v>
      </c>
      <c r="AW296" s="13" t="s">
        <v>26</v>
      </c>
      <c r="AX296" s="13" t="s">
        <v>71</v>
      </c>
      <c r="AY296" s="167" t="s">
        <v>157</v>
      </c>
    </row>
    <row r="297" spans="1:65" s="14" customFormat="1" x14ac:dyDescent="0.2">
      <c r="B297" s="172"/>
      <c r="D297" s="166" t="s">
        <v>269</v>
      </c>
      <c r="E297" s="173" t="s">
        <v>1</v>
      </c>
      <c r="F297" s="174" t="s">
        <v>5009</v>
      </c>
      <c r="H297" s="175">
        <v>11391.25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6" customFormat="1" x14ac:dyDescent="0.2">
      <c r="B298" s="186"/>
      <c r="D298" s="166" t="s">
        <v>269</v>
      </c>
      <c r="E298" s="187" t="s">
        <v>1</v>
      </c>
      <c r="F298" s="188" t="s">
        <v>319</v>
      </c>
      <c r="H298" s="189">
        <v>11391.25</v>
      </c>
      <c r="L298" s="186"/>
      <c r="M298" s="190"/>
      <c r="N298" s="191"/>
      <c r="O298" s="191"/>
      <c r="P298" s="191"/>
      <c r="Q298" s="191"/>
      <c r="R298" s="191"/>
      <c r="S298" s="191"/>
      <c r="T298" s="192"/>
      <c r="AT298" s="187" t="s">
        <v>269</v>
      </c>
      <c r="AU298" s="187" t="s">
        <v>87</v>
      </c>
      <c r="AV298" s="16" t="s">
        <v>92</v>
      </c>
      <c r="AW298" s="16" t="s">
        <v>26</v>
      </c>
      <c r="AX298" s="16" t="s">
        <v>71</v>
      </c>
      <c r="AY298" s="187" t="s">
        <v>157</v>
      </c>
    </row>
    <row r="299" spans="1:65" s="13" customFormat="1" ht="33.75" x14ac:dyDescent="0.2">
      <c r="B299" s="165"/>
      <c r="D299" s="166" t="s">
        <v>269</v>
      </c>
      <c r="E299" s="167" t="s">
        <v>1</v>
      </c>
      <c r="F299" s="168" t="s">
        <v>5010</v>
      </c>
      <c r="H299" s="167" t="s">
        <v>1</v>
      </c>
      <c r="L299" s="165"/>
      <c r="M299" s="169"/>
      <c r="N299" s="170"/>
      <c r="O299" s="170"/>
      <c r="P299" s="170"/>
      <c r="Q299" s="170"/>
      <c r="R299" s="170"/>
      <c r="S299" s="170"/>
      <c r="T299" s="171"/>
      <c r="AT299" s="167" t="s">
        <v>269</v>
      </c>
      <c r="AU299" s="167" t="s">
        <v>87</v>
      </c>
      <c r="AV299" s="13" t="s">
        <v>79</v>
      </c>
      <c r="AW299" s="13" t="s">
        <v>26</v>
      </c>
      <c r="AX299" s="13" t="s">
        <v>71</v>
      </c>
      <c r="AY299" s="167" t="s">
        <v>157</v>
      </c>
    </row>
    <row r="300" spans="1:65" s="14" customFormat="1" x14ac:dyDescent="0.2">
      <c r="B300" s="172"/>
      <c r="D300" s="166" t="s">
        <v>269</v>
      </c>
      <c r="E300" s="173" t="s">
        <v>1</v>
      </c>
      <c r="F300" s="174" t="s">
        <v>5011</v>
      </c>
      <c r="H300" s="175">
        <v>1476.37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3" customFormat="1" x14ac:dyDescent="0.2">
      <c r="B301" s="165"/>
      <c r="D301" s="166" t="s">
        <v>269</v>
      </c>
      <c r="E301" s="167" t="s">
        <v>1</v>
      </c>
      <c r="F301" s="168" t="s">
        <v>5012</v>
      </c>
      <c r="H301" s="167" t="s">
        <v>1</v>
      </c>
      <c r="L301" s="165"/>
      <c r="M301" s="169"/>
      <c r="N301" s="170"/>
      <c r="O301" s="170"/>
      <c r="P301" s="170"/>
      <c r="Q301" s="170"/>
      <c r="R301" s="170"/>
      <c r="S301" s="170"/>
      <c r="T301" s="171"/>
      <c r="AT301" s="167" t="s">
        <v>269</v>
      </c>
      <c r="AU301" s="167" t="s">
        <v>87</v>
      </c>
      <c r="AV301" s="13" t="s">
        <v>79</v>
      </c>
      <c r="AW301" s="13" t="s">
        <v>26</v>
      </c>
      <c r="AX301" s="13" t="s">
        <v>71</v>
      </c>
      <c r="AY301" s="167" t="s">
        <v>157</v>
      </c>
    </row>
    <row r="302" spans="1:65" s="16" customFormat="1" x14ac:dyDescent="0.2">
      <c r="B302" s="186"/>
      <c r="D302" s="166" t="s">
        <v>269</v>
      </c>
      <c r="E302" s="187" t="s">
        <v>1</v>
      </c>
      <c r="F302" s="188" t="s">
        <v>319</v>
      </c>
      <c r="H302" s="189">
        <v>1476.37</v>
      </c>
      <c r="L302" s="186"/>
      <c r="M302" s="190"/>
      <c r="N302" s="191"/>
      <c r="O302" s="191"/>
      <c r="P302" s="191"/>
      <c r="Q302" s="191"/>
      <c r="R302" s="191"/>
      <c r="S302" s="191"/>
      <c r="T302" s="192"/>
      <c r="AT302" s="187" t="s">
        <v>269</v>
      </c>
      <c r="AU302" s="187" t="s">
        <v>87</v>
      </c>
      <c r="AV302" s="16" t="s">
        <v>92</v>
      </c>
      <c r="AW302" s="16" t="s">
        <v>26</v>
      </c>
      <c r="AX302" s="16" t="s">
        <v>71</v>
      </c>
      <c r="AY302" s="187" t="s">
        <v>157</v>
      </c>
    </row>
    <row r="303" spans="1:65" s="14" customFormat="1" x14ac:dyDescent="0.2">
      <c r="B303" s="172"/>
      <c r="D303" s="166" t="s">
        <v>269</v>
      </c>
      <c r="E303" s="173" t="s">
        <v>1</v>
      </c>
      <c r="F303" s="174" t="s">
        <v>5013</v>
      </c>
      <c r="H303" s="175">
        <v>643.36400000000003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6" customFormat="1" x14ac:dyDescent="0.2">
      <c r="B304" s="186"/>
      <c r="D304" s="166" t="s">
        <v>269</v>
      </c>
      <c r="E304" s="187" t="s">
        <v>1</v>
      </c>
      <c r="F304" s="188" t="s">
        <v>319</v>
      </c>
      <c r="H304" s="189">
        <v>643.36400000000003</v>
      </c>
      <c r="L304" s="186"/>
      <c r="M304" s="190"/>
      <c r="N304" s="191"/>
      <c r="O304" s="191"/>
      <c r="P304" s="191"/>
      <c r="Q304" s="191"/>
      <c r="R304" s="191"/>
      <c r="S304" s="191"/>
      <c r="T304" s="192"/>
      <c r="AT304" s="187" t="s">
        <v>269</v>
      </c>
      <c r="AU304" s="187" t="s">
        <v>87</v>
      </c>
      <c r="AV304" s="16" t="s">
        <v>92</v>
      </c>
      <c r="AW304" s="16" t="s">
        <v>26</v>
      </c>
      <c r="AX304" s="16" t="s">
        <v>71</v>
      </c>
      <c r="AY304" s="187" t="s">
        <v>157</v>
      </c>
    </row>
    <row r="305" spans="1:65" s="15" customFormat="1" x14ac:dyDescent="0.2">
      <c r="B305" s="179"/>
      <c r="D305" s="166" t="s">
        <v>269</v>
      </c>
      <c r="E305" s="180" t="s">
        <v>1</v>
      </c>
      <c r="F305" s="181" t="s">
        <v>272</v>
      </c>
      <c r="H305" s="182">
        <v>13510.984</v>
      </c>
      <c r="L305" s="179"/>
      <c r="M305" s="183"/>
      <c r="N305" s="184"/>
      <c r="O305" s="184"/>
      <c r="P305" s="184"/>
      <c r="Q305" s="184"/>
      <c r="R305" s="184"/>
      <c r="S305" s="184"/>
      <c r="T305" s="185"/>
      <c r="AT305" s="180" t="s">
        <v>269</v>
      </c>
      <c r="AU305" s="180" t="s">
        <v>87</v>
      </c>
      <c r="AV305" s="15" t="s">
        <v>162</v>
      </c>
      <c r="AW305" s="15" t="s">
        <v>26</v>
      </c>
      <c r="AX305" s="15" t="s">
        <v>79</v>
      </c>
      <c r="AY305" s="180" t="s">
        <v>157</v>
      </c>
    </row>
    <row r="306" spans="1:65" s="2" customFormat="1" ht="37.9" customHeight="1" x14ac:dyDescent="0.2">
      <c r="A306" s="30"/>
      <c r="B306" s="147"/>
      <c r="C306" s="193" t="s">
        <v>565</v>
      </c>
      <c r="D306" s="193" t="s">
        <v>777</v>
      </c>
      <c r="E306" s="194" t="s">
        <v>4664</v>
      </c>
      <c r="F306" s="195" t="s">
        <v>5014</v>
      </c>
      <c r="G306" s="196" t="s">
        <v>757</v>
      </c>
      <c r="H306" s="197">
        <v>14900.918</v>
      </c>
      <c r="I306" s="197"/>
      <c r="J306" s="197">
        <f>ROUND(I306*H306,3)</f>
        <v>0</v>
      </c>
      <c r="K306" s="198"/>
      <c r="L306" s="199"/>
      <c r="M306" s="200" t="s">
        <v>1</v>
      </c>
      <c r="N306" s="201" t="s">
        <v>37</v>
      </c>
      <c r="O306" s="156">
        <v>0</v>
      </c>
      <c r="P306" s="156">
        <f>O306*H306</f>
        <v>0</v>
      </c>
      <c r="Q306" s="156">
        <v>1</v>
      </c>
      <c r="R306" s="156">
        <f>Q306*H306</f>
        <v>14900.918</v>
      </c>
      <c r="S306" s="156">
        <v>0</v>
      </c>
      <c r="T306" s="15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8" t="s">
        <v>2956</v>
      </c>
      <c r="AT306" s="158" t="s">
        <v>777</v>
      </c>
      <c r="AU306" s="158" t="s">
        <v>87</v>
      </c>
      <c r="AY306" s="18" t="s">
        <v>157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8" t="s">
        <v>87</v>
      </c>
      <c r="BK306" s="160">
        <f>ROUND(I306*H306,3)</f>
        <v>0</v>
      </c>
      <c r="BL306" s="18" t="s">
        <v>682</v>
      </c>
      <c r="BM306" s="158" t="s">
        <v>5015</v>
      </c>
    </row>
    <row r="307" spans="1:65" s="13" customFormat="1" ht="33.75" x14ac:dyDescent="0.2">
      <c r="B307" s="165"/>
      <c r="D307" s="166" t="s">
        <v>269</v>
      </c>
      <c r="E307" s="167" t="s">
        <v>1</v>
      </c>
      <c r="F307" s="168" t="s">
        <v>5008</v>
      </c>
      <c r="H307" s="167" t="s">
        <v>1</v>
      </c>
      <c r="L307" s="165"/>
      <c r="M307" s="169"/>
      <c r="N307" s="170"/>
      <c r="O307" s="170"/>
      <c r="P307" s="170"/>
      <c r="Q307" s="170"/>
      <c r="R307" s="170"/>
      <c r="S307" s="170"/>
      <c r="T307" s="171"/>
      <c r="AT307" s="167" t="s">
        <v>269</v>
      </c>
      <c r="AU307" s="167" t="s">
        <v>87</v>
      </c>
      <c r="AV307" s="13" t="s">
        <v>79</v>
      </c>
      <c r="AW307" s="13" t="s">
        <v>26</v>
      </c>
      <c r="AX307" s="13" t="s">
        <v>71</v>
      </c>
      <c r="AY307" s="167" t="s">
        <v>157</v>
      </c>
    </row>
    <row r="308" spans="1:65" s="14" customFormat="1" x14ac:dyDescent="0.2">
      <c r="B308" s="172"/>
      <c r="D308" s="166" t="s">
        <v>269</v>
      </c>
      <c r="E308" s="173" t="s">
        <v>1</v>
      </c>
      <c r="F308" s="174" t="s">
        <v>5016</v>
      </c>
      <c r="H308" s="175">
        <v>1022.22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 x14ac:dyDescent="0.2">
      <c r="B309" s="172"/>
      <c r="D309" s="166" t="s">
        <v>269</v>
      </c>
      <c r="E309" s="173" t="s">
        <v>1</v>
      </c>
      <c r="F309" s="174" t="s">
        <v>5017</v>
      </c>
      <c r="H309" s="175">
        <v>230.56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 x14ac:dyDescent="0.2">
      <c r="B310" s="172"/>
      <c r="D310" s="166" t="s">
        <v>269</v>
      </c>
      <c r="E310" s="173" t="s">
        <v>1</v>
      </c>
      <c r="F310" s="174" t="s">
        <v>5018</v>
      </c>
      <c r="H310" s="175">
        <v>292.14999999999998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 x14ac:dyDescent="0.2">
      <c r="B311" s="172"/>
      <c r="D311" s="166" t="s">
        <v>269</v>
      </c>
      <c r="E311" s="173" t="s">
        <v>1</v>
      </c>
      <c r="F311" s="174" t="s">
        <v>5019</v>
      </c>
      <c r="H311" s="175">
        <v>345.84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 x14ac:dyDescent="0.2">
      <c r="B312" s="172"/>
      <c r="D312" s="166" t="s">
        <v>269</v>
      </c>
      <c r="E312" s="173" t="s">
        <v>1</v>
      </c>
      <c r="F312" s="174" t="s">
        <v>5020</v>
      </c>
      <c r="H312" s="175">
        <v>393.22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 x14ac:dyDescent="0.2">
      <c r="B313" s="172"/>
      <c r="D313" s="166" t="s">
        <v>269</v>
      </c>
      <c r="E313" s="173" t="s">
        <v>1</v>
      </c>
      <c r="F313" s="174" t="s">
        <v>5021</v>
      </c>
      <c r="H313" s="175">
        <v>434.28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 x14ac:dyDescent="0.2">
      <c r="B314" s="172"/>
      <c r="D314" s="166" t="s">
        <v>269</v>
      </c>
      <c r="E314" s="173" t="s">
        <v>1</v>
      </c>
      <c r="F314" s="174" t="s">
        <v>5022</v>
      </c>
      <c r="H314" s="175">
        <v>470.6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 x14ac:dyDescent="0.2">
      <c r="B315" s="172"/>
      <c r="D315" s="166" t="s">
        <v>269</v>
      </c>
      <c r="E315" s="173" t="s">
        <v>1</v>
      </c>
      <c r="F315" s="174" t="s">
        <v>5023</v>
      </c>
      <c r="H315" s="175">
        <v>501.66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4" customFormat="1" x14ac:dyDescent="0.2">
      <c r="B316" s="172"/>
      <c r="D316" s="166" t="s">
        <v>269</v>
      </c>
      <c r="E316" s="173" t="s">
        <v>1</v>
      </c>
      <c r="F316" s="174" t="s">
        <v>5024</v>
      </c>
      <c r="H316" s="175">
        <v>734.33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4" customFormat="1" x14ac:dyDescent="0.2">
      <c r="B317" s="172"/>
      <c r="D317" s="166" t="s">
        <v>269</v>
      </c>
      <c r="E317" s="173" t="s">
        <v>1</v>
      </c>
      <c r="F317" s="174" t="s">
        <v>5025</v>
      </c>
      <c r="H317" s="175">
        <v>765.04</v>
      </c>
      <c r="L317" s="172"/>
      <c r="M317" s="176"/>
      <c r="N317" s="177"/>
      <c r="O317" s="177"/>
      <c r="P317" s="177"/>
      <c r="Q317" s="177"/>
      <c r="R317" s="177"/>
      <c r="S317" s="177"/>
      <c r="T317" s="178"/>
      <c r="AT317" s="173" t="s">
        <v>269</v>
      </c>
      <c r="AU317" s="173" t="s">
        <v>87</v>
      </c>
      <c r="AV317" s="14" t="s">
        <v>87</v>
      </c>
      <c r="AW317" s="14" t="s">
        <v>26</v>
      </c>
      <c r="AX317" s="14" t="s">
        <v>71</v>
      </c>
      <c r="AY317" s="173" t="s">
        <v>157</v>
      </c>
    </row>
    <row r="318" spans="1:65" s="14" customFormat="1" x14ac:dyDescent="0.2">
      <c r="B318" s="172"/>
      <c r="D318" s="166" t="s">
        <v>269</v>
      </c>
      <c r="E318" s="173" t="s">
        <v>1</v>
      </c>
      <c r="F318" s="174" t="s">
        <v>5026</v>
      </c>
      <c r="H318" s="175">
        <v>789.91</v>
      </c>
      <c r="L318" s="172"/>
      <c r="M318" s="176"/>
      <c r="N318" s="177"/>
      <c r="O318" s="177"/>
      <c r="P318" s="177"/>
      <c r="Q318" s="177"/>
      <c r="R318" s="177"/>
      <c r="S318" s="177"/>
      <c r="T318" s="178"/>
      <c r="AT318" s="173" t="s">
        <v>269</v>
      </c>
      <c r="AU318" s="173" t="s">
        <v>87</v>
      </c>
      <c r="AV318" s="14" t="s">
        <v>87</v>
      </c>
      <c r="AW318" s="14" t="s">
        <v>26</v>
      </c>
      <c r="AX318" s="14" t="s">
        <v>71</v>
      </c>
      <c r="AY318" s="173" t="s">
        <v>157</v>
      </c>
    </row>
    <row r="319" spans="1:65" s="14" customFormat="1" x14ac:dyDescent="0.2">
      <c r="B319" s="172"/>
      <c r="D319" s="166" t="s">
        <v>269</v>
      </c>
      <c r="E319" s="173" t="s">
        <v>1</v>
      </c>
      <c r="F319" s="174" t="s">
        <v>5027</v>
      </c>
      <c r="H319" s="175">
        <v>810.39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4" customFormat="1" x14ac:dyDescent="0.2">
      <c r="B320" s="172"/>
      <c r="D320" s="166" t="s">
        <v>269</v>
      </c>
      <c r="E320" s="173" t="s">
        <v>1</v>
      </c>
      <c r="F320" s="174" t="s">
        <v>5028</v>
      </c>
      <c r="H320" s="175">
        <v>825.02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2:51" s="14" customFormat="1" x14ac:dyDescent="0.2">
      <c r="B321" s="172"/>
      <c r="D321" s="166" t="s">
        <v>269</v>
      </c>
      <c r="E321" s="173" t="s">
        <v>1</v>
      </c>
      <c r="F321" s="174" t="s">
        <v>5029</v>
      </c>
      <c r="H321" s="175">
        <v>835.26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2:51" s="14" customFormat="1" x14ac:dyDescent="0.2">
      <c r="B322" s="172"/>
      <c r="D322" s="166" t="s">
        <v>269</v>
      </c>
      <c r="E322" s="173" t="s">
        <v>1</v>
      </c>
      <c r="F322" s="174" t="s">
        <v>5030</v>
      </c>
      <c r="H322" s="175">
        <v>837.45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2:51" s="14" customFormat="1" x14ac:dyDescent="0.2">
      <c r="B323" s="172"/>
      <c r="D323" s="166" t="s">
        <v>269</v>
      </c>
      <c r="E323" s="173" t="s">
        <v>1</v>
      </c>
      <c r="F323" s="174" t="s">
        <v>5031</v>
      </c>
      <c r="H323" s="175">
        <v>110.4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2:51" s="14" customFormat="1" x14ac:dyDescent="0.2">
      <c r="B324" s="172"/>
      <c r="D324" s="166" t="s">
        <v>269</v>
      </c>
      <c r="E324" s="173" t="s">
        <v>1</v>
      </c>
      <c r="F324" s="174" t="s">
        <v>5032</v>
      </c>
      <c r="H324" s="175">
        <v>716.51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2:51" s="14" customFormat="1" x14ac:dyDescent="0.2">
      <c r="B325" s="172"/>
      <c r="D325" s="166" t="s">
        <v>269</v>
      </c>
      <c r="E325" s="173" t="s">
        <v>1</v>
      </c>
      <c r="F325" s="174" t="s">
        <v>5033</v>
      </c>
      <c r="H325" s="175">
        <v>1090.33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2:51" s="14" customFormat="1" x14ac:dyDescent="0.2">
      <c r="B326" s="172"/>
      <c r="D326" s="166" t="s">
        <v>269</v>
      </c>
      <c r="E326" s="173" t="s">
        <v>1</v>
      </c>
      <c r="F326" s="174" t="s">
        <v>5034</v>
      </c>
      <c r="H326" s="175">
        <v>186.08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2:51" s="16" customFormat="1" x14ac:dyDescent="0.2">
      <c r="B327" s="186"/>
      <c r="D327" s="166" t="s">
        <v>269</v>
      </c>
      <c r="E327" s="187" t="s">
        <v>1</v>
      </c>
      <c r="F327" s="188" t="s">
        <v>319</v>
      </c>
      <c r="H327" s="189">
        <v>11391.25</v>
      </c>
      <c r="L327" s="186"/>
      <c r="M327" s="190"/>
      <c r="N327" s="191"/>
      <c r="O327" s="191"/>
      <c r="P327" s="191"/>
      <c r="Q327" s="191"/>
      <c r="R327" s="191"/>
      <c r="S327" s="191"/>
      <c r="T327" s="192"/>
      <c r="AT327" s="187" t="s">
        <v>269</v>
      </c>
      <c r="AU327" s="187" t="s">
        <v>87</v>
      </c>
      <c r="AV327" s="16" t="s">
        <v>92</v>
      </c>
      <c r="AW327" s="16" t="s">
        <v>26</v>
      </c>
      <c r="AX327" s="16" t="s">
        <v>71</v>
      </c>
      <c r="AY327" s="187" t="s">
        <v>157</v>
      </c>
    </row>
    <row r="328" spans="2:51" s="13" customFormat="1" ht="33.75" x14ac:dyDescent="0.2">
      <c r="B328" s="165"/>
      <c r="D328" s="166" t="s">
        <v>269</v>
      </c>
      <c r="E328" s="167" t="s">
        <v>1</v>
      </c>
      <c r="F328" s="168" t="s">
        <v>5010</v>
      </c>
      <c r="H328" s="167" t="s">
        <v>1</v>
      </c>
      <c r="L328" s="165"/>
      <c r="M328" s="169"/>
      <c r="N328" s="170"/>
      <c r="O328" s="170"/>
      <c r="P328" s="170"/>
      <c r="Q328" s="170"/>
      <c r="R328" s="170"/>
      <c r="S328" s="170"/>
      <c r="T328" s="171"/>
      <c r="AT328" s="167" t="s">
        <v>269</v>
      </c>
      <c r="AU328" s="167" t="s">
        <v>87</v>
      </c>
      <c r="AV328" s="13" t="s">
        <v>79</v>
      </c>
      <c r="AW328" s="13" t="s">
        <v>26</v>
      </c>
      <c r="AX328" s="13" t="s">
        <v>71</v>
      </c>
      <c r="AY328" s="167" t="s">
        <v>157</v>
      </c>
    </row>
    <row r="329" spans="2:51" s="14" customFormat="1" x14ac:dyDescent="0.2">
      <c r="B329" s="172"/>
      <c r="D329" s="166" t="s">
        <v>269</v>
      </c>
      <c r="E329" s="173" t="s">
        <v>1</v>
      </c>
      <c r="F329" s="174" t="s">
        <v>5035</v>
      </c>
      <c r="H329" s="175">
        <v>936.1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2:51" s="14" customFormat="1" x14ac:dyDescent="0.2">
      <c r="B330" s="172"/>
      <c r="D330" s="166" t="s">
        <v>269</v>
      </c>
      <c r="E330" s="173" t="s">
        <v>1</v>
      </c>
      <c r="F330" s="174" t="s">
        <v>5036</v>
      </c>
      <c r="H330" s="175">
        <v>31.09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2:51" s="14" customFormat="1" x14ac:dyDescent="0.2">
      <c r="B331" s="172"/>
      <c r="D331" s="166" t="s">
        <v>269</v>
      </c>
      <c r="E331" s="173" t="s">
        <v>1</v>
      </c>
      <c r="F331" s="174" t="s">
        <v>5037</v>
      </c>
      <c r="H331" s="175">
        <v>91.12</v>
      </c>
      <c r="L331" s="172"/>
      <c r="M331" s="176"/>
      <c r="N331" s="177"/>
      <c r="O331" s="177"/>
      <c r="P331" s="177"/>
      <c r="Q331" s="177"/>
      <c r="R331" s="177"/>
      <c r="S331" s="177"/>
      <c r="T331" s="178"/>
      <c r="AT331" s="173" t="s">
        <v>269</v>
      </c>
      <c r="AU331" s="173" t="s">
        <v>87</v>
      </c>
      <c r="AV331" s="14" t="s">
        <v>87</v>
      </c>
      <c r="AW331" s="14" t="s">
        <v>26</v>
      </c>
      <c r="AX331" s="14" t="s">
        <v>71</v>
      </c>
      <c r="AY331" s="173" t="s">
        <v>157</v>
      </c>
    </row>
    <row r="332" spans="2:51" s="14" customFormat="1" x14ac:dyDescent="0.2">
      <c r="B332" s="172"/>
      <c r="D332" s="166" t="s">
        <v>269</v>
      </c>
      <c r="E332" s="173" t="s">
        <v>1</v>
      </c>
      <c r="F332" s="174" t="s">
        <v>5038</v>
      </c>
      <c r="H332" s="175">
        <v>117.38</v>
      </c>
      <c r="L332" s="172"/>
      <c r="M332" s="176"/>
      <c r="N332" s="177"/>
      <c r="O332" s="177"/>
      <c r="P332" s="177"/>
      <c r="Q332" s="177"/>
      <c r="R332" s="177"/>
      <c r="S332" s="177"/>
      <c r="T332" s="178"/>
      <c r="AT332" s="173" t="s">
        <v>269</v>
      </c>
      <c r="AU332" s="173" t="s">
        <v>87</v>
      </c>
      <c r="AV332" s="14" t="s">
        <v>87</v>
      </c>
      <c r="AW332" s="14" t="s">
        <v>26</v>
      </c>
      <c r="AX332" s="14" t="s">
        <v>71</v>
      </c>
      <c r="AY332" s="173" t="s">
        <v>157</v>
      </c>
    </row>
    <row r="333" spans="2:51" s="14" customFormat="1" x14ac:dyDescent="0.2">
      <c r="B333" s="172"/>
      <c r="D333" s="166" t="s">
        <v>269</v>
      </c>
      <c r="E333" s="173" t="s">
        <v>1</v>
      </c>
      <c r="F333" s="174" t="s">
        <v>5039</v>
      </c>
      <c r="H333" s="175">
        <v>124.02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2:51" s="14" customFormat="1" x14ac:dyDescent="0.2">
      <c r="B334" s="172"/>
      <c r="D334" s="166" t="s">
        <v>269</v>
      </c>
      <c r="E334" s="173" t="s">
        <v>1</v>
      </c>
      <c r="F334" s="174" t="s">
        <v>5040</v>
      </c>
      <c r="H334" s="175">
        <v>176.66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2:51" s="14" customFormat="1" x14ac:dyDescent="0.2">
      <c r="B335" s="172"/>
      <c r="D335" s="166" t="s">
        <v>269</v>
      </c>
      <c r="E335" s="173" t="s">
        <v>1</v>
      </c>
      <c r="F335" s="174" t="s">
        <v>5041</v>
      </c>
      <c r="H335" s="175">
        <v>12.35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2:51" s="14" customFormat="1" x14ac:dyDescent="0.2">
      <c r="B336" s="172"/>
      <c r="D336" s="166" t="s">
        <v>269</v>
      </c>
      <c r="E336" s="173" t="s">
        <v>1</v>
      </c>
      <c r="F336" s="174" t="s">
        <v>5042</v>
      </c>
      <c r="H336" s="175">
        <v>41.6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2:51" s="14" customFormat="1" x14ac:dyDescent="0.2">
      <c r="B337" s="172"/>
      <c r="D337" s="166" t="s">
        <v>269</v>
      </c>
      <c r="E337" s="173" t="s">
        <v>1</v>
      </c>
      <c r="F337" s="174" t="s">
        <v>5043</v>
      </c>
      <c r="H337" s="175">
        <v>31.2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2:51" s="14" customFormat="1" x14ac:dyDescent="0.2">
      <c r="B338" s="172"/>
      <c r="D338" s="166" t="s">
        <v>269</v>
      </c>
      <c r="E338" s="173" t="s">
        <v>1</v>
      </c>
      <c r="F338" s="174" t="s">
        <v>5044</v>
      </c>
      <c r="H338" s="175">
        <v>4.55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2:51" s="16" customFormat="1" x14ac:dyDescent="0.2">
      <c r="B339" s="186"/>
      <c r="D339" s="166" t="s">
        <v>269</v>
      </c>
      <c r="E339" s="187" t="s">
        <v>1</v>
      </c>
      <c r="F339" s="188" t="s">
        <v>319</v>
      </c>
      <c r="H339" s="189">
        <v>1566.07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2:51" s="14" customFormat="1" x14ac:dyDescent="0.2">
      <c r="B340" s="172"/>
      <c r="D340" s="166" t="s">
        <v>269</v>
      </c>
      <c r="E340" s="173" t="s">
        <v>1</v>
      </c>
      <c r="F340" s="174" t="s">
        <v>5045</v>
      </c>
      <c r="H340" s="175">
        <v>647.86599999999999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2:51" s="14" customFormat="1" x14ac:dyDescent="0.2">
      <c r="B341" s="172"/>
      <c r="D341" s="166" t="s">
        <v>269</v>
      </c>
      <c r="E341" s="173" t="s">
        <v>1</v>
      </c>
      <c r="F341" s="174" t="s">
        <v>5046</v>
      </c>
      <c r="H341" s="175">
        <v>1295.732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6" customFormat="1" x14ac:dyDescent="0.2">
      <c r="B342" s="186"/>
      <c r="D342" s="166" t="s">
        <v>269</v>
      </c>
      <c r="E342" s="187" t="s">
        <v>1</v>
      </c>
      <c r="F342" s="188" t="s">
        <v>319</v>
      </c>
      <c r="H342" s="189">
        <v>1943.598</v>
      </c>
      <c r="L342" s="186"/>
      <c r="M342" s="190"/>
      <c r="N342" s="191"/>
      <c r="O342" s="191"/>
      <c r="P342" s="191"/>
      <c r="Q342" s="191"/>
      <c r="R342" s="191"/>
      <c r="S342" s="191"/>
      <c r="T342" s="192"/>
      <c r="AT342" s="187" t="s">
        <v>269</v>
      </c>
      <c r="AU342" s="187" t="s">
        <v>87</v>
      </c>
      <c r="AV342" s="16" t="s">
        <v>92</v>
      </c>
      <c r="AW342" s="16" t="s">
        <v>26</v>
      </c>
      <c r="AX342" s="16" t="s">
        <v>71</v>
      </c>
      <c r="AY342" s="187" t="s">
        <v>157</v>
      </c>
    </row>
    <row r="343" spans="2:51" s="13" customFormat="1" x14ac:dyDescent="0.2">
      <c r="B343" s="165"/>
      <c r="D343" s="166" t="s">
        <v>269</v>
      </c>
      <c r="E343" s="167" t="s">
        <v>1</v>
      </c>
      <c r="F343" s="168" t="s">
        <v>4457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2:51" s="13" customFormat="1" x14ac:dyDescent="0.2">
      <c r="B344" s="165"/>
      <c r="D344" s="166" t="s">
        <v>269</v>
      </c>
      <c r="E344" s="167" t="s">
        <v>1</v>
      </c>
      <c r="F344" s="168" t="s">
        <v>4458</v>
      </c>
      <c r="H344" s="167" t="s">
        <v>1</v>
      </c>
      <c r="L344" s="165"/>
      <c r="M344" s="169"/>
      <c r="N344" s="170"/>
      <c r="O344" s="170"/>
      <c r="P344" s="170"/>
      <c r="Q344" s="170"/>
      <c r="R344" s="170"/>
      <c r="S344" s="170"/>
      <c r="T344" s="171"/>
      <c r="AT344" s="167" t="s">
        <v>269</v>
      </c>
      <c r="AU344" s="167" t="s">
        <v>87</v>
      </c>
      <c r="AV344" s="13" t="s">
        <v>79</v>
      </c>
      <c r="AW344" s="13" t="s">
        <v>26</v>
      </c>
      <c r="AX344" s="13" t="s">
        <v>71</v>
      </c>
      <c r="AY344" s="167" t="s">
        <v>157</v>
      </c>
    </row>
    <row r="345" spans="2:51" s="13" customFormat="1" ht="33.75" x14ac:dyDescent="0.2">
      <c r="B345" s="165"/>
      <c r="D345" s="166" t="s">
        <v>269</v>
      </c>
      <c r="E345" s="167" t="s">
        <v>1</v>
      </c>
      <c r="F345" s="168" t="s">
        <v>4459</v>
      </c>
      <c r="H345" s="167" t="s">
        <v>1</v>
      </c>
      <c r="L345" s="165"/>
      <c r="M345" s="169"/>
      <c r="N345" s="170"/>
      <c r="O345" s="170"/>
      <c r="P345" s="170"/>
      <c r="Q345" s="170"/>
      <c r="R345" s="170"/>
      <c r="S345" s="170"/>
      <c r="T345" s="171"/>
      <c r="AT345" s="167" t="s">
        <v>269</v>
      </c>
      <c r="AU345" s="167" t="s">
        <v>87</v>
      </c>
      <c r="AV345" s="13" t="s">
        <v>79</v>
      </c>
      <c r="AW345" s="13" t="s">
        <v>26</v>
      </c>
      <c r="AX345" s="13" t="s">
        <v>71</v>
      </c>
      <c r="AY345" s="167" t="s">
        <v>157</v>
      </c>
    </row>
    <row r="346" spans="2:51" s="13" customFormat="1" x14ac:dyDescent="0.2">
      <c r="B346" s="165"/>
      <c r="D346" s="166" t="s">
        <v>269</v>
      </c>
      <c r="E346" s="167" t="s">
        <v>1</v>
      </c>
      <c r="F346" s="168" t="s">
        <v>4460</v>
      </c>
      <c r="H346" s="167" t="s">
        <v>1</v>
      </c>
      <c r="L346" s="165"/>
      <c r="M346" s="169"/>
      <c r="N346" s="170"/>
      <c r="O346" s="170"/>
      <c r="P346" s="170"/>
      <c r="Q346" s="170"/>
      <c r="R346" s="170"/>
      <c r="S346" s="170"/>
      <c r="T346" s="171"/>
      <c r="AT346" s="167" t="s">
        <v>269</v>
      </c>
      <c r="AU346" s="167" t="s">
        <v>87</v>
      </c>
      <c r="AV346" s="13" t="s">
        <v>79</v>
      </c>
      <c r="AW346" s="13" t="s">
        <v>26</v>
      </c>
      <c r="AX346" s="13" t="s">
        <v>71</v>
      </c>
      <c r="AY346" s="167" t="s">
        <v>157</v>
      </c>
    </row>
    <row r="347" spans="2:51" s="13" customFormat="1" ht="22.5" x14ac:dyDescent="0.2">
      <c r="B347" s="165"/>
      <c r="D347" s="166" t="s">
        <v>269</v>
      </c>
      <c r="E347" s="167" t="s">
        <v>1</v>
      </c>
      <c r="F347" s="168" t="s">
        <v>4461</v>
      </c>
      <c r="H347" s="167" t="s">
        <v>1</v>
      </c>
      <c r="L347" s="165"/>
      <c r="M347" s="169"/>
      <c r="N347" s="170"/>
      <c r="O347" s="170"/>
      <c r="P347" s="170"/>
      <c r="Q347" s="170"/>
      <c r="R347" s="170"/>
      <c r="S347" s="170"/>
      <c r="T347" s="171"/>
      <c r="AT347" s="167" t="s">
        <v>269</v>
      </c>
      <c r="AU347" s="167" t="s">
        <v>87</v>
      </c>
      <c r="AV347" s="13" t="s">
        <v>79</v>
      </c>
      <c r="AW347" s="13" t="s">
        <v>26</v>
      </c>
      <c r="AX347" s="13" t="s">
        <v>71</v>
      </c>
      <c r="AY347" s="167" t="s">
        <v>157</v>
      </c>
    </row>
    <row r="348" spans="2:51" s="13" customFormat="1" ht="22.5" x14ac:dyDescent="0.2">
      <c r="B348" s="165"/>
      <c r="D348" s="166" t="s">
        <v>269</v>
      </c>
      <c r="E348" s="167" t="s">
        <v>1</v>
      </c>
      <c r="F348" s="168" t="s">
        <v>4462</v>
      </c>
      <c r="H348" s="167" t="s">
        <v>1</v>
      </c>
      <c r="L348" s="165"/>
      <c r="M348" s="169"/>
      <c r="N348" s="170"/>
      <c r="O348" s="170"/>
      <c r="P348" s="170"/>
      <c r="Q348" s="170"/>
      <c r="R348" s="170"/>
      <c r="S348" s="170"/>
      <c r="T348" s="171"/>
      <c r="AT348" s="167" t="s">
        <v>269</v>
      </c>
      <c r="AU348" s="167" t="s">
        <v>87</v>
      </c>
      <c r="AV348" s="13" t="s">
        <v>79</v>
      </c>
      <c r="AW348" s="13" t="s">
        <v>26</v>
      </c>
      <c r="AX348" s="13" t="s">
        <v>71</v>
      </c>
      <c r="AY348" s="167" t="s">
        <v>157</v>
      </c>
    </row>
    <row r="349" spans="2:51" s="13" customFormat="1" x14ac:dyDescent="0.2">
      <c r="B349" s="165"/>
      <c r="D349" s="166" t="s">
        <v>269</v>
      </c>
      <c r="E349" s="167" t="s">
        <v>1</v>
      </c>
      <c r="F349" s="168" t="s">
        <v>4463</v>
      </c>
      <c r="H349" s="167" t="s">
        <v>1</v>
      </c>
      <c r="L349" s="165"/>
      <c r="M349" s="169"/>
      <c r="N349" s="170"/>
      <c r="O349" s="170"/>
      <c r="P349" s="170"/>
      <c r="Q349" s="170"/>
      <c r="R349" s="170"/>
      <c r="S349" s="170"/>
      <c r="T349" s="171"/>
      <c r="AT349" s="167" t="s">
        <v>269</v>
      </c>
      <c r="AU349" s="167" t="s">
        <v>87</v>
      </c>
      <c r="AV349" s="13" t="s">
        <v>79</v>
      </c>
      <c r="AW349" s="13" t="s">
        <v>26</v>
      </c>
      <c r="AX349" s="13" t="s">
        <v>71</v>
      </c>
      <c r="AY349" s="167" t="s">
        <v>157</v>
      </c>
    </row>
    <row r="350" spans="2:51" s="13" customFormat="1" ht="22.5" x14ac:dyDescent="0.2">
      <c r="B350" s="165"/>
      <c r="D350" s="166" t="s">
        <v>269</v>
      </c>
      <c r="E350" s="167" t="s">
        <v>1</v>
      </c>
      <c r="F350" s="168" t="s">
        <v>5047</v>
      </c>
      <c r="H350" s="167" t="s">
        <v>1</v>
      </c>
      <c r="L350" s="165"/>
      <c r="M350" s="169"/>
      <c r="N350" s="170"/>
      <c r="O350" s="170"/>
      <c r="P350" s="170"/>
      <c r="Q350" s="170"/>
      <c r="R350" s="170"/>
      <c r="S350" s="170"/>
      <c r="T350" s="171"/>
      <c r="AT350" s="167" t="s">
        <v>269</v>
      </c>
      <c r="AU350" s="167" t="s">
        <v>87</v>
      </c>
      <c r="AV350" s="13" t="s">
        <v>79</v>
      </c>
      <c r="AW350" s="13" t="s">
        <v>26</v>
      </c>
      <c r="AX350" s="13" t="s">
        <v>71</v>
      </c>
      <c r="AY350" s="167" t="s">
        <v>157</v>
      </c>
    </row>
    <row r="351" spans="2:51" s="13" customFormat="1" x14ac:dyDescent="0.2">
      <c r="B351" s="165"/>
      <c r="D351" s="166" t="s">
        <v>269</v>
      </c>
      <c r="E351" s="167" t="s">
        <v>1</v>
      </c>
      <c r="F351" s="168" t="s">
        <v>4465</v>
      </c>
      <c r="H351" s="167" t="s">
        <v>1</v>
      </c>
      <c r="L351" s="165"/>
      <c r="M351" s="169"/>
      <c r="N351" s="170"/>
      <c r="O351" s="170"/>
      <c r="P351" s="170"/>
      <c r="Q351" s="170"/>
      <c r="R351" s="170"/>
      <c r="S351" s="170"/>
      <c r="T351" s="171"/>
      <c r="AT351" s="167" t="s">
        <v>269</v>
      </c>
      <c r="AU351" s="167" t="s">
        <v>87</v>
      </c>
      <c r="AV351" s="13" t="s">
        <v>79</v>
      </c>
      <c r="AW351" s="13" t="s">
        <v>26</v>
      </c>
      <c r="AX351" s="13" t="s">
        <v>71</v>
      </c>
      <c r="AY351" s="167" t="s">
        <v>157</v>
      </c>
    </row>
    <row r="352" spans="2:51" s="15" customFormat="1" x14ac:dyDescent="0.2">
      <c r="B352" s="179"/>
      <c r="D352" s="166" t="s">
        <v>269</v>
      </c>
      <c r="E352" s="180" t="s">
        <v>1</v>
      </c>
      <c r="F352" s="181" t="s">
        <v>272</v>
      </c>
      <c r="H352" s="182">
        <v>14900.918000000001</v>
      </c>
      <c r="L352" s="179"/>
      <c r="M352" s="202"/>
      <c r="N352" s="203"/>
      <c r="O352" s="203"/>
      <c r="P352" s="203"/>
      <c r="Q352" s="203"/>
      <c r="R352" s="203"/>
      <c r="S352" s="203"/>
      <c r="T352" s="204"/>
      <c r="AT352" s="180" t="s">
        <v>269</v>
      </c>
      <c r="AU352" s="180" t="s">
        <v>87</v>
      </c>
      <c r="AV352" s="15" t="s">
        <v>162</v>
      </c>
      <c r="AW352" s="15" t="s">
        <v>26</v>
      </c>
      <c r="AX352" s="15" t="s">
        <v>79</v>
      </c>
      <c r="AY352" s="180" t="s">
        <v>157</v>
      </c>
    </row>
    <row r="353" spans="1:31" s="2" customFormat="1" ht="6.95" customHeight="1" x14ac:dyDescent="0.2">
      <c r="A353" s="30"/>
      <c r="B353" s="45"/>
      <c r="C353" s="46"/>
      <c r="D353" s="46"/>
      <c r="E353" s="46"/>
      <c r="F353" s="46"/>
      <c r="G353" s="46"/>
      <c r="H353" s="46"/>
      <c r="I353" s="46"/>
      <c r="J353" s="46"/>
      <c r="K353" s="46"/>
      <c r="L353" s="31"/>
      <c r="M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</row>
  </sheetData>
  <autoFilter ref="C126:K352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37"/>
  <sheetViews>
    <sheetView showGridLines="0" topLeftCell="A124" workbookViewId="0">
      <selection activeCell="I137" sqref="I137:I53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105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2" customFormat="1" ht="12" customHeight="1" x14ac:dyDescent="0.2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11" t="s">
        <v>5048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8"/>
      <c r="B27" s="99"/>
      <c r="C27" s="98"/>
      <c r="D27" s="98"/>
      <c r="E27" s="223" t="s">
        <v>1</v>
      </c>
      <c r="F27" s="223"/>
      <c r="G27" s="223"/>
      <c r="H27" s="22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ROUND(J134,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102" t="s">
        <v>35</v>
      </c>
      <c r="E33" s="27" t="s">
        <v>36</v>
      </c>
      <c r="F33" s="103">
        <f>ROUND((SUM(BE134:BE536)),  2)</f>
        <v>0</v>
      </c>
      <c r="G33" s="30"/>
      <c r="H33" s="30"/>
      <c r="I33" s="104">
        <v>0.2</v>
      </c>
      <c r="J33" s="103">
        <f>ROUND(((SUM(BE134:BE536))*I33),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37</v>
      </c>
      <c r="F34" s="103">
        <f>ROUND((SUM(BF134:BF536)),  2)</f>
        <v>0</v>
      </c>
      <c r="G34" s="30"/>
      <c r="H34" s="30"/>
      <c r="I34" s="104">
        <v>0.2</v>
      </c>
      <c r="J34" s="103">
        <f>ROUND(((SUM(BF134:BF536))*I34),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38</v>
      </c>
      <c r="F35" s="103">
        <f>ROUND((SUM(BG134:BG536)),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39</v>
      </c>
      <c r="F36" s="103">
        <f>ROUND((SUM(BH134:BH536)),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40</v>
      </c>
      <c r="F37" s="103">
        <f>ROUND((SUM(BI134:BI536)),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11" t="str">
        <f>E9</f>
        <v>SO04 - SO04  Rekonštrukcia WC pri VIP zóne hala A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J134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 x14ac:dyDescent="0.2">
      <c r="B97" s="116"/>
      <c r="D97" s="117" t="s">
        <v>244</v>
      </c>
      <c r="E97" s="118"/>
      <c r="F97" s="118"/>
      <c r="G97" s="118"/>
      <c r="H97" s="118"/>
      <c r="I97" s="118"/>
      <c r="J97" s="119">
        <f>J135</f>
        <v>0</v>
      </c>
      <c r="L97" s="116"/>
    </row>
    <row r="98" spans="2:12" s="10" customFormat="1" ht="19.899999999999999" customHeight="1" x14ac:dyDescent="0.2">
      <c r="B98" s="120"/>
      <c r="D98" s="121" t="s">
        <v>824</v>
      </c>
      <c r="E98" s="122"/>
      <c r="F98" s="122"/>
      <c r="G98" s="122"/>
      <c r="H98" s="122"/>
      <c r="I98" s="122"/>
      <c r="J98" s="123">
        <f>J136</f>
        <v>0</v>
      </c>
      <c r="L98" s="120"/>
    </row>
    <row r="99" spans="2:12" s="10" customFormat="1" ht="19.899999999999999" customHeight="1" x14ac:dyDescent="0.2">
      <c r="B99" s="120"/>
      <c r="D99" s="121" t="s">
        <v>827</v>
      </c>
      <c r="E99" s="122"/>
      <c r="F99" s="122"/>
      <c r="G99" s="122"/>
      <c r="H99" s="122"/>
      <c r="I99" s="122"/>
      <c r="J99" s="123">
        <f>J151</f>
        <v>0</v>
      </c>
      <c r="L99" s="120"/>
    </row>
    <row r="100" spans="2:12" s="10" customFormat="1" ht="19.899999999999999" customHeight="1" x14ac:dyDescent="0.2">
      <c r="B100" s="120"/>
      <c r="D100" s="121" t="s">
        <v>246</v>
      </c>
      <c r="E100" s="122"/>
      <c r="F100" s="122"/>
      <c r="G100" s="122"/>
      <c r="H100" s="122"/>
      <c r="I100" s="122"/>
      <c r="J100" s="123">
        <f>J231</f>
        <v>0</v>
      </c>
      <c r="L100" s="120"/>
    </row>
    <row r="101" spans="2:12" s="10" customFormat="1" ht="19.899999999999999" customHeight="1" x14ac:dyDescent="0.2">
      <c r="B101" s="120"/>
      <c r="D101" s="121" t="s">
        <v>828</v>
      </c>
      <c r="E101" s="122"/>
      <c r="F101" s="122"/>
      <c r="G101" s="122"/>
      <c r="H101" s="122"/>
      <c r="I101" s="122"/>
      <c r="J101" s="123">
        <f>J300</f>
        <v>0</v>
      </c>
      <c r="L101" s="120"/>
    </row>
    <row r="102" spans="2:12" s="9" customFormat="1" ht="24.95" customHeight="1" x14ac:dyDescent="0.2">
      <c r="B102" s="116"/>
      <c r="D102" s="117" t="s">
        <v>247</v>
      </c>
      <c r="E102" s="118"/>
      <c r="F102" s="118"/>
      <c r="G102" s="118"/>
      <c r="H102" s="118"/>
      <c r="I102" s="118"/>
      <c r="J102" s="119">
        <f>J303</f>
        <v>0</v>
      </c>
      <c r="L102" s="116"/>
    </row>
    <row r="103" spans="2:12" s="10" customFormat="1" ht="19.899999999999999" customHeight="1" x14ac:dyDescent="0.2">
      <c r="B103" s="120"/>
      <c r="D103" s="121" t="s">
        <v>829</v>
      </c>
      <c r="E103" s="122"/>
      <c r="F103" s="122"/>
      <c r="G103" s="122"/>
      <c r="H103" s="122"/>
      <c r="I103" s="122"/>
      <c r="J103" s="123">
        <f>J304</f>
        <v>0</v>
      </c>
      <c r="L103" s="120"/>
    </row>
    <row r="104" spans="2:12" s="10" customFormat="1" ht="19.899999999999999" customHeight="1" x14ac:dyDescent="0.2">
      <c r="B104" s="120"/>
      <c r="D104" s="121" t="s">
        <v>832</v>
      </c>
      <c r="E104" s="122"/>
      <c r="F104" s="122"/>
      <c r="G104" s="122"/>
      <c r="H104" s="122"/>
      <c r="I104" s="122"/>
      <c r="J104" s="123">
        <f>J343</f>
        <v>0</v>
      </c>
      <c r="L104" s="120"/>
    </row>
    <row r="105" spans="2:12" s="10" customFormat="1" ht="19.899999999999999" customHeight="1" x14ac:dyDescent="0.2">
      <c r="B105" s="120"/>
      <c r="D105" s="121" t="s">
        <v>5049</v>
      </c>
      <c r="E105" s="122"/>
      <c r="F105" s="122"/>
      <c r="G105" s="122"/>
      <c r="H105" s="122"/>
      <c r="I105" s="122"/>
      <c r="J105" s="123">
        <f>J345</f>
        <v>0</v>
      </c>
      <c r="L105" s="120"/>
    </row>
    <row r="106" spans="2:12" s="10" customFormat="1" ht="19.899999999999999" customHeight="1" x14ac:dyDescent="0.2">
      <c r="B106" s="120"/>
      <c r="D106" s="121" t="s">
        <v>5050</v>
      </c>
      <c r="E106" s="122"/>
      <c r="F106" s="122"/>
      <c r="G106" s="122"/>
      <c r="H106" s="122"/>
      <c r="I106" s="122"/>
      <c r="J106" s="123">
        <f>J347</f>
        <v>0</v>
      </c>
      <c r="L106" s="120"/>
    </row>
    <row r="107" spans="2:12" s="10" customFormat="1" ht="19.899999999999999" customHeight="1" x14ac:dyDescent="0.2">
      <c r="B107" s="120"/>
      <c r="D107" s="121" t="s">
        <v>254</v>
      </c>
      <c r="E107" s="122"/>
      <c r="F107" s="122"/>
      <c r="G107" s="122"/>
      <c r="H107" s="122"/>
      <c r="I107" s="122"/>
      <c r="J107" s="123">
        <f>J349</f>
        <v>0</v>
      </c>
      <c r="L107" s="120"/>
    </row>
    <row r="108" spans="2:12" s="10" customFormat="1" ht="19.899999999999999" customHeight="1" x14ac:dyDescent="0.2">
      <c r="B108" s="120"/>
      <c r="D108" s="121" t="s">
        <v>255</v>
      </c>
      <c r="E108" s="122"/>
      <c r="F108" s="122"/>
      <c r="G108" s="122"/>
      <c r="H108" s="122"/>
      <c r="I108" s="122"/>
      <c r="J108" s="123">
        <f>J391</f>
        <v>0</v>
      </c>
      <c r="L108" s="120"/>
    </row>
    <row r="109" spans="2:12" s="10" customFormat="1" ht="19.899999999999999" customHeight="1" x14ac:dyDescent="0.2">
      <c r="B109" s="120"/>
      <c r="D109" s="121" t="s">
        <v>256</v>
      </c>
      <c r="E109" s="122"/>
      <c r="F109" s="122"/>
      <c r="G109" s="122"/>
      <c r="H109" s="122"/>
      <c r="I109" s="122"/>
      <c r="J109" s="123">
        <f>J400</f>
        <v>0</v>
      </c>
      <c r="L109" s="120"/>
    </row>
    <row r="110" spans="2:12" s="10" customFormat="1" ht="19.899999999999999" customHeight="1" x14ac:dyDescent="0.2">
      <c r="B110" s="120"/>
      <c r="D110" s="121" t="s">
        <v>836</v>
      </c>
      <c r="E110" s="122"/>
      <c r="F110" s="122"/>
      <c r="G110" s="122"/>
      <c r="H110" s="122"/>
      <c r="I110" s="122"/>
      <c r="J110" s="123">
        <f>J420</f>
        <v>0</v>
      </c>
      <c r="L110" s="120"/>
    </row>
    <row r="111" spans="2:12" s="10" customFormat="1" ht="19.899999999999999" customHeight="1" x14ac:dyDescent="0.2">
      <c r="B111" s="120"/>
      <c r="D111" s="121" t="s">
        <v>839</v>
      </c>
      <c r="E111" s="122"/>
      <c r="F111" s="122"/>
      <c r="G111" s="122"/>
      <c r="H111" s="122"/>
      <c r="I111" s="122"/>
      <c r="J111" s="123">
        <f>J450</f>
        <v>0</v>
      </c>
      <c r="L111" s="120"/>
    </row>
    <row r="112" spans="2:12" s="10" customFormat="1" ht="19.899999999999999" customHeight="1" x14ac:dyDescent="0.2">
      <c r="B112" s="120"/>
      <c r="D112" s="121" t="s">
        <v>840</v>
      </c>
      <c r="E112" s="122"/>
      <c r="F112" s="122"/>
      <c r="G112" s="122"/>
      <c r="H112" s="122"/>
      <c r="I112" s="122"/>
      <c r="J112" s="123">
        <f>J508</f>
        <v>0</v>
      </c>
      <c r="L112" s="120"/>
    </row>
    <row r="113" spans="1:31" s="10" customFormat="1" ht="19.899999999999999" customHeight="1" x14ac:dyDescent="0.2">
      <c r="B113" s="120"/>
      <c r="D113" s="121" t="s">
        <v>5051</v>
      </c>
      <c r="E113" s="122"/>
      <c r="F113" s="122"/>
      <c r="G113" s="122"/>
      <c r="H113" s="122"/>
      <c r="I113" s="122"/>
      <c r="J113" s="123">
        <f>J515</f>
        <v>0</v>
      </c>
      <c r="L113" s="120"/>
    </row>
    <row r="114" spans="1:31" s="10" customFormat="1" ht="19.899999999999999" customHeight="1" x14ac:dyDescent="0.2">
      <c r="B114" s="120"/>
      <c r="D114" s="121" t="s">
        <v>260</v>
      </c>
      <c r="E114" s="122"/>
      <c r="F114" s="122"/>
      <c r="G114" s="122"/>
      <c r="H114" s="122"/>
      <c r="I114" s="122"/>
      <c r="J114" s="123">
        <f>J534</f>
        <v>0</v>
      </c>
      <c r="L114" s="120"/>
    </row>
    <row r="115" spans="1:31" s="2" customFormat="1" ht="21.75" customHeigh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2" customFormat="1" ht="6.95" customHeight="1" x14ac:dyDescent="0.2">
      <c r="A116" s="30"/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20" spans="1:31" s="2" customFormat="1" ht="6.95" customHeight="1" x14ac:dyDescent="0.2">
      <c r="A120" s="30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24.95" customHeight="1" x14ac:dyDescent="0.2">
      <c r="A121" s="30"/>
      <c r="B121" s="31"/>
      <c r="C121" s="22" t="s">
        <v>143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6.95" customHeight="1" x14ac:dyDescent="0.2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 x14ac:dyDescent="0.2">
      <c r="A123" s="30"/>
      <c r="B123" s="31"/>
      <c r="C123" s="27" t="s">
        <v>12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 x14ac:dyDescent="0.2">
      <c r="A124" s="30"/>
      <c r="B124" s="31"/>
      <c r="C124" s="30"/>
      <c r="D124" s="30"/>
      <c r="E124" s="246" t="str">
        <f>E7</f>
        <v>Rev., rek.a vyb.existujúcej šp. infrašt. a jej príslušenstva - Zimný štadión Banská Bystrica</v>
      </c>
      <c r="F124" s="247"/>
      <c r="G124" s="247"/>
      <c r="H124" s="247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 x14ac:dyDescent="0.2">
      <c r="A125" s="30"/>
      <c r="B125" s="31"/>
      <c r="C125" s="27" t="s">
        <v>131</v>
      </c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6.5" customHeight="1" x14ac:dyDescent="0.2">
      <c r="A126" s="30"/>
      <c r="B126" s="31"/>
      <c r="C126" s="30"/>
      <c r="D126" s="30"/>
      <c r="E126" s="211" t="str">
        <f>E9</f>
        <v>SO04 - SO04  Rekonštrukcia WC pri VIP zóne hala A</v>
      </c>
      <c r="F126" s="248"/>
      <c r="G126" s="248"/>
      <c r="H126" s="248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 x14ac:dyDescent="0.2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 x14ac:dyDescent="0.2">
      <c r="A128" s="30"/>
      <c r="B128" s="31"/>
      <c r="C128" s="27" t="s">
        <v>15</v>
      </c>
      <c r="D128" s="30"/>
      <c r="E128" s="30"/>
      <c r="F128" s="25" t="str">
        <f>F12</f>
        <v>parc.č.4212, k.ú.Banská Bystrica</v>
      </c>
      <c r="G128" s="30"/>
      <c r="H128" s="30"/>
      <c r="I128" s="27" t="s">
        <v>17</v>
      </c>
      <c r="J128" s="53">
        <f>IF(J12="","",J12)</f>
        <v>44053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 x14ac:dyDescent="0.2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5.2" customHeight="1" x14ac:dyDescent="0.2">
      <c r="A130" s="30"/>
      <c r="B130" s="31"/>
      <c r="C130" s="27" t="s">
        <v>18</v>
      </c>
      <c r="D130" s="30"/>
      <c r="E130" s="30"/>
      <c r="F130" s="25" t="str">
        <f>E15</f>
        <v>MBB, a.s.</v>
      </c>
      <c r="G130" s="30"/>
      <c r="H130" s="30"/>
      <c r="I130" s="27" t="s">
        <v>24</v>
      </c>
      <c r="J130" s="28" t="str">
        <f>E21</f>
        <v>CREAT s.r.o.</v>
      </c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5.2" customHeight="1" x14ac:dyDescent="0.2">
      <c r="A131" s="30"/>
      <c r="B131" s="31"/>
      <c r="C131" s="27" t="s">
        <v>22</v>
      </c>
      <c r="D131" s="30"/>
      <c r="E131" s="30"/>
      <c r="F131" s="25" t="str">
        <f>IF(E18="","",E18)</f>
        <v>podľa výberového konania</v>
      </c>
      <c r="G131" s="30"/>
      <c r="H131" s="30"/>
      <c r="I131" s="27" t="s">
        <v>28</v>
      </c>
      <c r="J131" s="28" t="str">
        <f>E24</f>
        <v>Ing.Jedlička</v>
      </c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0.3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11" customFormat="1" ht="29.25" customHeight="1" x14ac:dyDescent="0.2">
      <c r="A133" s="124"/>
      <c r="B133" s="125"/>
      <c r="C133" s="126" t="s">
        <v>144</v>
      </c>
      <c r="D133" s="127" t="s">
        <v>56</v>
      </c>
      <c r="E133" s="127" t="s">
        <v>52</v>
      </c>
      <c r="F133" s="127" t="s">
        <v>53</v>
      </c>
      <c r="G133" s="127" t="s">
        <v>145</v>
      </c>
      <c r="H133" s="127" t="s">
        <v>146</v>
      </c>
      <c r="I133" s="127" t="s">
        <v>147</v>
      </c>
      <c r="J133" s="128" t="s">
        <v>135</v>
      </c>
      <c r="K133" s="129" t="s">
        <v>148</v>
      </c>
      <c r="L133" s="130"/>
      <c r="M133" s="60" t="s">
        <v>1</v>
      </c>
      <c r="N133" s="61" t="s">
        <v>35</v>
      </c>
      <c r="O133" s="61" t="s">
        <v>149</v>
      </c>
      <c r="P133" s="61" t="s">
        <v>150</v>
      </c>
      <c r="Q133" s="61" t="s">
        <v>151</v>
      </c>
      <c r="R133" s="61" t="s">
        <v>152</v>
      </c>
      <c r="S133" s="61" t="s">
        <v>153</v>
      </c>
      <c r="T133" s="62" t="s">
        <v>154</v>
      </c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</row>
    <row r="134" spans="1:65" s="2" customFormat="1" ht="22.9" customHeight="1" x14ac:dyDescent="0.25">
      <c r="A134" s="30"/>
      <c r="B134" s="31"/>
      <c r="C134" s="67" t="s">
        <v>136</v>
      </c>
      <c r="D134" s="30"/>
      <c r="E134" s="30"/>
      <c r="F134" s="30"/>
      <c r="G134" s="30"/>
      <c r="H134" s="30"/>
      <c r="I134" s="30"/>
      <c r="J134" s="131">
        <f>BK134</f>
        <v>0</v>
      </c>
      <c r="K134" s="30"/>
      <c r="L134" s="31"/>
      <c r="M134" s="63"/>
      <c r="N134" s="54"/>
      <c r="O134" s="64"/>
      <c r="P134" s="132">
        <f>P135+P303</f>
        <v>0</v>
      </c>
      <c r="Q134" s="64"/>
      <c r="R134" s="132">
        <f>R135+R303</f>
        <v>0</v>
      </c>
      <c r="S134" s="64"/>
      <c r="T134" s="133">
        <f>T135+T303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8" t="s">
        <v>70</v>
      </c>
      <c r="AU134" s="18" t="s">
        <v>137</v>
      </c>
      <c r="BK134" s="134">
        <f>BK135+BK303</f>
        <v>0</v>
      </c>
    </row>
    <row r="135" spans="1:65" s="12" customFormat="1" ht="25.9" customHeight="1" x14ac:dyDescent="0.2">
      <c r="B135" s="135"/>
      <c r="D135" s="136" t="s">
        <v>70</v>
      </c>
      <c r="E135" s="137" t="s">
        <v>155</v>
      </c>
      <c r="F135" s="137" t="s">
        <v>264</v>
      </c>
      <c r="J135" s="138">
        <f>BK135</f>
        <v>0</v>
      </c>
      <c r="L135" s="135"/>
      <c r="M135" s="139"/>
      <c r="N135" s="140"/>
      <c r="O135" s="140"/>
      <c r="P135" s="141">
        <f>P136+P151+P231+P300</f>
        <v>0</v>
      </c>
      <c r="Q135" s="140"/>
      <c r="R135" s="141">
        <f>R136+R151+R231+R300</f>
        <v>0</v>
      </c>
      <c r="S135" s="140"/>
      <c r="T135" s="142">
        <f>T136+T151+T231+T300</f>
        <v>0</v>
      </c>
      <c r="AR135" s="136" t="s">
        <v>79</v>
      </c>
      <c r="AT135" s="143" t="s">
        <v>70</v>
      </c>
      <c r="AU135" s="143" t="s">
        <v>71</v>
      </c>
      <c r="AY135" s="136" t="s">
        <v>157</v>
      </c>
      <c r="BK135" s="144">
        <f>BK136+BK151+BK231+BK300</f>
        <v>0</v>
      </c>
    </row>
    <row r="136" spans="1:65" s="12" customFormat="1" ht="22.9" customHeight="1" x14ac:dyDescent="0.2">
      <c r="B136" s="135"/>
      <c r="D136" s="136" t="s">
        <v>70</v>
      </c>
      <c r="E136" s="145" t="s">
        <v>92</v>
      </c>
      <c r="F136" s="145" t="s">
        <v>1067</v>
      </c>
      <c r="J136" s="146">
        <f>BK136</f>
        <v>0</v>
      </c>
      <c r="L136" s="135"/>
      <c r="M136" s="139"/>
      <c r="N136" s="140"/>
      <c r="O136" s="140"/>
      <c r="P136" s="141">
        <f>SUM(P137:P150)</f>
        <v>0</v>
      </c>
      <c r="Q136" s="140"/>
      <c r="R136" s="141">
        <f>SUM(R137:R150)</f>
        <v>0</v>
      </c>
      <c r="S136" s="140"/>
      <c r="T136" s="142">
        <f>SUM(T137:T150)</f>
        <v>0</v>
      </c>
      <c r="AR136" s="136" t="s">
        <v>79</v>
      </c>
      <c r="AT136" s="143" t="s">
        <v>70</v>
      </c>
      <c r="AU136" s="143" t="s">
        <v>79</v>
      </c>
      <c r="AY136" s="136" t="s">
        <v>157</v>
      </c>
      <c r="BK136" s="144">
        <f>SUM(BK137:BK150)</f>
        <v>0</v>
      </c>
    </row>
    <row r="137" spans="1:65" s="2" customFormat="1" ht="24.2" customHeight="1" x14ac:dyDescent="0.2">
      <c r="A137" s="30"/>
      <c r="B137" s="147"/>
      <c r="C137" s="148" t="s">
        <v>79</v>
      </c>
      <c r="D137" s="148" t="s">
        <v>159</v>
      </c>
      <c r="E137" s="149" t="s">
        <v>1227</v>
      </c>
      <c r="F137" s="150" t="s">
        <v>8191</v>
      </c>
      <c r="G137" s="151" t="s">
        <v>205</v>
      </c>
      <c r="H137" s="152">
        <v>2</v>
      </c>
      <c r="I137" s="152"/>
      <c r="J137" s="152">
        <f>ROUND(I137*H137,3)</f>
        <v>0</v>
      </c>
      <c r="K137" s="153"/>
      <c r="L137" s="31"/>
      <c r="M137" s="154" t="s">
        <v>1</v>
      </c>
      <c r="N137" s="155" t="s">
        <v>37</v>
      </c>
      <c r="O137" s="156">
        <v>0</v>
      </c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162</v>
      </c>
      <c r="AT137" s="158" t="s">
        <v>159</v>
      </c>
      <c r="AU137" s="158" t="s">
        <v>87</v>
      </c>
      <c r="AY137" s="18" t="s">
        <v>157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87</v>
      </c>
      <c r="BK137" s="160">
        <f>ROUND(I137*H137,3)</f>
        <v>0</v>
      </c>
      <c r="BL137" s="18" t="s">
        <v>162</v>
      </c>
      <c r="BM137" s="158" t="s">
        <v>5052</v>
      </c>
    </row>
    <row r="138" spans="1:65" s="2" customFormat="1" ht="24.2" customHeight="1" x14ac:dyDescent="0.2">
      <c r="A138" s="30"/>
      <c r="B138" s="147"/>
      <c r="C138" s="148" t="s">
        <v>87</v>
      </c>
      <c r="D138" s="148" t="s">
        <v>159</v>
      </c>
      <c r="E138" s="149" t="s">
        <v>1362</v>
      </c>
      <c r="F138" s="150" t="s">
        <v>8192</v>
      </c>
      <c r="G138" s="151" t="s">
        <v>168</v>
      </c>
      <c r="H138" s="152">
        <v>22.154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5053</v>
      </c>
    </row>
    <row r="139" spans="1:65" s="14" customFormat="1" x14ac:dyDescent="0.2">
      <c r="B139" s="172"/>
      <c r="D139" s="166" t="s">
        <v>269</v>
      </c>
      <c r="E139" s="173" t="s">
        <v>1</v>
      </c>
      <c r="F139" s="174" t="s">
        <v>5054</v>
      </c>
      <c r="H139" s="175">
        <v>9.5679999999999996</v>
      </c>
      <c r="L139" s="172"/>
      <c r="M139" s="176"/>
      <c r="N139" s="177"/>
      <c r="O139" s="177"/>
      <c r="P139" s="177"/>
      <c r="Q139" s="177"/>
      <c r="R139" s="177"/>
      <c r="S139" s="177"/>
      <c r="T139" s="178"/>
      <c r="AT139" s="173" t="s">
        <v>269</v>
      </c>
      <c r="AU139" s="173" t="s">
        <v>87</v>
      </c>
      <c r="AV139" s="14" t="s">
        <v>87</v>
      </c>
      <c r="AW139" s="14" t="s">
        <v>26</v>
      </c>
      <c r="AX139" s="14" t="s">
        <v>71</v>
      </c>
      <c r="AY139" s="173" t="s">
        <v>157</v>
      </c>
    </row>
    <row r="140" spans="1:65" s="14" customFormat="1" x14ac:dyDescent="0.2">
      <c r="B140" s="172"/>
      <c r="D140" s="166" t="s">
        <v>269</v>
      </c>
      <c r="E140" s="173" t="s">
        <v>1</v>
      </c>
      <c r="F140" s="174" t="s">
        <v>5055</v>
      </c>
      <c r="H140" s="175">
        <v>-1.1819999999999999</v>
      </c>
      <c r="L140" s="172"/>
      <c r="M140" s="176"/>
      <c r="N140" s="177"/>
      <c r="O140" s="177"/>
      <c r="P140" s="177"/>
      <c r="Q140" s="177"/>
      <c r="R140" s="177"/>
      <c r="S140" s="177"/>
      <c r="T140" s="178"/>
      <c r="AT140" s="173" t="s">
        <v>269</v>
      </c>
      <c r="AU140" s="173" t="s">
        <v>87</v>
      </c>
      <c r="AV140" s="14" t="s">
        <v>87</v>
      </c>
      <c r="AW140" s="14" t="s">
        <v>26</v>
      </c>
      <c r="AX140" s="14" t="s">
        <v>71</v>
      </c>
      <c r="AY140" s="173" t="s">
        <v>157</v>
      </c>
    </row>
    <row r="141" spans="1:65" s="14" customFormat="1" x14ac:dyDescent="0.2">
      <c r="B141" s="172"/>
      <c r="D141" s="166" t="s">
        <v>269</v>
      </c>
      <c r="E141" s="173" t="s">
        <v>1</v>
      </c>
      <c r="F141" s="174" t="s">
        <v>5056</v>
      </c>
      <c r="H141" s="175">
        <v>5.2</v>
      </c>
      <c r="L141" s="172"/>
      <c r="M141" s="176"/>
      <c r="N141" s="177"/>
      <c r="O141" s="177"/>
      <c r="P141" s="177"/>
      <c r="Q141" s="177"/>
      <c r="R141" s="177"/>
      <c r="S141" s="177"/>
      <c r="T141" s="178"/>
      <c r="AT141" s="173" t="s">
        <v>269</v>
      </c>
      <c r="AU141" s="173" t="s">
        <v>87</v>
      </c>
      <c r="AV141" s="14" t="s">
        <v>87</v>
      </c>
      <c r="AW141" s="14" t="s">
        <v>26</v>
      </c>
      <c r="AX141" s="14" t="s">
        <v>71</v>
      </c>
      <c r="AY141" s="173" t="s">
        <v>157</v>
      </c>
    </row>
    <row r="142" spans="1:65" s="14" customFormat="1" x14ac:dyDescent="0.2">
      <c r="B142" s="172"/>
      <c r="D142" s="166" t="s">
        <v>269</v>
      </c>
      <c r="E142" s="173" t="s">
        <v>1</v>
      </c>
      <c r="F142" s="174" t="s">
        <v>5057</v>
      </c>
      <c r="H142" s="175">
        <v>2.86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4" customFormat="1" x14ac:dyDescent="0.2">
      <c r="B143" s="172"/>
      <c r="D143" s="166" t="s">
        <v>269</v>
      </c>
      <c r="E143" s="173" t="s">
        <v>1</v>
      </c>
      <c r="F143" s="174" t="s">
        <v>5058</v>
      </c>
      <c r="H143" s="175">
        <v>6.89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 x14ac:dyDescent="0.2">
      <c r="B144" s="172"/>
      <c r="D144" s="166" t="s">
        <v>269</v>
      </c>
      <c r="E144" s="173" t="s">
        <v>1</v>
      </c>
      <c r="F144" s="174" t="s">
        <v>5055</v>
      </c>
      <c r="H144" s="175">
        <v>-1.1819999999999999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6" customFormat="1" x14ac:dyDescent="0.2">
      <c r="B145" s="186"/>
      <c r="D145" s="166" t="s">
        <v>269</v>
      </c>
      <c r="E145" s="187" t="s">
        <v>1</v>
      </c>
      <c r="F145" s="188" t="s">
        <v>319</v>
      </c>
      <c r="H145" s="189">
        <v>22.154</v>
      </c>
      <c r="L145" s="186"/>
      <c r="M145" s="190"/>
      <c r="N145" s="191"/>
      <c r="O145" s="191"/>
      <c r="P145" s="191"/>
      <c r="Q145" s="191"/>
      <c r="R145" s="191"/>
      <c r="S145" s="191"/>
      <c r="T145" s="192"/>
      <c r="AT145" s="187" t="s">
        <v>269</v>
      </c>
      <c r="AU145" s="187" t="s">
        <v>87</v>
      </c>
      <c r="AV145" s="16" t="s">
        <v>92</v>
      </c>
      <c r="AW145" s="16" t="s">
        <v>26</v>
      </c>
      <c r="AX145" s="16" t="s">
        <v>71</v>
      </c>
      <c r="AY145" s="187" t="s">
        <v>157</v>
      </c>
    </row>
    <row r="146" spans="1:65" s="15" customFormat="1" x14ac:dyDescent="0.2">
      <c r="B146" s="179"/>
      <c r="D146" s="166" t="s">
        <v>269</v>
      </c>
      <c r="E146" s="180" t="s">
        <v>1</v>
      </c>
      <c r="F146" s="181" t="s">
        <v>272</v>
      </c>
      <c r="H146" s="182">
        <v>22.154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 x14ac:dyDescent="0.2">
      <c r="A147" s="30"/>
      <c r="B147" s="147"/>
      <c r="C147" s="148" t="s">
        <v>92</v>
      </c>
      <c r="D147" s="148" t="s">
        <v>159</v>
      </c>
      <c r="E147" s="149" t="s">
        <v>5059</v>
      </c>
      <c r="F147" s="150" t="s">
        <v>5060</v>
      </c>
      <c r="G147" s="151" t="s">
        <v>196</v>
      </c>
      <c r="H147" s="152">
        <v>15.6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5061</v>
      </c>
    </row>
    <row r="148" spans="1:65" s="14" customFormat="1" x14ac:dyDescent="0.2">
      <c r="B148" s="172"/>
      <c r="D148" s="166" t="s">
        <v>269</v>
      </c>
      <c r="E148" s="173" t="s">
        <v>1</v>
      </c>
      <c r="F148" s="174" t="s">
        <v>5062</v>
      </c>
      <c r="H148" s="175">
        <v>15.6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1:65" s="16" customFormat="1" x14ac:dyDescent="0.2">
      <c r="B149" s="186"/>
      <c r="D149" s="166" t="s">
        <v>269</v>
      </c>
      <c r="E149" s="187" t="s">
        <v>1</v>
      </c>
      <c r="F149" s="188" t="s">
        <v>319</v>
      </c>
      <c r="H149" s="189">
        <v>15.6</v>
      </c>
      <c r="L149" s="186"/>
      <c r="M149" s="190"/>
      <c r="N149" s="191"/>
      <c r="O149" s="191"/>
      <c r="P149" s="191"/>
      <c r="Q149" s="191"/>
      <c r="R149" s="191"/>
      <c r="S149" s="191"/>
      <c r="T149" s="192"/>
      <c r="AT149" s="187" t="s">
        <v>269</v>
      </c>
      <c r="AU149" s="187" t="s">
        <v>87</v>
      </c>
      <c r="AV149" s="16" t="s">
        <v>92</v>
      </c>
      <c r="AW149" s="16" t="s">
        <v>26</v>
      </c>
      <c r="AX149" s="16" t="s">
        <v>71</v>
      </c>
      <c r="AY149" s="187" t="s">
        <v>157</v>
      </c>
    </row>
    <row r="150" spans="1:65" s="15" customFormat="1" x14ac:dyDescent="0.2">
      <c r="B150" s="179"/>
      <c r="D150" s="166" t="s">
        <v>269</v>
      </c>
      <c r="E150" s="180" t="s">
        <v>1</v>
      </c>
      <c r="F150" s="181" t="s">
        <v>272</v>
      </c>
      <c r="H150" s="182">
        <v>15.6</v>
      </c>
      <c r="L150" s="179"/>
      <c r="M150" s="183"/>
      <c r="N150" s="184"/>
      <c r="O150" s="184"/>
      <c r="P150" s="184"/>
      <c r="Q150" s="184"/>
      <c r="R150" s="184"/>
      <c r="S150" s="184"/>
      <c r="T150" s="185"/>
      <c r="AT150" s="180" t="s">
        <v>269</v>
      </c>
      <c r="AU150" s="180" t="s">
        <v>87</v>
      </c>
      <c r="AV150" s="15" t="s">
        <v>162</v>
      </c>
      <c r="AW150" s="15" t="s">
        <v>26</v>
      </c>
      <c r="AX150" s="15" t="s">
        <v>79</v>
      </c>
      <c r="AY150" s="180" t="s">
        <v>157</v>
      </c>
    </row>
    <row r="151" spans="1:65" s="12" customFormat="1" ht="22.9" customHeight="1" x14ac:dyDescent="0.2">
      <c r="B151" s="135"/>
      <c r="D151" s="136" t="s">
        <v>70</v>
      </c>
      <c r="E151" s="145" t="s">
        <v>164</v>
      </c>
      <c r="F151" s="145" t="s">
        <v>1808</v>
      </c>
      <c r="J151" s="146">
        <f>BK151</f>
        <v>0</v>
      </c>
      <c r="L151" s="135"/>
      <c r="M151" s="139"/>
      <c r="N151" s="140"/>
      <c r="O151" s="140"/>
      <c r="P151" s="141">
        <f>SUM(P152:P230)</f>
        <v>0</v>
      </c>
      <c r="Q151" s="140"/>
      <c r="R151" s="141">
        <f>SUM(R152:R230)</f>
        <v>0</v>
      </c>
      <c r="S151" s="140"/>
      <c r="T151" s="142">
        <f>SUM(T152:T230)</f>
        <v>0</v>
      </c>
      <c r="AR151" s="136" t="s">
        <v>79</v>
      </c>
      <c r="AT151" s="143" t="s">
        <v>70</v>
      </c>
      <c r="AU151" s="143" t="s">
        <v>79</v>
      </c>
      <c r="AY151" s="136" t="s">
        <v>157</v>
      </c>
      <c r="BK151" s="144">
        <f>SUM(BK152:BK230)</f>
        <v>0</v>
      </c>
    </row>
    <row r="152" spans="1:65" s="2" customFormat="1" ht="24.2" customHeight="1" x14ac:dyDescent="0.2">
      <c r="A152" s="30"/>
      <c r="B152" s="147"/>
      <c r="C152" s="148" t="s">
        <v>162</v>
      </c>
      <c r="D152" s="148" t="s">
        <v>159</v>
      </c>
      <c r="E152" s="149" t="s">
        <v>5063</v>
      </c>
      <c r="F152" s="150" t="s">
        <v>5064</v>
      </c>
      <c r="G152" s="151" t="s">
        <v>168</v>
      </c>
      <c r="H152" s="152">
        <v>1.8280000000000001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5065</v>
      </c>
    </row>
    <row r="153" spans="1:65" s="14" customFormat="1" x14ac:dyDescent="0.2">
      <c r="B153" s="172"/>
      <c r="D153" s="166" t="s">
        <v>269</v>
      </c>
      <c r="E153" s="173" t="s">
        <v>1</v>
      </c>
      <c r="F153" s="174" t="s">
        <v>5066</v>
      </c>
      <c r="H153" s="175">
        <v>0.51600000000000001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4" customFormat="1" x14ac:dyDescent="0.2">
      <c r="B154" s="172"/>
      <c r="D154" s="166" t="s">
        <v>269</v>
      </c>
      <c r="E154" s="173" t="s">
        <v>1</v>
      </c>
      <c r="F154" s="174" t="s">
        <v>5067</v>
      </c>
      <c r="H154" s="175">
        <v>0.54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4" customFormat="1" x14ac:dyDescent="0.2">
      <c r="B155" s="172"/>
      <c r="D155" s="166" t="s">
        <v>269</v>
      </c>
      <c r="E155" s="173" t="s">
        <v>1</v>
      </c>
      <c r="F155" s="174" t="s">
        <v>5068</v>
      </c>
      <c r="H155" s="175">
        <v>0.372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1:65" s="14" customFormat="1" x14ac:dyDescent="0.2">
      <c r="B156" s="172"/>
      <c r="D156" s="166" t="s">
        <v>269</v>
      </c>
      <c r="E156" s="173" t="s">
        <v>1</v>
      </c>
      <c r="F156" s="174" t="s">
        <v>5069</v>
      </c>
      <c r="H156" s="175">
        <v>0.4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6" customFormat="1" x14ac:dyDescent="0.2">
      <c r="B157" s="186"/>
      <c r="D157" s="166" t="s">
        <v>269</v>
      </c>
      <c r="E157" s="187" t="s">
        <v>1</v>
      </c>
      <c r="F157" s="188" t="s">
        <v>319</v>
      </c>
      <c r="H157" s="189">
        <v>1.8280000000000001</v>
      </c>
      <c r="L157" s="186"/>
      <c r="M157" s="190"/>
      <c r="N157" s="191"/>
      <c r="O157" s="191"/>
      <c r="P157" s="191"/>
      <c r="Q157" s="191"/>
      <c r="R157" s="191"/>
      <c r="S157" s="191"/>
      <c r="T157" s="192"/>
      <c r="AT157" s="187" t="s">
        <v>269</v>
      </c>
      <c r="AU157" s="187" t="s">
        <v>87</v>
      </c>
      <c r="AV157" s="16" t="s">
        <v>92</v>
      </c>
      <c r="AW157" s="16" t="s">
        <v>26</v>
      </c>
      <c r="AX157" s="16" t="s">
        <v>71</v>
      </c>
      <c r="AY157" s="187" t="s">
        <v>157</v>
      </c>
    </row>
    <row r="158" spans="1:65" s="15" customFormat="1" x14ac:dyDescent="0.2">
      <c r="B158" s="179"/>
      <c r="D158" s="166" t="s">
        <v>269</v>
      </c>
      <c r="E158" s="180" t="s">
        <v>1</v>
      </c>
      <c r="F158" s="181" t="s">
        <v>272</v>
      </c>
      <c r="H158" s="182">
        <v>1.8280000000000001</v>
      </c>
      <c r="L158" s="179"/>
      <c r="M158" s="183"/>
      <c r="N158" s="184"/>
      <c r="O158" s="184"/>
      <c r="P158" s="184"/>
      <c r="Q158" s="184"/>
      <c r="R158" s="184"/>
      <c r="S158" s="184"/>
      <c r="T158" s="185"/>
      <c r="AT158" s="180" t="s">
        <v>269</v>
      </c>
      <c r="AU158" s="180" t="s">
        <v>87</v>
      </c>
      <c r="AV158" s="15" t="s">
        <v>162</v>
      </c>
      <c r="AW158" s="15" t="s">
        <v>26</v>
      </c>
      <c r="AX158" s="15" t="s">
        <v>79</v>
      </c>
      <c r="AY158" s="180" t="s">
        <v>157</v>
      </c>
    </row>
    <row r="159" spans="1:65" s="2" customFormat="1" ht="24.2" customHeight="1" x14ac:dyDescent="0.2">
      <c r="A159" s="30"/>
      <c r="B159" s="147"/>
      <c r="C159" s="148" t="s">
        <v>174</v>
      </c>
      <c r="D159" s="148" t="s">
        <v>159</v>
      </c>
      <c r="E159" s="149" t="s">
        <v>5070</v>
      </c>
      <c r="F159" s="150" t="s">
        <v>8193</v>
      </c>
      <c r="G159" s="151" t="s">
        <v>168</v>
      </c>
      <c r="H159" s="152">
        <v>167.31</v>
      </c>
      <c r="I159" s="152"/>
      <c r="J159" s="152">
        <f>ROUND(I159*H159,3)</f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162</v>
      </c>
      <c r="AT159" s="158" t="s">
        <v>159</v>
      </c>
      <c r="AU159" s="158" t="s">
        <v>87</v>
      </c>
      <c r="AY159" s="18" t="s">
        <v>157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87</v>
      </c>
      <c r="BK159" s="160">
        <f>ROUND(I159*H159,3)</f>
        <v>0</v>
      </c>
      <c r="BL159" s="18" t="s">
        <v>162</v>
      </c>
      <c r="BM159" s="158" t="s">
        <v>5071</v>
      </c>
    </row>
    <row r="160" spans="1:65" s="14" customFormat="1" x14ac:dyDescent="0.2">
      <c r="B160" s="172"/>
      <c r="D160" s="166" t="s">
        <v>269</v>
      </c>
      <c r="E160" s="173" t="s">
        <v>1</v>
      </c>
      <c r="F160" s="174" t="s">
        <v>5072</v>
      </c>
      <c r="H160" s="175">
        <v>38.948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 x14ac:dyDescent="0.2">
      <c r="B161" s="172"/>
      <c r="D161" s="166" t="s">
        <v>269</v>
      </c>
      <c r="E161" s="173" t="s">
        <v>1</v>
      </c>
      <c r="F161" s="174" t="s">
        <v>5073</v>
      </c>
      <c r="H161" s="175">
        <v>8.593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 x14ac:dyDescent="0.2">
      <c r="B162" s="172"/>
      <c r="D162" s="166" t="s">
        <v>269</v>
      </c>
      <c r="E162" s="173" t="s">
        <v>1</v>
      </c>
      <c r="F162" s="174" t="s">
        <v>5074</v>
      </c>
      <c r="H162" s="175">
        <v>8.9830000000000005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 x14ac:dyDescent="0.2">
      <c r="B163" s="172"/>
      <c r="D163" s="166" t="s">
        <v>269</v>
      </c>
      <c r="E163" s="173" t="s">
        <v>1</v>
      </c>
      <c r="F163" s="174" t="s">
        <v>5075</v>
      </c>
      <c r="H163" s="175">
        <v>20.8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 x14ac:dyDescent="0.2">
      <c r="B164" s="172"/>
      <c r="D164" s="166" t="s">
        <v>269</v>
      </c>
      <c r="E164" s="173" t="s">
        <v>1</v>
      </c>
      <c r="F164" s="174" t="s">
        <v>5076</v>
      </c>
      <c r="H164" s="175">
        <v>17.446000000000002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 x14ac:dyDescent="0.2">
      <c r="B165" s="172"/>
      <c r="D165" s="166" t="s">
        <v>269</v>
      </c>
      <c r="E165" s="173" t="s">
        <v>1</v>
      </c>
      <c r="F165" s="174" t="s">
        <v>5077</v>
      </c>
      <c r="H165" s="175">
        <v>14.17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 x14ac:dyDescent="0.2">
      <c r="B166" s="172"/>
      <c r="D166" s="166" t="s">
        <v>269</v>
      </c>
      <c r="E166" s="173" t="s">
        <v>1</v>
      </c>
      <c r="F166" s="174" t="s">
        <v>5078</v>
      </c>
      <c r="H166" s="175">
        <v>14.56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 x14ac:dyDescent="0.2">
      <c r="B167" s="172"/>
      <c r="D167" s="166" t="s">
        <v>269</v>
      </c>
      <c r="E167" s="173" t="s">
        <v>1</v>
      </c>
      <c r="F167" s="174" t="s">
        <v>5079</v>
      </c>
      <c r="H167" s="175">
        <v>24.154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 x14ac:dyDescent="0.2">
      <c r="B168" s="172"/>
      <c r="D168" s="166" t="s">
        <v>269</v>
      </c>
      <c r="E168" s="173" t="s">
        <v>1</v>
      </c>
      <c r="F168" s="174" t="s">
        <v>5080</v>
      </c>
      <c r="H168" s="175">
        <v>19.655999999999999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6" customFormat="1" x14ac:dyDescent="0.2">
      <c r="B169" s="186"/>
      <c r="D169" s="166" t="s">
        <v>269</v>
      </c>
      <c r="E169" s="187" t="s">
        <v>1</v>
      </c>
      <c r="F169" s="188" t="s">
        <v>319</v>
      </c>
      <c r="H169" s="189">
        <v>167.31</v>
      </c>
      <c r="L169" s="186"/>
      <c r="M169" s="190"/>
      <c r="N169" s="191"/>
      <c r="O169" s="191"/>
      <c r="P169" s="191"/>
      <c r="Q169" s="191"/>
      <c r="R169" s="191"/>
      <c r="S169" s="191"/>
      <c r="T169" s="192"/>
      <c r="AT169" s="187" t="s">
        <v>269</v>
      </c>
      <c r="AU169" s="187" t="s">
        <v>87</v>
      </c>
      <c r="AV169" s="16" t="s">
        <v>92</v>
      </c>
      <c r="AW169" s="16" t="s">
        <v>26</v>
      </c>
      <c r="AX169" s="16" t="s">
        <v>71</v>
      </c>
      <c r="AY169" s="187" t="s">
        <v>157</v>
      </c>
    </row>
    <row r="170" spans="1:65" s="15" customFormat="1" x14ac:dyDescent="0.2">
      <c r="B170" s="179"/>
      <c r="D170" s="166" t="s">
        <v>269</v>
      </c>
      <c r="E170" s="180" t="s">
        <v>1</v>
      </c>
      <c r="F170" s="181" t="s">
        <v>272</v>
      </c>
      <c r="H170" s="182">
        <v>167.31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39.75" customHeight="1" x14ac:dyDescent="0.2">
      <c r="A171" s="30"/>
      <c r="B171" s="147"/>
      <c r="C171" s="148" t="s">
        <v>164</v>
      </c>
      <c r="D171" s="148" t="s">
        <v>159</v>
      </c>
      <c r="E171" s="149" t="s">
        <v>5081</v>
      </c>
      <c r="F171" s="150" t="s">
        <v>8194</v>
      </c>
      <c r="G171" s="151" t="s">
        <v>168</v>
      </c>
      <c r="H171" s="152">
        <v>106.124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5082</v>
      </c>
    </row>
    <row r="172" spans="1:65" s="14" customFormat="1" x14ac:dyDescent="0.2">
      <c r="B172" s="172"/>
      <c r="D172" s="166" t="s">
        <v>269</v>
      </c>
      <c r="E172" s="173" t="s">
        <v>1</v>
      </c>
      <c r="F172" s="174" t="s">
        <v>5083</v>
      </c>
      <c r="H172" s="175">
        <v>106.124</v>
      </c>
      <c r="L172" s="172"/>
      <c r="M172" s="176"/>
      <c r="N172" s="177"/>
      <c r="O172" s="177"/>
      <c r="P172" s="177"/>
      <c r="Q172" s="177"/>
      <c r="R172" s="177"/>
      <c r="S172" s="177"/>
      <c r="T172" s="178"/>
      <c r="AT172" s="173" t="s">
        <v>269</v>
      </c>
      <c r="AU172" s="173" t="s">
        <v>87</v>
      </c>
      <c r="AV172" s="14" t="s">
        <v>87</v>
      </c>
      <c r="AW172" s="14" t="s">
        <v>26</v>
      </c>
      <c r="AX172" s="14" t="s">
        <v>71</v>
      </c>
      <c r="AY172" s="173" t="s">
        <v>157</v>
      </c>
    </row>
    <row r="173" spans="1:65" s="16" customFormat="1" x14ac:dyDescent="0.2">
      <c r="B173" s="186"/>
      <c r="D173" s="166" t="s">
        <v>269</v>
      </c>
      <c r="E173" s="187" t="s">
        <v>1</v>
      </c>
      <c r="F173" s="188" t="s">
        <v>319</v>
      </c>
      <c r="H173" s="189">
        <v>106.124</v>
      </c>
      <c r="L173" s="186"/>
      <c r="M173" s="190"/>
      <c r="N173" s="191"/>
      <c r="O173" s="191"/>
      <c r="P173" s="191"/>
      <c r="Q173" s="191"/>
      <c r="R173" s="191"/>
      <c r="S173" s="191"/>
      <c r="T173" s="192"/>
      <c r="AT173" s="187" t="s">
        <v>269</v>
      </c>
      <c r="AU173" s="187" t="s">
        <v>87</v>
      </c>
      <c r="AV173" s="16" t="s">
        <v>92</v>
      </c>
      <c r="AW173" s="16" t="s">
        <v>26</v>
      </c>
      <c r="AX173" s="16" t="s">
        <v>71</v>
      </c>
      <c r="AY173" s="187" t="s">
        <v>157</v>
      </c>
    </row>
    <row r="174" spans="1:65" s="15" customFormat="1" x14ac:dyDescent="0.2">
      <c r="B174" s="179"/>
      <c r="D174" s="166" t="s">
        <v>269</v>
      </c>
      <c r="E174" s="180" t="s">
        <v>1</v>
      </c>
      <c r="F174" s="181" t="s">
        <v>272</v>
      </c>
      <c r="H174" s="182">
        <v>106.124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2" customFormat="1" ht="37.9" customHeight="1" x14ac:dyDescent="0.2">
      <c r="A175" s="30"/>
      <c r="B175" s="147"/>
      <c r="C175" s="148" t="s">
        <v>183</v>
      </c>
      <c r="D175" s="148" t="s">
        <v>159</v>
      </c>
      <c r="E175" s="149" t="s">
        <v>1819</v>
      </c>
      <c r="F175" s="150" t="s">
        <v>8195</v>
      </c>
      <c r="G175" s="151" t="s">
        <v>168</v>
      </c>
      <c r="H175" s="152">
        <v>167.31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162</v>
      </c>
      <c r="BM175" s="158" t="s">
        <v>5084</v>
      </c>
    </row>
    <row r="176" spans="1:65" s="2" customFormat="1" ht="24.2" customHeight="1" x14ac:dyDescent="0.2">
      <c r="A176" s="30"/>
      <c r="B176" s="147"/>
      <c r="C176" s="148" t="s">
        <v>187</v>
      </c>
      <c r="D176" s="148" t="s">
        <v>159</v>
      </c>
      <c r="E176" s="149" t="s">
        <v>5085</v>
      </c>
      <c r="F176" s="150" t="s">
        <v>5086</v>
      </c>
      <c r="G176" s="151" t="s">
        <v>168</v>
      </c>
      <c r="H176" s="152">
        <v>167.31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162</v>
      </c>
      <c r="BM176" s="158" t="s">
        <v>5087</v>
      </c>
    </row>
    <row r="177" spans="1:65" s="2" customFormat="1" ht="24.2" customHeight="1" x14ac:dyDescent="0.2">
      <c r="A177" s="30"/>
      <c r="B177" s="147"/>
      <c r="C177" s="148" t="s">
        <v>211</v>
      </c>
      <c r="D177" s="148" t="s">
        <v>159</v>
      </c>
      <c r="E177" s="149" t="s">
        <v>5088</v>
      </c>
      <c r="F177" s="150" t="s">
        <v>5089</v>
      </c>
      <c r="G177" s="151" t="s">
        <v>218</v>
      </c>
      <c r="H177" s="152">
        <v>0.28699999999999998</v>
      </c>
      <c r="I177" s="152"/>
      <c r="J177" s="152">
        <f>ROUND(I177*H177,3)</f>
        <v>0</v>
      </c>
      <c r="K177" s="153"/>
      <c r="L177" s="31"/>
      <c r="M177" s="154" t="s">
        <v>1</v>
      </c>
      <c r="N177" s="155" t="s">
        <v>37</v>
      </c>
      <c r="O177" s="156">
        <v>0</v>
      </c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162</v>
      </c>
      <c r="AT177" s="158" t="s">
        <v>159</v>
      </c>
      <c r="AU177" s="158" t="s">
        <v>87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162</v>
      </c>
      <c r="BM177" s="158" t="s">
        <v>5090</v>
      </c>
    </row>
    <row r="178" spans="1:65" s="14" customFormat="1" x14ac:dyDescent="0.2">
      <c r="B178" s="172"/>
      <c r="D178" s="166" t="s">
        <v>269</v>
      </c>
      <c r="E178" s="173" t="s">
        <v>1</v>
      </c>
      <c r="F178" s="174" t="s">
        <v>5091</v>
      </c>
      <c r="H178" s="175">
        <v>0.28699999999999998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6" customFormat="1" x14ac:dyDescent="0.2">
      <c r="B179" s="186"/>
      <c r="D179" s="166" t="s">
        <v>269</v>
      </c>
      <c r="E179" s="187" t="s">
        <v>1</v>
      </c>
      <c r="F179" s="188" t="s">
        <v>319</v>
      </c>
      <c r="H179" s="189">
        <v>0.28699999999999998</v>
      </c>
      <c r="L179" s="186"/>
      <c r="M179" s="190"/>
      <c r="N179" s="191"/>
      <c r="O179" s="191"/>
      <c r="P179" s="191"/>
      <c r="Q179" s="191"/>
      <c r="R179" s="191"/>
      <c r="S179" s="191"/>
      <c r="T179" s="192"/>
      <c r="AT179" s="187" t="s">
        <v>269</v>
      </c>
      <c r="AU179" s="187" t="s">
        <v>87</v>
      </c>
      <c r="AV179" s="16" t="s">
        <v>92</v>
      </c>
      <c r="AW179" s="16" t="s">
        <v>26</v>
      </c>
      <c r="AX179" s="16" t="s">
        <v>71</v>
      </c>
      <c r="AY179" s="187" t="s">
        <v>157</v>
      </c>
    </row>
    <row r="180" spans="1:65" s="15" customFormat="1" x14ac:dyDescent="0.2">
      <c r="B180" s="179"/>
      <c r="D180" s="166" t="s">
        <v>269</v>
      </c>
      <c r="E180" s="180" t="s">
        <v>1</v>
      </c>
      <c r="F180" s="181" t="s">
        <v>272</v>
      </c>
      <c r="H180" s="182">
        <v>0.28699999999999998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24.2" customHeight="1" x14ac:dyDescent="0.2">
      <c r="A181" s="30"/>
      <c r="B181" s="147"/>
      <c r="C181" s="148" t="s">
        <v>178</v>
      </c>
      <c r="D181" s="148" t="s">
        <v>159</v>
      </c>
      <c r="E181" s="149" t="s">
        <v>2148</v>
      </c>
      <c r="F181" s="150" t="s">
        <v>2149</v>
      </c>
      <c r="G181" s="151" t="s">
        <v>168</v>
      </c>
      <c r="H181" s="152">
        <v>40.86</v>
      </c>
      <c r="I181" s="152"/>
      <c r="J181" s="152">
        <f>ROUND(I181*H181,3)</f>
        <v>0</v>
      </c>
      <c r="K181" s="153"/>
      <c r="L181" s="31"/>
      <c r="M181" s="154" t="s">
        <v>1</v>
      </c>
      <c r="N181" s="155" t="s">
        <v>37</v>
      </c>
      <c r="O181" s="156">
        <v>0</v>
      </c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162</v>
      </c>
      <c r="AT181" s="158" t="s">
        <v>159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5092</v>
      </c>
    </row>
    <row r="182" spans="1:65" s="14" customFormat="1" x14ac:dyDescent="0.2">
      <c r="B182" s="172"/>
      <c r="D182" s="166" t="s">
        <v>269</v>
      </c>
      <c r="E182" s="173" t="s">
        <v>1</v>
      </c>
      <c r="F182" s="174" t="s">
        <v>5093</v>
      </c>
      <c r="H182" s="175">
        <v>10.9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4" customFormat="1" x14ac:dyDescent="0.2">
      <c r="B183" s="172"/>
      <c r="D183" s="166" t="s">
        <v>269</v>
      </c>
      <c r="E183" s="173" t="s">
        <v>1</v>
      </c>
      <c r="F183" s="174" t="s">
        <v>5094</v>
      </c>
      <c r="H183" s="175">
        <v>1.87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4" customFormat="1" x14ac:dyDescent="0.2">
      <c r="B184" s="172"/>
      <c r="D184" s="166" t="s">
        <v>269</v>
      </c>
      <c r="E184" s="173" t="s">
        <v>1</v>
      </c>
      <c r="F184" s="174" t="s">
        <v>5095</v>
      </c>
      <c r="H184" s="175">
        <v>1.83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1:65" s="14" customFormat="1" x14ac:dyDescent="0.2">
      <c r="B185" s="172"/>
      <c r="D185" s="166" t="s">
        <v>269</v>
      </c>
      <c r="E185" s="173" t="s">
        <v>1</v>
      </c>
      <c r="F185" s="174" t="s">
        <v>5096</v>
      </c>
      <c r="H185" s="175">
        <v>3.78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1:65" s="14" customFormat="1" x14ac:dyDescent="0.2">
      <c r="B186" s="172"/>
      <c r="D186" s="166" t="s">
        <v>269</v>
      </c>
      <c r="E186" s="173" t="s">
        <v>1</v>
      </c>
      <c r="F186" s="174" t="s">
        <v>5097</v>
      </c>
      <c r="H186" s="175">
        <v>5.28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4" customFormat="1" x14ac:dyDescent="0.2">
      <c r="B187" s="172"/>
      <c r="D187" s="166" t="s">
        <v>269</v>
      </c>
      <c r="E187" s="173" t="s">
        <v>1</v>
      </c>
      <c r="F187" s="174" t="s">
        <v>5098</v>
      </c>
      <c r="H187" s="175">
        <v>3.7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1:65" s="14" customFormat="1" x14ac:dyDescent="0.2">
      <c r="B188" s="172"/>
      <c r="D188" s="166" t="s">
        <v>269</v>
      </c>
      <c r="E188" s="173" t="s">
        <v>1</v>
      </c>
      <c r="F188" s="174" t="s">
        <v>5099</v>
      </c>
      <c r="H188" s="175">
        <v>3.2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1:65" s="14" customFormat="1" x14ac:dyDescent="0.2">
      <c r="B189" s="172"/>
      <c r="D189" s="166" t="s">
        <v>269</v>
      </c>
      <c r="E189" s="173" t="s">
        <v>1</v>
      </c>
      <c r="F189" s="174" t="s">
        <v>5100</v>
      </c>
      <c r="H189" s="175">
        <v>3.66</v>
      </c>
      <c r="L189" s="172"/>
      <c r="M189" s="176"/>
      <c r="N189" s="177"/>
      <c r="O189" s="177"/>
      <c r="P189" s="177"/>
      <c r="Q189" s="177"/>
      <c r="R189" s="177"/>
      <c r="S189" s="177"/>
      <c r="T189" s="178"/>
      <c r="AT189" s="173" t="s">
        <v>269</v>
      </c>
      <c r="AU189" s="173" t="s">
        <v>87</v>
      </c>
      <c r="AV189" s="14" t="s">
        <v>87</v>
      </c>
      <c r="AW189" s="14" t="s">
        <v>26</v>
      </c>
      <c r="AX189" s="14" t="s">
        <v>71</v>
      </c>
      <c r="AY189" s="173" t="s">
        <v>157</v>
      </c>
    </row>
    <row r="190" spans="1:65" s="14" customFormat="1" x14ac:dyDescent="0.2">
      <c r="B190" s="172"/>
      <c r="D190" s="166" t="s">
        <v>269</v>
      </c>
      <c r="E190" s="173" t="s">
        <v>1</v>
      </c>
      <c r="F190" s="174" t="s">
        <v>5101</v>
      </c>
      <c r="H190" s="175">
        <v>6.64</v>
      </c>
      <c r="L190" s="172"/>
      <c r="M190" s="176"/>
      <c r="N190" s="177"/>
      <c r="O190" s="177"/>
      <c r="P190" s="177"/>
      <c r="Q190" s="177"/>
      <c r="R190" s="177"/>
      <c r="S190" s="177"/>
      <c r="T190" s="178"/>
      <c r="AT190" s="173" t="s">
        <v>269</v>
      </c>
      <c r="AU190" s="173" t="s">
        <v>87</v>
      </c>
      <c r="AV190" s="14" t="s">
        <v>87</v>
      </c>
      <c r="AW190" s="14" t="s">
        <v>26</v>
      </c>
      <c r="AX190" s="14" t="s">
        <v>71</v>
      </c>
      <c r="AY190" s="173" t="s">
        <v>157</v>
      </c>
    </row>
    <row r="191" spans="1:65" s="16" customFormat="1" x14ac:dyDescent="0.2">
      <c r="B191" s="186"/>
      <c r="D191" s="166" t="s">
        <v>269</v>
      </c>
      <c r="E191" s="187" t="s">
        <v>1</v>
      </c>
      <c r="F191" s="188" t="s">
        <v>319</v>
      </c>
      <c r="H191" s="189">
        <v>40.86</v>
      </c>
      <c r="L191" s="186"/>
      <c r="M191" s="190"/>
      <c r="N191" s="191"/>
      <c r="O191" s="191"/>
      <c r="P191" s="191"/>
      <c r="Q191" s="191"/>
      <c r="R191" s="191"/>
      <c r="S191" s="191"/>
      <c r="T191" s="192"/>
      <c r="AT191" s="187" t="s">
        <v>269</v>
      </c>
      <c r="AU191" s="187" t="s">
        <v>87</v>
      </c>
      <c r="AV191" s="16" t="s">
        <v>92</v>
      </c>
      <c r="AW191" s="16" t="s">
        <v>26</v>
      </c>
      <c r="AX191" s="16" t="s">
        <v>71</v>
      </c>
      <c r="AY191" s="187" t="s">
        <v>157</v>
      </c>
    </row>
    <row r="192" spans="1:65" s="15" customFormat="1" x14ac:dyDescent="0.2">
      <c r="B192" s="179"/>
      <c r="D192" s="166" t="s">
        <v>269</v>
      </c>
      <c r="E192" s="180" t="s">
        <v>1</v>
      </c>
      <c r="F192" s="181" t="s">
        <v>272</v>
      </c>
      <c r="H192" s="182">
        <v>40.86</v>
      </c>
      <c r="L192" s="179"/>
      <c r="M192" s="183"/>
      <c r="N192" s="184"/>
      <c r="O192" s="184"/>
      <c r="P192" s="184"/>
      <c r="Q192" s="184"/>
      <c r="R192" s="184"/>
      <c r="S192" s="184"/>
      <c r="T192" s="185"/>
      <c r="AT192" s="180" t="s">
        <v>269</v>
      </c>
      <c r="AU192" s="180" t="s">
        <v>87</v>
      </c>
      <c r="AV192" s="15" t="s">
        <v>162</v>
      </c>
      <c r="AW192" s="15" t="s">
        <v>26</v>
      </c>
      <c r="AX192" s="15" t="s">
        <v>79</v>
      </c>
      <c r="AY192" s="180" t="s">
        <v>157</v>
      </c>
    </row>
    <row r="193" spans="1:65" s="2" customFormat="1" ht="26.25" customHeight="1" x14ac:dyDescent="0.2">
      <c r="A193" s="30"/>
      <c r="B193" s="147"/>
      <c r="C193" s="193" t="s">
        <v>194</v>
      </c>
      <c r="D193" s="193" t="s">
        <v>777</v>
      </c>
      <c r="E193" s="194" t="s">
        <v>5102</v>
      </c>
      <c r="F193" s="195" t="s">
        <v>8196</v>
      </c>
      <c r="G193" s="196" t="s">
        <v>168</v>
      </c>
      <c r="H193" s="197">
        <v>49.031999999999996</v>
      </c>
      <c r="I193" s="197"/>
      <c r="J193" s="197">
        <f>ROUND(I193*H193,3)</f>
        <v>0</v>
      </c>
      <c r="K193" s="198"/>
      <c r="L193" s="199"/>
      <c r="M193" s="200" t="s">
        <v>1</v>
      </c>
      <c r="N193" s="201" t="s">
        <v>37</v>
      </c>
      <c r="O193" s="156">
        <v>0</v>
      </c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187</v>
      </c>
      <c r="AT193" s="158" t="s">
        <v>777</v>
      </c>
      <c r="AU193" s="158" t="s">
        <v>87</v>
      </c>
      <c r="AY193" s="18" t="s">
        <v>157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8" t="s">
        <v>87</v>
      </c>
      <c r="BK193" s="160">
        <f>ROUND(I193*H193,3)</f>
        <v>0</v>
      </c>
      <c r="BL193" s="18" t="s">
        <v>162</v>
      </c>
      <c r="BM193" s="158" t="s">
        <v>5103</v>
      </c>
    </row>
    <row r="194" spans="1:65" s="14" customFormat="1" x14ac:dyDescent="0.2">
      <c r="B194" s="172"/>
      <c r="D194" s="166" t="s">
        <v>269</v>
      </c>
      <c r="E194" s="173" t="s">
        <v>1</v>
      </c>
      <c r="F194" s="174" t="s">
        <v>5104</v>
      </c>
      <c r="H194" s="175">
        <v>49.031999999999996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6" customFormat="1" x14ac:dyDescent="0.2">
      <c r="B195" s="186"/>
      <c r="D195" s="166" t="s">
        <v>269</v>
      </c>
      <c r="E195" s="187" t="s">
        <v>1</v>
      </c>
      <c r="F195" s="188" t="s">
        <v>319</v>
      </c>
      <c r="H195" s="189">
        <v>49.031999999999996</v>
      </c>
      <c r="L195" s="186"/>
      <c r="M195" s="190"/>
      <c r="N195" s="191"/>
      <c r="O195" s="191"/>
      <c r="P195" s="191"/>
      <c r="Q195" s="191"/>
      <c r="R195" s="191"/>
      <c r="S195" s="191"/>
      <c r="T195" s="192"/>
      <c r="AT195" s="187" t="s">
        <v>269</v>
      </c>
      <c r="AU195" s="187" t="s">
        <v>87</v>
      </c>
      <c r="AV195" s="16" t="s">
        <v>92</v>
      </c>
      <c r="AW195" s="16" t="s">
        <v>26</v>
      </c>
      <c r="AX195" s="16" t="s">
        <v>71</v>
      </c>
      <c r="AY195" s="187" t="s">
        <v>157</v>
      </c>
    </row>
    <row r="196" spans="1:65" s="15" customFormat="1" x14ac:dyDescent="0.2">
      <c r="B196" s="179"/>
      <c r="D196" s="166" t="s">
        <v>269</v>
      </c>
      <c r="E196" s="180" t="s">
        <v>1</v>
      </c>
      <c r="F196" s="181" t="s">
        <v>272</v>
      </c>
      <c r="H196" s="182">
        <v>49.031999999999996</v>
      </c>
      <c r="L196" s="179"/>
      <c r="M196" s="183"/>
      <c r="N196" s="184"/>
      <c r="O196" s="184"/>
      <c r="P196" s="184"/>
      <c r="Q196" s="184"/>
      <c r="R196" s="184"/>
      <c r="S196" s="184"/>
      <c r="T196" s="185"/>
      <c r="AT196" s="180" t="s">
        <v>269</v>
      </c>
      <c r="AU196" s="180" t="s">
        <v>87</v>
      </c>
      <c r="AV196" s="15" t="s">
        <v>162</v>
      </c>
      <c r="AW196" s="15" t="s">
        <v>26</v>
      </c>
      <c r="AX196" s="15" t="s">
        <v>79</v>
      </c>
      <c r="AY196" s="180" t="s">
        <v>157</v>
      </c>
    </row>
    <row r="197" spans="1:65" s="2" customFormat="1" ht="14.45" customHeight="1" x14ac:dyDescent="0.2">
      <c r="A197" s="30"/>
      <c r="B197" s="147"/>
      <c r="C197" s="148" t="s">
        <v>198</v>
      </c>
      <c r="D197" s="148" t="s">
        <v>159</v>
      </c>
      <c r="E197" s="149" t="s">
        <v>5105</v>
      </c>
      <c r="F197" s="150" t="s">
        <v>5106</v>
      </c>
      <c r="G197" s="151" t="s">
        <v>196</v>
      </c>
      <c r="H197" s="152">
        <v>64.349999999999994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0</v>
      </c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162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162</v>
      </c>
      <c r="BM197" s="158" t="s">
        <v>5107</v>
      </c>
    </row>
    <row r="198" spans="1:65" s="14" customFormat="1" x14ac:dyDescent="0.2">
      <c r="B198" s="172"/>
      <c r="D198" s="166" t="s">
        <v>269</v>
      </c>
      <c r="E198" s="173" t="s">
        <v>1</v>
      </c>
      <c r="F198" s="174" t="s">
        <v>5108</v>
      </c>
      <c r="H198" s="175">
        <v>14.98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 x14ac:dyDescent="0.2">
      <c r="B199" s="172"/>
      <c r="D199" s="166" t="s">
        <v>269</v>
      </c>
      <c r="E199" s="173" t="s">
        <v>1</v>
      </c>
      <c r="F199" s="174" t="s">
        <v>5109</v>
      </c>
      <c r="H199" s="175">
        <v>3.3050000000000002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 x14ac:dyDescent="0.2">
      <c r="B200" s="172"/>
      <c r="D200" s="166" t="s">
        <v>269</v>
      </c>
      <c r="E200" s="173" t="s">
        <v>1</v>
      </c>
      <c r="F200" s="174" t="s">
        <v>5110</v>
      </c>
      <c r="H200" s="175">
        <v>3.4550000000000001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4" customFormat="1" x14ac:dyDescent="0.2">
      <c r="B201" s="172"/>
      <c r="D201" s="166" t="s">
        <v>269</v>
      </c>
      <c r="E201" s="173" t="s">
        <v>1</v>
      </c>
      <c r="F201" s="174" t="s">
        <v>5111</v>
      </c>
      <c r="H201" s="175">
        <v>8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1:65" s="14" customFormat="1" x14ac:dyDescent="0.2">
      <c r="B202" s="172"/>
      <c r="D202" s="166" t="s">
        <v>269</v>
      </c>
      <c r="E202" s="173" t="s">
        <v>1</v>
      </c>
      <c r="F202" s="174" t="s">
        <v>5112</v>
      </c>
      <c r="H202" s="175">
        <v>6.71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1:65" s="14" customFormat="1" x14ac:dyDescent="0.2">
      <c r="B203" s="172"/>
      <c r="D203" s="166" t="s">
        <v>269</v>
      </c>
      <c r="E203" s="173" t="s">
        <v>1</v>
      </c>
      <c r="F203" s="174" t="s">
        <v>5113</v>
      </c>
      <c r="H203" s="175">
        <v>5.45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4" customFormat="1" x14ac:dyDescent="0.2">
      <c r="B204" s="172"/>
      <c r="D204" s="166" t="s">
        <v>269</v>
      </c>
      <c r="E204" s="173" t="s">
        <v>1</v>
      </c>
      <c r="F204" s="174" t="s">
        <v>5114</v>
      </c>
      <c r="H204" s="175">
        <v>5.6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1:65" s="14" customFormat="1" x14ac:dyDescent="0.2">
      <c r="B205" s="172"/>
      <c r="D205" s="166" t="s">
        <v>269</v>
      </c>
      <c r="E205" s="173" t="s">
        <v>1</v>
      </c>
      <c r="F205" s="174" t="s">
        <v>5115</v>
      </c>
      <c r="H205" s="175">
        <v>9.2899999999999991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1:65" s="14" customFormat="1" x14ac:dyDescent="0.2">
      <c r="B206" s="172"/>
      <c r="D206" s="166" t="s">
        <v>269</v>
      </c>
      <c r="E206" s="173" t="s">
        <v>1</v>
      </c>
      <c r="F206" s="174" t="s">
        <v>5116</v>
      </c>
      <c r="H206" s="175">
        <v>7.56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6" customFormat="1" x14ac:dyDescent="0.2">
      <c r="B207" s="186"/>
      <c r="D207" s="166" t="s">
        <v>269</v>
      </c>
      <c r="E207" s="187" t="s">
        <v>1</v>
      </c>
      <c r="F207" s="188" t="s">
        <v>319</v>
      </c>
      <c r="H207" s="189">
        <v>64.349999999999994</v>
      </c>
      <c r="L207" s="186"/>
      <c r="M207" s="190"/>
      <c r="N207" s="191"/>
      <c r="O207" s="191"/>
      <c r="P207" s="191"/>
      <c r="Q207" s="191"/>
      <c r="R207" s="191"/>
      <c r="S207" s="191"/>
      <c r="T207" s="192"/>
      <c r="AT207" s="187" t="s">
        <v>269</v>
      </c>
      <c r="AU207" s="187" t="s">
        <v>87</v>
      </c>
      <c r="AV207" s="16" t="s">
        <v>92</v>
      </c>
      <c r="AW207" s="16" t="s">
        <v>26</v>
      </c>
      <c r="AX207" s="16" t="s">
        <v>71</v>
      </c>
      <c r="AY207" s="187" t="s">
        <v>157</v>
      </c>
    </row>
    <row r="208" spans="1:65" s="15" customFormat="1" x14ac:dyDescent="0.2">
      <c r="B208" s="179"/>
      <c r="D208" s="166" t="s">
        <v>269</v>
      </c>
      <c r="E208" s="180" t="s">
        <v>1</v>
      </c>
      <c r="F208" s="181" t="s">
        <v>272</v>
      </c>
      <c r="H208" s="182">
        <v>64.349999999999994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37.9" customHeight="1" x14ac:dyDescent="0.2">
      <c r="A209" s="30"/>
      <c r="B209" s="147"/>
      <c r="C209" s="193" t="s">
        <v>202</v>
      </c>
      <c r="D209" s="193" t="s">
        <v>777</v>
      </c>
      <c r="E209" s="194" t="s">
        <v>5117</v>
      </c>
      <c r="F209" s="195" t="s">
        <v>8197</v>
      </c>
      <c r="G209" s="196" t="s">
        <v>196</v>
      </c>
      <c r="H209" s="197">
        <v>70.784999999999997</v>
      </c>
      <c r="I209" s="197"/>
      <c r="J209" s="197">
        <f>ROUND(I209*H209,3)</f>
        <v>0</v>
      </c>
      <c r="K209" s="198"/>
      <c r="L209" s="199"/>
      <c r="M209" s="200" t="s">
        <v>1</v>
      </c>
      <c r="N209" s="201" t="s">
        <v>37</v>
      </c>
      <c r="O209" s="156">
        <v>0</v>
      </c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187</v>
      </c>
      <c r="AT209" s="158" t="s">
        <v>777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162</v>
      </c>
      <c r="BM209" s="158" t="s">
        <v>5118</v>
      </c>
    </row>
    <row r="210" spans="1:65" s="14" customFormat="1" x14ac:dyDescent="0.2">
      <c r="B210" s="172"/>
      <c r="D210" s="166" t="s">
        <v>269</v>
      </c>
      <c r="E210" s="173" t="s">
        <v>1</v>
      </c>
      <c r="F210" s="174" t="s">
        <v>5119</v>
      </c>
      <c r="H210" s="175">
        <v>70.784999999999997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6" customFormat="1" x14ac:dyDescent="0.2">
      <c r="B211" s="186"/>
      <c r="D211" s="166" t="s">
        <v>269</v>
      </c>
      <c r="E211" s="187" t="s">
        <v>1</v>
      </c>
      <c r="F211" s="188" t="s">
        <v>319</v>
      </c>
      <c r="H211" s="189">
        <v>70.784999999999997</v>
      </c>
      <c r="L211" s="186"/>
      <c r="M211" s="190"/>
      <c r="N211" s="191"/>
      <c r="O211" s="191"/>
      <c r="P211" s="191"/>
      <c r="Q211" s="191"/>
      <c r="R211" s="191"/>
      <c r="S211" s="191"/>
      <c r="T211" s="192"/>
      <c r="AT211" s="187" t="s">
        <v>269</v>
      </c>
      <c r="AU211" s="187" t="s">
        <v>87</v>
      </c>
      <c r="AV211" s="16" t="s">
        <v>92</v>
      </c>
      <c r="AW211" s="16" t="s">
        <v>26</v>
      </c>
      <c r="AX211" s="16" t="s">
        <v>71</v>
      </c>
      <c r="AY211" s="187" t="s">
        <v>157</v>
      </c>
    </row>
    <row r="212" spans="1:65" s="15" customFormat="1" x14ac:dyDescent="0.2">
      <c r="B212" s="179"/>
      <c r="D212" s="166" t="s">
        <v>269</v>
      </c>
      <c r="E212" s="180" t="s">
        <v>1</v>
      </c>
      <c r="F212" s="181" t="s">
        <v>272</v>
      </c>
      <c r="H212" s="182">
        <v>70.784999999999997</v>
      </c>
      <c r="L212" s="179"/>
      <c r="M212" s="183"/>
      <c r="N212" s="184"/>
      <c r="O212" s="184"/>
      <c r="P212" s="184"/>
      <c r="Q212" s="184"/>
      <c r="R212" s="184"/>
      <c r="S212" s="184"/>
      <c r="T212" s="185"/>
      <c r="AT212" s="180" t="s">
        <v>269</v>
      </c>
      <c r="AU212" s="180" t="s">
        <v>87</v>
      </c>
      <c r="AV212" s="15" t="s">
        <v>162</v>
      </c>
      <c r="AW212" s="15" t="s">
        <v>26</v>
      </c>
      <c r="AX212" s="15" t="s">
        <v>79</v>
      </c>
      <c r="AY212" s="180" t="s">
        <v>157</v>
      </c>
    </row>
    <row r="213" spans="1:65" s="2" customFormat="1" ht="24.2" customHeight="1" x14ac:dyDescent="0.2">
      <c r="A213" s="30"/>
      <c r="B213" s="147"/>
      <c r="C213" s="148" t="s">
        <v>207</v>
      </c>
      <c r="D213" s="148" t="s">
        <v>159</v>
      </c>
      <c r="E213" s="149" t="s">
        <v>5120</v>
      </c>
      <c r="F213" s="150" t="s">
        <v>5121</v>
      </c>
      <c r="G213" s="151" t="s">
        <v>161</v>
      </c>
      <c r="H213" s="152">
        <v>7.048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162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162</v>
      </c>
      <c r="BM213" s="158" t="s">
        <v>5122</v>
      </c>
    </row>
    <row r="214" spans="1:65" s="14" customFormat="1" x14ac:dyDescent="0.2">
      <c r="B214" s="172"/>
      <c r="D214" s="166" t="s">
        <v>269</v>
      </c>
      <c r="E214" s="173" t="s">
        <v>1</v>
      </c>
      <c r="F214" s="174" t="s">
        <v>5093</v>
      </c>
      <c r="H214" s="175">
        <v>10.9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4" customFormat="1" x14ac:dyDescent="0.2">
      <c r="B215" s="172"/>
      <c r="D215" s="166" t="s">
        <v>269</v>
      </c>
      <c r="E215" s="173" t="s">
        <v>1</v>
      </c>
      <c r="F215" s="174" t="s">
        <v>5094</v>
      </c>
      <c r="H215" s="175">
        <v>1.87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1:65" s="14" customFormat="1" x14ac:dyDescent="0.2">
      <c r="B216" s="172"/>
      <c r="D216" s="166" t="s">
        <v>269</v>
      </c>
      <c r="E216" s="173" t="s">
        <v>1</v>
      </c>
      <c r="F216" s="174" t="s">
        <v>5095</v>
      </c>
      <c r="H216" s="175">
        <v>1.83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4" customFormat="1" x14ac:dyDescent="0.2">
      <c r="B217" s="172"/>
      <c r="D217" s="166" t="s">
        <v>269</v>
      </c>
      <c r="E217" s="173" t="s">
        <v>1</v>
      </c>
      <c r="F217" s="174" t="s">
        <v>5096</v>
      </c>
      <c r="H217" s="175">
        <v>3.78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4" customFormat="1" x14ac:dyDescent="0.2">
      <c r="B218" s="172"/>
      <c r="D218" s="166" t="s">
        <v>269</v>
      </c>
      <c r="E218" s="173" t="s">
        <v>1</v>
      </c>
      <c r="F218" s="174" t="s">
        <v>5097</v>
      </c>
      <c r="H218" s="175">
        <v>5.28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4" customFormat="1" x14ac:dyDescent="0.2">
      <c r="B219" s="172"/>
      <c r="D219" s="166" t="s">
        <v>269</v>
      </c>
      <c r="E219" s="173" t="s">
        <v>1</v>
      </c>
      <c r="F219" s="174" t="s">
        <v>5098</v>
      </c>
      <c r="H219" s="175">
        <v>3.7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 x14ac:dyDescent="0.2">
      <c r="B220" s="172"/>
      <c r="D220" s="166" t="s">
        <v>269</v>
      </c>
      <c r="E220" s="173" t="s">
        <v>1</v>
      </c>
      <c r="F220" s="174" t="s">
        <v>5099</v>
      </c>
      <c r="H220" s="175">
        <v>3.2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4" customFormat="1" x14ac:dyDescent="0.2">
      <c r="B221" s="172"/>
      <c r="D221" s="166" t="s">
        <v>269</v>
      </c>
      <c r="E221" s="173" t="s">
        <v>1</v>
      </c>
      <c r="F221" s="174" t="s">
        <v>5100</v>
      </c>
      <c r="H221" s="175">
        <v>3.66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4" customFormat="1" x14ac:dyDescent="0.2">
      <c r="B222" s="172"/>
      <c r="D222" s="166" t="s">
        <v>269</v>
      </c>
      <c r="E222" s="173" t="s">
        <v>1</v>
      </c>
      <c r="F222" s="174" t="s">
        <v>5101</v>
      </c>
      <c r="H222" s="175">
        <v>6.64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6" customFormat="1" x14ac:dyDescent="0.2">
      <c r="B223" s="186"/>
      <c r="D223" s="166" t="s">
        <v>269</v>
      </c>
      <c r="E223" s="187" t="s">
        <v>1</v>
      </c>
      <c r="F223" s="188" t="s">
        <v>319</v>
      </c>
      <c r="H223" s="189">
        <v>40.86</v>
      </c>
      <c r="L223" s="186"/>
      <c r="M223" s="190"/>
      <c r="N223" s="191"/>
      <c r="O223" s="191"/>
      <c r="P223" s="191"/>
      <c r="Q223" s="191"/>
      <c r="R223" s="191"/>
      <c r="S223" s="191"/>
      <c r="T223" s="192"/>
      <c r="AT223" s="187" t="s">
        <v>269</v>
      </c>
      <c r="AU223" s="187" t="s">
        <v>87</v>
      </c>
      <c r="AV223" s="16" t="s">
        <v>92</v>
      </c>
      <c r="AW223" s="16" t="s">
        <v>26</v>
      </c>
      <c r="AX223" s="16" t="s">
        <v>71</v>
      </c>
      <c r="AY223" s="187" t="s">
        <v>157</v>
      </c>
    </row>
    <row r="224" spans="1:65" s="15" customFormat="1" x14ac:dyDescent="0.2">
      <c r="B224" s="179"/>
      <c r="D224" s="166" t="s">
        <v>269</v>
      </c>
      <c r="E224" s="180" t="s">
        <v>1</v>
      </c>
      <c r="F224" s="181" t="s">
        <v>272</v>
      </c>
      <c r="H224" s="182">
        <v>40.86</v>
      </c>
      <c r="L224" s="179"/>
      <c r="M224" s="183"/>
      <c r="N224" s="184"/>
      <c r="O224" s="184"/>
      <c r="P224" s="184"/>
      <c r="Q224" s="184"/>
      <c r="R224" s="184"/>
      <c r="S224" s="184"/>
      <c r="T224" s="185"/>
      <c r="AT224" s="180" t="s">
        <v>269</v>
      </c>
      <c r="AU224" s="180" t="s">
        <v>87</v>
      </c>
      <c r="AV224" s="15" t="s">
        <v>162</v>
      </c>
      <c r="AW224" s="15" t="s">
        <v>26</v>
      </c>
      <c r="AX224" s="15" t="s">
        <v>71</v>
      </c>
      <c r="AY224" s="180" t="s">
        <v>157</v>
      </c>
    </row>
    <row r="225" spans="1:65" s="14" customFormat="1" x14ac:dyDescent="0.2">
      <c r="B225" s="172"/>
      <c r="D225" s="166" t="s">
        <v>269</v>
      </c>
      <c r="E225" s="173" t="s">
        <v>1</v>
      </c>
      <c r="F225" s="174" t="s">
        <v>5123</v>
      </c>
      <c r="H225" s="175">
        <v>7.048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1:65" s="16" customFormat="1" x14ac:dyDescent="0.2">
      <c r="B226" s="186"/>
      <c r="D226" s="166" t="s">
        <v>269</v>
      </c>
      <c r="E226" s="187" t="s">
        <v>1</v>
      </c>
      <c r="F226" s="188" t="s">
        <v>319</v>
      </c>
      <c r="H226" s="189">
        <v>7.048</v>
      </c>
      <c r="L226" s="186"/>
      <c r="M226" s="190"/>
      <c r="N226" s="191"/>
      <c r="O226" s="191"/>
      <c r="P226" s="191"/>
      <c r="Q226" s="191"/>
      <c r="R226" s="191"/>
      <c r="S226" s="191"/>
      <c r="T226" s="192"/>
      <c r="AT226" s="187" t="s">
        <v>269</v>
      </c>
      <c r="AU226" s="187" t="s">
        <v>87</v>
      </c>
      <c r="AV226" s="16" t="s">
        <v>92</v>
      </c>
      <c r="AW226" s="16" t="s">
        <v>26</v>
      </c>
      <c r="AX226" s="16" t="s">
        <v>71</v>
      </c>
      <c r="AY226" s="187" t="s">
        <v>157</v>
      </c>
    </row>
    <row r="227" spans="1:65" s="15" customFormat="1" x14ac:dyDescent="0.2">
      <c r="B227" s="179"/>
      <c r="D227" s="166" t="s">
        <v>269</v>
      </c>
      <c r="E227" s="180" t="s">
        <v>1</v>
      </c>
      <c r="F227" s="181" t="s">
        <v>272</v>
      </c>
      <c r="H227" s="182">
        <v>7.048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24.2" customHeight="1" x14ac:dyDescent="0.2">
      <c r="A228" s="30"/>
      <c r="B228" s="147"/>
      <c r="C228" s="148" t="s">
        <v>215</v>
      </c>
      <c r="D228" s="148" t="s">
        <v>159</v>
      </c>
      <c r="E228" s="149" t="s">
        <v>5124</v>
      </c>
      <c r="F228" s="150" t="s">
        <v>5125</v>
      </c>
      <c r="G228" s="151" t="s">
        <v>205</v>
      </c>
      <c r="H228" s="152">
        <v>4</v>
      </c>
      <c r="I228" s="152"/>
      <c r="J228" s="152">
        <f>ROUND(I228*H228,3)</f>
        <v>0</v>
      </c>
      <c r="K228" s="153"/>
      <c r="L228" s="31"/>
      <c r="M228" s="154" t="s">
        <v>1</v>
      </c>
      <c r="N228" s="155" t="s">
        <v>37</v>
      </c>
      <c r="O228" s="156">
        <v>0</v>
      </c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162</v>
      </c>
      <c r="AT228" s="158" t="s">
        <v>159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162</v>
      </c>
      <c r="BM228" s="158" t="s">
        <v>5126</v>
      </c>
    </row>
    <row r="229" spans="1:65" s="2" customFormat="1" ht="14.45" customHeight="1" x14ac:dyDescent="0.2">
      <c r="A229" s="30"/>
      <c r="B229" s="147"/>
      <c r="C229" s="193" t="s">
        <v>220</v>
      </c>
      <c r="D229" s="193" t="s">
        <v>777</v>
      </c>
      <c r="E229" s="194" t="s">
        <v>5127</v>
      </c>
      <c r="F229" s="195" t="s">
        <v>5128</v>
      </c>
      <c r="G229" s="196" t="s">
        <v>205</v>
      </c>
      <c r="H229" s="197">
        <v>2</v>
      </c>
      <c r="I229" s="197"/>
      <c r="J229" s="197">
        <f>ROUND(I229*H229,3)</f>
        <v>0</v>
      </c>
      <c r="K229" s="198"/>
      <c r="L229" s="199"/>
      <c r="M229" s="200" t="s">
        <v>1</v>
      </c>
      <c r="N229" s="201" t="s">
        <v>37</v>
      </c>
      <c r="O229" s="156">
        <v>0</v>
      </c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187</v>
      </c>
      <c r="AT229" s="158" t="s">
        <v>777</v>
      </c>
      <c r="AU229" s="158" t="s">
        <v>87</v>
      </c>
      <c r="AY229" s="18" t="s">
        <v>157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87</v>
      </c>
      <c r="BK229" s="160">
        <f>ROUND(I229*H229,3)</f>
        <v>0</v>
      </c>
      <c r="BL229" s="18" t="s">
        <v>162</v>
      </c>
      <c r="BM229" s="158" t="s">
        <v>5129</v>
      </c>
    </row>
    <row r="230" spans="1:65" s="2" customFormat="1" ht="14.45" customHeight="1" x14ac:dyDescent="0.2">
      <c r="A230" s="30"/>
      <c r="B230" s="147"/>
      <c r="C230" s="193" t="s">
        <v>224</v>
      </c>
      <c r="D230" s="193" t="s">
        <v>777</v>
      </c>
      <c r="E230" s="194" t="s">
        <v>5130</v>
      </c>
      <c r="F230" s="195" t="s">
        <v>5131</v>
      </c>
      <c r="G230" s="196" t="s">
        <v>205</v>
      </c>
      <c r="H230" s="197">
        <v>2</v>
      </c>
      <c r="I230" s="197"/>
      <c r="J230" s="197">
        <f>ROUND(I230*H230,3)</f>
        <v>0</v>
      </c>
      <c r="K230" s="198"/>
      <c r="L230" s="199"/>
      <c r="M230" s="200" t="s">
        <v>1</v>
      </c>
      <c r="N230" s="201" t="s">
        <v>37</v>
      </c>
      <c r="O230" s="156">
        <v>0</v>
      </c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8" t="s">
        <v>187</v>
      </c>
      <c r="AT230" s="158" t="s">
        <v>777</v>
      </c>
      <c r="AU230" s="158" t="s">
        <v>87</v>
      </c>
      <c r="AY230" s="18" t="s">
        <v>157</v>
      </c>
      <c r="BE230" s="159">
        <f>IF(N230="základná",J230,0)</f>
        <v>0</v>
      </c>
      <c r="BF230" s="159">
        <f>IF(N230="znížená",J230,0)</f>
        <v>0</v>
      </c>
      <c r="BG230" s="159">
        <f>IF(N230="zákl. prenesená",J230,0)</f>
        <v>0</v>
      </c>
      <c r="BH230" s="159">
        <f>IF(N230="zníž. prenesená",J230,0)</f>
        <v>0</v>
      </c>
      <c r="BI230" s="159">
        <f>IF(N230="nulová",J230,0)</f>
        <v>0</v>
      </c>
      <c r="BJ230" s="18" t="s">
        <v>87</v>
      </c>
      <c r="BK230" s="160">
        <f>ROUND(I230*H230,3)</f>
        <v>0</v>
      </c>
      <c r="BL230" s="18" t="s">
        <v>162</v>
      </c>
      <c r="BM230" s="158" t="s">
        <v>5132</v>
      </c>
    </row>
    <row r="231" spans="1:65" s="12" customFormat="1" ht="22.9" customHeight="1" x14ac:dyDescent="0.2">
      <c r="B231" s="135"/>
      <c r="D231" s="136" t="s">
        <v>70</v>
      </c>
      <c r="E231" s="145" t="s">
        <v>178</v>
      </c>
      <c r="F231" s="145" t="s">
        <v>276</v>
      </c>
      <c r="J231" s="146">
        <f>BK231</f>
        <v>0</v>
      </c>
      <c r="L231" s="135"/>
      <c r="M231" s="139"/>
      <c r="N231" s="140"/>
      <c r="O231" s="140"/>
      <c r="P231" s="141">
        <f>SUM(P232:P299)</f>
        <v>0</v>
      </c>
      <c r="Q231" s="140"/>
      <c r="R231" s="141">
        <f>SUM(R232:R299)</f>
        <v>0</v>
      </c>
      <c r="S231" s="140"/>
      <c r="T231" s="142">
        <f>SUM(T232:T299)</f>
        <v>0</v>
      </c>
      <c r="AR231" s="136" t="s">
        <v>79</v>
      </c>
      <c r="AT231" s="143" t="s">
        <v>70</v>
      </c>
      <c r="AU231" s="143" t="s">
        <v>79</v>
      </c>
      <c r="AY231" s="136" t="s">
        <v>157</v>
      </c>
      <c r="BK231" s="144">
        <f>SUM(BK232:BK299)</f>
        <v>0</v>
      </c>
    </row>
    <row r="232" spans="1:65" s="2" customFormat="1" ht="24.2" customHeight="1" x14ac:dyDescent="0.2">
      <c r="A232" s="30"/>
      <c r="B232" s="147"/>
      <c r="C232" s="148" t="s">
        <v>228</v>
      </c>
      <c r="D232" s="148" t="s">
        <v>159</v>
      </c>
      <c r="E232" s="149" t="s">
        <v>5133</v>
      </c>
      <c r="F232" s="150" t="s">
        <v>5134</v>
      </c>
      <c r="G232" s="151" t="s">
        <v>168</v>
      </c>
      <c r="H232" s="152">
        <v>40.86</v>
      </c>
      <c r="I232" s="152"/>
      <c r="J232" s="152">
        <f>ROUND(I232*H232,3)</f>
        <v>0</v>
      </c>
      <c r="K232" s="153"/>
      <c r="L232" s="31"/>
      <c r="M232" s="154" t="s">
        <v>1</v>
      </c>
      <c r="N232" s="155" t="s">
        <v>37</v>
      </c>
      <c r="O232" s="156">
        <v>0</v>
      </c>
      <c r="P232" s="156">
        <f>O232*H232</f>
        <v>0</v>
      </c>
      <c r="Q232" s="156">
        <v>0</v>
      </c>
      <c r="R232" s="156">
        <f>Q232*H232</f>
        <v>0</v>
      </c>
      <c r="S232" s="156">
        <v>0</v>
      </c>
      <c r="T232" s="157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162</v>
      </c>
      <c r="AT232" s="158" t="s">
        <v>159</v>
      </c>
      <c r="AU232" s="158" t="s">
        <v>87</v>
      </c>
      <c r="AY232" s="18" t="s">
        <v>157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8" t="s">
        <v>87</v>
      </c>
      <c r="BK232" s="160">
        <f>ROUND(I232*H232,3)</f>
        <v>0</v>
      </c>
      <c r="BL232" s="18" t="s">
        <v>162</v>
      </c>
      <c r="BM232" s="158" t="s">
        <v>5135</v>
      </c>
    </row>
    <row r="233" spans="1:65" s="14" customFormat="1" x14ac:dyDescent="0.2">
      <c r="B233" s="172"/>
      <c r="D233" s="166" t="s">
        <v>269</v>
      </c>
      <c r="E233" s="173" t="s">
        <v>1</v>
      </c>
      <c r="F233" s="174" t="s">
        <v>5093</v>
      </c>
      <c r="H233" s="175">
        <v>10.9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1:65" s="14" customFormat="1" x14ac:dyDescent="0.2">
      <c r="B234" s="172"/>
      <c r="D234" s="166" t="s">
        <v>269</v>
      </c>
      <c r="E234" s="173" t="s">
        <v>1</v>
      </c>
      <c r="F234" s="174" t="s">
        <v>5094</v>
      </c>
      <c r="H234" s="175">
        <v>1.87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1:65" s="14" customFormat="1" x14ac:dyDescent="0.2">
      <c r="B235" s="172"/>
      <c r="D235" s="166" t="s">
        <v>269</v>
      </c>
      <c r="E235" s="173" t="s">
        <v>1</v>
      </c>
      <c r="F235" s="174" t="s">
        <v>5095</v>
      </c>
      <c r="H235" s="175">
        <v>1.83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4" customFormat="1" x14ac:dyDescent="0.2">
      <c r="B236" s="172"/>
      <c r="D236" s="166" t="s">
        <v>269</v>
      </c>
      <c r="E236" s="173" t="s">
        <v>1</v>
      </c>
      <c r="F236" s="174" t="s">
        <v>5096</v>
      </c>
      <c r="H236" s="175">
        <v>3.78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1:65" s="14" customFormat="1" x14ac:dyDescent="0.2">
      <c r="B237" s="172"/>
      <c r="D237" s="166" t="s">
        <v>269</v>
      </c>
      <c r="E237" s="173" t="s">
        <v>1</v>
      </c>
      <c r="F237" s="174" t="s">
        <v>5097</v>
      </c>
      <c r="H237" s="175">
        <v>5.28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 x14ac:dyDescent="0.2">
      <c r="B238" s="172"/>
      <c r="D238" s="166" t="s">
        <v>269</v>
      </c>
      <c r="E238" s="173" t="s">
        <v>1</v>
      </c>
      <c r="F238" s="174" t="s">
        <v>5098</v>
      </c>
      <c r="H238" s="175">
        <v>3.7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4" customFormat="1" x14ac:dyDescent="0.2">
      <c r="B239" s="172"/>
      <c r="D239" s="166" t="s">
        <v>269</v>
      </c>
      <c r="E239" s="173" t="s">
        <v>1</v>
      </c>
      <c r="F239" s="174" t="s">
        <v>5099</v>
      </c>
      <c r="H239" s="175">
        <v>3.2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4" customFormat="1" x14ac:dyDescent="0.2">
      <c r="B240" s="172"/>
      <c r="D240" s="166" t="s">
        <v>269</v>
      </c>
      <c r="E240" s="173" t="s">
        <v>1</v>
      </c>
      <c r="F240" s="174" t="s">
        <v>5100</v>
      </c>
      <c r="H240" s="175">
        <v>3.66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4" customFormat="1" x14ac:dyDescent="0.2">
      <c r="B241" s="172"/>
      <c r="D241" s="166" t="s">
        <v>269</v>
      </c>
      <c r="E241" s="173" t="s">
        <v>1</v>
      </c>
      <c r="F241" s="174" t="s">
        <v>5101</v>
      </c>
      <c r="H241" s="175">
        <v>6.64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6" customFormat="1" x14ac:dyDescent="0.2">
      <c r="B242" s="186"/>
      <c r="D242" s="166" t="s">
        <v>269</v>
      </c>
      <c r="E242" s="187" t="s">
        <v>1</v>
      </c>
      <c r="F242" s="188" t="s">
        <v>319</v>
      </c>
      <c r="H242" s="189">
        <v>40.86</v>
      </c>
      <c r="L242" s="186"/>
      <c r="M242" s="190"/>
      <c r="N242" s="191"/>
      <c r="O242" s="191"/>
      <c r="P242" s="191"/>
      <c r="Q242" s="191"/>
      <c r="R242" s="191"/>
      <c r="S242" s="191"/>
      <c r="T242" s="192"/>
      <c r="AT242" s="187" t="s">
        <v>269</v>
      </c>
      <c r="AU242" s="187" t="s">
        <v>87</v>
      </c>
      <c r="AV242" s="16" t="s">
        <v>92</v>
      </c>
      <c r="AW242" s="16" t="s">
        <v>26</v>
      </c>
      <c r="AX242" s="16" t="s">
        <v>71</v>
      </c>
      <c r="AY242" s="187" t="s">
        <v>157</v>
      </c>
    </row>
    <row r="243" spans="1:65" s="15" customFormat="1" x14ac:dyDescent="0.2">
      <c r="B243" s="179"/>
      <c r="D243" s="166" t="s">
        <v>269</v>
      </c>
      <c r="E243" s="180" t="s">
        <v>1</v>
      </c>
      <c r="F243" s="181" t="s">
        <v>272</v>
      </c>
      <c r="H243" s="182">
        <v>40.86</v>
      </c>
      <c r="L243" s="179"/>
      <c r="M243" s="183"/>
      <c r="N243" s="184"/>
      <c r="O243" s="184"/>
      <c r="P243" s="184"/>
      <c r="Q243" s="184"/>
      <c r="R243" s="184"/>
      <c r="S243" s="184"/>
      <c r="T243" s="185"/>
      <c r="AT243" s="180" t="s">
        <v>269</v>
      </c>
      <c r="AU243" s="180" t="s">
        <v>87</v>
      </c>
      <c r="AV243" s="15" t="s">
        <v>162</v>
      </c>
      <c r="AW243" s="15" t="s">
        <v>26</v>
      </c>
      <c r="AX243" s="15" t="s">
        <v>79</v>
      </c>
      <c r="AY243" s="180" t="s">
        <v>157</v>
      </c>
    </row>
    <row r="244" spans="1:65" s="2" customFormat="1" ht="14.45" customHeight="1" x14ac:dyDescent="0.2">
      <c r="A244" s="30"/>
      <c r="B244" s="147"/>
      <c r="C244" s="148" t="s">
        <v>234</v>
      </c>
      <c r="D244" s="148" t="s">
        <v>159</v>
      </c>
      <c r="E244" s="149" t="s">
        <v>2308</v>
      </c>
      <c r="F244" s="150" t="s">
        <v>2309</v>
      </c>
      <c r="G244" s="151" t="s">
        <v>168</v>
      </c>
      <c r="H244" s="152">
        <v>40.86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0</v>
      </c>
      <c r="P244" s="156">
        <f>O244*H244</f>
        <v>0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5136</v>
      </c>
    </row>
    <row r="245" spans="1:65" s="2" customFormat="1" ht="24.2" customHeight="1" x14ac:dyDescent="0.2">
      <c r="A245" s="30"/>
      <c r="B245" s="147"/>
      <c r="C245" s="148" t="s">
        <v>7</v>
      </c>
      <c r="D245" s="148" t="s">
        <v>159</v>
      </c>
      <c r="E245" s="149" t="s">
        <v>5137</v>
      </c>
      <c r="F245" s="150" t="s">
        <v>8198</v>
      </c>
      <c r="G245" s="151" t="s">
        <v>196</v>
      </c>
      <c r="H245" s="152">
        <v>10.96</v>
      </c>
      <c r="I245" s="152"/>
      <c r="J245" s="152">
        <f>ROUND(I245*H245,3)</f>
        <v>0</v>
      </c>
      <c r="K245" s="153"/>
      <c r="L245" s="31"/>
      <c r="M245" s="154" t="s">
        <v>1</v>
      </c>
      <c r="N245" s="155" t="s">
        <v>37</v>
      </c>
      <c r="O245" s="156">
        <v>0</v>
      </c>
      <c r="P245" s="156">
        <f>O245*H245</f>
        <v>0</v>
      </c>
      <c r="Q245" s="156">
        <v>0</v>
      </c>
      <c r="R245" s="156">
        <f>Q245*H245</f>
        <v>0</v>
      </c>
      <c r="S245" s="156">
        <v>0</v>
      </c>
      <c r="T245" s="15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162</v>
      </c>
      <c r="AT245" s="158" t="s">
        <v>159</v>
      </c>
      <c r="AU245" s="158" t="s">
        <v>87</v>
      </c>
      <c r="AY245" s="18" t="s">
        <v>157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8" t="s">
        <v>87</v>
      </c>
      <c r="BK245" s="160">
        <f>ROUND(I245*H245,3)</f>
        <v>0</v>
      </c>
      <c r="BL245" s="18" t="s">
        <v>162</v>
      </c>
      <c r="BM245" s="158" t="s">
        <v>5138</v>
      </c>
    </row>
    <row r="246" spans="1:65" s="14" customFormat="1" x14ac:dyDescent="0.2">
      <c r="B246" s="172"/>
      <c r="D246" s="166" t="s">
        <v>269</v>
      </c>
      <c r="E246" s="173" t="s">
        <v>1</v>
      </c>
      <c r="F246" s="174" t="s">
        <v>5139</v>
      </c>
      <c r="H246" s="175">
        <v>2.92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 x14ac:dyDescent="0.2">
      <c r="B247" s="172"/>
      <c r="D247" s="166" t="s">
        <v>269</v>
      </c>
      <c r="E247" s="173" t="s">
        <v>1</v>
      </c>
      <c r="F247" s="174" t="s">
        <v>5140</v>
      </c>
      <c r="H247" s="175">
        <v>2.44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 x14ac:dyDescent="0.2">
      <c r="B248" s="172"/>
      <c r="D248" s="166" t="s">
        <v>269</v>
      </c>
      <c r="E248" s="173" t="s">
        <v>1</v>
      </c>
      <c r="F248" s="174" t="s">
        <v>5141</v>
      </c>
      <c r="H248" s="175">
        <v>3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 x14ac:dyDescent="0.2">
      <c r="B249" s="172"/>
      <c r="D249" s="166" t="s">
        <v>269</v>
      </c>
      <c r="E249" s="173" t="s">
        <v>1</v>
      </c>
      <c r="F249" s="174" t="s">
        <v>5142</v>
      </c>
      <c r="H249" s="175">
        <v>2.6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6" customFormat="1" x14ac:dyDescent="0.2">
      <c r="B250" s="186"/>
      <c r="D250" s="166" t="s">
        <v>269</v>
      </c>
      <c r="E250" s="187" t="s">
        <v>1</v>
      </c>
      <c r="F250" s="188" t="s">
        <v>319</v>
      </c>
      <c r="H250" s="189">
        <v>10.96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1:65" s="15" customFormat="1" x14ac:dyDescent="0.2">
      <c r="B251" s="179"/>
      <c r="D251" s="166" t="s">
        <v>269</v>
      </c>
      <c r="E251" s="180" t="s">
        <v>1</v>
      </c>
      <c r="F251" s="181" t="s">
        <v>272</v>
      </c>
      <c r="H251" s="182">
        <v>10.96</v>
      </c>
      <c r="L251" s="179"/>
      <c r="M251" s="183"/>
      <c r="N251" s="184"/>
      <c r="O251" s="184"/>
      <c r="P251" s="184"/>
      <c r="Q251" s="184"/>
      <c r="R251" s="184"/>
      <c r="S251" s="184"/>
      <c r="T251" s="185"/>
      <c r="AT251" s="180" t="s">
        <v>269</v>
      </c>
      <c r="AU251" s="180" t="s">
        <v>87</v>
      </c>
      <c r="AV251" s="15" t="s">
        <v>162</v>
      </c>
      <c r="AW251" s="15" t="s">
        <v>26</v>
      </c>
      <c r="AX251" s="15" t="s">
        <v>79</v>
      </c>
      <c r="AY251" s="180" t="s">
        <v>157</v>
      </c>
    </row>
    <row r="252" spans="1:65" s="2" customFormat="1" ht="30" customHeight="1" x14ac:dyDescent="0.2">
      <c r="A252" s="30"/>
      <c r="B252" s="147"/>
      <c r="C252" s="148" t="s">
        <v>451</v>
      </c>
      <c r="D252" s="148" t="s">
        <v>159</v>
      </c>
      <c r="E252" s="149" t="s">
        <v>5143</v>
      </c>
      <c r="F252" s="150" t="s">
        <v>8199</v>
      </c>
      <c r="G252" s="151" t="s">
        <v>196</v>
      </c>
      <c r="H252" s="152">
        <v>10.96</v>
      </c>
      <c r="I252" s="152"/>
      <c r="J252" s="152">
        <f>ROUND(I252*H252,3)</f>
        <v>0</v>
      </c>
      <c r="K252" s="153"/>
      <c r="L252" s="31"/>
      <c r="M252" s="154" t="s">
        <v>1</v>
      </c>
      <c r="N252" s="155" t="s">
        <v>37</v>
      </c>
      <c r="O252" s="156">
        <v>0</v>
      </c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162</v>
      </c>
      <c r="AT252" s="158" t="s">
        <v>159</v>
      </c>
      <c r="AU252" s="158" t="s">
        <v>87</v>
      </c>
      <c r="AY252" s="18" t="s">
        <v>157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87</v>
      </c>
      <c r="BK252" s="160">
        <f>ROUND(I252*H252,3)</f>
        <v>0</v>
      </c>
      <c r="BL252" s="18" t="s">
        <v>162</v>
      </c>
      <c r="BM252" s="158" t="s">
        <v>5144</v>
      </c>
    </row>
    <row r="253" spans="1:65" s="2" customFormat="1" ht="24.2" customHeight="1" x14ac:dyDescent="0.2">
      <c r="A253" s="30"/>
      <c r="B253" s="147"/>
      <c r="C253" s="148" t="s">
        <v>453</v>
      </c>
      <c r="D253" s="148" t="s">
        <v>159</v>
      </c>
      <c r="E253" s="149" t="s">
        <v>277</v>
      </c>
      <c r="F253" s="150" t="s">
        <v>5145</v>
      </c>
      <c r="G253" s="151" t="s">
        <v>168</v>
      </c>
      <c r="H253" s="152">
        <v>5.6980000000000004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0</v>
      </c>
      <c r="P253" s="156">
        <f>O253*H253</f>
        <v>0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162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162</v>
      </c>
      <c r="BM253" s="158" t="s">
        <v>5146</v>
      </c>
    </row>
    <row r="254" spans="1:65" s="14" customFormat="1" x14ac:dyDescent="0.2">
      <c r="B254" s="172"/>
      <c r="D254" s="166" t="s">
        <v>269</v>
      </c>
      <c r="E254" s="173" t="s">
        <v>1</v>
      </c>
      <c r="F254" s="174" t="s">
        <v>5147</v>
      </c>
      <c r="H254" s="175">
        <v>5.6980000000000004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6" customFormat="1" x14ac:dyDescent="0.2">
      <c r="B255" s="186"/>
      <c r="D255" s="166" t="s">
        <v>269</v>
      </c>
      <c r="E255" s="187" t="s">
        <v>1</v>
      </c>
      <c r="F255" s="188" t="s">
        <v>319</v>
      </c>
      <c r="H255" s="189">
        <v>5.6980000000000004</v>
      </c>
      <c r="L255" s="186"/>
      <c r="M255" s="190"/>
      <c r="N255" s="191"/>
      <c r="O255" s="191"/>
      <c r="P255" s="191"/>
      <c r="Q255" s="191"/>
      <c r="R255" s="191"/>
      <c r="S255" s="191"/>
      <c r="T255" s="192"/>
      <c r="AT255" s="187" t="s">
        <v>269</v>
      </c>
      <c r="AU255" s="187" t="s">
        <v>87</v>
      </c>
      <c r="AV255" s="16" t="s">
        <v>92</v>
      </c>
      <c r="AW255" s="16" t="s">
        <v>26</v>
      </c>
      <c r="AX255" s="16" t="s">
        <v>71</v>
      </c>
      <c r="AY255" s="187" t="s">
        <v>157</v>
      </c>
    </row>
    <row r="256" spans="1:65" s="15" customFormat="1" x14ac:dyDescent="0.2">
      <c r="B256" s="179"/>
      <c r="D256" s="166" t="s">
        <v>269</v>
      </c>
      <c r="E256" s="180" t="s">
        <v>1</v>
      </c>
      <c r="F256" s="181" t="s">
        <v>272</v>
      </c>
      <c r="H256" s="182">
        <v>5.6980000000000004</v>
      </c>
      <c r="L256" s="179"/>
      <c r="M256" s="183"/>
      <c r="N256" s="184"/>
      <c r="O256" s="184"/>
      <c r="P256" s="184"/>
      <c r="Q256" s="184"/>
      <c r="R256" s="184"/>
      <c r="S256" s="184"/>
      <c r="T256" s="185"/>
      <c r="AT256" s="180" t="s">
        <v>269</v>
      </c>
      <c r="AU256" s="180" t="s">
        <v>87</v>
      </c>
      <c r="AV256" s="15" t="s">
        <v>162</v>
      </c>
      <c r="AW256" s="15" t="s">
        <v>26</v>
      </c>
      <c r="AX256" s="15" t="s">
        <v>79</v>
      </c>
      <c r="AY256" s="180" t="s">
        <v>157</v>
      </c>
    </row>
    <row r="257" spans="1:65" s="2" customFormat="1" ht="24.2" customHeight="1" x14ac:dyDescent="0.2">
      <c r="A257" s="30"/>
      <c r="B257" s="147"/>
      <c r="C257" s="148" t="s">
        <v>456</v>
      </c>
      <c r="D257" s="148" t="s">
        <v>159</v>
      </c>
      <c r="E257" s="149" t="s">
        <v>5148</v>
      </c>
      <c r="F257" s="150" t="s">
        <v>5149</v>
      </c>
      <c r="G257" s="151" t="s">
        <v>168</v>
      </c>
      <c r="H257" s="152">
        <v>41.88</v>
      </c>
      <c r="I257" s="152"/>
      <c r="J257" s="152">
        <f>ROUND(I257*H257,3)</f>
        <v>0</v>
      </c>
      <c r="K257" s="153"/>
      <c r="L257" s="31"/>
      <c r="M257" s="154" t="s">
        <v>1</v>
      </c>
      <c r="N257" s="155" t="s">
        <v>37</v>
      </c>
      <c r="O257" s="156">
        <v>0</v>
      </c>
      <c r="P257" s="156">
        <f>O257*H257</f>
        <v>0</v>
      </c>
      <c r="Q257" s="156">
        <v>0</v>
      </c>
      <c r="R257" s="156">
        <f>Q257*H257</f>
        <v>0</v>
      </c>
      <c r="S257" s="156">
        <v>0</v>
      </c>
      <c r="T257" s="157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8" t="s">
        <v>162</v>
      </c>
      <c r="AT257" s="158" t="s">
        <v>159</v>
      </c>
      <c r="AU257" s="158" t="s">
        <v>87</v>
      </c>
      <c r="AY257" s="18" t="s">
        <v>157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8" t="s">
        <v>87</v>
      </c>
      <c r="BK257" s="160">
        <f>ROUND(I257*H257,3)</f>
        <v>0</v>
      </c>
      <c r="BL257" s="18" t="s">
        <v>162</v>
      </c>
      <c r="BM257" s="158" t="s">
        <v>5150</v>
      </c>
    </row>
    <row r="258" spans="1:65" s="14" customFormat="1" x14ac:dyDescent="0.2">
      <c r="B258" s="172"/>
      <c r="D258" s="166" t="s">
        <v>269</v>
      </c>
      <c r="E258" s="173" t="s">
        <v>1</v>
      </c>
      <c r="F258" s="174" t="s">
        <v>5151</v>
      </c>
      <c r="H258" s="175">
        <v>10.58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 x14ac:dyDescent="0.2">
      <c r="B259" s="172"/>
      <c r="D259" s="166" t="s">
        <v>269</v>
      </c>
      <c r="E259" s="173" t="s">
        <v>1</v>
      </c>
      <c r="F259" s="174" t="s">
        <v>5152</v>
      </c>
      <c r="H259" s="175">
        <v>9.43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4" customFormat="1" x14ac:dyDescent="0.2">
      <c r="B260" s="172"/>
      <c r="D260" s="166" t="s">
        <v>269</v>
      </c>
      <c r="E260" s="173" t="s">
        <v>1</v>
      </c>
      <c r="F260" s="174" t="s">
        <v>5153</v>
      </c>
      <c r="H260" s="175">
        <v>3.31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1:65" s="14" customFormat="1" x14ac:dyDescent="0.2">
      <c r="B261" s="172"/>
      <c r="D261" s="166" t="s">
        <v>269</v>
      </c>
      <c r="E261" s="173" t="s">
        <v>1</v>
      </c>
      <c r="F261" s="174" t="s">
        <v>5154</v>
      </c>
      <c r="H261" s="175">
        <v>18.559999999999999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1:65" s="16" customFormat="1" x14ac:dyDescent="0.2">
      <c r="B262" s="186"/>
      <c r="D262" s="166" t="s">
        <v>269</v>
      </c>
      <c r="E262" s="187" t="s">
        <v>1</v>
      </c>
      <c r="F262" s="188" t="s">
        <v>319</v>
      </c>
      <c r="H262" s="189">
        <v>41.88</v>
      </c>
      <c r="L262" s="186"/>
      <c r="M262" s="190"/>
      <c r="N262" s="191"/>
      <c r="O262" s="191"/>
      <c r="P262" s="191"/>
      <c r="Q262" s="191"/>
      <c r="R262" s="191"/>
      <c r="S262" s="191"/>
      <c r="T262" s="192"/>
      <c r="AT262" s="187" t="s">
        <v>269</v>
      </c>
      <c r="AU262" s="187" t="s">
        <v>87</v>
      </c>
      <c r="AV262" s="16" t="s">
        <v>92</v>
      </c>
      <c r="AW262" s="16" t="s">
        <v>26</v>
      </c>
      <c r="AX262" s="16" t="s">
        <v>71</v>
      </c>
      <c r="AY262" s="187" t="s">
        <v>157</v>
      </c>
    </row>
    <row r="263" spans="1:65" s="15" customFormat="1" x14ac:dyDescent="0.2">
      <c r="B263" s="179"/>
      <c r="D263" s="166" t="s">
        <v>269</v>
      </c>
      <c r="E263" s="180" t="s">
        <v>1</v>
      </c>
      <c r="F263" s="181" t="s">
        <v>272</v>
      </c>
      <c r="H263" s="182">
        <v>41.88</v>
      </c>
      <c r="L263" s="179"/>
      <c r="M263" s="183"/>
      <c r="N263" s="184"/>
      <c r="O263" s="184"/>
      <c r="P263" s="184"/>
      <c r="Q263" s="184"/>
      <c r="R263" s="184"/>
      <c r="S263" s="184"/>
      <c r="T263" s="185"/>
      <c r="AT263" s="180" t="s">
        <v>269</v>
      </c>
      <c r="AU263" s="180" t="s">
        <v>87</v>
      </c>
      <c r="AV263" s="15" t="s">
        <v>162</v>
      </c>
      <c r="AW263" s="15" t="s">
        <v>26</v>
      </c>
      <c r="AX263" s="15" t="s">
        <v>79</v>
      </c>
      <c r="AY263" s="180" t="s">
        <v>157</v>
      </c>
    </row>
    <row r="264" spans="1:65" s="2" customFormat="1" ht="24.2" customHeight="1" x14ac:dyDescent="0.2">
      <c r="A264" s="30"/>
      <c r="B264" s="147"/>
      <c r="C264" s="148" t="s">
        <v>460</v>
      </c>
      <c r="D264" s="148" t="s">
        <v>159</v>
      </c>
      <c r="E264" s="149" t="s">
        <v>5155</v>
      </c>
      <c r="F264" s="150" t="s">
        <v>5156</v>
      </c>
      <c r="G264" s="151" t="s">
        <v>205</v>
      </c>
      <c r="H264" s="152">
        <v>4</v>
      </c>
      <c r="I264" s="152"/>
      <c r="J264" s="152">
        <f>ROUND(I264*H264,3)</f>
        <v>0</v>
      </c>
      <c r="K264" s="153"/>
      <c r="L264" s="31"/>
      <c r="M264" s="154" t="s">
        <v>1</v>
      </c>
      <c r="N264" s="155" t="s">
        <v>37</v>
      </c>
      <c r="O264" s="156">
        <v>0</v>
      </c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8" t="s">
        <v>162</v>
      </c>
      <c r="AT264" s="158" t="s">
        <v>159</v>
      </c>
      <c r="AU264" s="158" t="s">
        <v>87</v>
      </c>
      <c r="AY264" s="18" t="s">
        <v>157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8" t="s">
        <v>87</v>
      </c>
      <c r="BK264" s="160">
        <f>ROUND(I264*H264,3)</f>
        <v>0</v>
      </c>
      <c r="BL264" s="18" t="s">
        <v>162</v>
      </c>
      <c r="BM264" s="158" t="s">
        <v>5157</v>
      </c>
    </row>
    <row r="265" spans="1:65" s="14" customFormat="1" x14ac:dyDescent="0.2">
      <c r="B265" s="172"/>
      <c r="D265" s="166" t="s">
        <v>269</v>
      </c>
      <c r="E265" s="173" t="s">
        <v>1</v>
      </c>
      <c r="F265" s="174" t="s">
        <v>162</v>
      </c>
      <c r="H265" s="175">
        <v>4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1:65" s="16" customFormat="1" x14ac:dyDescent="0.2">
      <c r="B266" s="186"/>
      <c r="D266" s="166" t="s">
        <v>269</v>
      </c>
      <c r="E266" s="187" t="s">
        <v>1</v>
      </c>
      <c r="F266" s="188" t="s">
        <v>319</v>
      </c>
      <c r="H266" s="189">
        <v>4</v>
      </c>
      <c r="L266" s="186"/>
      <c r="M266" s="190"/>
      <c r="N266" s="191"/>
      <c r="O266" s="191"/>
      <c r="P266" s="191"/>
      <c r="Q266" s="191"/>
      <c r="R266" s="191"/>
      <c r="S266" s="191"/>
      <c r="T266" s="192"/>
      <c r="AT266" s="187" t="s">
        <v>269</v>
      </c>
      <c r="AU266" s="187" t="s">
        <v>87</v>
      </c>
      <c r="AV266" s="16" t="s">
        <v>92</v>
      </c>
      <c r="AW266" s="16" t="s">
        <v>26</v>
      </c>
      <c r="AX266" s="16" t="s">
        <v>71</v>
      </c>
      <c r="AY266" s="187" t="s">
        <v>157</v>
      </c>
    </row>
    <row r="267" spans="1:65" s="15" customFormat="1" x14ac:dyDescent="0.2">
      <c r="B267" s="179"/>
      <c r="D267" s="166" t="s">
        <v>269</v>
      </c>
      <c r="E267" s="180" t="s">
        <v>1</v>
      </c>
      <c r="F267" s="181" t="s">
        <v>272</v>
      </c>
      <c r="H267" s="182">
        <v>4</v>
      </c>
      <c r="L267" s="179"/>
      <c r="M267" s="183"/>
      <c r="N267" s="184"/>
      <c r="O267" s="184"/>
      <c r="P267" s="184"/>
      <c r="Q267" s="184"/>
      <c r="R267" s="184"/>
      <c r="S267" s="184"/>
      <c r="T267" s="185"/>
      <c r="AT267" s="180" t="s">
        <v>269</v>
      </c>
      <c r="AU267" s="180" t="s">
        <v>87</v>
      </c>
      <c r="AV267" s="15" t="s">
        <v>162</v>
      </c>
      <c r="AW267" s="15" t="s">
        <v>26</v>
      </c>
      <c r="AX267" s="15" t="s">
        <v>79</v>
      </c>
      <c r="AY267" s="180" t="s">
        <v>157</v>
      </c>
    </row>
    <row r="268" spans="1:65" s="2" customFormat="1" ht="24.2" customHeight="1" x14ac:dyDescent="0.2">
      <c r="A268" s="30"/>
      <c r="B268" s="147"/>
      <c r="C268" s="148" t="s">
        <v>464</v>
      </c>
      <c r="D268" s="148" t="s">
        <v>159</v>
      </c>
      <c r="E268" s="149" t="s">
        <v>5158</v>
      </c>
      <c r="F268" s="150" t="s">
        <v>5159</v>
      </c>
      <c r="G268" s="151" t="s">
        <v>205</v>
      </c>
      <c r="H268" s="152">
        <v>3</v>
      </c>
      <c r="I268" s="152"/>
      <c r="J268" s="152">
        <f>ROUND(I268*H268,3)</f>
        <v>0</v>
      </c>
      <c r="K268" s="153"/>
      <c r="L268" s="31"/>
      <c r="M268" s="154" t="s">
        <v>1</v>
      </c>
      <c r="N268" s="155" t="s">
        <v>37</v>
      </c>
      <c r="O268" s="156">
        <v>0</v>
      </c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162</v>
      </c>
      <c r="AT268" s="158" t="s">
        <v>159</v>
      </c>
      <c r="AU268" s="158" t="s">
        <v>87</v>
      </c>
      <c r="AY268" s="18" t="s">
        <v>157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87</v>
      </c>
      <c r="BK268" s="160">
        <f>ROUND(I268*H268,3)</f>
        <v>0</v>
      </c>
      <c r="BL268" s="18" t="s">
        <v>162</v>
      </c>
      <c r="BM268" s="158" t="s">
        <v>5160</v>
      </c>
    </row>
    <row r="269" spans="1:65" s="2" customFormat="1" ht="24.2" customHeight="1" x14ac:dyDescent="0.2">
      <c r="A269" s="30"/>
      <c r="B269" s="147"/>
      <c r="C269" s="148" t="s">
        <v>470</v>
      </c>
      <c r="D269" s="148" t="s">
        <v>159</v>
      </c>
      <c r="E269" s="149" t="s">
        <v>5161</v>
      </c>
      <c r="F269" s="150" t="s">
        <v>5162</v>
      </c>
      <c r="G269" s="151" t="s">
        <v>168</v>
      </c>
      <c r="H269" s="152">
        <v>1.8280000000000001</v>
      </c>
      <c r="I269" s="152"/>
      <c r="J269" s="152">
        <f>ROUND(I269*H269,3)</f>
        <v>0</v>
      </c>
      <c r="K269" s="153"/>
      <c r="L269" s="31"/>
      <c r="M269" s="154" t="s">
        <v>1</v>
      </c>
      <c r="N269" s="155" t="s">
        <v>37</v>
      </c>
      <c r="O269" s="156">
        <v>0</v>
      </c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58" t="s">
        <v>162</v>
      </c>
      <c r="AT269" s="158" t="s">
        <v>159</v>
      </c>
      <c r="AU269" s="158" t="s">
        <v>87</v>
      </c>
      <c r="AY269" s="18" t="s">
        <v>157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8" t="s">
        <v>87</v>
      </c>
      <c r="BK269" s="160">
        <f>ROUND(I269*H269,3)</f>
        <v>0</v>
      </c>
      <c r="BL269" s="18" t="s">
        <v>162</v>
      </c>
      <c r="BM269" s="158" t="s">
        <v>5163</v>
      </c>
    </row>
    <row r="270" spans="1:65" s="14" customFormat="1" x14ac:dyDescent="0.2">
      <c r="B270" s="172"/>
      <c r="D270" s="166" t="s">
        <v>269</v>
      </c>
      <c r="E270" s="173" t="s">
        <v>1</v>
      </c>
      <c r="F270" s="174" t="s">
        <v>5066</v>
      </c>
      <c r="H270" s="175">
        <v>0.51600000000000001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4" customFormat="1" x14ac:dyDescent="0.2">
      <c r="B271" s="172"/>
      <c r="D271" s="166" t="s">
        <v>269</v>
      </c>
      <c r="E271" s="173" t="s">
        <v>1</v>
      </c>
      <c r="F271" s="174" t="s">
        <v>5068</v>
      </c>
      <c r="H271" s="175">
        <v>0.372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4" customFormat="1" x14ac:dyDescent="0.2">
      <c r="B272" s="172"/>
      <c r="D272" s="166" t="s">
        <v>269</v>
      </c>
      <c r="E272" s="173" t="s">
        <v>1</v>
      </c>
      <c r="F272" s="174" t="s">
        <v>5067</v>
      </c>
      <c r="H272" s="175">
        <v>0.54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4" customFormat="1" x14ac:dyDescent="0.2">
      <c r="B273" s="172"/>
      <c r="D273" s="166" t="s">
        <v>269</v>
      </c>
      <c r="E273" s="173" t="s">
        <v>1</v>
      </c>
      <c r="F273" s="174" t="s">
        <v>5069</v>
      </c>
      <c r="H273" s="175">
        <v>0.4</v>
      </c>
      <c r="L273" s="172"/>
      <c r="M273" s="176"/>
      <c r="N273" s="177"/>
      <c r="O273" s="177"/>
      <c r="P273" s="177"/>
      <c r="Q273" s="177"/>
      <c r="R273" s="177"/>
      <c r="S273" s="177"/>
      <c r="T273" s="178"/>
      <c r="AT273" s="173" t="s">
        <v>269</v>
      </c>
      <c r="AU273" s="173" t="s">
        <v>87</v>
      </c>
      <c r="AV273" s="14" t="s">
        <v>87</v>
      </c>
      <c r="AW273" s="14" t="s">
        <v>26</v>
      </c>
      <c r="AX273" s="14" t="s">
        <v>71</v>
      </c>
      <c r="AY273" s="173" t="s">
        <v>157</v>
      </c>
    </row>
    <row r="274" spans="1:65" s="16" customFormat="1" x14ac:dyDescent="0.2">
      <c r="B274" s="186"/>
      <c r="D274" s="166" t="s">
        <v>269</v>
      </c>
      <c r="E274" s="187" t="s">
        <v>1</v>
      </c>
      <c r="F274" s="188" t="s">
        <v>319</v>
      </c>
      <c r="H274" s="189">
        <v>1.8280000000000001</v>
      </c>
      <c r="L274" s="186"/>
      <c r="M274" s="190"/>
      <c r="N274" s="191"/>
      <c r="O274" s="191"/>
      <c r="P274" s="191"/>
      <c r="Q274" s="191"/>
      <c r="R274" s="191"/>
      <c r="S274" s="191"/>
      <c r="T274" s="192"/>
      <c r="AT274" s="187" t="s">
        <v>269</v>
      </c>
      <c r="AU274" s="187" t="s">
        <v>87</v>
      </c>
      <c r="AV274" s="16" t="s">
        <v>92</v>
      </c>
      <c r="AW274" s="16" t="s">
        <v>26</v>
      </c>
      <c r="AX274" s="16" t="s">
        <v>71</v>
      </c>
      <c r="AY274" s="187" t="s">
        <v>157</v>
      </c>
    </row>
    <row r="275" spans="1:65" s="15" customFormat="1" x14ac:dyDescent="0.2">
      <c r="B275" s="179"/>
      <c r="D275" s="166" t="s">
        <v>269</v>
      </c>
      <c r="E275" s="180" t="s">
        <v>1</v>
      </c>
      <c r="F275" s="181" t="s">
        <v>272</v>
      </c>
      <c r="H275" s="182">
        <v>1.8280000000000001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79</v>
      </c>
      <c r="AY275" s="180" t="s">
        <v>157</v>
      </c>
    </row>
    <row r="276" spans="1:65" s="2" customFormat="1" ht="14.45" customHeight="1" x14ac:dyDescent="0.2">
      <c r="A276" s="30"/>
      <c r="B276" s="147"/>
      <c r="C276" s="148" t="s">
        <v>475</v>
      </c>
      <c r="D276" s="148" t="s">
        <v>159</v>
      </c>
      <c r="E276" s="149" t="s">
        <v>5164</v>
      </c>
      <c r="F276" s="150" t="s">
        <v>5165</v>
      </c>
      <c r="G276" s="151" t="s">
        <v>168</v>
      </c>
      <c r="H276" s="152">
        <v>5.319</v>
      </c>
      <c r="I276" s="152"/>
      <c r="J276" s="152">
        <f>ROUND(I276*H276,3)</f>
        <v>0</v>
      </c>
      <c r="K276" s="153"/>
      <c r="L276" s="31"/>
      <c r="M276" s="154" t="s">
        <v>1</v>
      </c>
      <c r="N276" s="155" t="s">
        <v>37</v>
      </c>
      <c r="O276" s="156">
        <v>0</v>
      </c>
      <c r="P276" s="156">
        <f>O276*H276</f>
        <v>0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8" t="s">
        <v>162</v>
      </c>
      <c r="AT276" s="158" t="s">
        <v>159</v>
      </c>
      <c r="AU276" s="158" t="s">
        <v>87</v>
      </c>
      <c r="AY276" s="18" t="s">
        <v>157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8" t="s">
        <v>87</v>
      </c>
      <c r="BK276" s="160">
        <f>ROUND(I276*H276,3)</f>
        <v>0</v>
      </c>
      <c r="BL276" s="18" t="s">
        <v>162</v>
      </c>
      <c r="BM276" s="158" t="s">
        <v>5166</v>
      </c>
    </row>
    <row r="277" spans="1:65" s="14" customFormat="1" x14ac:dyDescent="0.2">
      <c r="B277" s="172"/>
      <c r="D277" s="166" t="s">
        <v>269</v>
      </c>
      <c r="E277" s="173" t="s">
        <v>1</v>
      </c>
      <c r="F277" s="174" t="s">
        <v>5167</v>
      </c>
      <c r="H277" s="175">
        <v>5.319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6" customFormat="1" x14ac:dyDescent="0.2">
      <c r="B278" s="186"/>
      <c r="D278" s="166" t="s">
        <v>269</v>
      </c>
      <c r="E278" s="187" t="s">
        <v>1</v>
      </c>
      <c r="F278" s="188" t="s">
        <v>319</v>
      </c>
      <c r="H278" s="189">
        <v>5.319</v>
      </c>
      <c r="L278" s="186"/>
      <c r="M278" s="190"/>
      <c r="N278" s="191"/>
      <c r="O278" s="191"/>
      <c r="P278" s="191"/>
      <c r="Q278" s="191"/>
      <c r="R278" s="191"/>
      <c r="S278" s="191"/>
      <c r="T278" s="192"/>
      <c r="AT278" s="187" t="s">
        <v>269</v>
      </c>
      <c r="AU278" s="187" t="s">
        <v>87</v>
      </c>
      <c r="AV278" s="16" t="s">
        <v>92</v>
      </c>
      <c r="AW278" s="16" t="s">
        <v>26</v>
      </c>
      <c r="AX278" s="16" t="s">
        <v>71</v>
      </c>
      <c r="AY278" s="187" t="s">
        <v>157</v>
      </c>
    </row>
    <row r="279" spans="1:65" s="15" customFormat="1" x14ac:dyDescent="0.2">
      <c r="B279" s="179"/>
      <c r="D279" s="166" t="s">
        <v>269</v>
      </c>
      <c r="E279" s="180" t="s">
        <v>1</v>
      </c>
      <c r="F279" s="181" t="s">
        <v>272</v>
      </c>
      <c r="H279" s="182">
        <v>5.319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24.2" customHeight="1" x14ac:dyDescent="0.2">
      <c r="A280" s="30"/>
      <c r="B280" s="147"/>
      <c r="C280" s="148" t="s">
        <v>484</v>
      </c>
      <c r="D280" s="148" t="s">
        <v>159</v>
      </c>
      <c r="E280" s="149" t="s">
        <v>5168</v>
      </c>
      <c r="F280" s="150" t="s">
        <v>5169</v>
      </c>
      <c r="G280" s="151" t="s">
        <v>205</v>
      </c>
      <c r="H280" s="152">
        <v>3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</v>
      </c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5170</v>
      </c>
    </row>
    <row r="281" spans="1:65" s="2" customFormat="1" ht="24.2" customHeight="1" x14ac:dyDescent="0.2">
      <c r="A281" s="30"/>
      <c r="B281" s="147"/>
      <c r="C281" s="148" t="s">
        <v>489</v>
      </c>
      <c r="D281" s="148" t="s">
        <v>159</v>
      </c>
      <c r="E281" s="149" t="s">
        <v>5171</v>
      </c>
      <c r="F281" s="150" t="s">
        <v>5172</v>
      </c>
      <c r="G281" s="151" t="s">
        <v>168</v>
      </c>
      <c r="H281" s="152">
        <v>105.489</v>
      </c>
      <c r="I281" s="152"/>
      <c r="J281" s="152">
        <f>ROUND(I281*H281,3)</f>
        <v>0</v>
      </c>
      <c r="K281" s="153"/>
      <c r="L281" s="31"/>
      <c r="M281" s="154" t="s">
        <v>1</v>
      </c>
      <c r="N281" s="155" t="s">
        <v>37</v>
      </c>
      <c r="O281" s="156">
        <v>0</v>
      </c>
      <c r="P281" s="156">
        <f>O281*H281</f>
        <v>0</v>
      </c>
      <c r="Q281" s="156">
        <v>0</v>
      </c>
      <c r="R281" s="156">
        <f>Q281*H281</f>
        <v>0</v>
      </c>
      <c r="S281" s="156">
        <v>0</v>
      </c>
      <c r="T281" s="157">
        <f>S281*H281</f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8" t="s">
        <v>162</v>
      </c>
      <c r="AT281" s="158" t="s">
        <v>159</v>
      </c>
      <c r="AU281" s="158" t="s">
        <v>87</v>
      </c>
      <c r="AY281" s="18" t="s">
        <v>157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8" t="s">
        <v>87</v>
      </c>
      <c r="BK281" s="160">
        <f>ROUND(I281*H281,3)</f>
        <v>0</v>
      </c>
      <c r="BL281" s="18" t="s">
        <v>162</v>
      </c>
      <c r="BM281" s="158" t="s">
        <v>5173</v>
      </c>
    </row>
    <row r="282" spans="1:65" s="14" customFormat="1" x14ac:dyDescent="0.2">
      <c r="B282" s="172"/>
      <c r="D282" s="166" t="s">
        <v>269</v>
      </c>
      <c r="E282" s="173" t="s">
        <v>1</v>
      </c>
      <c r="F282" s="174" t="s">
        <v>5174</v>
      </c>
      <c r="H282" s="175">
        <v>38.948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 x14ac:dyDescent="0.2">
      <c r="B283" s="172"/>
      <c r="D283" s="166" t="s">
        <v>269</v>
      </c>
      <c r="E283" s="173" t="s">
        <v>1</v>
      </c>
      <c r="F283" s="174" t="s">
        <v>5175</v>
      </c>
      <c r="H283" s="175">
        <v>23.390999999999998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x14ac:dyDescent="0.2">
      <c r="B284" s="172"/>
      <c r="D284" s="166" t="s">
        <v>269</v>
      </c>
      <c r="E284" s="173" t="s">
        <v>1</v>
      </c>
      <c r="F284" s="174" t="s">
        <v>5176</v>
      </c>
      <c r="H284" s="175">
        <v>9.1539999999999999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 x14ac:dyDescent="0.2">
      <c r="B285" s="172"/>
      <c r="D285" s="166" t="s">
        <v>269</v>
      </c>
      <c r="E285" s="173" t="s">
        <v>1</v>
      </c>
      <c r="F285" s="174" t="s">
        <v>5177</v>
      </c>
      <c r="H285" s="175">
        <v>33.996000000000002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6" customFormat="1" x14ac:dyDescent="0.2">
      <c r="B286" s="186"/>
      <c r="D286" s="166" t="s">
        <v>269</v>
      </c>
      <c r="E286" s="187" t="s">
        <v>1</v>
      </c>
      <c r="F286" s="188" t="s">
        <v>319</v>
      </c>
      <c r="H286" s="189">
        <v>105.489</v>
      </c>
      <c r="L286" s="186"/>
      <c r="M286" s="190"/>
      <c r="N286" s="191"/>
      <c r="O286" s="191"/>
      <c r="P286" s="191"/>
      <c r="Q286" s="191"/>
      <c r="R286" s="191"/>
      <c r="S286" s="191"/>
      <c r="T286" s="192"/>
      <c r="AT286" s="187" t="s">
        <v>269</v>
      </c>
      <c r="AU286" s="187" t="s">
        <v>87</v>
      </c>
      <c r="AV286" s="16" t="s">
        <v>92</v>
      </c>
      <c r="AW286" s="16" t="s">
        <v>26</v>
      </c>
      <c r="AX286" s="16" t="s">
        <v>71</v>
      </c>
      <c r="AY286" s="187" t="s">
        <v>157</v>
      </c>
    </row>
    <row r="287" spans="1:65" s="15" customFormat="1" x14ac:dyDescent="0.2">
      <c r="B287" s="179"/>
      <c r="D287" s="166" t="s">
        <v>269</v>
      </c>
      <c r="E287" s="180" t="s">
        <v>1</v>
      </c>
      <c r="F287" s="181" t="s">
        <v>272</v>
      </c>
      <c r="H287" s="182">
        <v>105.489</v>
      </c>
      <c r="L287" s="179"/>
      <c r="M287" s="183"/>
      <c r="N287" s="184"/>
      <c r="O287" s="184"/>
      <c r="P287" s="184"/>
      <c r="Q287" s="184"/>
      <c r="R287" s="184"/>
      <c r="S287" s="184"/>
      <c r="T287" s="185"/>
      <c r="AT287" s="180" t="s">
        <v>269</v>
      </c>
      <c r="AU287" s="180" t="s">
        <v>87</v>
      </c>
      <c r="AV287" s="15" t="s">
        <v>162</v>
      </c>
      <c r="AW287" s="15" t="s">
        <v>26</v>
      </c>
      <c r="AX287" s="15" t="s">
        <v>79</v>
      </c>
      <c r="AY287" s="180" t="s">
        <v>157</v>
      </c>
    </row>
    <row r="288" spans="1:65" s="2" customFormat="1" ht="24.2" customHeight="1" x14ac:dyDescent="0.2">
      <c r="A288" s="30"/>
      <c r="B288" s="147"/>
      <c r="C288" s="148" t="s">
        <v>498</v>
      </c>
      <c r="D288" s="148" t="s">
        <v>159</v>
      </c>
      <c r="E288" s="149" t="s">
        <v>5178</v>
      </c>
      <c r="F288" s="150" t="s">
        <v>5179</v>
      </c>
      <c r="G288" s="151" t="s">
        <v>168</v>
      </c>
      <c r="H288" s="152">
        <v>29.434999999999999</v>
      </c>
      <c r="I288" s="152"/>
      <c r="J288" s="152">
        <f>ROUND(I288*H288,3)</f>
        <v>0</v>
      </c>
      <c r="K288" s="153"/>
      <c r="L288" s="31"/>
      <c r="M288" s="154" t="s">
        <v>1</v>
      </c>
      <c r="N288" s="155" t="s">
        <v>37</v>
      </c>
      <c r="O288" s="156">
        <v>0</v>
      </c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58" t="s">
        <v>162</v>
      </c>
      <c r="AT288" s="158" t="s">
        <v>159</v>
      </c>
      <c r="AU288" s="158" t="s">
        <v>87</v>
      </c>
      <c r="AY288" s="18" t="s">
        <v>157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8" t="s">
        <v>87</v>
      </c>
      <c r="BK288" s="160">
        <f>ROUND(I288*H288,3)</f>
        <v>0</v>
      </c>
      <c r="BL288" s="18" t="s">
        <v>162</v>
      </c>
      <c r="BM288" s="158" t="s">
        <v>5180</v>
      </c>
    </row>
    <row r="289" spans="1:65" s="14" customFormat="1" x14ac:dyDescent="0.2">
      <c r="B289" s="172"/>
      <c r="D289" s="166" t="s">
        <v>269</v>
      </c>
      <c r="E289" s="173" t="s">
        <v>1</v>
      </c>
      <c r="F289" s="174" t="s">
        <v>5181</v>
      </c>
      <c r="H289" s="175">
        <v>10.88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4" customFormat="1" x14ac:dyDescent="0.2">
      <c r="B290" s="172"/>
      <c r="D290" s="166" t="s">
        <v>269</v>
      </c>
      <c r="E290" s="173" t="s">
        <v>1</v>
      </c>
      <c r="F290" s="174" t="s">
        <v>5182</v>
      </c>
      <c r="H290" s="175">
        <v>10.59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4" customFormat="1" x14ac:dyDescent="0.2">
      <c r="B291" s="172"/>
      <c r="D291" s="166" t="s">
        <v>269</v>
      </c>
      <c r="E291" s="173" t="s">
        <v>1</v>
      </c>
      <c r="F291" s="174" t="s">
        <v>5183</v>
      </c>
      <c r="H291" s="175">
        <v>7.9649999999999999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6" customFormat="1" x14ac:dyDescent="0.2">
      <c r="B292" s="186"/>
      <c r="D292" s="166" t="s">
        <v>269</v>
      </c>
      <c r="E292" s="187" t="s">
        <v>1</v>
      </c>
      <c r="F292" s="188" t="s">
        <v>319</v>
      </c>
      <c r="H292" s="189">
        <v>29.434999999999999</v>
      </c>
      <c r="L292" s="186"/>
      <c r="M292" s="190"/>
      <c r="N292" s="191"/>
      <c r="O292" s="191"/>
      <c r="P292" s="191"/>
      <c r="Q292" s="191"/>
      <c r="R292" s="191"/>
      <c r="S292" s="191"/>
      <c r="T292" s="192"/>
      <c r="AT292" s="187" t="s">
        <v>269</v>
      </c>
      <c r="AU292" s="187" t="s">
        <v>87</v>
      </c>
      <c r="AV292" s="16" t="s">
        <v>92</v>
      </c>
      <c r="AW292" s="16" t="s">
        <v>26</v>
      </c>
      <c r="AX292" s="16" t="s">
        <v>71</v>
      </c>
      <c r="AY292" s="187" t="s">
        <v>157</v>
      </c>
    </row>
    <row r="293" spans="1:65" s="15" customFormat="1" x14ac:dyDescent="0.2">
      <c r="B293" s="179"/>
      <c r="D293" s="166" t="s">
        <v>269</v>
      </c>
      <c r="E293" s="180" t="s">
        <v>1</v>
      </c>
      <c r="F293" s="181" t="s">
        <v>272</v>
      </c>
      <c r="H293" s="182">
        <v>29.434999999999999</v>
      </c>
      <c r="L293" s="179"/>
      <c r="M293" s="183"/>
      <c r="N293" s="184"/>
      <c r="O293" s="184"/>
      <c r="P293" s="184"/>
      <c r="Q293" s="184"/>
      <c r="R293" s="184"/>
      <c r="S293" s="184"/>
      <c r="T293" s="185"/>
      <c r="AT293" s="180" t="s">
        <v>269</v>
      </c>
      <c r="AU293" s="180" t="s">
        <v>87</v>
      </c>
      <c r="AV293" s="15" t="s">
        <v>162</v>
      </c>
      <c r="AW293" s="15" t="s">
        <v>26</v>
      </c>
      <c r="AX293" s="15" t="s">
        <v>79</v>
      </c>
      <c r="AY293" s="180" t="s">
        <v>157</v>
      </c>
    </row>
    <row r="294" spans="1:65" s="2" customFormat="1" ht="24.2" customHeight="1" x14ac:dyDescent="0.2">
      <c r="A294" s="30"/>
      <c r="B294" s="147"/>
      <c r="C294" s="148" t="s">
        <v>506</v>
      </c>
      <c r="D294" s="148" t="s">
        <v>159</v>
      </c>
      <c r="E294" s="149" t="s">
        <v>5184</v>
      </c>
      <c r="F294" s="150" t="s">
        <v>5185</v>
      </c>
      <c r="G294" s="151" t="s">
        <v>218</v>
      </c>
      <c r="H294" s="152">
        <v>9.8160000000000007</v>
      </c>
      <c r="I294" s="152"/>
      <c r="J294" s="152">
        <f t="shared" ref="J294:J299" si="0">ROUND(I294*H294,3)</f>
        <v>0</v>
      </c>
      <c r="K294" s="153"/>
      <c r="L294" s="31"/>
      <c r="M294" s="154" t="s">
        <v>1</v>
      </c>
      <c r="N294" s="155" t="s">
        <v>37</v>
      </c>
      <c r="O294" s="156">
        <v>0</v>
      </c>
      <c r="P294" s="156">
        <f t="shared" ref="P294:P299" si="1">O294*H294</f>
        <v>0</v>
      </c>
      <c r="Q294" s="156">
        <v>0</v>
      </c>
      <c r="R294" s="156">
        <f t="shared" ref="R294:R299" si="2">Q294*H294</f>
        <v>0</v>
      </c>
      <c r="S294" s="156">
        <v>0</v>
      </c>
      <c r="T294" s="157">
        <f t="shared" ref="T294:T299" si="3">S294*H294</f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58" t="s">
        <v>162</v>
      </c>
      <c r="AT294" s="158" t="s">
        <v>159</v>
      </c>
      <c r="AU294" s="158" t="s">
        <v>87</v>
      </c>
      <c r="AY294" s="18" t="s">
        <v>157</v>
      </c>
      <c r="BE294" s="159">
        <f t="shared" ref="BE294:BE299" si="4">IF(N294="základná",J294,0)</f>
        <v>0</v>
      </c>
      <c r="BF294" s="159">
        <f t="shared" ref="BF294:BF299" si="5">IF(N294="znížená",J294,0)</f>
        <v>0</v>
      </c>
      <c r="BG294" s="159">
        <f t="shared" ref="BG294:BG299" si="6">IF(N294="zákl. prenesená",J294,0)</f>
        <v>0</v>
      </c>
      <c r="BH294" s="159">
        <f t="shared" ref="BH294:BH299" si="7">IF(N294="zníž. prenesená",J294,0)</f>
        <v>0</v>
      </c>
      <c r="BI294" s="159">
        <f t="shared" ref="BI294:BI299" si="8">IF(N294="nulová",J294,0)</f>
        <v>0</v>
      </c>
      <c r="BJ294" s="18" t="s">
        <v>87</v>
      </c>
      <c r="BK294" s="160">
        <f t="shared" ref="BK294:BK299" si="9">ROUND(I294*H294,3)</f>
        <v>0</v>
      </c>
      <c r="BL294" s="18" t="s">
        <v>162</v>
      </c>
      <c r="BM294" s="158" t="s">
        <v>5186</v>
      </c>
    </row>
    <row r="295" spans="1:65" s="2" customFormat="1" ht="24.2" customHeight="1" x14ac:dyDescent="0.2">
      <c r="A295" s="30"/>
      <c r="B295" s="147"/>
      <c r="C295" s="148" t="s">
        <v>511</v>
      </c>
      <c r="D295" s="148" t="s">
        <v>159</v>
      </c>
      <c r="E295" s="149" t="s">
        <v>5187</v>
      </c>
      <c r="F295" s="150" t="s">
        <v>5188</v>
      </c>
      <c r="G295" s="151" t="s">
        <v>218</v>
      </c>
      <c r="H295" s="152">
        <v>9.8160000000000007</v>
      </c>
      <c r="I295" s="152"/>
      <c r="J295" s="152">
        <f t="shared" si="0"/>
        <v>0</v>
      </c>
      <c r="K295" s="153"/>
      <c r="L295" s="31"/>
      <c r="M295" s="154" t="s">
        <v>1</v>
      </c>
      <c r="N295" s="155" t="s">
        <v>37</v>
      </c>
      <c r="O295" s="156">
        <v>0</v>
      </c>
      <c r="P295" s="156">
        <f t="shared" si="1"/>
        <v>0</v>
      </c>
      <c r="Q295" s="156">
        <v>0</v>
      </c>
      <c r="R295" s="156">
        <f t="shared" si="2"/>
        <v>0</v>
      </c>
      <c r="S295" s="156">
        <v>0</v>
      </c>
      <c r="T295" s="157">
        <f t="shared" si="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162</v>
      </c>
      <c r="AT295" s="158" t="s">
        <v>159</v>
      </c>
      <c r="AU295" s="158" t="s">
        <v>87</v>
      </c>
      <c r="AY295" s="18" t="s">
        <v>157</v>
      </c>
      <c r="BE295" s="159">
        <f t="shared" si="4"/>
        <v>0</v>
      </c>
      <c r="BF295" s="159">
        <f t="shared" si="5"/>
        <v>0</v>
      </c>
      <c r="BG295" s="159">
        <f t="shared" si="6"/>
        <v>0</v>
      </c>
      <c r="BH295" s="159">
        <f t="shared" si="7"/>
        <v>0</v>
      </c>
      <c r="BI295" s="159">
        <f t="shared" si="8"/>
        <v>0</v>
      </c>
      <c r="BJ295" s="18" t="s">
        <v>87</v>
      </c>
      <c r="BK295" s="160">
        <f t="shared" si="9"/>
        <v>0</v>
      </c>
      <c r="BL295" s="18" t="s">
        <v>162</v>
      </c>
      <c r="BM295" s="158" t="s">
        <v>5189</v>
      </c>
    </row>
    <row r="296" spans="1:65" s="2" customFormat="1" ht="14.45" customHeight="1" x14ac:dyDescent="0.2">
      <c r="A296" s="30"/>
      <c r="B296" s="147"/>
      <c r="C296" s="148" t="s">
        <v>518</v>
      </c>
      <c r="D296" s="148" t="s">
        <v>159</v>
      </c>
      <c r="E296" s="149" t="s">
        <v>216</v>
      </c>
      <c r="F296" s="150" t="s">
        <v>443</v>
      </c>
      <c r="G296" s="151" t="s">
        <v>218</v>
      </c>
      <c r="H296" s="152">
        <v>9.8160000000000007</v>
      </c>
      <c r="I296" s="152"/>
      <c r="J296" s="152">
        <f t="shared" si="0"/>
        <v>0</v>
      </c>
      <c r="K296" s="153"/>
      <c r="L296" s="31"/>
      <c r="M296" s="154" t="s">
        <v>1</v>
      </c>
      <c r="N296" s="155" t="s">
        <v>37</v>
      </c>
      <c r="O296" s="156">
        <v>0</v>
      </c>
      <c r="P296" s="156">
        <f t="shared" si="1"/>
        <v>0</v>
      </c>
      <c r="Q296" s="156">
        <v>0</v>
      </c>
      <c r="R296" s="156">
        <f t="shared" si="2"/>
        <v>0</v>
      </c>
      <c r="S296" s="156">
        <v>0</v>
      </c>
      <c r="T296" s="157">
        <f t="shared" si="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 t="shared" si="4"/>
        <v>0</v>
      </c>
      <c r="BF296" s="159">
        <f t="shared" si="5"/>
        <v>0</v>
      </c>
      <c r="BG296" s="159">
        <f t="shared" si="6"/>
        <v>0</v>
      </c>
      <c r="BH296" s="159">
        <f t="shared" si="7"/>
        <v>0</v>
      </c>
      <c r="BI296" s="159">
        <f t="shared" si="8"/>
        <v>0</v>
      </c>
      <c r="BJ296" s="18" t="s">
        <v>87</v>
      </c>
      <c r="BK296" s="160">
        <f t="shared" si="9"/>
        <v>0</v>
      </c>
      <c r="BL296" s="18" t="s">
        <v>162</v>
      </c>
      <c r="BM296" s="158" t="s">
        <v>5190</v>
      </c>
    </row>
    <row r="297" spans="1:65" s="2" customFormat="1" ht="24.2" customHeight="1" x14ac:dyDescent="0.2">
      <c r="A297" s="30"/>
      <c r="B297" s="147"/>
      <c r="C297" s="148" t="s">
        <v>522</v>
      </c>
      <c r="D297" s="148" t="s">
        <v>159</v>
      </c>
      <c r="E297" s="149" t="s">
        <v>445</v>
      </c>
      <c r="F297" s="150" t="s">
        <v>446</v>
      </c>
      <c r="G297" s="151" t="s">
        <v>218</v>
      </c>
      <c r="H297" s="152">
        <v>166.87200000000001</v>
      </c>
      <c r="I297" s="152"/>
      <c r="J297" s="152">
        <f t="shared" si="0"/>
        <v>0</v>
      </c>
      <c r="K297" s="153"/>
      <c r="L297" s="31"/>
      <c r="M297" s="154" t="s">
        <v>1</v>
      </c>
      <c r="N297" s="155" t="s">
        <v>37</v>
      </c>
      <c r="O297" s="156">
        <v>0</v>
      </c>
      <c r="P297" s="156">
        <f t="shared" si="1"/>
        <v>0</v>
      </c>
      <c r="Q297" s="156">
        <v>0</v>
      </c>
      <c r="R297" s="156">
        <f t="shared" si="2"/>
        <v>0</v>
      </c>
      <c r="S297" s="156">
        <v>0</v>
      </c>
      <c r="T297" s="157">
        <f t="shared" si="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58" t="s">
        <v>162</v>
      </c>
      <c r="AT297" s="158" t="s">
        <v>159</v>
      </c>
      <c r="AU297" s="158" t="s">
        <v>87</v>
      </c>
      <c r="AY297" s="18" t="s">
        <v>157</v>
      </c>
      <c r="BE297" s="159">
        <f t="shared" si="4"/>
        <v>0</v>
      </c>
      <c r="BF297" s="159">
        <f t="shared" si="5"/>
        <v>0</v>
      </c>
      <c r="BG297" s="159">
        <f t="shared" si="6"/>
        <v>0</v>
      </c>
      <c r="BH297" s="159">
        <f t="shared" si="7"/>
        <v>0</v>
      </c>
      <c r="BI297" s="159">
        <f t="shared" si="8"/>
        <v>0</v>
      </c>
      <c r="BJ297" s="18" t="s">
        <v>87</v>
      </c>
      <c r="BK297" s="160">
        <f t="shared" si="9"/>
        <v>0</v>
      </c>
      <c r="BL297" s="18" t="s">
        <v>162</v>
      </c>
      <c r="BM297" s="158" t="s">
        <v>5191</v>
      </c>
    </row>
    <row r="298" spans="1:65" s="2" customFormat="1" ht="24.2" customHeight="1" x14ac:dyDescent="0.2">
      <c r="A298" s="30"/>
      <c r="B298" s="147"/>
      <c r="C298" s="148" t="s">
        <v>526</v>
      </c>
      <c r="D298" s="148" t="s">
        <v>159</v>
      </c>
      <c r="E298" s="149" t="s">
        <v>221</v>
      </c>
      <c r="F298" s="150" t="s">
        <v>222</v>
      </c>
      <c r="G298" s="151" t="s">
        <v>218</v>
      </c>
      <c r="H298" s="152">
        <v>9.8160000000000007</v>
      </c>
      <c r="I298" s="152"/>
      <c r="J298" s="152">
        <f t="shared" si="0"/>
        <v>0</v>
      </c>
      <c r="K298" s="153"/>
      <c r="L298" s="31"/>
      <c r="M298" s="154" t="s">
        <v>1</v>
      </c>
      <c r="N298" s="155" t="s">
        <v>37</v>
      </c>
      <c r="O298" s="156">
        <v>0</v>
      </c>
      <c r="P298" s="156">
        <f t="shared" si="1"/>
        <v>0</v>
      </c>
      <c r="Q298" s="156">
        <v>0</v>
      </c>
      <c r="R298" s="156">
        <f t="shared" si="2"/>
        <v>0</v>
      </c>
      <c r="S298" s="156">
        <v>0</v>
      </c>
      <c r="T298" s="157">
        <f t="shared" si="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58" t="s">
        <v>162</v>
      </c>
      <c r="AT298" s="158" t="s">
        <v>159</v>
      </c>
      <c r="AU298" s="158" t="s">
        <v>87</v>
      </c>
      <c r="AY298" s="18" t="s">
        <v>157</v>
      </c>
      <c r="BE298" s="159">
        <f t="shared" si="4"/>
        <v>0</v>
      </c>
      <c r="BF298" s="159">
        <f t="shared" si="5"/>
        <v>0</v>
      </c>
      <c r="BG298" s="159">
        <f t="shared" si="6"/>
        <v>0</v>
      </c>
      <c r="BH298" s="159">
        <f t="shared" si="7"/>
        <v>0</v>
      </c>
      <c r="BI298" s="159">
        <f t="shared" si="8"/>
        <v>0</v>
      </c>
      <c r="BJ298" s="18" t="s">
        <v>87</v>
      </c>
      <c r="BK298" s="160">
        <f t="shared" si="9"/>
        <v>0</v>
      </c>
      <c r="BL298" s="18" t="s">
        <v>162</v>
      </c>
      <c r="BM298" s="158" t="s">
        <v>5192</v>
      </c>
    </row>
    <row r="299" spans="1:65" s="2" customFormat="1" ht="24.2" customHeight="1" x14ac:dyDescent="0.2">
      <c r="A299" s="30"/>
      <c r="B299" s="147"/>
      <c r="C299" s="148" t="s">
        <v>530</v>
      </c>
      <c r="D299" s="148" t="s">
        <v>159</v>
      </c>
      <c r="E299" s="149" t="s">
        <v>229</v>
      </c>
      <c r="F299" s="150" t="s">
        <v>230</v>
      </c>
      <c r="G299" s="151" t="s">
        <v>218</v>
      </c>
      <c r="H299" s="152">
        <v>9.8160000000000007</v>
      </c>
      <c r="I299" s="152"/>
      <c r="J299" s="152">
        <f t="shared" si="0"/>
        <v>0</v>
      </c>
      <c r="K299" s="153"/>
      <c r="L299" s="31"/>
      <c r="M299" s="154" t="s">
        <v>1</v>
      </c>
      <c r="N299" s="155" t="s">
        <v>37</v>
      </c>
      <c r="O299" s="156">
        <v>0</v>
      </c>
      <c r="P299" s="156">
        <f t="shared" si="1"/>
        <v>0</v>
      </c>
      <c r="Q299" s="156">
        <v>0</v>
      </c>
      <c r="R299" s="156">
        <f t="shared" si="2"/>
        <v>0</v>
      </c>
      <c r="S299" s="156">
        <v>0</v>
      </c>
      <c r="T299" s="157">
        <f t="shared" si="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 t="shared" si="4"/>
        <v>0</v>
      </c>
      <c r="BF299" s="159">
        <f t="shared" si="5"/>
        <v>0</v>
      </c>
      <c r="BG299" s="159">
        <f t="shared" si="6"/>
        <v>0</v>
      </c>
      <c r="BH299" s="159">
        <f t="shared" si="7"/>
        <v>0</v>
      </c>
      <c r="BI299" s="159">
        <f t="shared" si="8"/>
        <v>0</v>
      </c>
      <c r="BJ299" s="18" t="s">
        <v>87</v>
      </c>
      <c r="BK299" s="160">
        <f t="shared" si="9"/>
        <v>0</v>
      </c>
      <c r="BL299" s="18" t="s">
        <v>162</v>
      </c>
      <c r="BM299" s="158" t="s">
        <v>5193</v>
      </c>
    </row>
    <row r="300" spans="1:65" s="12" customFormat="1" ht="22.9" customHeight="1" x14ac:dyDescent="0.2">
      <c r="B300" s="135"/>
      <c r="D300" s="136" t="s">
        <v>70</v>
      </c>
      <c r="E300" s="145" t="s">
        <v>232</v>
      </c>
      <c r="F300" s="145" t="s">
        <v>2394</v>
      </c>
      <c r="J300" s="146">
        <f>BK300</f>
        <v>0</v>
      </c>
      <c r="L300" s="135"/>
      <c r="M300" s="139"/>
      <c r="N300" s="140"/>
      <c r="O300" s="140"/>
      <c r="P300" s="141">
        <f>SUM(P301:P302)</f>
        <v>0</v>
      </c>
      <c r="Q300" s="140"/>
      <c r="R300" s="141">
        <f>SUM(R301:R302)</f>
        <v>0</v>
      </c>
      <c r="S300" s="140"/>
      <c r="T300" s="142">
        <f>SUM(T301:T302)</f>
        <v>0</v>
      </c>
      <c r="AR300" s="136" t="s">
        <v>79</v>
      </c>
      <c r="AT300" s="143" t="s">
        <v>70</v>
      </c>
      <c r="AU300" s="143" t="s">
        <v>79</v>
      </c>
      <c r="AY300" s="136" t="s">
        <v>157</v>
      </c>
      <c r="BK300" s="144">
        <f>SUM(BK301:BK302)</f>
        <v>0</v>
      </c>
    </row>
    <row r="301" spans="1:65" s="2" customFormat="1" ht="24.2" customHeight="1" x14ac:dyDescent="0.2">
      <c r="A301" s="30"/>
      <c r="B301" s="147"/>
      <c r="C301" s="148" t="s">
        <v>536</v>
      </c>
      <c r="D301" s="148" t="s">
        <v>159</v>
      </c>
      <c r="E301" s="149" t="s">
        <v>4904</v>
      </c>
      <c r="F301" s="150" t="s">
        <v>4905</v>
      </c>
      <c r="G301" s="151" t="s">
        <v>218</v>
      </c>
      <c r="H301" s="152">
        <v>3.1379999999999999</v>
      </c>
      <c r="I301" s="152"/>
      <c r="J301" s="152">
        <f>ROUND(I301*H301,3)</f>
        <v>0</v>
      </c>
      <c r="K301" s="153"/>
      <c r="L301" s="31"/>
      <c r="M301" s="154" t="s">
        <v>1</v>
      </c>
      <c r="N301" s="155" t="s">
        <v>37</v>
      </c>
      <c r="O301" s="156">
        <v>0</v>
      </c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162</v>
      </c>
      <c r="AT301" s="158" t="s">
        <v>159</v>
      </c>
      <c r="AU301" s="158" t="s">
        <v>87</v>
      </c>
      <c r="AY301" s="18" t="s">
        <v>157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87</v>
      </c>
      <c r="BK301" s="160">
        <f>ROUND(I301*H301,3)</f>
        <v>0</v>
      </c>
      <c r="BL301" s="18" t="s">
        <v>162</v>
      </c>
      <c r="BM301" s="158" t="s">
        <v>5194</v>
      </c>
    </row>
    <row r="302" spans="1:65" s="2" customFormat="1" ht="37.9" customHeight="1" x14ac:dyDescent="0.2">
      <c r="A302" s="30"/>
      <c r="B302" s="147"/>
      <c r="C302" s="148" t="s">
        <v>541</v>
      </c>
      <c r="D302" s="148" t="s">
        <v>159</v>
      </c>
      <c r="E302" s="149" t="s">
        <v>809</v>
      </c>
      <c r="F302" s="150" t="s">
        <v>5195</v>
      </c>
      <c r="G302" s="151" t="s">
        <v>784</v>
      </c>
      <c r="H302" s="152">
        <v>100</v>
      </c>
      <c r="I302" s="152"/>
      <c r="J302" s="152">
        <f>ROUND(I302*H302,3)</f>
        <v>0</v>
      </c>
      <c r="K302" s="153"/>
      <c r="L302" s="31"/>
      <c r="M302" s="154" t="s">
        <v>1</v>
      </c>
      <c r="N302" s="155" t="s">
        <v>37</v>
      </c>
      <c r="O302" s="156">
        <v>0</v>
      </c>
      <c r="P302" s="156">
        <f>O302*H302</f>
        <v>0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8" t="s">
        <v>162</v>
      </c>
      <c r="AT302" s="158" t="s">
        <v>159</v>
      </c>
      <c r="AU302" s="158" t="s">
        <v>87</v>
      </c>
      <c r="AY302" s="18" t="s">
        <v>157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8" t="s">
        <v>87</v>
      </c>
      <c r="BK302" s="160">
        <f>ROUND(I302*H302,3)</f>
        <v>0</v>
      </c>
      <c r="BL302" s="18" t="s">
        <v>162</v>
      </c>
      <c r="BM302" s="158" t="s">
        <v>5196</v>
      </c>
    </row>
    <row r="303" spans="1:65" s="12" customFormat="1" ht="25.9" customHeight="1" x14ac:dyDescent="0.2">
      <c r="B303" s="135"/>
      <c r="D303" s="136" t="s">
        <v>70</v>
      </c>
      <c r="E303" s="137" t="s">
        <v>502</v>
      </c>
      <c r="F303" s="137" t="s">
        <v>503</v>
      </c>
      <c r="J303" s="138">
        <f>BK303</f>
        <v>0</v>
      </c>
      <c r="L303" s="135"/>
      <c r="M303" s="139"/>
      <c r="N303" s="140"/>
      <c r="O303" s="140"/>
      <c r="P303" s="141">
        <f>P304+P343+P345+P347+P349+P391+P400+P420+P450+P508+P515+P534</f>
        <v>0</v>
      </c>
      <c r="Q303" s="140"/>
      <c r="R303" s="141">
        <f>R304+R343+R345+R347+R349+R391+R400+R420+R450+R508+R515+R534</f>
        <v>0</v>
      </c>
      <c r="S303" s="140"/>
      <c r="T303" s="142">
        <f>T304+T343+T345+T347+T349+T391+T400+T420+T450+T508+T515+T534</f>
        <v>0</v>
      </c>
      <c r="AR303" s="136" t="s">
        <v>87</v>
      </c>
      <c r="AT303" s="143" t="s">
        <v>70</v>
      </c>
      <c r="AU303" s="143" t="s">
        <v>71</v>
      </c>
      <c r="AY303" s="136" t="s">
        <v>157</v>
      </c>
      <c r="BK303" s="144">
        <f>BK304+BK343+BK345+BK347+BK349+BK391+BK400+BK420+BK450+BK508+BK515+BK534</f>
        <v>0</v>
      </c>
    </row>
    <row r="304" spans="1:65" s="12" customFormat="1" ht="22.9" customHeight="1" x14ac:dyDescent="0.2">
      <c r="B304" s="135"/>
      <c r="D304" s="136" t="s">
        <v>70</v>
      </c>
      <c r="E304" s="145" t="s">
        <v>2399</v>
      </c>
      <c r="F304" s="145" t="s">
        <v>2400</v>
      </c>
      <c r="J304" s="146">
        <f>BK304</f>
        <v>0</v>
      </c>
      <c r="L304" s="135"/>
      <c r="M304" s="139"/>
      <c r="N304" s="140"/>
      <c r="O304" s="140"/>
      <c r="P304" s="141">
        <f>SUM(P305:P342)</f>
        <v>0</v>
      </c>
      <c r="Q304" s="140"/>
      <c r="R304" s="141">
        <f>SUM(R305:R342)</f>
        <v>0</v>
      </c>
      <c r="S304" s="140"/>
      <c r="T304" s="142">
        <f>SUM(T305:T342)</f>
        <v>0</v>
      </c>
      <c r="AR304" s="136" t="s">
        <v>87</v>
      </c>
      <c r="AT304" s="143" t="s">
        <v>70</v>
      </c>
      <c r="AU304" s="143" t="s">
        <v>79</v>
      </c>
      <c r="AY304" s="136" t="s">
        <v>157</v>
      </c>
      <c r="BK304" s="144">
        <f>SUM(BK305:BK342)</f>
        <v>0</v>
      </c>
    </row>
    <row r="305" spans="1:65" s="2" customFormat="1" ht="24.2" customHeight="1" x14ac:dyDescent="0.2">
      <c r="A305" s="30"/>
      <c r="B305" s="147"/>
      <c r="C305" s="148" t="s">
        <v>545</v>
      </c>
      <c r="D305" s="148" t="s">
        <v>159</v>
      </c>
      <c r="E305" s="149" t="s">
        <v>2402</v>
      </c>
      <c r="F305" s="150" t="s">
        <v>2403</v>
      </c>
      <c r="G305" s="151" t="s">
        <v>168</v>
      </c>
      <c r="H305" s="152">
        <v>40.86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</v>
      </c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220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220</v>
      </c>
      <c r="BM305" s="158" t="s">
        <v>5197</v>
      </c>
    </row>
    <row r="306" spans="1:65" s="14" customFormat="1" x14ac:dyDescent="0.2">
      <c r="B306" s="172"/>
      <c r="D306" s="166" t="s">
        <v>269</v>
      </c>
      <c r="E306" s="173" t="s">
        <v>1</v>
      </c>
      <c r="F306" s="174" t="s">
        <v>5093</v>
      </c>
      <c r="H306" s="175">
        <v>10.9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 x14ac:dyDescent="0.2">
      <c r="B307" s="172"/>
      <c r="D307" s="166" t="s">
        <v>269</v>
      </c>
      <c r="E307" s="173" t="s">
        <v>1</v>
      </c>
      <c r="F307" s="174" t="s">
        <v>5094</v>
      </c>
      <c r="H307" s="175">
        <v>1.87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4" customFormat="1" x14ac:dyDescent="0.2">
      <c r="B308" s="172"/>
      <c r="D308" s="166" t="s">
        <v>269</v>
      </c>
      <c r="E308" s="173" t="s">
        <v>1</v>
      </c>
      <c r="F308" s="174" t="s">
        <v>5095</v>
      </c>
      <c r="H308" s="175">
        <v>1.83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 x14ac:dyDescent="0.2">
      <c r="B309" s="172"/>
      <c r="D309" s="166" t="s">
        <v>269</v>
      </c>
      <c r="E309" s="173" t="s">
        <v>1</v>
      </c>
      <c r="F309" s="174" t="s">
        <v>5096</v>
      </c>
      <c r="H309" s="175">
        <v>3.78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 x14ac:dyDescent="0.2">
      <c r="B310" s="172"/>
      <c r="D310" s="166" t="s">
        <v>269</v>
      </c>
      <c r="E310" s="173" t="s">
        <v>1</v>
      </c>
      <c r="F310" s="174" t="s">
        <v>5097</v>
      </c>
      <c r="H310" s="175">
        <v>5.28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 x14ac:dyDescent="0.2">
      <c r="B311" s="172"/>
      <c r="D311" s="166" t="s">
        <v>269</v>
      </c>
      <c r="E311" s="173" t="s">
        <v>1</v>
      </c>
      <c r="F311" s="174" t="s">
        <v>5098</v>
      </c>
      <c r="H311" s="175">
        <v>3.7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 x14ac:dyDescent="0.2">
      <c r="B312" s="172"/>
      <c r="D312" s="166" t="s">
        <v>269</v>
      </c>
      <c r="E312" s="173" t="s">
        <v>1</v>
      </c>
      <c r="F312" s="174" t="s">
        <v>5099</v>
      </c>
      <c r="H312" s="175">
        <v>3.2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 x14ac:dyDescent="0.2">
      <c r="B313" s="172"/>
      <c r="D313" s="166" t="s">
        <v>269</v>
      </c>
      <c r="E313" s="173" t="s">
        <v>1</v>
      </c>
      <c r="F313" s="174" t="s">
        <v>5100</v>
      </c>
      <c r="H313" s="175">
        <v>3.66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 x14ac:dyDescent="0.2">
      <c r="B314" s="172"/>
      <c r="D314" s="166" t="s">
        <v>269</v>
      </c>
      <c r="E314" s="173" t="s">
        <v>1</v>
      </c>
      <c r="F314" s="174" t="s">
        <v>5101</v>
      </c>
      <c r="H314" s="175">
        <v>6.64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6" customFormat="1" x14ac:dyDescent="0.2">
      <c r="B315" s="186"/>
      <c r="D315" s="166" t="s">
        <v>269</v>
      </c>
      <c r="E315" s="187" t="s">
        <v>1</v>
      </c>
      <c r="F315" s="188" t="s">
        <v>319</v>
      </c>
      <c r="H315" s="189">
        <v>40.86</v>
      </c>
      <c r="L315" s="186"/>
      <c r="M315" s="190"/>
      <c r="N315" s="191"/>
      <c r="O315" s="191"/>
      <c r="P315" s="191"/>
      <c r="Q315" s="191"/>
      <c r="R315" s="191"/>
      <c r="S315" s="191"/>
      <c r="T315" s="192"/>
      <c r="AT315" s="187" t="s">
        <v>269</v>
      </c>
      <c r="AU315" s="187" t="s">
        <v>87</v>
      </c>
      <c r="AV315" s="16" t="s">
        <v>92</v>
      </c>
      <c r="AW315" s="16" t="s">
        <v>26</v>
      </c>
      <c r="AX315" s="16" t="s">
        <v>71</v>
      </c>
      <c r="AY315" s="187" t="s">
        <v>157</v>
      </c>
    </row>
    <row r="316" spans="1:65" s="15" customFormat="1" x14ac:dyDescent="0.2">
      <c r="B316" s="179"/>
      <c r="D316" s="166" t="s">
        <v>269</v>
      </c>
      <c r="E316" s="180" t="s">
        <v>1</v>
      </c>
      <c r="F316" s="181" t="s">
        <v>272</v>
      </c>
      <c r="H316" s="182">
        <v>40.86</v>
      </c>
      <c r="L316" s="179"/>
      <c r="M316" s="183"/>
      <c r="N316" s="184"/>
      <c r="O316" s="184"/>
      <c r="P316" s="184"/>
      <c r="Q316" s="184"/>
      <c r="R316" s="184"/>
      <c r="S316" s="184"/>
      <c r="T316" s="185"/>
      <c r="AT316" s="180" t="s">
        <v>269</v>
      </c>
      <c r="AU316" s="180" t="s">
        <v>87</v>
      </c>
      <c r="AV316" s="15" t="s">
        <v>162</v>
      </c>
      <c r="AW316" s="15" t="s">
        <v>26</v>
      </c>
      <c r="AX316" s="15" t="s">
        <v>79</v>
      </c>
      <c r="AY316" s="180" t="s">
        <v>157</v>
      </c>
    </row>
    <row r="317" spans="1:65" s="2" customFormat="1" ht="14.45" customHeight="1" x14ac:dyDescent="0.2">
      <c r="A317" s="30"/>
      <c r="B317" s="147"/>
      <c r="C317" s="193" t="s">
        <v>549</v>
      </c>
      <c r="D317" s="193" t="s">
        <v>777</v>
      </c>
      <c r="E317" s="194" t="s">
        <v>5198</v>
      </c>
      <c r="F317" s="195" t="s">
        <v>8200</v>
      </c>
      <c r="G317" s="196" t="s">
        <v>757</v>
      </c>
      <c r="H317" s="197">
        <v>61.29</v>
      </c>
      <c r="I317" s="197"/>
      <c r="J317" s="197">
        <f>ROUND(I317*H317,3)</f>
        <v>0</v>
      </c>
      <c r="K317" s="198"/>
      <c r="L317" s="199"/>
      <c r="M317" s="200" t="s">
        <v>1</v>
      </c>
      <c r="N317" s="201" t="s">
        <v>37</v>
      </c>
      <c r="O317" s="156">
        <v>0</v>
      </c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511</v>
      </c>
      <c r="AT317" s="158" t="s">
        <v>777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220</v>
      </c>
      <c r="BM317" s="158" t="s">
        <v>5199</v>
      </c>
    </row>
    <row r="318" spans="1:65" s="14" customFormat="1" x14ac:dyDescent="0.2">
      <c r="B318" s="172"/>
      <c r="D318" s="166" t="s">
        <v>269</v>
      </c>
      <c r="E318" s="173" t="s">
        <v>1</v>
      </c>
      <c r="F318" s="174" t="s">
        <v>5093</v>
      </c>
      <c r="H318" s="175">
        <v>10.9</v>
      </c>
      <c r="L318" s="172"/>
      <c r="M318" s="176"/>
      <c r="N318" s="177"/>
      <c r="O318" s="177"/>
      <c r="P318" s="177"/>
      <c r="Q318" s="177"/>
      <c r="R318" s="177"/>
      <c r="S318" s="177"/>
      <c r="T318" s="178"/>
      <c r="AT318" s="173" t="s">
        <v>269</v>
      </c>
      <c r="AU318" s="173" t="s">
        <v>87</v>
      </c>
      <c r="AV318" s="14" t="s">
        <v>87</v>
      </c>
      <c r="AW318" s="14" t="s">
        <v>26</v>
      </c>
      <c r="AX318" s="14" t="s">
        <v>71</v>
      </c>
      <c r="AY318" s="173" t="s">
        <v>157</v>
      </c>
    </row>
    <row r="319" spans="1:65" s="14" customFormat="1" x14ac:dyDescent="0.2">
      <c r="B319" s="172"/>
      <c r="D319" s="166" t="s">
        <v>269</v>
      </c>
      <c r="E319" s="173" t="s">
        <v>1</v>
      </c>
      <c r="F319" s="174" t="s">
        <v>5094</v>
      </c>
      <c r="H319" s="175">
        <v>1.87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4" customFormat="1" x14ac:dyDescent="0.2">
      <c r="B320" s="172"/>
      <c r="D320" s="166" t="s">
        <v>269</v>
      </c>
      <c r="E320" s="173" t="s">
        <v>1</v>
      </c>
      <c r="F320" s="174" t="s">
        <v>5095</v>
      </c>
      <c r="H320" s="175">
        <v>1.83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1:65" s="14" customFormat="1" x14ac:dyDescent="0.2">
      <c r="B321" s="172"/>
      <c r="D321" s="166" t="s">
        <v>269</v>
      </c>
      <c r="E321" s="173" t="s">
        <v>1</v>
      </c>
      <c r="F321" s="174" t="s">
        <v>5096</v>
      </c>
      <c r="H321" s="175">
        <v>3.78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1:65" s="14" customFormat="1" x14ac:dyDescent="0.2">
      <c r="B322" s="172"/>
      <c r="D322" s="166" t="s">
        <v>269</v>
      </c>
      <c r="E322" s="173" t="s">
        <v>1</v>
      </c>
      <c r="F322" s="174" t="s">
        <v>5097</v>
      </c>
      <c r="H322" s="175">
        <v>5.28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 x14ac:dyDescent="0.2">
      <c r="B323" s="172"/>
      <c r="D323" s="166" t="s">
        <v>269</v>
      </c>
      <c r="E323" s="173" t="s">
        <v>1</v>
      </c>
      <c r="F323" s="174" t="s">
        <v>5098</v>
      </c>
      <c r="H323" s="175">
        <v>3.7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 x14ac:dyDescent="0.2">
      <c r="B324" s="172"/>
      <c r="D324" s="166" t="s">
        <v>269</v>
      </c>
      <c r="E324" s="173" t="s">
        <v>1</v>
      </c>
      <c r="F324" s="174" t="s">
        <v>5099</v>
      </c>
      <c r="H324" s="175">
        <v>3.2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4" customFormat="1" x14ac:dyDescent="0.2">
      <c r="B325" s="172"/>
      <c r="D325" s="166" t="s">
        <v>269</v>
      </c>
      <c r="E325" s="173" t="s">
        <v>1</v>
      </c>
      <c r="F325" s="174" t="s">
        <v>5100</v>
      </c>
      <c r="H325" s="175">
        <v>3.66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1:65" s="14" customFormat="1" x14ac:dyDescent="0.2">
      <c r="B326" s="172"/>
      <c r="D326" s="166" t="s">
        <v>269</v>
      </c>
      <c r="E326" s="173" t="s">
        <v>1</v>
      </c>
      <c r="F326" s="174" t="s">
        <v>5101</v>
      </c>
      <c r="H326" s="175">
        <v>6.64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1:65" s="16" customFormat="1" x14ac:dyDescent="0.2">
      <c r="B327" s="186"/>
      <c r="D327" s="166" t="s">
        <v>269</v>
      </c>
      <c r="E327" s="187" t="s">
        <v>1</v>
      </c>
      <c r="F327" s="188" t="s">
        <v>319</v>
      </c>
      <c r="H327" s="189">
        <v>40.86</v>
      </c>
      <c r="L327" s="186"/>
      <c r="M327" s="190"/>
      <c r="N327" s="191"/>
      <c r="O327" s="191"/>
      <c r="P327" s="191"/>
      <c r="Q327" s="191"/>
      <c r="R327" s="191"/>
      <c r="S327" s="191"/>
      <c r="T327" s="192"/>
      <c r="AT327" s="187" t="s">
        <v>269</v>
      </c>
      <c r="AU327" s="187" t="s">
        <v>87</v>
      </c>
      <c r="AV327" s="16" t="s">
        <v>92</v>
      </c>
      <c r="AW327" s="16" t="s">
        <v>26</v>
      </c>
      <c r="AX327" s="16" t="s">
        <v>71</v>
      </c>
      <c r="AY327" s="187" t="s">
        <v>157</v>
      </c>
    </row>
    <row r="328" spans="1:65" s="15" customFormat="1" x14ac:dyDescent="0.2">
      <c r="B328" s="179"/>
      <c r="D328" s="166" t="s">
        <v>269</v>
      </c>
      <c r="E328" s="180" t="s">
        <v>1</v>
      </c>
      <c r="F328" s="181" t="s">
        <v>272</v>
      </c>
      <c r="H328" s="182">
        <v>40.86</v>
      </c>
      <c r="L328" s="179"/>
      <c r="M328" s="183"/>
      <c r="N328" s="184"/>
      <c r="O328" s="184"/>
      <c r="P328" s="184"/>
      <c r="Q328" s="184"/>
      <c r="R328" s="184"/>
      <c r="S328" s="184"/>
      <c r="T328" s="185"/>
      <c r="AT328" s="180" t="s">
        <v>269</v>
      </c>
      <c r="AU328" s="180" t="s">
        <v>87</v>
      </c>
      <c r="AV328" s="15" t="s">
        <v>162</v>
      </c>
      <c r="AW328" s="15" t="s">
        <v>26</v>
      </c>
      <c r="AX328" s="15" t="s">
        <v>71</v>
      </c>
      <c r="AY328" s="180" t="s">
        <v>157</v>
      </c>
    </row>
    <row r="329" spans="1:65" s="14" customFormat="1" x14ac:dyDescent="0.2">
      <c r="B329" s="172"/>
      <c r="D329" s="166" t="s">
        <v>269</v>
      </c>
      <c r="E329" s="173" t="s">
        <v>1</v>
      </c>
      <c r="F329" s="174" t="s">
        <v>5200</v>
      </c>
      <c r="H329" s="175">
        <v>61.29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6" customFormat="1" x14ac:dyDescent="0.2">
      <c r="B330" s="186"/>
      <c r="D330" s="166" t="s">
        <v>269</v>
      </c>
      <c r="E330" s="187" t="s">
        <v>1</v>
      </c>
      <c r="F330" s="188" t="s">
        <v>319</v>
      </c>
      <c r="H330" s="189">
        <v>61.29</v>
      </c>
      <c r="L330" s="186"/>
      <c r="M330" s="190"/>
      <c r="N330" s="191"/>
      <c r="O330" s="191"/>
      <c r="P330" s="191"/>
      <c r="Q330" s="191"/>
      <c r="R330" s="191"/>
      <c r="S330" s="191"/>
      <c r="T330" s="192"/>
      <c r="AT330" s="187" t="s">
        <v>269</v>
      </c>
      <c r="AU330" s="187" t="s">
        <v>87</v>
      </c>
      <c r="AV330" s="16" t="s">
        <v>92</v>
      </c>
      <c r="AW330" s="16" t="s">
        <v>26</v>
      </c>
      <c r="AX330" s="16" t="s">
        <v>71</v>
      </c>
      <c r="AY330" s="187" t="s">
        <v>157</v>
      </c>
    </row>
    <row r="331" spans="1:65" s="15" customFormat="1" x14ac:dyDescent="0.2">
      <c r="B331" s="179"/>
      <c r="D331" s="166" t="s">
        <v>269</v>
      </c>
      <c r="E331" s="180" t="s">
        <v>1</v>
      </c>
      <c r="F331" s="181" t="s">
        <v>272</v>
      </c>
      <c r="H331" s="182">
        <v>61.29</v>
      </c>
      <c r="L331" s="179"/>
      <c r="M331" s="183"/>
      <c r="N331" s="184"/>
      <c r="O331" s="184"/>
      <c r="P331" s="184"/>
      <c r="Q331" s="184"/>
      <c r="R331" s="184"/>
      <c r="S331" s="184"/>
      <c r="T331" s="185"/>
      <c r="AT331" s="180" t="s">
        <v>269</v>
      </c>
      <c r="AU331" s="180" t="s">
        <v>87</v>
      </c>
      <c r="AV331" s="15" t="s">
        <v>162</v>
      </c>
      <c r="AW331" s="15" t="s">
        <v>26</v>
      </c>
      <c r="AX331" s="15" t="s">
        <v>79</v>
      </c>
      <c r="AY331" s="180" t="s">
        <v>157</v>
      </c>
    </row>
    <row r="332" spans="1:65" s="2" customFormat="1" ht="24.2" customHeight="1" x14ac:dyDescent="0.2">
      <c r="A332" s="30"/>
      <c r="B332" s="147"/>
      <c r="C332" s="148" t="s">
        <v>553</v>
      </c>
      <c r="D332" s="148" t="s">
        <v>159</v>
      </c>
      <c r="E332" s="149" t="s">
        <v>2419</v>
      </c>
      <c r="F332" s="150" t="s">
        <v>2420</v>
      </c>
      <c r="G332" s="151" t="s">
        <v>168</v>
      </c>
      <c r="H332" s="152">
        <v>8.4260000000000002</v>
      </c>
      <c r="I332" s="152"/>
      <c r="J332" s="152">
        <f>ROUND(I332*H332,3)</f>
        <v>0</v>
      </c>
      <c r="K332" s="153"/>
      <c r="L332" s="31"/>
      <c r="M332" s="154" t="s">
        <v>1</v>
      </c>
      <c r="N332" s="155" t="s">
        <v>37</v>
      </c>
      <c r="O332" s="156">
        <v>0</v>
      </c>
      <c r="P332" s="156">
        <f>O332*H332</f>
        <v>0</v>
      </c>
      <c r="Q332" s="156">
        <v>0</v>
      </c>
      <c r="R332" s="156">
        <f>Q332*H332</f>
        <v>0</v>
      </c>
      <c r="S332" s="156">
        <v>0</v>
      </c>
      <c r="T332" s="15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58" t="s">
        <v>220</v>
      </c>
      <c r="AT332" s="158" t="s">
        <v>159</v>
      </c>
      <c r="AU332" s="158" t="s">
        <v>87</v>
      </c>
      <c r="AY332" s="18" t="s">
        <v>157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8" t="s">
        <v>87</v>
      </c>
      <c r="BK332" s="160">
        <f>ROUND(I332*H332,3)</f>
        <v>0</v>
      </c>
      <c r="BL332" s="18" t="s">
        <v>220</v>
      </c>
      <c r="BM332" s="158" t="s">
        <v>5201</v>
      </c>
    </row>
    <row r="333" spans="1:65" s="14" customFormat="1" x14ac:dyDescent="0.2">
      <c r="B333" s="172"/>
      <c r="D333" s="166" t="s">
        <v>269</v>
      </c>
      <c r="E333" s="173" t="s">
        <v>1</v>
      </c>
      <c r="F333" s="174" t="s">
        <v>5202</v>
      </c>
      <c r="H333" s="175">
        <v>8.4260000000000002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1:65" s="16" customFormat="1" x14ac:dyDescent="0.2">
      <c r="B334" s="186"/>
      <c r="D334" s="166" t="s">
        <v>269</v>
      </c>
      <c r="E334" s="187" t="s">
        <v>1</v>
      </c>
      <c r="F334" s="188" t="s">
        <v>319</v>
      </c>
      <c r="H334" s="189">
        <v>8.4260000000000002</v>
      </c>
      <c r="L334" s="186"/>
      <c r="M334" s="190"/>
      <c r="N334" s="191"/>
      <c r="O334" s="191"/>
      <c r="P334" s="191"/>
      <c r="Q334" s="191"/>
      <c r="R334" s="191"/>
      <c r="S334" s="191"/>
      <c r="T334" s="192"/>
      <c r="AT334" s="187" t="s">
        <v>269</v>
      </c>
      <c r="AU334" s="187" t="s">
        <v>87</v>
      </c>
      <c r="AV334" s="16" t="s">
        <v>92</v>
      </c>
      <c r="AW334" s="16" t="s">
        <v>26</v>
      </c>
      <c r="AX334" s="16" t="s">
        <v>71</v>
      </c>
      <c r="AY334" s="187" t="s">
        <v>157</v>
      </c>
    </row>
    <row r="335" spans="1:65" s="15" customFormat="1" x14ac:dyDescent="0.2">
      <c r="B335" s="179"/>
      <c r="D335" s="166" t="s">
        <v>269</v>
      </c>
      <c r="E335" s="180" t="s">
        <v>1</v>
      </c>
      <c r="F335" s="181" t="s">
        <v>272</v>
      </c>
      <c r="H335" s="182">
        <v>8.4260000000000002</v>
      </c>
      <c r="L335" s="179"/>
      <c r="M335" s="183"/>
      <c r="N335" s="184"/>
      <c r="O335" s="184"/>
      <c r="P335" s="184"/>
      <c r="Q335" s="184"/>
      <c r="R335" s="184"/>
      <c r="S335" s="184"/>
      <c r="T335" s="185"/>
      <c r="AT335" s="180" t="s">
        <v>269</v>
      </c>
      <c r="AU335" s="180" t="s">
        <v>87</v>
      </c>
      <c r="AV335" s="15" t="s">
        <v>162</v>
      </c>
      <c r="AW335" s="15" t="s">
        <v>26</v>
      </c>
      <c r="AX335" s="15" t="s">
        <v>79</v>
      </c>
      <c r="AY335" s="180" t="s">
        <v>157</v>
      </c>
    </row>
    <row r="336" spans="1:65" s="2" customFormat="1" ht="14.45" customHeight="1" x14ac:dyDescent="0.2">
      <c r="A336" s="30"/>
      <c r="B336" s="147"/>
      <c r="C336" s="193" t="s">
        <v>557</v>
      </c>
      <c r="D336" s="193" t="s">
        <v>777</v>
      </c>
      <c r="E336" s="194" t="s">
        <v>5198</v>
      </c>
      <c r="F336" s="195" t="s">
        <v>8200</v>
      </c>
      <c r="G336" s="196" t="s">
        <v>757</v>
      </c>
      <c r="H336" s="197">
        <v>12.638999999999999</v>
      </c>
      <c r="I336" s="197"/>
      <c r="J336" s="197">
        <f>ROUND(I336*H336,3)</f>
        <v>0</v>
      </c>
      <c r="K336" s="198"/>
      <c r="L336" s="199"/>
      <c r="M336" s="200" t="s">
        <v>1</v>
      </c>
      <c r="N336" s="201" t="s">
        <v>37</v>
      </c>
      <c r="O336" s="156">
        <v>0</v>
      </c>
      <c r="P336" s="156">
        <f>O336*H336</f>
        <v>0</v>
      </c>
      <c r="Q336" s="156">
        <v>0</v>
      </c>
      <c r="R336" s="156">
        <f>Q336*H336</f>
        <v>0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511</v>
      </c>
      <c r="AT336" s="158" t="s">
        <v>777</v>
      </c>
      <c r="AU336" s="158" t="s">
        <v>87</v>
      </c>
      <c r="AY336" s="18" t="s">
        <v>157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87</v>
      </c>
      <c r="BK336" s="160">
        <f>ROUND(I336*H336,3)</f>
        <v>0</v>
      </c>
      <c r="BL336" s="18" t="s">
        <v>220</v>
      </c>
      <c r="BM336" s="158" t="s">
        <v>5203</v>
      </c>
    </row>
    <row r="337" spans="1:65" s="14" customFormat="1" x14ac:dyDescent="0.2">
      <c r="B337" s="172"/>
      <c r="D337" s="166" t="s">
        <v>269</v>
      </c>
      <c r="E337" s="173" t="s">
        <v>1</v>
      </c>
      <c r="F337" s="174" t="s">
        <v>5202</v>
      </c>
      <c r="H337" s="175">
        <v>8.4260000000000002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1:65" s="16" customFormat="1" x14ac:dyDescent="0.2">
      <c r="B338" s="186"/>
      <c r="D338" s="166" t="s">
        <v>269</v>
      </c>
      <c r="E338" s="187" t="s">
        <v>1</v>
      </c>
      <c r="F338" s="188" t="s">
        <v>319</v>
      </c>
      <c r="H338" s="189">
        <v>8.4260000000000002</v>
      </c>
      <c r="L338" s="186"/>
      <c r="M338" s="190"/>
      <c r="N338" s="191"/>
      <c r="O338" s="191"/>
      <c r="P338" s="191"/>
      <c r="Q338" s="191"/>
      <c r="R338" s="191"/>
      <c r="S338" s="191"/>
      <c r="T338" s="192"/>
      <c r="AT338" s="187" t="s">
        <v>269</v>
      </c>
      <c r="AU338" s="187" t="s">
        <v>87</v>
      </c>
      <c r="AV338" s="16" t="s">
        <v>92</v>
      </c>
      <c r="AW338" s="16" t="s">
        <v>26</v>
      </c>
      <c r="AX338" s="16" t="s">
        <v>71</v>
      </c>
      <c r="AY338" s="187" t="s">
        <v>157</v>
      </c>
    </row>
    <row r="339" spans="1:65" s="15" customFormat="1" x14ac:dyDescent="0.2">
      <c r="B339" s="179"/>
      <c r="D339" s="166" t="s">
        <v>269</v>
      </c>
      <c r="E339" s="180" t="s">
        <v>1</v>
      </c>
      <c r="F339" s="181" t="s">
        <v>272</v>
      </c>
      <c r="H339" s="182">
        <v>8.4260000000000002</v>
      </c>
      <c r="L339" s="179"/>
      <c r="M339" s="183"/>
      <c r="N339" s="184"/>
      <c r="O339" s="184"/>
      <c r="P339" s="184"/>
      <c r="Q339" s="184"/>
      <c r="R339" s="184"/>
      <c r="S339" s="184"/>
      <c r="T339" s="185"/>
      <c r="AT339" s="180" t="s">
        <v>269</v>
      </c>
      <c r="AU339" s="180" t="s">
        <v>87</v>
      </c>
      <c r="AV339" s="15" t="s">
        <v>162</v>
      </c>
      <c r="AW339" s="15" t="s">
        <v>26</v>
      </c>
      <c r="AX339" s="15" t="s">
        <v>71</v>
      </c>
      <c r="AY339" s="180" t="s">
        <v>157</v>
      </c>
    </row>
    <row r="340" spans="1:65" s="14" customFormat="1" x14ac:dyDescent="0.2">
      <c r="B340" s="172"/>
      <c r="D340" s="166" t="s">
        <v>269</v>
      </c>
      <c r="E340" s="173" t="s">
        <v>1</v>
      </c>
      <c r="F340" s="174" t="s">
        <v>5204</v>
      </c>
      <c r="H340" s="175">
        <v>12.638999999999999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5" customFormat="1" x14ac:dyDescent="0.2">
      <c r="B341" s="179"/>
      <c r="D341" s="166" t="s">
        <v>269</v>
      </c>
      <c r="E341" s="180" t="s">
        <v>1</v>
      </c>
      <c r="F341" s="181" t="s">
        <v>272</v>
      </c>
      <c r="H341" s="182">
        <v>12.638999999999999</v>
      </c>
      <c r="L341" s="179"/>
      <c r="M341" s="183"/>
      <c r="N341" s="184"/>
      <c r="O341" s="184"/>
      <c r="P341" s="184"/>
      <c r="Q341" s="184"/>
      <c r="R341" s="184"/>
      <c r="S341" s="184"/>
      <c r="T341" s="185"/>
      <c r="AT341" s="180" t="s">
        <v>269</v>
      </c>
      <c r="AU341" s="180" t="s">
        <v>87</v>
      </c>
      <c r="AV341" s="15" t="s">
        <v>162</v>
      </c>
      <c r="AW341" s="15" t="s">
        <v>26</v>
      </c>
      <c r="AX341" s="15" t="s">
        <v>79</v>
      </c>
      <c r="AY341" s="180" t="s">
        <v>157</v>
      </c>
    </row>
    <row r="342" spans="1:65" s="2" customFormat="1" ht="24.2" customHeight="1" x14ac:dyDescent="0.2">
      <c r="A342" s="30"/>
      <c r="B342" s="147"/>
      <c r="C342" s="148" t="s">
        <v>561</v>
      </c>
      <c r="D342" s="148" t="s">
        <v>159</v>
      </c>
      <c r="E342" s="149" t="s">
        <v>5205</v>
      </c>
      <c r="F342" s="150" t="s">
        <v>5206</v>
      </c>
      <c r="G342" s="151" t="s">
        <v>514</v>
      </c>
      <c r="H342" s="152">
        <v>2.6</v>
      </c>
      <c r="I342" s="152"/>
      <c r="J342" s="152">
        <f>ROUND(I342*H342,3)</f>
        <v>0</v>
      </c>
      <c r="K342" s="153"/>
      <c r="L342" s="31"/>
      <c r="M342" s="154" t="s">
        <v>1</v>
      </c>
      <c r="N342" s="155" t="s">
        <v>37</v>
      </c>
      <c r="O342" s="156">
        <v>0</v>
      </c>
      <c r="P342" s="156">
        <f>O342*H342</f>
        <v>0</v>
      </c>
      <c r="Q342" s="156">
        <v>0</v>
      </c>
      <c r="R342" s="156">
        <f>Q342*H342</f>
        <v>0</v>
      </c>
      <c r="S342" s="156">
        <v>0</v>
      </c>
      <c r="T342" s="15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8" t="s">
        <v>220</v>
      </c>
      <c r="AT342" s="158" t="s">
        <v>159</v>
      </c>
      <c r="AU342" s="158" t="s">
        <v>87</v>
      </c>
      <c r="AY342" s="18" t="s">
        <v>157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8" t="s">
        <v>87</v>
      </c>
      <c r="BK342" s="160">
        <f>ROUND(I342*H342,3)</f>
        <v>0</v>
      </c>
      <c r="BL342" s="18" t="s">
        <v>220</v>
      </c>
      <c r="BM342" s="158" t="s">
        <v>5207</v>
      </c>
    </row>
    <row r="343" spans="1:65" s="12" customFormat="1" ht="22.9" customHeight="1" x14ac:dyDescent="0.2">
      <c r="B343" s="135"/>
      <c r="D343" s="136" t="s">
        <v>70</v>
      </c>
      <c r="E343" s="145" t="s">
        <v>2800</v>
      </c>
      <c r="F343" s="145" t="s">
        <v>2801</v>
      </c>
      <c r="J343" s="146">
        <f>BK343</f>
        <v>0</v>
      </c>
      <c r="L343" s="135"/>
      <c r="M343" s="139"/>
      <c r="N343" s="140"/>
      <c r="O343" s="140"/>
      <c r="P343" s="141">
        <f>P344</f>
        <v>0</v>
      </c>
      <c r="Q343" s="140"/>
      <c r="R343" s="141">
        <f>R344</f>
        <v>0</v>
      </c>
      <c r="S343" s="140"/>
      <c r="T343" s="142">
        <f>T344</f>
        <v>0</v>
      </c>
      <c r="AR343" s="136" t="s">
        <v>87</v>
      </c>
      <c r="AT343" s="143" t="s">
        <v>70</v>
      </c>
      <c r="AU343" s="143" t="s">
        <v>79</v>
      </c>
      <c r="AY343" s="136" t="s">
        <v>157</v>
      </c>
      <c r="BK343" s="144">
        <f>BK344</f>
        <v>0</v>
      </c>
    </row>
    <row r="344" spans="1:65" s="2" customFormat="1" ht="23.25" customHeight="1" x14ac:dyDescent="0.2">
      <c r="A344" s="30"/>
      <c r="B344" s="147"/>
      <c r="C344" s="148" t="s">
        <v>565</v>
      </c>
      <c r="D344" s="148" t="s">
        <v>159</v>
      </c>
      <c r="E344" s="149" t="s">
        <v>5208</v>
      </c>
      <c r="F344" s="150" t="s">
        <v>8246</v>
      </c>
      <c r="G344" s="151" t="s">
        <v>539</v>
      </c>
      <c r="H344" s="152">
        <v>0</v>
      </c>
      <c r="I344" s="152"/>
      <c r="J344" s="152">
        <f>ROUND(I344*H344,3)</f>
        <v>0</v>
      </c>
      <c r="K344" s="153"/>
      <c r="L344" s="31"/>
      <c r="M344" s="154" t="s">
        <v>1</v>
      </c>
      <c r="N344" s="155" t="s">
        <v>37</v>
      </c>
      <c r="O344" s="156">
        <v>0</v>
      </c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58" t="s">
        <v>220</v>
      </c>
      <c r="AT344" s="158" t="s">
        <v>159</v>
      </c>
      <c r="AU344" s="158" t="s">
        <v>87</v>
      </c>
      <c r="AY344" s="18" t="s">
        <v>157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8" t="s">
        <v>87</v>
      </c>
      <c r="BK344" s="160">
        <f>ROUND(I344*H344,3)</f>
        <v>0</v>
      </c>
      <c r="BL344" s="18" t="s">
        <v>220</v>
      </c>
      <c r="BM344" s="158" t="s">
        <v>5209</v>
      </c>
    </row>
    <row r="345" spans="1:65" s="12" customFormat="1" ht="22.9" customHeight="1" x14ac:dyDescent="0.2">
      <c r="B345" s="135"/>
      <c r="D345" s="136" t="s">
        <v>70</v>
      </c>
      <c r="E345" s="145" t="s">
        <v>5210</v>
      </c>
      <c r="F345" s="145"/>
      <c r="J345" s="146">
        <f>BK345</f>
        <v>0</v>
      </c>
      <c r="L345" s="135"/>
      <c r="M345" s="139"/>
      <c r="N345" s="140"/>
      <c r="O345" s="140"/>
      <c r="P345" s="141">
        <f>P346</f>
        <v>0</v>
      </c>
      <c r="Q345" s="140"/>
      <c r="R345" s="141">
        <f>R346</f>
        <v>0</v>
      </c>
      <c r="S345" s="140"/>
      <c r="T345" s="142">
        <f>T346</f>
        <v>0</v>
      </c>
      <c r="AR345" s="136" t="s">
        <v>87</v>
      </c>
      <c r="AT345" s="143" t="s">
        <v>70</v>
      </c>
      <c r="AU345" s="143" t="s">
        <v>79</v>
      </c>
      <c r="AY345" s="136" t="s">
        <v>157</v>
      </c>
      <c r="BK345" s="144">
        <f>BK346</f>
        <v>0</v>
      </c>
    </row>
    <row r="346" spans="1:65" s="2" customFormat="1" ht="14.45" customHeight="1" x14ac:dyDescent="0.2">
      <c r="A346" s="30"/>
      <c r="B346" s="147"/>
      <c r="C346" s="148" t="s">
        <v>569</v>
      </c>
      <c r="D346" s="148" t="s">
        <v>159</v>
      </c>
      <c r="E346" s="149" t="s">
        <v>5211</v>
      </c>
      <c r="F346" s="150"/>
      <c r="G346" s="151" t="s">
        <v>539</v>
      </c>
      <c r="H346" s="152">
        <v>0</v>
      </c>
      <c r="I346" s="152"/>
      <c r="J346" s="152">
        <f>ROUND(I346*H346,3)</f>
        <v>0</v>
      </c>
      <c r="K346" s="153"/>
      <c r="L346" s="31"/>
      <c r="M346" s="154" t="s">
        <v>1</v>
      </c>
      <c r="N346" s="155" t="s">
        <v>37</v>
      </c>
      <c r="O346" s="156">
        <v>0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58" t="s">
        <v>220</v>
      </c>
      <c r="AT346" s="158" t="s">
        <v>159</v>
      </c>
      <c r="AU346" s="158" t="s">
        <v>87</v>
      </c>
      <c r="AY346" s="18" t="s">
        <v>157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8" t="s">
        <v>87</v>
      </c>
      <c r="BK346" s="160">
        <f>ROUND(I346*H346,3)</f>
        <v>0</v>
      </c>
      <c r="BL346" s="18" t="s">
        <v>220</v>
      </c>
      <c r="BM346" s="158" t="s">
        <v>5212</v>
      </c>
    </row>
    <row r="347" spans="1:65" s="12" customFormat="1" ht="22.9" customHeight="1" x14ac:dyDescent="0.2">
      <c r="B347" s="135"/>
      <c r="D347" s="136" t="s">
        <v>70</v>
      </c>
      <c r="E347" s="145" t="s">
        <v>5213</v>
      </c>
      <c r="F347" s="145"/>
      <c r="J347" s="146">
        <f>BK347</f>
        <v>0</v>
      </c>
      <c r="L347" s="135"/>
      <c r="M347" s="139"/>
      <c r="N347" s="140"/>
      <c r="O347" s="140"/>
      <c r="P347" s="141">
        <f>P348</f>
        <v>0</v>
      </c>
      <c r="Q347" s="140"/>
      <c r="R347" s="141">
        <f>R348</f>
        <v>0</v>
      </c>
      <c r="S347" s="140"/>
      <c r="T347" s="142">
        <f>T348</f>
        <v>0</v>
      </c>
      <c r="AR347" s="136" t="s">
        <v>87</v>
      </c>
      <c r="AT347" s="143" t="s">
        <v>70</v>
      </c>
      <c r="AU347" s="143" t="s">
        <v>79</v>
      </c>
      <c r="AY347" s="136" t="s">
        <v>157</v>
      </c>
      <c r="BK347" s="144">
        <f>BK348</f>
        <v>0</v>
      </c>
    </row>
    <row r="348" spans="1:65" s="2" customFormat="1" ht="14.45" customHeight="1" x14ac:dyDescent="0.2">
      <c r="A348" s="30"/>
      <c r="B348" s="147"/>
      <c r="C348" s="148" t="s">
        <v>573</v>
      </c>
      <c r="D348" s="148" t="s">
        <v>159</v>
      </c>
      <c r="E348" s="149" t="s">
        <v>5214</v>
      </c>
      <c r="F348" s="150"/>
      <c r="G348" s="151" t="s">
        <v>539</v>
      </c>
      <c r="H348" s="152">
        <v>0</v>
      </c>
      <c r="I348" s="152"/>
      <c r="J348" s="152">
        <f>ROUND(I348*H348,3)</f>
        <v>0</v>
      </c>
      <c r="K348" s="153"/>
      <c r="L348" s="31"/>
      <c r="M348" s="154" t="s">
        <v>1</v>
      </c>
      <c r="N348" s="155" t="s">
        <v>37</v>
      </c>
      <c r="O348" s="156">
        <v>0</v>
      </c>
      <c r="P348" s="156">
        <f>O348*H348</f>
        <v>0</v>
      </c>
      <c r="Q348" s="156">
        <v>0</v>
      </c>
      <c r="R348" s="156">
        <f>Q348*H348</f>
        <v>0</v>
      </c>
      <c r="S348" s="156">
        <v>0</v>
      </c>
      <c r="T348" s="15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8" t="s">
        <v>220</v>
      </c>
      <c r="AT348" s="158" t="s">
        <v>159</v>
      </c>
      <c r="AU348" s="158" t="s">
        <v>87</v>
      </c>
      <c r="AY348" s="18" t="s">
        <v>157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8" t="s">
        <v>87</v>
      </c>
      <c r="BK348" s="160">
        <f>ROUND(I348*H348,3)</f>
        <v>0</v>
      </c>
      <c r="BL348" s="18" t="s">
        <v>220</v>
      </c>
      <c r="BM348" s="158" t="s">
        <v>5215</v>
      </c>
    </row>
    <row r="349" spans="1:65" s="12" customFormat="1" ht="22.9" customHeight="1" x14ac:dyDescent="0.2">
      <c r="B349" s="135"/>
      <c r="D349" s="136" t="s">
        <v>70</v>
      </c>
      <c r="E349" s="145" t="s">
        <v>630</v>
      </c>
      <c r="F349" s="145" t="s">
        <v>631</v>
      </c>
      <c r="J349" s="146">
        <f>BK349</f>
        <v>0</v>
      </c>
      <c r="L349" s="135"/>
      <c r="M349" s="139"/>
      <c r="N349" s="140"/>
      <c r="O349" s="140"/>
      <c r="P349" s="141">
        <f>SUM(P350:P390)</f>
        <v>0</v>
      </c>
      <c r="Q349" s="140"/>
      <c r="R349" s="141">
        <f>SUM(R350:R390)</f>
        <v>0</v>
      </c>
      <c r="S349" s="140"/>
      <c r="T349" s="142">
        <f>SUM(T350:T390)</f>
        <v>0</v>
      </c>
      <c r="AR349" s="136" t="s">
        <v>87</v>
      </c>
      <c r="AT349" s="143" t="s">
        <v>70</v>
      </c>
      <c r="AU349" s="143" t="s">
        <v>79</v>
      </c>
      <c r="AY349" s="136" t="s">
        <v>157</v>
      </c>
      <c r="BK349" s="144">
        <f>SUM(BK350:BK390)</f>
        <v>0</v>
      </c>
    </row>
    <row r="350" spans="1:65" s="2" customFormat="1" ht="24.2" customHeight="1" x14ac:dyDescent="0.2">
      <c r="A350" s="30"/>
      <c r="B350" s="147"/>
      <c r="C350" s="148" t="s">
        <v>579</v>
      </c>
      <c r="D350" s="148" t="s">
        <v>159</v>
      </c>
      <c r="E350" s="149" t="s">
        <v>5216</v>
      </c>
      <c r="F350" s="150" t="s">
        <v>5217</v>
      </c>
      <c r="G350" s="151" t="s">
        <v>196</v>
      </c>
      <c r="H350" s="152">
        <v>32.049999999999997</v>
      </c>
      <c r="I350" s="152"/>
      <c r="J350" s="152">
        <f>ROUND(I350*H350,3)</f>
        <v>0</v>
      </c>
      <c r="K350" s="153"/>
      <c r="L350" s="31"/>
      <c r="M350" s="154" t="s">
        <v>1</v>
      </c>
      <c r="N350" s="155" t="s">
        <v>37</v>
      </c>
      <c r="O350" s="156">
        <v>0</v>
      </c>
      <c r="P350" s="156">
        <f>O350*H350</f>
        <v>0</v>
      </c>
      <c r="Q350" s="156">
        <v>0</v>
      </c>
      <c r="R350" s="156">
        <f>Q350*H350</f>
        <v>0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220</v>
      </c>
      <c r="AT350" s="158" t="s">
        <v>159</v>
      </c>
      <c r="AU350" s="158" t="s">
        <v>87</v>
      </c>
      <c r="AY350" s="18" t="s">
        <v>157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87</v>
      </c>
      <c r="BK350" s="160">
        <f>ROUND(I350*H350,3)</f>
        <v>0</v>
      </c>
      <c r="BL350" s="18" t="s">
        <v>220</v>
      </c>
      <c r="BM350" s="158" t="s">
        <v>5218</v>
      </c>
    </row>
    <row r="351" spans="1:65" s="14" customFormat="1" x14ac:dyDescent="0.2">
      <c r="B351" s="172"/>
      <c r="D351" s="166" t="s">
        <v>269</v>
      </c>
      <c r="E351" s="173" t="s">
        <v>1</v>
      </c>
      <c r="F351" s="174" t="s">
        <v>5219</v>
      </c>
      <c r="H351" s="175">
        <v>4.2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1:65" s="14" customFormat="1" x14ac:dyDescent="0.2">
      <c r="B352" s="172"/>
      <c r="D352" s="166" t="s">
        <v>269</v>
      </c>
      <c r="E352" s="173" t="s">
        <v>1</v>
      </c>
      <c r="F352" s="174" t="s">
        <v>5220</v>
      </c>
      <c r="H352" s="175">
        <v>8.8000000000000007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1:65" s="14" customFormat="1" x14ac:dyDescent="0.2">
      <c r="B353" s="172"/>
      <c r="D353" s="166" t="s">
        <v>269</v>
      </c>
      <c r="E353" s="173" t="s">
        <v>1</v>
      </c>
      <c r="F353" s="174" t="s">
        <v>5221</v>
      </c>
      <c r="H353" s="175">
        <v>7.54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4" customFormat="1" x14ac:dyDescent="0.2">
      <c r="B354" s="172"/>
      <c r="D354" s="166" t="s">
        <v>269</v>
      </c>
      <c r="E354" s="173" t="s">
        <v>1</v>
      </c>
      <c r="F354" s="174" t="s">
        <v>5222</v>
      </c>
      <c r="H354" s="175">
        <v>8.0500000000000007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4" customFormat="1" x14ac:dyDescent="0.2">
      <c r="B355" s="172"/>
      <c r="D355" s="166" t="s">
        <v>269</v>
      </c>
      <c r="E355" s="173" t="s">
        <v>1</v>
      </c>
      <c r="F355" s="174" t="s">
        <v>5223</v>
      </c>
      <c r="H355" s="175">
        <v>3.46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6" customFormat="1" x14ac:dyDescent="0.2">
      <c r="B356" s="186"/>
      <c r="D356" s="166" t="s">
        <v>269</v>
      </c>
      <c r="E356" s="187" t="s">
        <v>1</v>
      </c>
      <c r="F356" s="188" t="s">
        <v>319</v>
      </c>
      <c r="H356" s="189">
        <v>32.049999999999997</v>
      </c>
      <c r="L356" s="186"/>
      <c r="M356" s="190"/>
      <c r="N356" s="191"/>
      <c r="O356" s="191"/>
      <c r="P356" s="191"/>
      <c r="Q356" s="191"/>
      <c r="R356" s="191"/>
      <c r="S356" s="191"/>
      <c r="T356" s="192"/>
      <c r="AT356" s="187" t="s">
        <v>269</v>
      </c>
      <c r="AU356" s="187" t="s">
        <v>87</v>
      </c>
      <c r="AV356" s="16" t="s">
        <v>92</v>
      </c>
      <c r="AW356" s="16" t="s">
        <v>26</v>
      </c>
      <c r="AX356" s="16" t="s">
        <v>71</v>
      </c>
      <c r="AY356" s="187" t="s">
        <v>157</v>
      </c>
    </row>
    <row r="357" spans="1:65" s="15" customFormat="1" x14ac:dyDescent="0.2">
      <c r="B357" s="179"/>
      <c r="D357" s="166" t="s">
        <v>269</v>
      </c>
      <c r="E357" s="180" t="s">
        <v>1</v>
      </c>
      <c r="F357" s="181" t="s">
        <v>272</v>
      </c>
      <c r="H357" s="182">
        <v>32.049999999999997</v>
      </c>
      <c r="L357" s="179"/>
      <c r="M357" s="183"/>
      <c r="N357" s="184"/>
      <c r="O357" s="184"/>
      <c r="P357" s="184"/>
      <c r="Q357" s="184"/>
      <c r="R357" s="184"/>
      <c r="S357" s="184"/>
      <c r="T357" s="185"/>
      <c r="AT357" s="180" t="s">
        <v>269</v>
      </c>
      <c r="AU357" s="180" t="s">
        <v>87</v>
      </c>
      <c r="AV357" s="15" t="s">
        <v>162</v>
      </c>
      <c r="AW357" s="15" t="s">
        <v>26</v>
      </c>
      <c r="AX357" s="15" t="s">
        <v>79</v>
      </c>
      <c r="AY357" s="180" t="s">
        <v>157</v>
      </c>
    </row>
    <row r="358" spans="1:65" s="2" customFormat="1" ht="14.45" customHeight="1" x14ac:dyDescent="0.2">
      <c r="A358" s="30"/>
      <c r="B358" s="147"/>
      <c r="C358" s="148" t="s">
        <v>583</v>
      </c>
      <c r="D358" s="148" t="s">
        <v>159</v>
      </c>
      <c r="E358" s="149" t="s">
        <v>5224</v>
      </c>
      <c r="F358" s="150" t="s">
        <v>5225</v>
      </c>
      <c r="G358" s="151" t="s">
        <v>168</v>
      </c>
      <c r="H358" s="152">
        <v>39.551000000000002</v>
      </c>
      <c r="I358" s="152"/>
      <c r="J358" s="152">
        <f>ROUND(I358*H358,3)</f>
        <v>0</v>
      </c>
      <c r="K358" s="153"/>
      <c r="L358" s="31"/>
      <c r="M358" s="154" t="s">
        <v>1</v>
      </c>
      <c r="N358" s="155" t="s">
        <v>37</v>
      </c>
      <c r="O358" s="156">
        <v>0</v>
      </c>
      <c r="P358" s="156">
        <f>O358*H358</f>
        <v>0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58" t="s">
        <v>220</v>
      </c>
      <c r="AT358" s="158" t="s">
        <v>159</v>
      </c>
      <c r="AU358" s="158" t="s">
        <v>87</v>
      </c>
      <c r="AY358" s="18" t="s">
        <v>157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8" t="s">
        <v>87</v>
      </c>
      <c r="BK358" s="160">
        <f>ROUND(I358*H358,3)</f>
        <v>0</v>
      </c>
      <c r="BL358" s="18" t="s">
        <v>220</v>
      </c>
      <c r="BM358" s="158" t="s">
        <v>5226</v>
      </c>
    </row>
    <row r="359" spans="1:65" s="14" customFormat="1" x14ac:dyDescent="0.2">
      <c r="B359" s="172"/>
      <c r="D359" s="166" t="s">
        <v>269</v>
      </c>
      <c r="E359" s="173" t="s">
        <v>1</v>
      </c>
      <c r="F359" s="174" t="s">
        <v>5227</v>
      </c>
      <c r="H359" s="175">
        <v>39.551000000000002</v>
      </c>
      <c r="L359" s="172"/>
      <c r="M359" s="176"/>
      <c r="N359" s="177"/>
      <c r="O359" s="177"/>
      <c r="P359" s="177"/>
      <c r="Q359" s="177"/>
      <c r="R359" s="177"/>
      <c r="S359" s="177"/>
      <c r="T359" s="178"/>
      <c r="AT359" s="173" t="s">
        <v>269</v>
      </c>
      <c r="AU359" s="173" t="s">
        <v>87</v>
      </c>
      <c r="AV359" s="14" t="s">
        <v>87</v>
      </c>
      <c r="AW359" s="14" t="s">
        <v>26</v>
      </c>
      <c r="AX359" s="14" t="s">
        <v>71</v>
      </c>
      <c r="AY359" s="173" t="s">
        <v>157</v>
      </c>
    </row>
    <row r="360" spans="1:65" s="16" customFormat="1" x14ac:dyDescent="0.2">
      <c r="B360" s="186"/>
      <c r="D360" s="166" t="s">
        <v>269</v>
      </c>
      <c r="E360" s="187" t="s">
        <v>1</v>
      </c>
      <c r="F360" s="188" t="s">
        <v>319</v>
      </c>
      <c r="H360" s="189">
        <v>39.551000000000002</v>
      </c>
      <c r="L360" s="186"/>
      <c r="M360" s="190"/>
      <c r="N360" s="191"/>
      <c r="O360" s="191"/>
      <c r="P360" s="191"/>
      <c r="Q360" s="191"/>
      <c r="R360" s="191"/>
      <c r="S360" s="191"/>
      <c r="T360" s="192"/>
      <c r="AT360" s="187" t="s">
        <v>269</v>
      </c>
      <c r="AU360" s="187" t="s">
        <v>87</v>
      </c>
      <c r="AV360" s="16" t="s">
        <v>92</v>
      </c>
      <c r="AW360" s="16" t="s">
        <v>26</v>
      </c>
      <c r="AX360" s="16" t="s">
        <v>71</v>
      </c>
      <c r="AY360" s="187" t="s">
        <v>157</v>
      </c>
    </row>
    <row r="361" spans="1:65" s="15" customFormat="1" x14ac:dyDescent="0.2">
      <c r="B361" s="179"/>
      <c r="D361" s="166" t="s">
        <v>269</v>
      </c>
      <c r="E361" s="180" t="s">
        <v>1</v>
      </c>
      <c r="F361" s="181" t="s">
        <v>272</v>
      </c>
      <c r="H361" s="182">
        <v>39.551000000000002</v>
      </c>
      <c r="L361" s="179"/>
      <c r="M361" s="183"/>
      <c r="N361" s="184"/>
      <c r="O361" s="184"/>
      <c r="P361" s="184"/>
      <c r="Q361" s="184"/>
      <c r="R361" s="184"/>
      <c r="S361" s="184"/>
      <c r="T361" s="185"/>
      <c r="AT361" s="180" t="s">
        <v>269</v>
      </c>
      <c r="AU361" s="180" t="s">
        <v>87</v>
      </c>
      <c r="AV361" s="15" t="s">
        <v>162</v>
      </c>
      <c r="AW361" s="15" t="s">
        <v>26</v>
      </c>
      <c r="AX361" s="15" t="s">
        <v>79</v>
      </c>
      <c r="AY361" s="180" t="s">
        <v>157</v>
      </c>
    </row>
    <row r="362" spans="1:65" s="2" customFormat="1" ht="47.25" customHeight="1" x14ac:dyDescent="0.2">
      <c r="A362" s="30"/>
      <c r="B362" s="147"/>
      <c r="C362" s="148" t="s">
        <v>587</v>
      </c>
      <c r="D362" s="148" t="s">
        <v>159</v>
      </c>
      <c r="E362" s="149" t="s">
        <v>5228</v>
      </c>
      <c r="F362" s="150" t="s">
        <v>8201</v>
      </c>
      <c r="G362" s="151" t="s">
        <v>168</v>
      </c>
      <c r="H362" s="152">
        <v>8.0030000000000001</v>
      </c>
      <c r="I362" s="152"/>
      <c r="J362" s="152">
        <f>ROUND(I362*H362,3)</f>
        <v>0</v>
      </c>
      <c r="K362" s="153"/>
      <c r="L362" s="31"/>
      <c r="M362" s="154" t="s">
        <v>1</v>
      </c>
      <c r="N362" s="155" t="s">
        <v>37</v>
      </c>
      <c r="O362" s="156">
        <v>0</v>
      </c>
      <c r="P362" s="156">
        <f>O362*H362</f>
        <v>0</v>
      </c>
      <c r="Q362" s="156">
        <v>0</v>
      </c>
      <c r="R362" s="156">
        <f>Q362*H362</f>
        <v>0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220</v>
      </c>
      <c r="AT362" s="158" t="s">
        <v>159</v>
      </c>
      <c r="AU362" s="158" t="s">
        <v>87</v>
      </c>
      <c r="AY362" s="18" t="s">
        <v>157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87</v>
      </c>
      <c r="BK362" s="160">
        <f>ROUND(I362*H362,3)</f>
        <v>0</v>
      </c>
      <c r="BL362" s="18" t="s">
        <v>220</v>
      </c>
      <c r="BM362" s="158" t="s">
        <v>5229</v>
      </c>
    </row>
    <row r="363" spans="1:65" s="14" customFormat="1" x14ac:dyDescent="0.2">
      <c r="B363" s="172"/>
      <c r="D363" s="166" t="s">
        <v>269</v>
      </c>
      <c r="E363" s="173" t="s">
        <v>1</v>
      </c>
      <c r="F363" s="174" t="s">
        <v>5230</v>
      </c>
      <c r="H363" s="175">
        <v>3.42</v>
      </c>
      <c r="L363" s="172"/>
      <c r="M363" s="176"/>
      <c r="N363" s="177"/>
      <c r="O363" s="177"/>
      <c r="P363" s="177"/>
      <c r="Q363" s="177"/>
      <c r="R363" s="177"/>
      <c r="S363" s="177"/>
      <c r="T363" s="178"/>
      <c r="AT363" s="173" t="s">
        <v>269</v>
      </c>
      <c r="AU363" s="173" t="s">
        <v>87</v>
      </c>
      <c r="AV363" s="14" t="s">
        <v>87</v>
      </c>
      <c r="AW363" s="14" t="s">
        <v>26</v>
      </c>
      <c r="AX363" s="14" t="s">
        <v>71</v>
      </c>
      <c r="AY363" s="173" t="s">
        <v>157</v>
      </c>
    </row>
    <row r="364" spans="1:65" s="14" customFormat="1" x14ac:dyDescent="0.2">
      <c r="B364" s="172"/>
      <c r="D364" s="166" t="s">
        <v>269</v>
      </c>
      <c r="E364" s="173" t="s">
        <v>1</v>
      </c>
      <c r="F364" s="174" t="s">
        <v>5231</v>
      </c>
      <c r="H364" s="175">
        <v>4.5830000000000002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6" customFormat="1" x14ac:dyDescent="0.2">
      <c r="B365" s="186"/>
      <c r="D365" s="166" t="s">
        <v>269</v>
      </c>
      <c r="E365" s="187" t="s">
        <v>1</v>
      </c>
      <c r="F365" s="188" t="s">
        <v>319</v>
      </c>
      <c r="H365" s="189">
        <v>8.0030000000000001</v>
      </c>
      <c r="L365" s="186"/>
      <c r="M365" s="190"/>
      <c r="N365" s="191"/>
      <c r="O365" s="191"/>
      <c r="P365" s="191"/>
      <c r="Q365" s="191"/>
      <c r="R365" s="191"/>
      <c r="S365" s="191"/>
      <c r="T365" s="192"/>
      <c r="AT365" s="187" t="s">
        <v>269</v>
      </c>
      <c r="AU365" s="187" t="s">
        <v>87</v>
      </c>
      <c r="AV365" s="16" t="s">
        <v>92</v>
      </c>
      <c r="AW365" s="16" t="s">
        <v>26</v>
      </c>
      <c r="AX365" s="16" t="s">
        <v>71</v>
      </c>
      <c r="AY365" s="187" t="s">
        <v>157</v>
      </c>
    </row>
    <row r="366" spans="1:65" s="15" customFormat="1" x14ac:dyDescent="0.2">
      <c r="B366" s="179"/>
      <c r="D366" s="166" t="s">
        <v>269</v>
      </c>
      <c r="E366" s="180" t="s">
        <v>1</v>
      </c>
      <c r="F366" s="181" t="s">
        <v>272</v>
      </c>
      <c r="H366" s="182">
        <v>8.0030000000000001</v>
      </c>
      <c r="L366" s="179"/>
      <c r="M366" s="183"/>
      <c r="N366" s="184"/>
      <c r="O366" s="184"/>
      <c r="P366" s="184"/>
      <c r="Q366" s="184"/>
      <c r="R366" s="184"/>
      <c r="S366" s="184"/>
      <c r="T366" s="185"/>
      <c r="AT366" s="180" t="s">
        <v>269</v>
      </c>
      <c r="AU366" s="180" t="s">
        <v>87</v>
      </c>
      <c r="AV366" s="15" t="s">
        <v>162</v>
      </c>
      <c r="AW366" s="15" t="s">
        <v>26</v>
      </c>
      <c r="AX366" s="15" t="s">
        <v>79</v>
      </c>
      <c r="AY366" s="180" t="s">
        <v>157</v>
      </c>
    </row>
    <row r="367" spans="1:65" s="2" customFormat="1" ht="37.9" customHeight="1" x14ac:dyDescent="0.2">
      <c r="A367" s="30"/>
      <c r="B367" s="147"/>
      <c r="C367" s="148" t="s">
        <v>593</v>
      </c>
      <c r="D367" s="148" t="s">
        <v>159</v>
      </c>
      <c r="E367" s="149" t="s">
        <v>5232</v>
      </c>
      <c r="F367" s="150" t="s">
        <v>8202</v>
      </c>
      <c r="G367" s="151" t="s">
        <v>168</v>
      </c>
      <c r="H367" s="152">
        <v>14.34</v>
      </c>
      <c r="I367" s="152"/>
      <c r="J367" s="152">
        <f>ROUND(I367*H367,3)</f>
        <v>0</v>
      </c>
      <c r="K367" s="153"/>
      <c r="L367" s="31"/>
      <c r="M367" s="154" t="s">
        <v>1</v>
      </c>
      <c r="N367" s="155" t="s">
        <v>37</v>
      </c>
      <c r="O367" s="156">
        <v>0</v>
      </c>
      <c r="P367" s="156">
        <f>O367*H367</f>
        <v>0</v>
      </c>
      <c r="Q367" s="156">
        <v>0</v>
      </c>
      <c r="R367" s="156">
        <f>Q367*H367</f>
        <v>0</v>
      </c>
      <c r="S367" s="156">
        <v>0</v>
      </c>
      <c r="T367" s="157">
        <f>S367*H367</f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220</v>
      </c>
      <c r="AT367" s="158" t="s">
        <v>159</v>
      </c>
      <c r="AU367" s="158" t="s">
        <v>87</v>
      </c>
      <c r="AY367" s="18" t="s">
        <v>157</v>
      </c>
      <c r="BE367" s="159">
        <f>IF(N367="základná",J367,0)</f>
        <v>0</v>
      </c>
      <c r="BF367" s="159">
        <f>IF(N367="znížená",J367,0)</f>
        <v>0</v>
      </c>
      <c r="BG367" s="159">
        <f>IF(N367="zákl. prenesená",J367,0)</f>
        <v>0</v>
      </c>
      <c r="BH367" s="159">
        <f>IF(N367="zníž. prenesená",J367,0)</f>
        <v>0</v>
      </c>
      <c r="BI367" s="159">
        <f>IF(N367="nulová",J367,0)</f>
        <v>0</v>
      </c>
      <c r="BJ367" s="18" t="s">
        <v>87</v>
      </c>
      <c r="BK367" s="160">
        <f>ROUND(I367*H367,3)</f>
        <v>0</v>
      </c>
      <c r="BL367" s="18" t="s">
        <v>220</v>
      </c>
      <c r="BM367" s="158" t="s">
        <v>5233</v>
      </c>
    </row>
    <row r="368" spans="1:65" s="14" customFormat="1" x14ac:dyDescent="0.2">
      <c r="B368" s="172"/>
      <c r="D368" s="166" t="s">
        <v>269</v>
      </c>
      <c r="E368" s="173" t="s">
        <v>1</v>
      </c>
      <c r="F368" s="174" t="s">
        <v>5234</v>
      </c>
      <c r="H368" s="175">
        <v>14.34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6" customFormat="1" x14ac:dyDescent="0.2">
      <c r="B369" s="186"/>
      <c r="D369" s="166" t="s">
        <v>269</v>
      </c>
      <c r="E369" s="187" t="s">
        <v>1</v>
      </c>
      <c r="F369" s="188" t="s">
        <v>319</v>
      </c>
      <c r="H369" s="189">
        <v>14.34</v>
      </c>
      <c r="L369" s="186"/>
      <c r="M369" s="190"/>
      <c r="N369" s="191"/>
      <c r="O369" s="191"/>
      <c r="P369" s="191"/>
      <c r="Q369" s="191"/>
      <c r="R369" s="191"/>
      <c r="S369" s="191"/>
      <c r="T369" s="192"/>
      <c r="AT369" s="187" t="s">
        <v>269</v>
      </c>
      <c r="AU369" s="187" t="s">
        <v>87</v>
      </c>
      <c r="AV369" s="16" t="s">
        <v>92</v>
      </c>
      <c r="AW369" s="16" t="s">
        <v>26</v>
      </c>
      <c r="AX369" s="16" t="s">
        <v>71</v>
      </c>
      <c r="AY369" s="187" t="s">
        <v>157</v>
      </c>
    </row>
    <row r="370" spans="1:65" s="15" customFormat="1" x14ac:dyDescent="0.2">
      <c r="B370" s="179"/>
      <c r="D370" s="166" t="s">
        <v>269</v>
      </c>
      <c r="E370" s="180" t="s">
        <v>1</v>
      </c>
      <c r="F370" s="181" t="s">
        <v>272</v>
      </c>
      <c r="H370" s="182">
        <v>14.34</v>
      </c>
      <c r="L370" s="179"/>
      <c r="M370" s="183"/>
      <c r="N370" s="184"/>
      <c r="O370" s="184"/>
      <c r="P370" s="184"/>
      <c r="Q370" s="184"/>
      <c r="R370" s="184"/>
      <c r="S370" s="184"/>
      <c r="T370" s="185"/>
      <c r="AT370" s="180" t="s">
        <v>269</v>
      </c>
      <c r="AU370" s="180" t="s">
        <v>87</v>
      </c>
      <c r="AV370" s="15" t="s">
        <v>162</v>
      </c>
      <c r="AW370" s="15" t="s">
        <v>26</v>
      </c>
      <c r="AX370" s="15" t="s">
        <v>79</v>
      </c>
      <c r="AY370" s="180" t="s">
        <v>157</v>
      </c>
    </row>
    <row r="371" spans="1:65" s="2" customFormat="1" ht="45" customHeight="1" x14ac:dyDescent="0.2">
      <c r="A371" s="30"/>
      <c r="B371" s="147"/>
      <c r="C371" s="148" t="s">
        <v>597</v>
      </c>
      <c r="D371" s="148" t="s">
        <v>159</v>
      </c>
      <c r="E371" s="149" t="s">
        <v>5235</v>
      </c>
      <c r="F371" s="150" t="s">
        <v>8203</v>
      </c>
      <c r="G371" s="151" t="s">
        <v>168</v>
      </c>
      <c r="H371" s="152">
        <v>17.207999999999998</v>
      </c>
      <c r="I371" s="152"/>
      <c r="J371" s="152">
        <f>ROUND(I371*H371,3)</f>
        <v>0</v>
      </c>
      <c r="K371" s="153"/>
      <c r="L371" s="31"/>
      <c r="M371" s="154" t="s">
        <v>1</v>
      </c>
      <c r="N371" s="155" t="s">
        <v>37</v>
      </c>
      <c r="O371" s="156">
        <v>0</v>
      </c>
      <c r="P371" s="156">
        <f>O371*H371</f>
        <v>0</v>
      </c>
      <c r="Q371" s="156">
        <v>0</v>
      </c>
      <c r="R371" s="156">
        <f>Q371*H371</f>
        <v>0</v>
      </c>
      <c r="S371" s="156">
        <v>0</v>
      </c>
      <c r="T371" s="157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8" t="s">
        <v>220</v>
      </c>
      <c r="AT371" s="158" t="s">
        <v>159</v>
      </c>
      <c r="AU371" s="158" t="s">
        <v>87</v>
      </c>
      <c r="AY371" s="18" t="s">
        <v>157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8" t="s">
        <v>87</v>
      </c>
      <c r="BK371" s="160">
        <f>ROUND(I371*H371,3)</f>
        <v>0</v>
      </c>
      <c r="BL371" s="18" t="s">
        <v>220</v>
      </c>
      <c r="BM371" s="158" t="s">
        <v>5236</v>
      </c>
    </row>
    <row r="372" spans="1:65" s="14" customFormat="1" x14ac:dyDescent="0.2">
      <c r="B372" s="172"/>
      <c r="D372" s="166" t="s">
        <v>269</v>
      </c>
      <c r="E372" s="173" t="s">
        <v>1</v>
      </c>
      <c r="F372" s="174" t="s">
        <v>5237</v>
      </c>
      <c r="H372" s="175">
        <v>7.93</v>
      </c>
      <c r="L372" s="172"/>
      <c r="M372" s="176"/>
      <c r="N372" s="177"/>
      <c r="O372" s="177"/>
      <c r="P372" s="177"/>
      <c r="Q372" s="177"/>
      <c r="R372" s="177"/>
      <c r="S372" s="177"/>
      <c r="T372" s="178"/>
      <c r="AT372" s="173" t="s">
        <v>269</v>
      </c>
      <c r="AU372" s="173" t="s">
        <v>87</v>
      </c>
      <c r="AV372" s="14" t="s">
        <v>87</v>
      </c>
      <c r="AW372" s="14" t="s">
        <v>26</v>
      </c>
      <c r="AX372" s="14" t="s">
        <v>71</v>
      </c>
      <c r="AY372" s="173" t="s">
        <v>157</v>
      </c>
    </row>
    <row r="373" spans="1:65" s="16" customFormat="1" x14ac:dyDescent="0.2">
      <c r="B373" s="186"/>
      <c r="D373" s="166" t="s">
        <v>269</v>
      </c>
      <c r="E373" s="187" t="s">
        <v>1</v>
      </c>
      <c r="F373" s="188" t="s">
        <v>319</v>
      </c>
      <c r="H373" s="189">
        <v>7.93</v>
      </c>
      <c r="L373" s="186"/>
      <c r="M373" s="190"/>
      <c r="N373" s="191"/>
      <c r="O373" s="191"/>
      <c r="P373" s="191"/>
      <c r="Q373" s="191"/>
      <c r="R373" s="191"/>
      <c r="S373" s="191"/>
      <c r="T373" s="192"/>
      <c r="AT373" s="187" t="s">
        <v>269</v>
      </c>
      <c r="AU373" s="187" t="s">
        <v>87</v>
      </c>
      <c r="AV373" s="16" t="s">
        <v>92</v>
      </c>
      <c r="AW373" s="16" t="s">
        <v>26</v>
      </c>
      <c r="AX373" s="16" t="s">
        <v>71</v>
      </c>
      <c r="AY373" s="187" t="s">
        <v>157</v>
      </c>
    </row>
    <row r="374" spans="1:65" s="14" customFormat="1" x14ac:dyDescent="0.2">
      <c r="B374" s="172"/>
      <c r="D374" s="166" t="s">
        <v>269</v>
      </c>
      <c r="E374" s="173" t="s">
        <v>1</v>
      </c>
      <c r="F374" s="174" t="s">
        <v>5238</v>
      </c>
      <c r="H374" s="175">
        <v>9.2780000000000005</v>
      </c>
      <c r="L374" s="172"/>
      <c r="M374" s="176"/>
      <c r="N374" s="177"/>
      <c r="O374" s="177"/>
      <c r="P374" s="177"/>
      <c r="Q374" s="177"/>
      <c r="R374" s="177"/>
      <c r="S374" s="177"/>
      <c r="T374" s="178"/>
      <c r="AT374" s="173" t="s">
        <v>269</v>
      </c>
      <c r="AU374" s="173" t="s">
        <v>87</v>
      </c>
      <c r="AV374" s="14" t="s">
        <v>87</v>
      </c>
      <c r="AW374" s="14" t="s">
        <v>26</v>
      </c>
      <c r="AX374" s="14" t="s">
        <v>71</v>
      </c>
      <c r="AY374" s="173" t="s">
        <v>157</v>
      </c>
    </row>
    <row r="375" spans="1:65" s="16" customFormat="1" x14ac:dyDescent="0.2">
      <c r="B375" s="186"/>
      <c r="D375" s="166" t="s">
        <v>269</v>
      </c>
      <c r="E375" s="187" t="s">
        <v>1</v>
      </c>
      <c r="F375" s="188" t="s">
        <v>319</v>
      </c>
      <c r="H375" s="189">
        <v>9.2780000000000005</v>
      </c>
      <c r="L375" s="186"/>
      <c r="M375" s="190"/>
      <c r="N375" s="191"/>
      <c r="O375" s="191"/>
      <c r="P375" s="191"/>
      <c r="Q375" s="191"/>
      <c r="R375" s="191"/>
      <c r="S375" s="191"/>
      <c r="T375" s="192"/>
      <c r="AT375" s="187" t="s">
        <v>269</v>
      </c>
      <c r="AU375" s="187" t="s">
        <v>87</v>
      </c>
      <c r="AV375" s="16" t="s">
        <v>92</v>
      </c>
      <c r="AW375" s="16" t="s">
        <v>26</v>
      </c>
      <c r="AX375" s="16" t="s">
        <v>71</v>
      </c>
      <c r="AY375" s="187" t="s">
        <v>157</v>
      </c>
    </row>
    <row r="376" spans="1:65" s="15" customFormat="1" x14ac:dyDescent="0.2">
      <c r="B376" s="179"/>
      <c r="D376" s="166" t="s">
        <v>269</v>
      </c>
      <c r="E376" s="180" t="s">
        <v>1</v>
      </c>
      <c r="F376" s="181" t="s">
        <v>272</v>
      </c>
      <c r="H376" s="182">
        <v>17.207999999999998</v>
      </c>
      <c r="L376" s="179"/>
      <c r="M376" s="183"/>
      <c r="N376" s="184"/>
      <c r="O376" s="184"/>
      <c r="P376" s="184"/>
      <c r="Q376" s="184"/>
      <c r="R376" s="184"/>
      <c r="S376" s="184"/>
      <c r="T376" s="185"/>
      <c r="AT376" s="180" t="s">
        <v>269</v>
      </c>
      <c r="AU376" s="180" t="s">
        <v>87</v>
      </c>
      <c r="AV376" s="15" t="s">
        <v>162</v>
      </c>
      <c r="AW376" s="15" t="s">
        <v>26</v>
      </c>
      <c r="AX376" s="15" t="s">
        <v>79</v>
      </c>
      <c r="AY376" s="180" t="s">
        <v>157</v>
      </c>
    </row>
    <row r="377" spans="1:65" s="2" customFormat="1" ht="30.75" customHeight="1" x14ac:dyDescent="0.2">
      <c r="A377" s="30"/>
      <c r="B377" s="147"/>
      <c r="C377" s="148" t="s">
        <v>601</v>
      </c>
      <c r="D377" s="148" t="s">
        <v>159</v>
      </c>
      <c r="E377" s="149" t="s">
        <v>5239</v>
      </c>
      <c r="F377" s="150" t="s">
        <v>8204</v>
      </c>
      <c r="G377" s="151" t="s">
        <v>168</v>
      </c>
      <c r="H377" s="152">
        <v>40.86</v>
      </c>
      <c r="I377" s="152"/>
      <c r="J377" s="152">
        <f>ROUND(I377*H377,3)</f>
        <v>0</v>
      </c>
      <c r="K377" s="153"/>
      <c r="L377" s="31"/>
      <c r="M377" s="154" t="s">
        <v>1</v>
      </c>
      <c r="N377" s="155" t="s">
        <v>37</v>
      </c>
      <c r="O377" s="156">
        <v>0</v>
      </c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220</v>
      </c>
      <c r="AT377" s="158" t="s">
        <v>159</v>
      </c>
      <c r="AU377" s="158" t="s">
        <v>87</v>
      </c>
      <c r="AY377" s="18" t="s">
        <v>157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87</v>
      </c>
      <c r="BK377" s="160">
        <f>ROUND(I377*H377,3)</f>
        <v>0</v>
      </c>
      <c r="BL377" s="18" t="s">
        <v>220</v>
      </c>
      <c r="BM377" s="158" t="s">
        <v>5240</v>
      </c>
    </row>
    <row r="378" spans="1:65" s="14" customFormat="1" x14ac:dyDescent="0.2">
      <c r="B378" s="172"/>
      <c r="D378" s="166" t="s">
        <v>269</v>
      </c>
      <c r="E378" s="173" t="s">
        <v>1</v>
      </c>
      <c r="F378" s="174" t="s">
        <v>5093</v>
      </c>
      <c r="H378" s="175">
        <v>10.9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4" customFormat="1" x14ac:dyDescent="0.2">
      <c r="B379" s="172"/>
      <c r="D379" s="166" t="s">
        <v>269</v>
      </c>
      <c r="E379" s="173" t="s">
        <v>1</v>
      </c>
      <c r="F379" s="174" t="s">
        <v>5094</v>
      </c>
      <c r="H379" s="175">
        <v>1.87</v>
      </c>
      <c r="L379" s="172"/>
      <c r="M379" s="176"/>
      <c r="N379" s="177"/>
      <c r="O379" s="177"/>
      <c r="P379" s="177"/>
      <c r="Q379" s="177"/>
      <c r="R379" s="177"/>
      <c r="S379" s="177"/>
      <c r="T379" s="178"/>
      <c r="AT379" s="173" t="s">
        <v>269</v>
      </c>
      <c r="AU379" s="173" t="s">
        <v>87</v>
      </c>
      <c r="AV379" s="14" t="s">
        <v>87</v>
      </c>
      <c r="AW379" s="14" t="s">
        <v>26</v>
      </c>
      <c r="AX379" s="14" t="s">
        <v>71</v>
      </c>
      <c r="AY379" s="173" t="s">
        <v>157</v>
      </c>
    </row>
    <row r="380" spans="1:65" s="14" customFormat="1" x14ac:dyDescent="0.2">
      <c r="B380" s="172"/>
      <c r="D380" s="166" t="s">
        <v>269</v>
      </c>
      <c r="E380" s="173" t="s">
        <v>1</v>
      </c>
      <c r="F380" s="174" t="s">
        <v>5095</v>
      </c>
      <c r="H380" s="175">
        <v>1.83</v>
      </c>
      <c r="L380" s="172"/>
      <c r="M380" s="176"/>
      <c r="N380" s="177"/>
      <c r="O380" s="177"/>
      <c r="P380" s="177"/>
      <c r="Q380" s="177"/>
      <c r="R380" s="177"/>
      <c r="S380" s="177"/>
      <c r="T380" s="178"/>
      <c r="AT380" s="173" t="s">
        <v>269</v>
      </c>
      <c r="AU380" s="173" t="s">
        <v>87</v>
      </c>
      <c r="AV380" s="14" t="s">
        <v>87</v>
      </c>
      <c r="AW380" s="14" t="s">
        <v>26</v>
      </c>
      <c r="AX380" s="14" t="s">
        <v>71</v>
      </c>
      <c r="AY380" s="173" t="s">
        <v>157</v>
      </c>
    </row>
    <row r="381" spans="1:65" s="14" customFormat="1" x14ac:dyDescent="0.2">
      <c r="B381" s="172"/>
      <c r="D381" s="166" t="s">
        <v>269</v>
      </c>
      <c r="E381" s="173" t="s">
        <v>1</v>
      </c>
      <c r="F381" s="174" t="s">
        <v>5096</v>
      </c>
      <c r="H381" s="175">
        <v>3.78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4" customFormat="1" x14ac:dyDescent="0.2">
      <c r="B382" s="172"/>
      <c r="D382" s="166" t="s">
        <v>269</v>
      </c>
      <c r="E382" s="173" t="s">
        <v>1</v>
      </c>
      <c r="F382" s="174" t="s">
        <v>5097</v>
      </c>
      <c r="H382" s="175">
        <v>5.28</v>
      </c>
      <c r="L382" s="172"/>
      <c r="M382" s="176"/>
      <c r="N382" s="177"/>
      <c r="O382" s="177"/>
      <c r="P382" s="177"/>
      <c r="Q382" s="177"/>
      <c r="R382" s="177"/>
      <c r="S382" s="177"/>
      <c r="T382" s="178"/>
      <c r="AT382" s="173" t="s">
        <v>269</v>
      </c>
      <c r="AU382" s="173" t="s">
        <v>87</v>
      </c>
      <c r="AV382" s="14" t="s">
        <v>87</v>
      </c>
      <c r="AW382" s="14" t="s">
        <v>26</v>
      </c>
      <c r="AX382" s="14" t="s">
        <v>71</v>
      </c>
      <c r="AY382" s="173" t="s">
        <v>157</v>
      </c>
    </row>
    <row r="383" spans="1:65" s="14" customFormat="1" x14ac:dyDescent="0.2">
      <c r="B383" s="172"/>
      <c r="D383" s="166" t="s">
        <v>269</v>
      </c>
      <c r="E383" s="173" t="s">
        <v>1</v>
      </c>
      <c r="F383" s="174" t="s">
        <v>5098</v>
      </c>
      <c r="H383" s="175">
        <v>3.7</v>
      </c>
      <c r="L383" s="172"/>
      <c r="M383" s="176"/>
      <c r="N383" s="177"/>
      <c r="O383" s="177"/>
      <c r="P383" s="177"/>
      <c r="Q383" s="177"/>
      <c r="R383" s="177"/>
      <c r="S383" s="177"/>
      <c r="T383" s="178"/>
      <c r="AT383" s="173" t="s">
        <v>269</v>
      </c>
      <c r="AU383" s="173" t="s">
        <v>87</v>
      </c>
      <c r="AV383" s="14" t="s">
        <v>87</v>
      </c>
      <c r="AW383" s="14" t="s">
        <v>26</v>
      </c>
      <c r="AX383" s="14" t="s">
        <v>71</v>
      </c>
      <c r="AY383" s="173" t="s">
        <v>157</v>
      </c>
    </row>
    <row r="384" spans="1:65" s="14" customFormat="1" x14ac:dyDescent="0.2">
      <c r="B384" s="172"/>
      <c r="D384" s="166" t="s">
        <v>269</v>
      </c>
      <c r="E384" s="173" t="s">
        <v>1</v>
      </c>
      <c r="F384" s="174" t="s">
        <v>5099</v>
      </c>
      <c r="H384" s="175">
        <v>3.2</v>
      </c>
      <c r="L384" s="172"/>
      <c r="M384" s="176"/>
      <c r="N384" s="177"/>
      <c r="O384" s="177"/>
      <c r="P384" s="177"/>
      <c r="Q384" s="177"/>
      <c r="R384" s="177"/>
      <c r="S384" s="177"/>
      <c r="T384" s="178"/>
      <c r="AT384" s="173" t="s">
        <v>269</v>
      </c>
      <c r="AU384" s="173" t="s">
        <v>87</v>
      </c>
      <c r="AV384" s="14" t="s">
        <v>87</v>
      </c>
      <c r="AW384" s="14" t="s">
        <v>26</v>
      </c>
      <c r="AX384" s="14" t="s">
        <v>71</v>
      </c>
      <c r="AY384" s="173" t="s">
        <v>157</v>
      </c>
    </row>
    <row r="385" spans="1:65" s="14" customFormat="1" x14ac:dyDescent="0.2">
      <c r="B385" s="172"/>
      <c r="D385" s="166" t="s">
        <v>269</v>
      </c>
      <c r="E385" s="173" t="s">
        <v>1</v>
      </c>
      <c r="F385" s="174" t="s">
        <v>5100</v>
      </c>
      <c r="H385" s="175">
        <v>3.66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4" customFormat="1" x14ac:dyDescent="0.2">
      <c r="B386" s="172"/>
      <c r="D386" s="166" t="s">
        <v>269</v>
      </c>
      <c r="E386" s="173" t="s">
        <v>1</v>
      </c>
      <c r="F386" s="174" t="s">
        <v>5101</v>
      </c>
      <c r="H386" s="175">
        <v>6.64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1:65" s="16" customFormat="1" x14ac:dyDescent="0.2">
      <c r="B387" s="186"/>
      <c r="D387" s="166" t="s">
        <v>269</v>
      </c>
      <c r="E387" s="187" t="s">
        <v>1</v>
      </c>
      <c r="F387" s="188" t="s">
        <v>319</v>
      </c>
      <c r="H387" s="189">
        <v>40.86</v>
      </c>
      <c r="L387" s="186"/>
      <c r="M387" s="190"/>
      <c r="N387" s="191"/>
      <c r="O387" s="191"/>
      <c r="P387" s="191"/>
      <c r="Q387" s="191"/>
      <c r="R387" s="191"/>
      <c r="S387" s="191"/>
      <c r="T387" s="192"/>
      <c r="AT387" s="187" t="s">
        <v>269</v>
      </c>
      <c r="AU387" s="187" t="s">
        <v>87</v>
      </c>
      <c r="AV387" s="16" t="s">
        <v>92</v>
      </c>
      <c r="AW387" s="16" t="s">
        <v>26</v>
      </c>
      <c r="AX387" s="16" t="s">
        <v>71</v>
      </c>
      <c r="AY387" s="187" t="s">
        <v>157</v>
      </c>
    </row>
    <row r="388" spans="1:65" s="15" customFormat="1" x14ac:dyDescent="0.2">
      <c r="B388" s="179"/>
      <c r="D388" s="166" t="s">
        <v>269</v>
      </c>
      <c r="E388" s="180" t="s">
        <v>1</v>
      </c>
      <c r="F388" s="181" t="s">
        <v>272</v>
      </c>
      <c r="H388" s="182">
        <v>40.86</v>
      </c>
      <c r="L388" s="179"/>
      <c r="M388" s="183"/>
      <c r="N388" s="184"/>
      <c r="O388" s="184"/>
      <c r="P388" s="184"/>
      <c r="Q388" s="184"/>
      <c r="R388" s="184"/>
      <c r="S388" s="184"/>
      <c r="T388" s="185"/>
      <c r="AT388" s="180" t="s">
        <v>269</v>
      </c>
      <c r="AU388" s="180" t="s">
        <v>87</v>
      </c>
      <c r="AV388" s="15" t="s">
        <v>162</v>
      </c>
      <c r="AW388" s="15" t="s">
        <v>26</v>
      </c>
      <c r="AX388" s="15" t="s">
        <v>79</v>
      </c>
      <c r="AY388" s="180" t="s">
        <v>157</v>
      </c>
    </row>
    <row r="389" spans="1:65" s="2" customFormat="1" ht="14.45" customHeight="1" x14ac:dyDescent="0.2">
      <c r="A389" s="30"/>
      <c r="B389" s="147"/>
      <c r="C389" s="148" t="s">
        <v>607</v>
      </c>
      <c r="D389" s="148" t="s">
        <v>159</v>
      </c>
      <c r="E389" s="149" t="s">
        <v>5241</v>
      </c>
      <c r="F389" s="150" t="s">
        <v>5242</v>
      </c>
      <c r="G389" s="151" t="s">
        <v>205</v>
      </c>
      <c r="H389" s="152">
        <v>2</v>
      </c>
      <c r="I389" s="152"/>
      <c r="J389" s="152">
        <f>ROUND(I389*H389,3)</f>
        <v>0</v>
      </c>
      <c r="K389" s="153"/>
      <c r="L389" s="31"/>
      <c r="M389" s="154" t="s">
        <v>1</v>
      </c>
      <c r="N389" s="155" t="s">
        <v>37</v>
      </c>
      <c r="O389" s="156">
        <v>0</v>
      </c>
      <c r="P389" s="156">
        <f>O389*H389</f>
        <v>0</v>
      </c>
      <c r="Q389" s="156">
        <v>0</v>
      </c>
      <c r="R389" s="156">
        <f>Q389*H389</f>
        <v>0</v>
      </c>
      <c r="S389" s="156">
        <v>0</v>
      </c>
      <c r="T389" s="157">
        <f>S389*H389</f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58" t="s">
        <v>220</v>
      </c>
      <c r="AT389" s="158" t="s">
        <v>159</v>
      </c>
      <c r="AU389" s="158" t="s">
        <v>87</v>
      </c>
      <c r="AY389" s="18" t="s">
        <v>157</v>
      </c>
      <c r="BE389" s="159">
        <f>IF(N389="základná",J389,0)</f>
        <v>0</v>
      </c>
      <c r="BF389" s="159">
        <f>IF(N389="znížená",J389,0)</f>
        <v>0</v>
      </c>
      <c r="BG389" s="159">
        <f>IF(N389="zákl. prenesená",J389,0)</f>
        <v>0</v>
      </c>
      <c r="BH389" s="159">
        <f>IF(N389="zníž. prenesená",J389,0)</f>
        <v>0</v>
      </c>
      <c r="BI389" s="159">
        <f>IF(N389="nulová",J389,0)</f>
        <v>0</v>
      </c>
      <c r="BJ389" s="18" t="s">
        <v>87</v>
      </c>
      <c r="BK389" s="160">
        <f>ROUND(I389*H389,3)</f>
        <v>0</v>
      </c>
      <c r="BL389" s="18" t="s">
        <v>220</v>
      </c>
      <c r="BM389" s="158" t="s">
        <v>5243</v>
      </c>
    </row>
    <row r="390" spans="1:65" s="2" customFormat="1" ht="36" customHeight="1" x14ac:dyDescent="0.2">
      <c r="A390" s="30"/>
      <c r="B390" s="147"/>
      <c r="C390" s="148" t="s">
        <v>613</v>
      </c>
      <c r="D390" s="148" t="s">
        <v>159</v>
      </c>
      <c r="E390" s="149" t="s">
        <v>664</v>
      </c>
      <c r="F390" s="150" t="s">
        <v>665</v>
      </c>
      <c r="G390" s="151" t="s">
        <v>514</v>
      </c>
      <c r="H390" s="152">
        <v>4.5</v>
      </c>
      <c r="I390" s="152"/>
      <c r="J390" s="152">
        <f>ROUND(I390*H390,3)</f>
        <v>0</v>
      </c>
      <c r="K390" s="153"/>
      <c r="L390" s="31"/>
      <c r="M390" s="154" t="s">
        <v>1</v>
      </c>
      <c r="N390" s="155" t="s">
        <v>37</v>
      </c>
      <c r="O390" s="156">
        <v>0</v>
      </c>
      <c r="P390" s="156">
        <f>O390*H390</f>
        <v>0</v>
      </c>
      <c r="Q390" s="156">
        <v>0</v>
      </c>
      <c r="R390" s="156">
        <f>Q390*H390</f>
        <v>0</v>
      </c>
      <c r="S390" s="156">
        <v>0</v>
      </c>
      <c r="T390" s="157">
        <f>S390*H390</f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58" t="s">
        <v>220</v>
      </c>
      <c r="AT390" s="158" t="s">
        <v>159</v>
      </c>
      <c r="AU390" s="158" t="s">
        <v>87</v>
      </c>
      <c r="AY390" s="18" t="s">
        <v>157</v>
      </c>
      <c r="BE390" s="159">
        <f>IF(N390="základná",J390,0)</f>
        <v>0</v>
      </c>
      <c r="BF390" s="159">
        <f>IF(N390="znížená",J390,0)</f>
        <v>0</v>
      </c>
      <c r="BG390" s="159">
        <f>IF(N390="zákl. prenesená",J390,0)</f>
        <v>0</v>
      </c>
      <c r="BH390" s="159">
        <f>IF(N390="zníž. prenesená",J390,0)</f>
        <v>0</v>
      </c>
      <c r="BI390" s="159">
        <f>IF(N390="nulová",J390,0)</f>
        <v>0</v>
      </c>
      <c r="BJ390" s="18" t="s">
        <v>87</v>
      </c>
      <c r="BK390" s="160">
        <f>ROUND(I390*H390,3)</f>
        <v>0</v>
      </c>
      <c r="BL390" s="18" t="s">
        <v>220</v>
      </c>
      <c r="BM390" s="158" t="s">
        <v>5244</v>
      </c>
    </row>
    <row r="391" spans="1:65" s="12" customFormat="1" ht="22.9" customHeight="1" x14ac:dyDescent="0.2">
      <c r="B391" s="135"/>
      <c r="D391" s="136" t="s">
        <v>70</v>
      </c>
      <c r="E391" s="145" t="s">
        <v>667</v>
      </c>
      <c r="F391" s="145" t="s">
        <v>668</v>
      </c>
      <c r="J391" s="146">
        <f>BK391</f>
        <v>0</v>
      </c>
      <c r="L391" s="135"/>
      <c r="M391" s="139"/>
      <c r="N391" s="140"/>
      <c r="O391" s="140"/>
      <c r="P391" s="141">
        <f>SUM(P392:P399)</f>
        <v>0</v>
      </c>
      <c r="Q391" s="140"/>
      <c r="R391" s="141">
        <f>SUM(R392:R399)</f>
        <v>0</v>
      </c>
      <c r="S391" s="140"/>
      <c r="T391" s="142">
        <f>SUM(T392:T399)</f>
        <v>0</v>
      </c>
      <c r="AR391" s="136" t="s">
        <v>87</v>
      </c>
      <c r="AT391" s="143" t="s">
        <v>70</v>
      </c>
      <c r="AU391" s="143" t="s">
        <v>79</v>
      </c>
      <c r="AY391" s="136" t="s">
        <v>157</v>
      </c>
      <c r="BK391" s="144">
        <f>SUM(BK392:BK399)</f>
        <v>0</v>
      </c>
    </row>
    <row r="392" spans="1:65" s="2" customFormat="1" ht="24.2" customHeight="1" x14ac:dyDescent="0.2">
      <c r="A392" s="30"/>
      <c r="B392" s="147"/>
      <c r="C392" s="148" t="s">
        <v>620</v>
      </c>
      <c r="D392" s="148" t="s">
        <v>159</v>
      </c>
      <c r="E392" s="149" t="s">
        <v>5245</v>
      </c>
      <c r="F392" s="150" t="s">
        <v>5246</v>
      </c>
      <c r="G392" s="151" t="s">
        <v>168</v>
      </c>
      <c r="H392" s="152">
        <v>0.86399999999999999</v>
      </c>
      <c r="I392" s="152"/>
      <c r="J392" s="152">
        <f>ROUND(I392*H392,3)</f>
        <v>0</v>
      </c>
      <c r="K392" s="153"/>
      <c r="L392" s="31"/>
      <c r="M392" s="154" t="s">
        <v>1</v>
      </c>
      <c r="N392" s="155" t="s">
        <v>37</v>
      </c>
      <c r="O392" s="156">
        <v>0</v>
      </c>
      <c r="P392" s="156">
        <f>O392*H392</f>
        <v>0</v>
      </c>
      <c r="Q392" s="156">
        <v>0</v>
      </c>
      <c r="R392" s="156">
        <f>Q392*H392</f>
        <v>0</v>
      </c>
      <c r="S392" s="156">
        <v>0</v>
      </c>
      <c r="T392" s="157">
        <f>S392*H392</f>
        <v>0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220</v>
      </c>
      <c r="AT392" s="158" t="s">
        <v>159</v>
      </c>
      <c r="AU392" s="158" t="s">
        <v>87</v>
      </c>
      <c r="AY392" s="18" t="s">
        <v>157</v>
      </c>
      <c r="BE392" s="159">
        <f>IF(N392="základná",J392,0)</f>
        <v>0</v>
      </c>
      <c r="BF392" s="159">
        <f>IF(N392="znížená",J392,0)</f>
        <v>0</v>
      </c>
      <c r="BG392" s="159">
        <f>IF(N392="zákl. prenesená",J392,0)</f>
        <v>0</v>
      </c>
      <c r="BH392" s="159">
        <f>IF(N392="zníž. prenesená",J392,0)</f>
        <v>0</v>
      </c>
      <c r="BI392" s="159">
        <f>IF(N392="nulová",J392,0)</f>
        <v>0</v>
      </c>
      <c r="BJ392" s="18" t="s">
        <v>87</v>
      </c>
      <c r="BK392" s="160">
        <f>ROUND(I392*H392,3)</f>
        <v>0</v>
      </c>
      <c r="BL392" s="18" t="s">
        <v>220</v>
      </c>
      <c r="BM392" s="158" t="s">
        <v>5247</v>
      </c>
    </row>
    <row r="393" spans="1:65" s="14" customFormat="1" x14ac:dyDescent="0.2">
      <c r="B393" s="172"/>
      <c r="D393" s="166" t="s">
        <v>269</v>
      </c>
      <c r="E393" s="173" t="s">
        <v>1</v>
      </c>
      <c r="F393" s="174" t="s">
        <v>5248</v>
      </c>
      <c r="H393" s="175">
        <v>0.86399999999999999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5" customFormat="1" x14ac:dyDescent="0.2">
      <c r="B394" s="179"/>
      <c r="D394" s="166" t="s">
        <v>269</v>
      </c>
      <c r="E394" s="180" t="s">
        <v>1</v>
      </c>
      <c r="F394" s="181" t="s">
        <v>272</v>
      </c>
      <c r="H394" s="182">
        <v>0.86399999999999999</v>
      </c>
      <c r="L394" s="179"/>
      <c r="M394" s="183"/>
      <c r="N394" s="184"/>
      <c r="O394" s="184"/>
      <c r="P394" s="184"/>
      <c r="Q394" s="184"/>
      <c r="R394" s="184"/>
      <c r="S394" s="184"/>
      <c r="T394" s="185"/>
      <c r="AT394" s="180" t="s">
        <v>269</v>
      </c>
      <c r="AU394" s="180" t="s">
        <v>87</v>
      </c>
      <c r="AV394" s="15" t="s">
        <v>162</v>
      </c>
      <c r="AW394" s="15" t="s">
        <v>26</v>
      </c>
      <c r="AX394" s="15" t="s">
        <v>79</v>
      </c>
      <c r="AY394" s="180" t="s">
        <v>157</v>
      </c>
    </row>
    <row r="395" spans="1:65" s="2" customFormat="1" ht="27.75" customHeight="1" x14ac:dyDescent="0.2">
      <c r="A395" s="30"/>
      <c r="B395" s="147"/>
      <c r="C395" s="148" t="s">
        <v>626</v>
      </c>
      <c r="D395" s="148" t="s">
        <v>159</v>
      </c>
      <c r="E395" s="149" t="s">
        <v>5249</v>
      </c>
      <c r="F395" s="150" t="s">
        <v>8205</v>
      </c>
      <c r="G395" s="151" t="s">
        <v>196</v>
      </c>
      <c r="H395" s="152">
        <v>2.88</v>
      </c>
      <c r="I395" s="152"/>
      <c r="J395" s="152">
        <f>ROUND(I395*H395,3)</f>
        <v>0</v>
      </c>
      <c r="K395" s="153"/>
      <c r="L395" s="31"/>
      <c r="M395" s="154" t="s">
        <v>1</v>
      </c>
      <c r="N395" s="155" t="s">
        <v>37</v>
      </c>
      <c r="O395" s="156">
        <v>0</v>
      </c>
      <c r="P395" s="156">
        <f>O395*H395</f>
        <v>0</v>
      </c>
      <c r="Q395" s="156">
        <v>0</v>
      </c>
      <c r="R395" s="156">
        <f>Q395*H395</f>
        <v>0</v>
      </c>
      <c r="S395" s="156">
        <v>0</v>
      </c>
      <c r="T395" s="157">
        <f>S395*H395</f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58" t="s">
        <v>220</v>
      </c>
      <c r="AT395" s="158" t="s">
        <v>159</v>
      </c>
      <c r="AU395" s="158" t="s">
        <v>87</v>
      </c>
      <c r="AY395" s="18" t="s">
        <v>157</v>
      </c>
      <c r="BE395" s="159">
        <f>IF(N395="základná",J395,0)</f>
        <v>0</v>
      </c>
      <c r="BF395" s="159">
        <f>IF(N395="znížená",J395,0)</f>
        <v>0</v>
      </c>
      <c r="BG395" s="159">
        <f>IF(N395="zákl. prenesená",J395,0)</f>
        <v>0</v>
      </c>
      <c r="BH395" s="159">
        <f>IF(N395="zníž. prenesená",J395,0)</f>
        <v>0</v>
      </c>
      <c r="BI395" s="159">
        <f>IF(N395="nulová",J395,0)</f>
        <v>0</v>
      </c>
      <c r="BJ395" s="18" t="s">
        <v>87</v>
      </c>
      <c r="BK395" s="160">
        <f>ROUND(I395*H395,3)</f>
        <v>0</v>
      </c>
      <c r="BL395" s="18" t="s">
        <v>220</v>
      </c>
      <c r="BM395" s="158" t="s">
        <v>5250</v>
      </c>
    </row>
    <row r="396" spans="1:65" s="14" customFormat="1" x14ac:dyDescent="0.2">
      <c r="B396" s="172"/>
      <c r="D396" s="166" t="s">
        <v>269</v>
      </c>
      <c r="E396" s="173" t="s">
        <v>1</v>
      </c>
      <c r="F396" s="174" t="s">
        <v>5251</v>
      </c>
      <c r="H396" s="175">
        <v>2.88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6" customFormat="1" x14ac:dyDescent="0.2">
      <c r="B397" s="186"/>
      <c r="D397" s="166" t="s">
        <v>269</v>
      </c>
      <c r="E397" s="187" t="s">
        <v>1</v>
      </c>
      <c r="F397" s="188" t="s">
        <v>319</v>
      </c>
      <c r="H397" s="189">
        <v>2.88</v>
      </c>
      <c r="L397" s="186"/>
      <c r="M397" s="190"/>
      <c r="N397" s="191"/>
      <c r="O397" s="191"/>
      <c r="P397" s="191"/>
      <c r="Q397" s="191"/>
      <c r="R397" s="191"/>
      <c r="S397" s="191"/>
      <c r="T397" s="192"/>
      <c r="AT397" s="187" t="s">
        <v>269</v>
      </c>
      <c r="AU397" s="187" t="s">
        <v>87</v>
      </c>
      <c r="AV397" s="16" t="s">
        <v>92</v>
      </c>
      <c r="AW397" s="16" t="s">
        <v>26</v>
      </c>
      <c r="AX397" s="16" t="s">
        <v>71</v>
      </c>
      <c r="AY397" s="187" t="s">
        <v>157</v>
      </c>
    </row>
    <row r="398" spans="1:65" s="15" customFormat="1" x14ac:dyDescent="0.2">
      <c r="B398" s="179"/>
      <c r="D398" s="166" t="s">
        <v>269</v>
      </c>
      <c r="E398" s="180" t="s">
        <v>1</v>
      </c>
      <c r="F398" s="181" t="s">
        <v>272</v>
      </c>
      <c r="H398" s="182">
        <v>2.88</v>
      </c>
      <c r="L398" s="179"/>
      <c r="M398" s="183"/>
      <c r="N398" s="184"/>
      <c r="O398" s="184"/>
      <c r="P398" s="184"/>
      <c r="Q398" s="184"/>
      <c r="R398" s="184"/>
      <c r="S398" s="184"/>
      <c r="T398" s="185"/>
      <c r="AT398" s="180" t="s">
        <v>269</v>
      </c>
      <c r="AU398" s="180" t="s">
        <v>87</v>
      </c>
      <c r="AV398" s="15" t="s">
        <v>162</v>
      </c>
      <c r="AW398" s="15" t="s">
        <v>26</v>
      </c>
      <c r="AX398" s="15" t="s">
        <v>79</v>
      </c>
      <c r="AY398" s="180" t="s">
        <v>157</v>
      </c>
    </row>
    <row r="399" spans="1:65" s="2" customFormat="1" ht="24.2" customHeight="1" x14ac:dyDescent="0.2">
      <c r="A399" s="30"/>
      <c r="B399" s="147"/>
      <c r="C399" s="148" t="s">
        <v>632</v>
      </c>
      <c r="D399" s="148" t="s">
        <v>159</v>
      </c>
      <c r="E399" s="149" t="s">
        <v>5252</v>
      </c>
      <c r="F399" s="150" t="s">
        <v>5253</v>
      </c>
      <c r="G399" s="151" t="s">
        <v>514</v>
      </c>
      <c r="H399" s="152">
        <v>1.9</v>
      </c>
      <c r="I399" s="152"/>
      <c r="J399" s="152">
        <f>ROUND(I399*H399,3)</f>
        <v>0</v>
      </c>
      <c r="K399" s="153"/>
      <c r="L399" s="31"/>
      <c r="M399" s="154" t="s">
        <v>1</v>
      </c>
      <c r="N399" s="155" t="s">
        <v>37</v>
      </c>
      <c r="O399" s="156">
        <v>0</v>
      </c>
      <c r="P399" s="156">
        <f>O399*H399</f>
        <v>0</v>
      </c>
      <c r="Q399" s="156">
        <v>0</v>
      </c>
      <c r="R399" s="156">
        <f>Q399*H399</f>
        <v>0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220</v>
      </c>
      <c r="AT399" s="158" t="s">
        <v>159</v>
      </c>
      <c r="AU399" s="158" t="s">
        <v>87</v>
      </c>
      <c r="AY399" s="18" t="s">
        <v>157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87</v>
      </c>
      <c r="BK399" s="160">
        <f>ROUND(I399*H399,3)</f>
        <v>0</v>
      </c>
      <c r="BL399" s="18" t="s">
        <v>220</v>
      </c>
      <c r="BM399" s="158" t="s">
        <v>5254</v>
      </c>
    </row>
    <row r="400" spans="1:65" s="12" customFormat="1" ht="22.9" customHeight="1" x14ac:dyDescent="0.2">
      <c r="B400" s="135"/>
      <c r="D400" s="136" t="s">
        <v>70</v>
      </c>
      <c r="E400" s="145" t="s">
        <v>708</v>
      </c>
      <c r="F400" s="145" t="s">
        <v>709</v>
      </c>
      <c r="J400" s="146">
        <f>BK400</f>
        <v>0</v>
      </c>
      <c r="L400" s="135"/>
      <c r="M400" s="139"/>
      <c r="N400" s="140"/>
      <c r="O400" s="140"/>
      <c r="P400" s="141">
        <f>SUM(P401:P419)</f>
        <v>0</v>
      </c>
      <c r="Q400" s="140"/>
      <c r="R400" s="141">
        <f>SUM(R401:R419)</f>
        <v>0</v>
      </c>
      <c r="S400" s="140"/>
      <c r="T400" s="142">
        <f>SUM(T401:T419)</f>
        <v>0</v>
      </c>
      <c r="AR400" s="136" t="s">
        <v>87</v>
      </c>
      <c r="AT400" s="143" t="s">
        <v>70</v>
      </c>
      <c r="AU400" s="143" t="s">
        <v>79</v>
      </c>
      <c r="AY400" s="136" t="s">
        <v>157</v>
      </c>
      <c r="BK400" s="144">
        <f>SUM(BK401:BK419)</f>
        <v>0</v>
      </c>
    </row>
    <row r="401" spans="1:65" s="2" customFormat="1" ht="24.2" customHeight="1" x14ac:dyDescent="0.2">
      <c r="A401" s="30"/>
      <c r="B401" s="147"/>
      <c r="C401" s="148" t="s">
        <v>645</v>
      </c>
      <c r="D401" s="148" t="s">
        <v>159</v>
      </c>
      <c r="E401" s="149" t="s">
        <v>5255</v>
      </c>
      <c r="F401" s="150" t="s">
        <v>5256</v>
      </c>
      <c r="G401" s="151" t="s">
        <v>5257</v>
      </c>
      <c r="H401" s="152">
        <v>1</v>
      </c>
      <c r="I401" s="152"/>
      <c r="J401" s="152">
        <f>ROUND(I401*H401,3)</f>
        <v>0</v>
      </c>
      <c r="K401" s="153"/>
      <c r="L401" s="31"/>
      <c r="M401" s="154" t="s">
        <v>1</v>
      </c>
      <c r="N401" s="155" t="s">
        <v>37</v>
      </c>
      <c r="O401" s="156">
        <v>0</v>
      </c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220</v>
      </c>
      <c r="AT401" s="158" t="s">
        <v>159</v>
      </c>
      <c r="AU401" s="158" t="s">
        <v>87</v>
      </c>
      <c r="AY401" s="18" t="s">
        <v>157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87</v>
      </c>
      <c r="BK401" s="160">
        <f>ROUND(I401*H401,3)</f>
        <v>0</v>
      </c>
      <c r="BL401" s="18" t="s">
        <v>220</v>
      </c>
      <c r="BM401" s="158" t="s">
        <v>5258</v>
      </c>
    </row>
    <row r="402" spans="1:65" s="2" customFormat="1" ht="24.2" customHeight="1" x14ac:dyDescent="0.2">
      <c r="A402" s="30"/>
      <c r="B402" s="147"/>
      <c r="C402" s="148" t="s">
        <v>654</v>
      </c>
      <c r="D402" s="148" t="s">
        <v>159</v>
      </c>
      <c r="E402" s="149" t="s">
        <v>5259</v>
      </c>
      <c r="F402" s="150" t="s">
        <v>5260</v>
      </c>
      <c r="G402" s="151" t="s">
        <v>5257</v>
      </c>
      <c r="H402" s="152">
        <v>1</v>
      </c>
      <c r="I402" s="152"/>
      <c r="J402" s="152">
        <f>ROUND(I402*H402,3)</f>
        <v>0</v>
      </c>
      <c r="K402" s="153"/>
      <c r="L402" s="31"/>
      <c r="M402" s="154" t="s">
        <v>1</v>
      </c>
      <c r="N402" s="155" t="s">
        <v>37</v>
      </c>
      <c r="O402" s="156">
        <v>0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58" t="s">
        <v>220</v>
      </c>
      <c r="AT402" s="158" t="s">
        <v>159</v>
      </c>
      <c r="AU402" s="158" t="s">
        <v>87</v>
      </c>
      <c r="AY402" s="18" t="s">
        <v>157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8" t="s">
        <v>87</v>
      </c>
      <c r="BK402" s="160">
        <f>ROUND(I402*H402,3)</f>
        <v>0</v>
      </c>
      <c r="BL402" s="18" t="s">
        <v>220</v>
      </c>
      <c r="BM402" s="158" t="s">
        <v>5261</v>
      </c>
    </row>
    <row r="403" spans="1:65" s="2" customFormat="1" ht="24.2" customHeight="1" x14ac:dyDescent="0.2">
      <c r="A403" s="30"/>
      <c r="B403" s="147"/>
      <c r="C403" s="148" t="s">
        <v>663</v>
      </c>
      <c r="D403" s="148" t="s">
        <v>159</v>
      </c>
      <c r="E403" s="149" t="s">
        <v>5262</v>
      </c>
      <c r="F403" s="150" t="s">
        <v>5263</v>
      </c>
      <c r="G403" s="151" t="s">
        <v>196</v>
      </c>
      <c r="H403" s="152">
        <v>10.96</v>
      </c>
      <c r="I403" s="152"/>
      <c r="J403" s="152">
        <f>ROUND(I403*H403,3)</f>
        <v>0</v>
      </c>
      <c r="K403" s="153"/>
      <c r="L403" s="31"/>
      <c r="M403" s="154" t="s">
        <v>1</v>
      </c>
      <c r="N403" s="155" t="s">
        <v>37</v>
      </c>
      <c r="O403" s="156">
        <v>0</v>
      </c>
      <c r="P403" s="156">
        <f>O403*H403</f>
        <v>0</v>
      </c>
      <c r="Q403" s="156">
        <v>0</v>
      </c>
      <c r="R403" s="156">
        <f>Q403*H403</f>
        <v>0</v>
      </c>
      <c r="S403" s="156">
        <v>0</v>
      </c>
      <c r="T403" s="157">
        <f>S403*H403</f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58" t="s">
        <v>220</v>
      </c>
      <c r="AT403" s="158" t="s">
        <v>159</v>
      </c>
      <c r="AU403" s="158" t="s">
        <v>87</v>
      </c>
      <c r="AY403" s="18" t="s">
        <v>157</v>
      </c>
      <c r="BE403" s="159">
        <f>IF(N403="základná",J403,0)</f>
        <v>0</v>
      </c>
      <c r="BF403" s="159">
        <f>IF(N403="znížená",J403,0)</f>
        <v>0</v>
      </c>
      <c r="BG403" s="159">
        <f>IF(N403="zákl. prenesená",J403,0)</f>
        <v>0</v>
      </c>
      <c r="BH403" s="159">
        <f>IF(N403="zníž. prenesená",J403,0)</f>
        <v>0</v>
      </c>
      <c r="BI403" s="159">
        <f>IF(N403="nulová",J403,0)</f>
        <v>0</v>
      </c>
      <c r="BJ403" s="18" t="s">
        <v>87</v>
      </c>
      <c r="BK403" s="160">
        <f>ROUND(I403*H403,3)</f>
        <v>0</v>
      </c>
      <c r="BL403" s="18" t="s">
        <v>220</v>
      </c>
      <c r="BM403" s="158" t="s">
        <v>5264</v>
      </c>
    </row>
    <row r="404" spans="1:65" s="14" customFormat="1" x14ac:dyDescent="0.2">
      <c r="B404" s="172"/>
      <c r="D404" s="166" t="s">
        <v>269</v>
      </c>
      <c r="E404" s="173" t="s">
        <v>1</v>
      </c>
      <c r="F404" s="174" t="s">
        <v>5139</v>
      </c>
      <c r="H404" s="175">
        <v>2.92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1:65" s="14" customFormat="1" x14ac:dyDescent="0.2">
      <c r="B405" s="172"/>
      <c r="D405" s="166" t="s">
        <v>269</v>
      </c>
      <c r="E405" s="173" t="s">
        <v>1</v>
      </c>
      <c r="F405" s="174" t="s">
        <v>5140</v>
      </c>
      <c r="H405" s="175">
        <v>2.44</v>
      </c>
      <c r="L405" s="172"/>
      <c r="M405" s="176"/>
      <c r="N405" s="177"/>
      <c r="O405" s="177"/>
      <c r="P405" s="177"/>
      <c r="Q405" s="177"/>
      <c r="R405" s="177"/>
      <c r="S405" s="177"/>
      <c r="T405" s="178"/>
      <c r="AT405" s="173" t="s">
        <v>269</v>
      </c>
      <c r="AU405" s="173" t="s">
        <v>87</v>
      </c>
      <c r="AV405" s="14" t="s">
        <v>87</v>
      </c>
      <c r="AW405" s="14" t="s">
        <v>26</v>
      </c>
      <c r="AX405" s="14" t="s">
        <v>71</v>
      </c>
      <c r="AY405" s="173" t="s">
        <v>157</v>
      </c>
    </row>
    <row r="406" spans="1:65" s="14" customFormat="1" x14ac:dyDescent="0.2">
      <c r="B406" s="172"/>
      <c r="D406" s="166" t="s">
        <v>269</v>
      </c>
      <c r="E406" s="173" t="s">
        <v>1</v>
      </c>
      <c r="F406" s="174" t="s">
        <v>5141</v>
      </c>
      <c r="H406" s="175">
        <v>3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4" customFormat="1" x14ac:dyDescent="0.2">
      <c r="B407" s="172"/>
      <c r="D407" s="166" t="s">
        <v>269</v>
      </c>
      <c r="E407" s="173" t="s">
        <v>1</v>
      </c>
      <c r="F407" s="174" t="s">
        <v>5142</v>
      </c>
      <c r="H407" s="175">
        <v>2.6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6" customFormat="1" x14ac:dyDescent="0.2">
      <c r="B408" s="186"/>
      <c r="D408" s="166" t="s">
        <v>269</v>
      </c>
      <c r="E408" s="187" t="s">
        <v>1</v>
      </c>
      <c r="F408" s="188" t="s">
        <v>319</v>
      </c>
      <c r="H408" s="189">
        <v>10.96</v>
      </c>
      <c r="L408" s="186"/>
      <c r="M408" s="190"/>
      <c r="N408" s="191"/>
      <c r="O408" s="191"/>
      <c r="P408" s="191"/>
      <c r="Q408" s="191"/>
      <c r="R408" s="191"/>
      <c r="S408" s="191"/>
      <c r="T408" s="192"/>
      <c r="AT408" s="187" t="s">
        <v>269</v>
      </c>
      <c r="AU408" s="187" t="s">
        <v>87</v>
      </c>
      <c r="AV408" s="16" t="s">
        <v>92</v>
      </c>
      <c r="AW408" s="16" t="s">
        <v>26</v>
      </c>
      <c r="AX408" s="16" t="s">
        <v>71</v>
      </c>
      <c r="AY408" s="187" t="s">
        <v>157</v>
      </c>
    </row>
    <row r="409" spans="1:65" s="15" customFormat="1" x14ac:dyDescent="0.2">
      <c r="B409" s="179"/>
      <c r="D409" s="166" t="s">
        <v>269</v>
      </c>
      <c r="E409" s="180" t="s">
        <v>1</v>
      </c>
      <c r="F409" s="181" t="s">
        <v>272</v>
      </c>
      <c r="H409" s="182">
        <v>10.96</v>
      </c>
      <c r="L409" s="179"/>
      <c r="M409" s="183"/>
      <c r="N409" s="184"/>
      <c r="O409" s="184"/>
      <c r="P409" s="184"/>
      <c r="Q409" s="184"/>
      <c r="R409" s="184"/>
      <c r="S409" s="184"/>
      <c r="T409" s="185"/>
      <c r="AT409" s="180" t="s">
        <v>269</v>
      </c>
      <c r="AU409" s="180" t="s">
        <v>87</v>
      </c>
      <c r="AV409" s="15" t="s">
        <v>162</v>
      </c>
      <c r="AW409" s="15" t="s">
        <v>26</v>
      </c>
      <c r="AX409" s="15" t="s">
        <v>79</v>
      </c>
      <c r="AY409" s="180" t="s">
        <v>157</v>
      </c>
    </row>
    <row r="410" spans="1:65" s="2" customFormat="1" ht="37.9" customHeight="1" x14ac:dyDescent="0.2">
      <c r="A410" s="30"/>
      <c r="B410" s="147"/>
      <c r="C410" s="193" t="s">
        <v>669</v>
      </c>
      <c r="D410" s="193" t="s">
        <v>777</v>
      </c>
      <c r="E410" s="194" t="s">
        <v>5265</v>
      </c>
      <c r="F410" s="195" t="s">
        <v>5266</v>
      </c>
      <c r="G410" s="196" t="s">
        <v>196</v>
      </c>
      <c r="H410" s="197">
        <v>11.507999999999999</v>
      </c>
      <c r="I410" s="197"/>
      <c r="J410" s="197">
        <f t="shared" ref="J410:J419" si="10">ROUND(I410*H410,3)</f>
        <v>0</v>
      </c>
      <c r="K410" s="198"/>
      <c r="L410" s="199"/>
      <c r="M410" s="200" t="s">
        <v>1</v>
      </c>
      <c r="N410" s="201" t="s">
        <v>37</v>
      </c>
      <c r="O410" s="156">
        <v>0</v>
      </c>
      <c r="P410" s="156">
        <f t="shared" ref="P410:P419" si="11">O410*H410</f>
        <v>0</v>
      </c>
      <c r="Q410" s="156">
        <v>0</v>
      </c>
      <c r="R410" s="156">
        <f t="shared" ref="R410:R419" si="12">Q410*H410</f>
        <v>0</v>
      </c>
      <c r="S410" s="156">
        <v>0</v>
      </c>
      <c r="T410" s="157">
        <f t="shared" ref="T410:T419" si="13">S410*H410</f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58" t="s">
        <v>511</v>
      </c>
      <c r="AT410" s="158" t="s">
        <v>777</v>
      </c>
      <c r="AU410" s="158" t="s">
        <v>87</v>
      </c>
      <c r="AY410" s="18" t="s">
        <v>157</v>
      </c>
      <c r="BE410" s="159">
        <f t="shared" ref="BE410:BE419" si="14">IF(N410="základná",J410,0)</f>
        <v>0</v>
      </c>
      <c r="BF410" s="159">
        <f t="shared" ref="BF410:BF419" si="15">IF(N410="znížená",J410,0)</f>
        <v>0</v>
      </c>
      <c r="BG410" s="159">
        <f t="shared" ref="BG410:BG419" si="16">IF(N410="zákl. prenesená",J410,0)</f>
        <v>0</v>
      </c>
      <c r="BH410" s="159">
        <f t="shared" ref="BH410:BH419" si="17">IF(N410="zníž. prenesená",J410,0)</f>
        <v>0</v>
      </c>
      <c r="BI410" s="159">
        <f t="shared" ref="BI410:BI419" si="18">IF(N410="nulová",J410,0)</f>
        <v>0</v>
      </c>
      <c r="BJ410" s="18" t="s">
        <v>87</v>
      </c>
      <c r="BK410" s="160">
        <f t="shared" ref="BK410:BK419" si="19">ROUND(I410*H410,3)</f>
        <v>0</v>
      </c>
      <c r="BL410" s="18" t="s">
        <v>220</v>
      </c>
      <c r="BM410" s="158" t="s">
        <v>5267</v>
      </c>
    </row>
    <row r="411" spans="1:65" s="2" customFormat="1" ht="37.9" customHeight="1" x14ac:dyDescent="0.2">
      <c r="A411" s="30"/>
      <c r="B411" s="147"/>
      <c r="C411" s="193" t="s">
        <v>674</v>
      </c>
      <c r="D411" s="193" t="s">
        <v>777</v>
      </c>
      <c r="E411" s="194" t="s">
        <v>5268</v>
      </c>
      <c r="F411" s="195" t="s">
        <v>5269</v>
      </c>
      <c r="G411" s="196" t="s">
        <v>196</v>
      </c>
      <c r="H411" s="197">
        <v>11.507999999999999</v>
      </c>
      <c r="I411" s="197"/>
      <c r="J411" s="197">
        <f t="shared" si="10"/>
        <v>0</v>
      </c>
      <c r="K411" s="198"/>
      <c r="L411" s="199"/>
      <c r="M411" s="200" t="s">
        <v>1</v>
      </c>
      <c r="N411" s="201" t="s">
        <v>37</v>
      </c>
      <c r="O411" s="156">
        <v>0</v>
      </c>
      <c r="P411" s="156">
        <f t="shared" si="11"/>
        <v>0</v>
      </c>
      <c r="Q411" s="156">
        <v>0</v>
      </c>
      <c r="R411" s="156">
        <f t="shared" si="12"/>
        <v>0</v>
      </c>
      <c r="S411" s="156">
        <v>0</v>
      </c>
      <c r="T411" s="157">
        <f t="shared" si="1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58" t="s">
        <v>511</v>
      </c>
      <c r="AT411" s="158" t="s">
        <v>777</v>
      </c>
      <c r="AU411" s="158" t="s">
        <v>87</v>
      </c>
      <c r="AY411" s="18" t="s">
        <v>157</v>
      </c>
      <c r="BE411" s="159">
        <f t="shared" si="14"/>
        <v>0</v>
      </c>
      <c r="BF411" s="159">
        <f t="shared" si="15"/>
        <v>0</v>
      </c>
      <c r="BG411" s="159">
        <f t="shared" si="16"/>
        <v>0</v>
      </c>
      <c r="BH411" s="159">
        <f t="shared" si="17"/>
        <v>0</v>
      </c>
      <c r="BI411" s="159">
        <f t="shared" si="18"/>
        <v>0</v>
      </c>
      <c r="BJ411" s="18" t="s">
        <v>87</v>
      </c>
      <c r="BK411" s="160">
        <f t="shared" si="19"/>
        <v>0</v>
      </c>
      <c r="BL411" s="18" t="s">
        <v>220</v>
      </c>
      <c r="BM411" s="158" t="s">
        <v>5270</v>
      </c>
    </row>
    <row r="412" spans="1:65" s="2" customFormat="1" ht="24.2" customHeight="1" x14ac:dyDescent="0.2">
      <c r="A412" s="30"/>
      <c r="B412" s="147"/>
      <c r="C412" s="193" t="s">
        <v>678</v>
      </c>
      <c r="D412" s="193" t="s">
        <v>777</v>
      </c>
      <c r="E412" s="194" t="s">
        <v>5271</v>
      </c>
      <c r="F412" s="195" t="s">
        <v>5272</v>
      </c>
      <c r="G412" s="196" t="s">
        <v>205</v>
      </c>
      <c r="H412" s="197">
        <v>1</v>
      </c>
      <c r="I412" s="197"/>
      <c r="J412" s="197">
        <f t="shared" si="10"/>
        <v>0</v>
      </c>
      <c r="K412" s="198"/>
      <c r="L412" s="199"/>
      <c r="M412" s="200" t="s">
        <v>1</v>
      </c>
      <c r="N412" s="201" t="s">
        <v>37</v>
      </c>
      <c r="O412" s="156">
        <v>0</v>
      </c>
      <c r="P412" s="156">
        <f t="shared" si="11"/>
        <v>0</v>
      </c>
      <c r="Q412" s="156">
        <v>0</v>
      </c>
      <c r="R412" s="156">
        <f t="shared" si="12"/>
        <v>0</v>
      </c>
      <c r="S412" s="156">
        <v>0</v>
      </c>
      <c r="T412" s="157">
        <f t="shared" si="1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58" t="s">
        <v>511</v>
      </c>
      <c r="AT412" s="158" t="s">
        <v>777</v>
      </c>
      <c r="AU412" s="158" t="s">
        <v>87</v>
      </c>
      <c r="AY412" s="18" t="s">
        <v>157</v>
      </c>
      <c r="BE412" s="159">
        <f t="shared" si="14"/>
        <v>0</v>
      </c>
      <c r="BF412" s="159">
        <f t="shared" si="15"/>
        <v>0</v>
      </c>
      <c r="BG412" s="159">
        <f t="shared" si="16"/>
        <v>0</v>
      </c>
      <c r="BH412" s="159">
        <f t="shared" si="17"/>
        <v>0</v>
      </c>
      <c r="BI412" s="159">
        <f t="shared" si="18"/>
        <v>0</v>
      </c>
      <c r="BJ412" s="18" t="s">
        <v>87</v>
      </c>
      <c r="BK412" s="160">
        <f t="shared" si="19"/>
        <v>0</v>
      </c>
      <c r="BL412" s="18" t="s">
        <v>220</v>
      </c>
      <c r="BM412" s="158" t="s">
        <v>5273</v>
      </c>
    </row>
    <row r="413" spans="1:65" s="2" customFormat="1" ht="24.2" customHeight="1" x14ac:dyDescent="0.2">
      <c r="A413" s="30"/>
      <c r="B413" s="147"/>
      <c r="C413" s="193" t="s">
        <v>682</v>
      </c>
      <c r="D413" s="193" t="s">
        <v>777</v>
      </c>
      <c r="E413" s="194" t="s">
        <v>5274</v>
      </c>
      <c r="F413" s="195" t="s">
        <v>5275</v>
      </c>
      <c r="G413" s="196" t="s">
        <v>205</v>
      </c>
      <c r="H413" s="197">
        <v>1</v>
      </c>
      <c r="I413" s="197"/>
      <c r="J413" s="197">
        <f t="shared" si="10"/>
        <v>0</v>
      </c>
      <c r="K413" s="198"/>
      <c r="L413" s="199"/>
      <c r="M413" s="200" t="s">
        <v>1</v>
      </c>
      <c r="N413" s="201" t="s">
        <v>37</v>
      </c>
      <c r="O413" s="156">
        <v>0</v>
      </c>
      <c r="P413" s="156">
        <f t="shared" si="11"/>
        <v>0</v>
      </c>
      <c r="Q413" s="156">
        <v>0</v>
      </c>
      <c r="R413" s="156">
        <f t="shared" si="12"/>
        <v>0</v>
      </c>
      <c r="S413" s="156">
        <v>0</v>
      </c>
      <c r="T413" s="157">
        <f t="shared" si="1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58" t="s">
        <v>511</v>
      </c>
      <c r="AT413" s="158" t="s">
        <v>777</v>
      </c>
      <c r="AU413" s="158" t="s">
        <v>87</v>
      </c>
      <c r="AY413" s="18" t="s">
        <v>157</v>
      </c>
      <c r="BE413" s="159">
        <f t="shared" si="14"/>
        <v>0</v>
      </c>
      <c r="BF413" s="159">
        <f t="shared" si="15"/>
        <v>0</v>
      </c>
      <c r="BG413" s="159">
        <f t="shared" si="16"/>
        <v>0</v>
      </c>
      <c r="BH413" s="159">
        <f t="shared" si="17"/>
        <v>0</v>
      </c>
      <c r="BI413" s="159">
        <f t="shared" si="18"/>
        <v>0</v>
      </c>
      <c r="BJ413" s="18" t="s">
        <v>87</v>
      </c>
      <c r="BK413" s="160">
        <f t="shared" si="19"/>
        <v>0</v>
      </c>
      <c r="BL413" s="18" t="s">
        <v>220</v>
      </c>
      <c r="BM413" s="158" t="s">
        <v>5276</v>
      </c>
    </row>
    <row r="414" spans="1:65" s="2" customFormat="1" ht="24.2" customHeight="1" x14ac:dyDescent="0.2">
      <c r="A414" s="30"/>
      <c r="B414" s="147"/>
      <c r="C414" s="193" t="s">
        <v>688</v>
      </c>
      <c r="D414" s="193" t="s">
        <v>777</v>
      </c>
      <c r="E414" s="194" t="s">
        <v>5277</v>
      </c>
      <c r="F414" s="195" t="s">
        <v>5278</v>
      </c>
      <c r="G414" s="196" t="s">
        <v>205</v>
      </c>
      <c r="H414" s="197">
        <v>1</v>
      </c>
      <c r="I414" s="197"/>
      <c r="J414" s="197">
        <f t="shared" si="10"/>
        <v>0</v>
      </c>
      <c r="K414" s="198"/>
      <c r="L414" s="199"/>
      <c r="M414" s="200" t="s">
        <v>1</v>
      </c>
      <c r="N414" s="201" t="s">
        <v>37</v>
      </c>
      <c r="O414" s="156">
        <v>0</v>
      </c>
      <c r="P414" s="156">
        <f t="shared" si="11"/>
        <v>0</v>
      </c>
      <c r="Q414" s="156">
        <v>0</v>
      </c>
      <c r="R414" s="156">
        <f t="shared" si="12"/>
        <v>0</v>
      </c>
      <c r="S414" s="156">
        <v>0</v>
      </c>
      <c r="T414" s="157">
        <f t="shared" si="1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58" t="s">
        <v>511</v>
      </c>
      <c r="AT414" s="158" t="s">
        <v>777</v>
      </c>
      <c r="AU414" s="158" t="s">
        <v>87</v>
      </c>
      <c r="AY414" s="18" t="s">
        <v>157</v>
      </c>
      <c r="BE414" s="159">
        <f t="shared" si="14"/>
        <v>0</v>
      </c>
      <c r="BF414" s="159">
        <f t="shared" si="15"/>
        <v>0</v>
      </c>
      <c r="BG414" s="159">
        <f t="shared" si="16"/>
        <v>0</v>
      </c>
      <c r="BH414" s="159">
        <f t="shared" si="17"/>
        <v>0</v>
      </c>
      <c r="BI414" s="159">
        <f t="shared" si="18"/>
        <v>0</v>
      </c>
      <c r="BJ414" s="18" t="s">
        <v>87</v>
      </c>
      <c r="BK414" s="160">
        <f t="shared" si="19"/>
        <v>0</v>
      </c>
      <c r="BL414" s="18" t="s">
        <v>220</v>
      </c>
      <c r="BM414" s="158" t="s">
        <v>5279</v>
      </c>
    </row>
    <row r="415" spans="1:65" s="2" customFormat="1" ht="24.2" customHeight="1" x14ac:dyDescent="0.2">
      <c r="A415" s="30"/>
      <c r="B415" s="147"/>
      <c r="C415" s="193" t="s">
        <v>694</v>
      </c>
      <c r="D415" s="193" t="s">
        <v>777</v>
      </c>
      <c r="E415" s="194" t="s">
        <v>5280</v>
      </c>
      <c r="F415" s="195" t="s">
        <v>5281</v>
      </c>
      <c r="G415" s="196" t="s">
        <v>205</v>
      </c>
      <c r="H415" s="197">
        <v>1</v>
      </c>
      <c r="I415" s="197"/>
      <c r="J415" s="197">
        <f t="shared" si="10"/>
        <v>0</v>
      </c>
      <c r="K415" s="198"/>
      <c r="L415" s="199"/>
      <c r="M415" s="200" t="s">
        <v>1</v>
      </c>
      <c r="N415" s="201" t="s">
        <v>37</v>
      </c>
      <c r="O415" s="156">
        <v>0</v>
      </c>
      <c r="P415" s="156">
        <f t="shared" si="11"/>
        <v>0</v>
      </c>
      <c r="Q415" s="156">
        <v>0</v>
      </c>
      <c r="R415" s="156">
        <f t="shared" si="12"/>
        <v>0</v>
      </c>
      <c r="S415" s="156">
        <v>0</v>
      </c>
      <c r="T415" s="157">
        <f t="shared" si="1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58" t="s">
        <v>511</v>
      </c>
      <c r="AT415" s="158" t="s">
        <v>777</v>
      </c>
      <c r="AU415" s="158" t="s">
        <v>87</v>
      </c>
      <c r="AY415" s="18" t="s">
        <v>157</v>
      </c>
      <c r="BE415" s="159">
        <f t="shared" si="14"/>
        <v>0</v>
      </c>
      <c r="BF415" s="159">
        <f t="shared" si="15"/>
        <v>0</v>
      </c>
      <c r="BG415" s="159">
        <f t="shared" si="16"/>
        <v>0</v>
      </c>
      <c r="BH415" s="159">
        <f t="shared" si="17"/>
        <v>0</v>
      </c>
      <c r="BI415" s="159">
        <f t="shared" si="18"/>
        <v>0</v>
      </c>
      <c r="BJ415" s="18" t="s">
        <v>87</v>
      </c>
      <c r="BK415" s="160">
        <f t="shared" si="19"/>
        <v>0</v>
      </c>
      <c r="BL415" s="18" t="s">
        <v>220</v>
      </c>
      <c r="BM415" s="158" t="s">
        <v>5282</v>
      </c>
    </row>
    <row r="416" spans="1:65" s="2" customFormat="1" ht="24.2" customHeight="1" x14ac:dyDescent="0.2">
      <c r="A416" s="30"/>
      <c r="B416" s="147"/>
      <c r="C416" s="148" t="s">
        <v>699</v>
      </c>
      <c r="D416" s="148" t="s">
        <v>159</v>
      </c>
      <c r="E416" s="149" t="s">
        <v>3341</v>
      </c>
      <c r="F416" s="150" t="s">
        <v>3342</v>
      </c>
      <c r="G416" s="151" t="s">
        <v>205</v>
      </c>
      <c r="H416" s="152">
        <v>4</v>
      </c>
      <c r="I416" s="152"/>
      <c r="J416" s="152">
        <f t="shared" si="10"/>
        <v>0</v>
      </c>
      <c r="K416" s="153"/>
      <c r="L416" s="31"/>
      <c r="M416" s="154" t="s">
        <v>1</v>
      </c>
      <c r="N416" s="155" t="s">
        <v>37</v>
      </c>
      <c r="O416" s="156">
        <v>0</v>
      </c>
      <c r="P416" s="156">
        <f t="shared" si="11"/>
        <v>0</v>
      </c>
      <c r="Q416" s="156">
        <v>0</v>
      </c>
      <c r="R416" s="156">
        <f t="shared" si="12"/>
        <v>0</v>
      </c>
      <c r="S416" s="156">
        <v>0</v>
      </c>
      <c r="T416" s="157">
        <f t="shared" si="1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 t="shared" si="14"/>
        <v>0</v>
      </c>
      <c r="BF416" s="159">
        <f t="shared" si="15"/>
        <v>0</v>
      </c>
      <c r="BG416" s="159">
        <f t="shared" si="16"/>
        <v>0</v>
      </c>
      <c r="BH416" s="159">
        <f t="shared" si="17"/>
        <v>0</v>
      </c>
      <c r="BI416" s="159">
        <f t="shared" si="18"/>
        <v>0</v>
      </c>
      <c r="BJ416" s="18" t="s">
        <v>87</v>
      </c>
      <c r="BK416" s="160">
        <f t="shared" si="19"/>
        <v>0</v>
      </c>
      <c r="BL416" s="18" t="s">
        <v>220</v>
      </c>
      <c r="BM416" s="158" t="s">
        <v>5283</v>
      </c>
    </row>
    <row r="417" spans="1:65" s="2" customFormat="1" ht="24.2" customHeight="1" x14ac:dyDescent="0.2">
      <c r="A417" s="30"/>
      <c r="B417" s="147"/>
      <c r="C417" s="193" t="s">
        <v>704</v>
      </c>
      <c r="D417" s="193" t="s">
        <v>777</v>
      </c>
      <c r="E417" s="194" t="s">
        <v>3360</v>
      </c>
      <c r="F417" s="195" t="s">
        <v>8206</v>
      </c>
      <c r="G417" s="196" t="s">
        <v>205</v>
      </c>
      <c r="H417" s="197">
        <v>4</v>
      </c>
      <c r="I417" s="197"/>
      <c r="J417" s="197">
        <f t="shared" si="10"/>
        <v>0</v>
      </c>
      <c r="K417" s="198"/>
      <c r="L417" s="199"/>
      <c r="M417" s="200" t="s">
        <v>1</v>
      </c>
      <c r="N417" s="201" t="s">
        <v>37</v>
      </c>
      <c r="O417" s="156">
        <v>0</v>
      </c>
      <c r="P417" s="156">
        <f t="shared" si="11"/>
        <v>0</v>
      </c>
      <c r="Q417" s="156">
        <v>0</v>
      </c>
      <c r="R417" s="156">
        <f t="shared" si="12"/>
        <v>0</v>
      </c>
      <c r="S417" s="156">
        <v>0</v>
      </c>
      <c r="T417" s="157">
        <f t="shared" si="1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58" t="s">
        <v>511</v>
      </c>
      <c r="AT417" s="158" t="s">
        <v>777</v>
      </c>
      <c r="AU417" s="158" t="s">
        <v>87</v>
      </c>
      <c r="AY417" s="18" t="s">
        <v>157</v>
      </c>
      <c r="BE417" s="159">
        <f t="shared" si="14"/>
        <v>0</v>
      </c>
      <c r="BF417" s="159">
        <f t="shared" si="15"/>
        <v>0</v>
      </c>
      <c r="BG417" s="159">
        <f t="shared" si="16"/>
        <v>0</v>
      </c>
      <c r="BH417" s="159">
        <f t="shared" si="17"/>
        <v>0</v>
      </c>
      <c r="BI417" s="159">
        <f t="shared" si="18"/>
        <v>0</v>
      </c>
      <c r="BJ417" s="18" t="s">
        <v>87</v>
      </c>
      <c r="BK417" s="160">
        <f t="shared" si="19"/>
        <v>0</v>
      </c>
      <c r="BL417" s="18" t="s">
        <v>220</v>
      </c>
      <c r="BM417" s="158" t="s">
        <v>5284</v>
      </c>
    </row>
    <row r="418" spans="1:65" s="2" customFormat="1" ht="24.2" customHeight="1" x14ac:dyDescent="0.2">
      <c r="A418" s="30"/>
      <c r="B418" s="147"/>
      <c r="C418" s="193" t="s">
        <v>710</v>
      </c>
      <c r="D418" s="193" t="s">
        <v>777</v>
      </c>
      <c r="E418" s="194" t="s">
        <v>5285</v>
      </c>
      <c r="F418" s="195" t="s">
        <v>5286</v>
      </c>
      <c r="G418" s="196" t="s">
        <v>205</v>
      </c>
      <c r="H418" s="197">
        <v>4</v>
      </c>
      <c r="I418" s="197"/>
      <c r="J418" s="197">
        <f t="shared" si="10"/>
        <v>0</v>
      </c>
      <c r="K418" s="198"/>
      <c r="L418" s="199"/>
      <c r="M418" s="200" t="s">
        <v>1</v>
      </c>
      <c r="N418" s="201" t="s">
        <v>37</v>
      </c>
      <c r="O418" s="156">
        <v>0</v>
      </c>
      <c r="P418" s="156">
        <f t="shared" si="11"/>
        <v>0</v>
      </c>
      <c r="Q418" s="156">
        <v>0</v>
      </c>
      <c r="R418" s="156">
        <f t="shared" si="12"/>
        <v>0</v>
      </c>
      <c r="S418" s="156">
        <v>0</v>
      </c>
      <c r="T418" s="157">
        <f t="shared" si="1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58" t="s">
        <v>511</v>
      </c>
      <c r="AT418" s="158" t="s">
        <v>777</v>
      </c>
      <c r="AU418" s="158" t="s">
        <v>87</v>
      </c>
      <c r="AY418" s="18" t="s">
        <v>157</v>
      </c>
      <c r="BE418" s="159">
        <f t="shared" si="14"/>
        <v>0</v>
      </c>
      <c r="BF418" s="159">
        <f t="shared" si="15"/>
        <v>0</v>
      </c>
      <c r="BG418" s="159">
        <f t="shared" si="16"/>
        <v>0</v>
      </c>
      <c r="BH418" s="159">
        <f t="shared" si="17"/>
        <v>0</v>
      </c>
      <c r="BI418" s="159">
        <f t="shared" si="18"/>
        <v>0</v>
      </c>
      <c r="BJ418" s="18" t="s">
        <v>87</v>
      </c>
      <c r="BK418" s="160">
        <f t="shared" si="19"/>
        <v>0</v>
      </c>
      <c r="BL418" s="18" t="s">
        <v>220</v>
      </c>
      <c r="BM418" s="158" t="s">
        <v>5287</v>
      </c>
    </row>
    <row r="419" spans="1:65" s="2" customFormat="1" ht="24.2" customHeight="1" x14ac:dyDescent="0.2">
      <c r="A419" s="30"/>
      <c r="B419" s="147"/>
      <c r="C419" s="148" t="s">
        <v>720</v>
      </c>
      <c r="D419" s="148" t="s">
        <v>159</v>
      </c>
      <c r="E419" s="149" t="s">
        <v>5288</v>
      </c>
      <c r="F419" s="150" t="s">
        <v>5289</v>
      </c>
      <c r="G419" s="151" t="s">
        <v>514</v>
      </c>
      <c r="H419" s="152">
        <v>0.55000000000000004</v>
      </c>
      <c r="I419" s="152"/>
      <c r="J419" s="152">
        <f t="shared" si="10"/>
        <v>0</v>
      </c>
      <c r="K419" s="153"/>
      <c r="L419" s="31"/>
      <c r="M419" s="154" t="s">
        <v>1</v>
      </c>
      <c r="N419" s="155" t="s">
        <v>37</v>
      </c>
      <c r="O419" s="156">
        <v>0</v>
      </c>
      <c r="P419" s="156">
        <f t="shared" si="11"/>
        <v>0</v>
      </c>
      <c r="Q419" s="156">
        <v>0</v>
      </c>
      <c r="R419" s="156">
        <f t="shared" si="12"/>
        <v>0</v>
      </c>
      <c r="S419" s="156">
        <v>0</v>
      </c>
      <c r="T419" s="157">
        <f t="shared" si="1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58" t="s">
        <v>220</v>
      </c>
      <c r="AT419" s="158" t="s">
        <v>159</v>
      </c>
      <c r="AU419" s="158" t="s">
        <v>87</v>
      </c>
      <c r="AY419" s="18" t="s">
        <v>157</v>
      </c>
      <c r="BE419" s="159">
        <f t="shared" si="14"/>
        <v>0</v>
      </c>
      <c r="BF419" s="159">
        <f t="shared" si="15"/>
        <v>0</v>
      </c>
      <c r="BG419" s="159">
        <f t="shared" si="16"/>
        <v>0</v>
      </c>
      <c r="BH419" s="159">
        <f t="shared" si="17"/>
        <v>0</v>
      </c>
      <c r="BI419" s="159">
        <f t="shared" si="18"/>
        <v>0</v>
      </c>
      <c r="BJ419" s="18" t="s">
        <v>87</v>
      </c>
      <c r="BK419" s="160">
        <f t="shared" si="19"/>
        <v>0</v>
      </c>
      <c r="BL419" s="18" t="s">
        <v>220</v>
      </c>
      <c r="BM419" s="158" t="s">
        <v>5290</v>
      </c>
    </row>
    <row r="420" spans="1:65" s="12" customFormat="1" ht="22.9" customHeight="1" x14ac:dyDescent="0.2">
      <c r="B420" s="135"/>
      <c r="D420" s="136" t="s">
        <v>70</v>
      </c>
      <c r="E420" s="145" t="s">
        <v>4050</v>
      </c>
      <c r="F420" s="145" t="s">
        <v>4051</v>
      </c>
      <c r="J420" s="146">
        <f>BK420</f>
        <v>0</v>
      </c>
      <c r="L420" s="135"/>
      <c r="M420" s="139"/>
      <c r="N420" s="140"/>
      <c r="O420" s="140"/>
      <c r="P420" s="141">
        <f>SUM(P421:P449)</f>
        <v>0</v>
      </c>
      <c r="Q420" s="140"/>
      <c r="R420" s="141">
        <f>SUM(R421:R449)</f>
        <v>0</v>
      </c>
      <c r="S420" s="140"/>
      <c r="T420" s="142">
        <f>SUM(T421:T449)</f>
        <v>0</v>
      </c>
      <c r="AR420" s="136" t="s">
        <v>87</v>
      </c>
      <c r="AT420" s="143" t="s">
        <v>70</v>
      </c>
      <c r="AU420" s="143" t="s">
        <v>79</v>
      </c>
      <c r="AY420" s="136" t="s">
        <v>157</v>
      </c>
      <c r="BK420" s="144">
        <f>SUM(BK421:BK449)</f>
        <v>0</v>
      </c>
    </row>
    <row r="421" spans="1:65" s="2" customFormat="1" ht="14.45" customHeight="1" x14ac:dyDescent="0.2">
      <c r="A421" s="30"/>
      <c r="B421" s="147"/>
      <c r="C421" s="148" t="s">
        <v>724</v>
      </c>
      <c r="D421" s="148" t="s">
        <v>159</v>
      </c>
      <c r="E421" s="149" t="s">
        <v>5291</v>
      </c>
      <c r="F421" s="150" t="s">
        <v>5292</v>
      </c>
      <c r="G421" s="151" t="s">
        <v>196</v>
      </c>
      <c r="H421" s="152">
        <v>14.98</v>
      </c>
      <c r="I421" s="152"/>
      <c r="J421" s="152">
        <f>ROUND(I421*H421,3)</f>
        <v>0</v>
      </c>
      <c r="K421" s="153"/>
      <c r="L421" s="31"/>
      <c r="M421" s="154" t="s">
        <v>1</v>
      </c>
      <c r="N421" s="155" t="s">
        <v>37</v>
      </c>
      <c r="O421" s="156">
        <v>0</v>
      </c>
      <c r="P421" s="156">
        <f>O421*H421</f>
        <v>0</v>
      </c>
      <c r="Q421" s="156">
        <v>0</v>
      </c>
      <c r="R421" s="156">
        <f>Q421*H421</f>
        <v>0</v>
      </c>
      <c r="S421" s="156">
        <v>0</v>
      </c>
      <c r="T421" s="157">
        <f>S421*H421</f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58" t="s">
        <v>220</v>
      </c>
      <c r="AT421" s="158" t="s">
        <v>159</v>
      </c>
      <c r="AU421" s="158" t="s">
        <v>87</v>
      </c>
      <c r="AY421" s="18" t="s">
        <v>157</v>
      </c>
      <c r="BE421" s="159">
        <f>IF(N421="základná",J421,0)</f>
        <v>0</v>
      </c>
      <c r="BF421" s="159">
        <f>IF(N421="znížená",J421,0)</f>
        <v>0</v>
      </c>
      <c r="BG421" s="159">
        <f>IF(N421="zákl. prenesená",J421,0)</f>
        <v>0</v>
      </c>
      <c r="BH421" s="159">
        <f>IF(N421="zníž. prenesená",J421,0)</f>
        <v>0</v>
      </c>
      <c r="BI421" s="159">
        <f>IF(N421="nulová",J421,0)</f>
        <v>0</v>
      </c>
      <c r="BJ421" s="18" t="s">
        <v>87</v>
      </c>
      <c r="BK421" s="160">
        <f>ROUND(I421*H421,3)</f>
        <v>0</v>
      </c>
      <c r="BL421" s="18" t="s">
        <v>220</v>
      </c>
      <c r="BM421" s="158" t="s">
        <v>5293</v>
      </c>
    </row>
    <row r="422" spans="1:65" s="14" customFormat="1" x14ac:dyDescent="0.2">
      <c r="B422" s="172"/>
      <c r="D422" s="166" t="s">
        <v>269</v>
      </c>
      <c r="E422" s="173" t="s">
        <v>1</v>
      </c>
      <c r="F422" s="174" t="s">
        <v>5294</v>
      </c>
      <c r="H422" s="175">
        <v>14.98</v>
      </c>
      <c r="L422" s="172"/>
      <c r="M422" s="176"/>
      <c r="N422" s="177"/>
      <c r="O422" s="177"/>
      <c r="P422" s="177"/>
      <c r="Q422" s="177"/>
      <c r="R422" s="177"/>
      <c r="S422" s="177"/>
      <c r="T422" s="178"/>
      <c r="AT422" s="173" t="s">
        <v>269</v>
      </c>
      <c r="AU422" s="173" t="s">
        <v>87</v>
      </c>
      <c r="AV422" s="14" t="s">
        <v>87</v>
      </c>
      <c r="AW422" s="14" t="s">
        <v>26</v>
      </c>
      <c r="AX422" s="14" t="s">
        <v>71</v>
      </c>
      <c r="AY422" s="173" t="s">
        <v>157</v>
      </c>
    </row>
    <row r="423" spans="1:65" s="16" customFormat="1" x14ac:dyDescent="0.2">
      <c r="B423" s="186"/>
      <c r="D423" s="166" t="s">
        <v>269</v>
      </c>
      <c r="E423" s="187" t="s">
        <v>1</v>
      </c>
      <c r="F423" s="188" t="s">
        <v>319</v>
      </c>
      <c r="H423" s="189">
        <v>14.98</v>
      </c>
      <c r="L423" s="186"/>
      <c r="M423" s="190"/>
      <c r="N423" s="191"/>
      <c r="O423" s="191"/>
      <c r="P423" s="191"/>
      <c r="Q423" s="191"/>
      <c r="R423" s="191"/>
      <c r="S423" s="191"/>
      <c r="T423" s="192"/>
      <c r="AT423" s="187" t="s">
        <v>269</v>
      </c>
      <c r="AU423" s="187" t="s">
        <v>87</v>
      </c>
      <c r="AV423" s="16" t="s">
        <v>92</v>
      </c>
      <c r="AW423" s="16" t="s">
        <v>26</v>
      </c>
      <c r="AX423" s="16" t="s">
        <v>71</v>
      </c>
      <c r="AY423" s="187" t="s">
        <v>157</v>
      </c>
    </row>
    <row r="424" spans="1:65" s="15" customFormat="1" x14ac:dyDescent="0.2">
      <c r="B424" s="179"/>
      <c r="D424" s="166" t="s">
        <v>269</v>
      </c>
      <c r="E424" s="180" t="s">
        <v>1</v>
      </c>
      <c r="F424" s="181" t="s">
        <v>272</v>
      </c>
      <c r="H424" s="182">
        <v>14.98</v>
      </c>
      <c r="L424" s="179"/>
      <c r="M424" s="183"/>
      <c r="N424" s="184"/>
      <c r="O424" s="184"/>
      <c r="P424" s="184"/>
      <c r="Q424" s="184"/>
      <c r="R424" s="184"/>
      <c r="S424" s="184"/>
      <c r="T424" s="185"/>
      <c r="AT424" s="180" t="s">
        <v>269</v>
      </c>
      <c r="AU424" s="180" t="s">
        <v>87</v>
      </c>
      <c r="AV424" s="15" t="s">
        <v>162</v>
      </c>
      <c r="AW424" s="15" t="s">
        <v>26</v>
      </c>
      <c r="AX424" s="15" t="s">
        <v>79</v>
      </c>
      <c r="AY424" s="180" t="s">
        <v>157</v>
      </c>
    </row>
    <row r="425" spans="1:65" s="2" customFormat="1" ht="24.2" customHeight="1" x14ac:dyDescent="0.2">
      <c r="A425" s="30"/>
      <c r="B425" s="147"/>
      <c r="C425" s="148" t="s">
        <v>735</v>
      </c>
      <c r="D425" s="148" t="s">
        <v>159</v>
      </c>
      <c r="E425" s="149" t="s">
        <v>5295</v>
      </c>
      <c r="F425" s="150" t="s">
        <v>5296</v>
      </c>
      <c r="G425" s="151" t="s">
        <v>168</v>
      </c>
      <c r="H425" s="152">
        <v>40.86</v>
      </c>
      <c r="I425" s="152"/>
      <c r="J425" s="152">
        <f>ROUND(I425*H425,3)</f>
        <v>0</v>
      </c>
      <c r="K425" s="153"/>
      <c r="L425" s="31"/>
      <c r="M425" s="154" t="s">
        <v>1</v>
      </c>
      <c r="N425" s="155" t="s">
        <v>37</v>
      </c>
      <c r="O425" s="156">
        <v>0</v>
      </c>
      <c r="P425" s="156">
        <f>O425*H425</f>
        <v>0</v>
      </c>
      <c r="Q425" s="156">
        <v>0</v>
      </c>
      <c r="R425" s="156">
        <f>Q425*H425</f>
        <v>0</v>
      </c>
      <c r="S425" s="156">
        <v>0</v>
      </c>
      <c r="T425" s="157">
        <f>S425*H425</f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58" t="s">
        <v>220</v>
      </c>
      <c r="AT425" s="158" t="s">
        <v>159</v>
      </c>
      <c r="AU425" s="158" t="s">
        <v>87</v>
      </c>
      <c r="AY425" s="18" t="s">
        <v>157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8" t="s">
        <v>87</v>
      </c>
      <c r="BK425" s="160">
        <f>ROUND(I425*H425,3)</f>
        <v>0</v>
      </c>
      <c r="BL425" s="18" t="s">
        <v>220</v>
      </c>
      <c r="BM425" s="158" t="s">
        <v>5297</v>
      </c>
    </row>
    <row r="426" spans="1:65" s="14" customFormat="1" x14ac:dyDescent="0.2">
      <c r="B426" s="172"/>
      <c r="D426" s="166" t="s">
        <v>269</v>
      </c>
      <c r="E426" s="173" t="s">
        <v>1</v>
      </c>
      <c r="F426" s="174" t="s">
        <v>5093</v>
      </c>
      <c r="H426" s="175">
        <v>10.9</v>
      </c>
      <c r="L426" s="172"/>
      <c r="M426" s="176"/>
      <c r="N426" s="177"/>
      <c r="O426" s="177"/>
      <c r="P426" s="177"/>
      <c r="Q426" s="177"/>
      <c r="R426" s="177"/>
      <c r="S426" s="177"/>
      <c r="T426" s="178"/>
      <c r="AT426" s="173" t="s">
        <v>269</v>
      </c>
      <c r="AU426" s="173" t="s">
        <v>87</v>
      </c>
      <c r="AV426" s="14" t="s">
        <v>87</v>
      </c>
      <c r="AW426" s="14" t="s">
        <v>26</v>
      </c>
      <c r="AX426" s="14" t="s">
        <v>71</v>
      </c>
      <c r="AY426" s="173" t="s">
        <v>157</v>
      </c>
    </row>
    <row r="427" spans="1:65" s="14" customFormat="1" x14ac:dyDescent="0.2">
      <c r="B427" s="172"/>
      <c r="D427" s="166" t="s">
        <v>269</v>
      </c>
      <c r="E427" s="173" t="s">
        <v>1</v>
      </c>
      <c r="F427" s="174" t="s">
        <v>5094</v>
      </c>
      <c r="H427" s="175">
        <v>1.87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1:65" s="14" customFormat="1" x14ac:dyDescent="0.2">
      <c r="B428" s="172"/>
      <c r="D428" s="166" t="s">
        <v>269</v>
      </c>
      <c r="E428" s="173" t="s">
        <v>1</v>
      </c>
      <c r="F428" s="174" t="s">
        <v>5095</v>
      </c>
      <c r="H428" s="175">
        <v>1.83</v>
      </c>
      <c r="L428" s="172"/>
      <c r="M428" s="176"/>
      <c r="N428" s="177"/>
      <c r="O428" s="177"/>
      <c r="P428" s="177"/>
      <c r="Q428" s="177"/>
      <c r="R428" s="177"/>
      <c r="S428" s="177"/>
      <c r="T428" s="178"/>
      <c r="AT428" s="173" t="s">
        <v>269</v>
      </c>
      <c r="AU428" s="173" t="s">
        <v>87</v>
      </c>
      <c r="AV428" s="14" t="s">
        <v>87</v>
      </c>
      <c r="AW428" s="14" t="s">
        <v>26</v>
      </c>
      <c r="AX428" s="14" t="s">
        <v>71</v>
      </c>
      <c r="AY428" s="173" t="s">
        <v>157</v>
      </c>
    </row>
    <row r="429" spans="1:65" s="14" customFormat="1" x14ac:dyDescent="0.2">
      <c r="B429" s="172"/>
      <c r="D429" s="166" t="s">
        <v>269</v>
      </c>
      <c r="E429" s="173" t="s">
        <v>1</v>
      </c>
      <c r="F429" s="174" t="s">
        <v>5096</v>
      </c>
      <c r="H429" s="175">
        <v>3.78</v>
      </c>
      <c r="L429" s="172"/>
      <c r="M429" s="176"/>
      <c r="N429" s="177"/>
      <c r="O429" s="177"/>
      <c r="P429" s="177"/>
      <c r="Q429" s="177"/>
      <c r="R429" s="177"/>
      <c r="S429" s="177"/>
      <c r="T429" s="178"/>
      <c r="AT429" s="173" t="s">
        <v>269</v>
      </c>
      <c r="AU429" s="173" t="s">
        <v>87</v>
      </c>
      <c r="AV429" s="14" t="s">
        <v>87</v>
      </c>
      <c r="AW429" s="14" t="s">
        <v>26</v>
      </c>
      <c r="AX429" s="14" t="s">
        <v>71</v>
      </c>
      <c r="AY429" s="173" t="s">
        <v>157</v>
      </c>
    </row>
    <row r="430" spans="1:65" s="14" customFormat="1" x14ac:dyDescent="0.2">
      <c r="B430" s="172"/>
      <c r="D430" s="166" t="s">
        <v>269</v>
      </c>
      <c r="E430" s="173" t="s">
        <v>1</v>
      </c>
      <c r="F430" s="174" t="s">
        <v>5097</v>
      </c>
      <c r="H430" s="175">
        <v>5.28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1:65" s="14" customFormat="1" x14ac:dyDescent="0.2">
      <c r="B431" s="172"/>
      <c r="D431" s="166" t="s">
        <v>269</v>
      </c>
      <c r="E431" s="173" t="s">
        <v>1</v>
      </c>
      <c r="F431" s="174" t="s">
        <v>5098</v>
      </c>
      <c r="H431" s="175">
        <v>3.7</v>
      </c>
      <c r="L431" s="172"/>
      <c r="M431" s="176"/>
      <c r="N431" s="177"/>
      <c r="O431" s="177"/>
      <c r="P431" s="177"/>
      <c r="Q431" s="177"/>
      <c r="R431" s="177"/>
      <c r="S431" s="177"/>
      <c r="T431" s="178"/>
      <c r="AT431" s="173" t="s">
        <v>269</v>
      </c>
      <c r="AU431" s="173" t="s">
        <v>87</v>
      </c>
      <c r="AV431" s="14" t="s">
        <v>87</v>
      </c>
      <c r="AW431" s="14" t="s">
        <v>26</v>
      </c>
      <c r="AX431" s="14" t="s">
        <v>71</v>
      </c>
      <c r="AY431" s="173" t="s">
        <v>157</v>
      </c>
    </row>
    <row r="432" spans="1:65" s="14" customFormat="1" x14ac:dyDescent="0.2">
      <c r="B432" s="172"/>
      <c r="D432" s="166" t="s">
        <v>269</v>
      </c>
      <c r="E432" s="173" t="s">
        <v>1</v>
      </c>
      <c r="F432" s="174" t="s">
        <v>5099</v>
      </c>
      <c r="H432" s="175">
        <v>3.2</v>
      </c>
      <c r="L432" s="172"/>
      <c r="M432" s="176"/>
      <c r="N432" s="177"/>
      <c r="O432" s="177"/>
      <c r="P432" s="177"/>
      <c r="Q432" s="177"/>
      <c r="R432" s="177"/>
      <c r="S432" s="177"/>
      <c r="T432" s="178"/>
      <c r="AT432" s="173" t="s">
        <v>269</v>
      </c>
      <c r="AU432" s="173" t="s">
        <v>87</v>
      </c>
      <c r="AV432" s="14" t="s">
        <v>87</v>
      </c>
      <c r="AW432" s="14" t="s">
        <v>26</v>
      </c>
      <c r="AX432" s="14" t="s">
        <v>71</v>
      </c>
      <c r="AY432" s="173" t="s">
        <v>157</v>
      </c>
    </row>
    <row r="433" spans="1:65" s="14" customFormat="1" x14ac:dyDescent="0.2">
      <c r="B433" s="172"/>
      <c r="D433" s="166" t="s">
        <v>269</v>
      </c>
      <c r="E433" s="173" t="s">
        <v>1</v>
      </c>
      <c r="F433" s="174" t="s">
        <v>5100</v>
      </c>
      <c r="H433" s="175">
        <v>3.66</v>
      </c>
      <c r="L433" s="172"/>
      <c r="M433" s="176"/>
      <c r="N433" s="177"/>
      <c r="O433" s="177"/>
      <c r="P433" s="177"/>
      <c r="Q433" s="177"/>
      <c r="R433" s="177"/>
      <c r="S433" s="177"/>
      <c r="T433" s="178"/>
      <c r="AT433" s="173" t="s">
        <v>269</v>
      </c>
      <c r="AU433" s="173" t="s">
        <v>87</v>
      </c>
      <c r="AV433" s="14" t="s">
        <v>87</v>
      </c>
      <c r="AW433" s="14" t="s">
        <v>26</v>
      </c>
      <c r="AX433" s="14" t="s">
        <v>71</v>
      </c>
      <c r="AY433" s="173" t="s">
        <v>157</v>
      </c>
    </row>
    <row r="434" spans="1:65" s="14" customFormat="1" x14ac:dyDescent="0.2">
      <c r="B434" s="172"/>
      <c r="D434" s="166" t="s">
        <v>269</v>
      </c>
      <c r="E434" s="173" t="s">
        <v>1</v>
      </c>
      <c r="F434" s="174" t="s">
        <v>5101</v>
      </c>
      <c r="H434" s="175">
        <v>6.64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1:65" s="16" customFormat="1" x14ac:dyDescent="0.2">
      <c r="B435" s="186"/>
      <c r="D435" s="166" t="s">
        <v>269</v>
      </c>
      <c r="E435" s="187" t="s">
        <v>1</v>
      </c>
      <c r="F435" s="188" t="s">
        <v>319</v>
      </c>
      <c r="H435" s="189">
        <v>40.86</v>
      </c>
      <c r="L435" s="186"/>
      <c r="M435" s="190"/>
      <c r="N435" s="191"/>
      <c r="O435" s="191"/>
      <c r="P435" s="191"/>
      <c r="Q435" s="191"/>
      <c r="R435" s="191"/>
      <c r="S435" s="191"/>
      <c r="T435" s="192"/>
      <c r="AT435" s="187" t="s">
        <v>269</v>
      </c>
      <c r="AU435" s="187" t="s">
        <v>87</v>
      </c>
      <c r="AV435" s="16" t="s">
        <v>92</v>
      </c>
      <c r="AW435" s="16" t="s">
        <v>26</v>
      </c>
      <c r="AX435" s="16" t="s">
        <v>71</v>
      </c>
      <c r="AY435" s="187" t="s">
        <v>157</v>
      </c>
    </row>
    <row r="436" spans="1:65" s="15" customFormat="1" x14ac:dyDescent="0.2">
      <c r="B436" s="179"/>
      <c r="D436" s="166" t="s">
        <v>269</v>
      </c>
      <c r="E436" s="180" t="s">
        <v>1</v>
      </c>
      <c r="F436" s="181" t="s">
        <v>272</v>
      </c>
      <c r="H436" s="182">
        <v>40.86</v>
      </c>
      <c r="L436" s="179"/>
      <c r="M436" s="183"/>
      <c r="N436" s="184"/>
      <c r="O436" s="184"/>
      <c r="P436" s="184"/>
      <c r="Q436" s="184"/>
      <c r="R436" s="184"/>
      <c r="S436" s="184"/>
      <c r="T436" s="185"/>
      <c r="AT436" s="180" t="s">
        <v>269</v>
      </c>
      <c r="AU436" s="180" t="s">
        <v>87</v>
      </c>
      <c r="AV436" s="15" t="s">
        <v>162</v>
      </c>
      <c r="AW436" s="15" t="s">
        <v>26</v>
      </c>
      <c r="AX436" s="15" t="s">
        <v>79</v>
      </c>
      <c r="AY436" s="180" t="s">
        <v>157</v>
      </c>
    </row>
    <row r="437" spans="1:65" s="2" customFormat="1" ht="24.2" customHeight="1" x14ac:dyDescent="0.2">
      <c r="A437" s="30"/>
      <c r="B437" s="147"/>
      <c r="C437" s="193" t="s">
        <v>739</v>
      </c>
      <c r="D437" s="193" t="s">
        <v>777</v>
      </c>
      <c r="E437" s="194" t="s">
        <v>5298</v>
      </c>
      <c r="F437" s="195" t="s">
        <v>5299</v>
      </c>
      <c r="G437" s="196" t="s">
        <v>168</v>
      </c>
      <c r="H437" s="197">
        <v>44.475999999999999</v>
      </c>
      <c r="I437" s="197"/>
      <c r="J437" s="197">
        <f>ROUND(I437*H437,3)</f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>O437*H437</f>
        <v>0</v>
      </c>
      <c r="Q437" s="156">
        <v>0</v>
      </c>
      <c r="R437" s="156">
        <f>Q437*H437</f>
        <v>0</v>
      </c>
      <c r="S437" s="156">
        <v>0</v>
      </c>
      <c r="T437" s="15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8" t="s">
        <v>87</v>
      </c>
      <c r="BK437" s="160">
        <f>ROUND(I437*H437,3)</f>
        <v>0</v>
      </c>
      <c r="BL437" s="18" t="s">
        <v>220</v>
      </c>
      <c r="BM437" s="158" t="s">
        <v>5300</v>
      </c>
    </row>
    <row r="438" spans="1:65" s="14" customFormat="1" x14ac:dyDescent="0.2">
      <c r="B438" s="172"/>
      <c r="D438" s="166" t="s">
        <v>269</v>
      </c>
      <c r="E438" s="173" t="s">
        <v>1</v>
      </c>
      <c r="F438" s="174" t="s">
        <v>5301</v>
      </c>
      <c r="H438" s="175">
        <v>44.475999999999999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1:65" s="16" customFormat="1" x14ac:dyDescent="0.2">
      <c r="B439" s="186"/>
      <c r="D439" s="166" t="s">
        <v>269</v>
      </c>
      <c r="E439" s="187" t="s">
        <v>1</v>
      </c>
      <c r="F439" s="188" t="s">
        <v>319</v>
      </c>
      <c r="H439" s="189">
        <v>44.475999999999999</v>
      </c>
      <c r="L439" s="186"/>
      <c r="M439" s="190"/>
      <c r="N439" s="191"/>
      <c r="O439" s="191"/>
      <c r="P439" s="191"/>
      <c r="Q439" s="191"/>
      <c r="R439" s="191"/>
      <c r="S439" s="191"/>
      <c r="T439" s="192"/>
      <c r="AT439" s="187" t="s">
        <v>269</v>
      </c>
      <c r="AU439" s="187" t="s">
        <v>87</v>
      </c>
      <c r="AV439" s="16" t="s">
        <v>92</v>
      </c>
      <c r="AW439" s="16" t="s">
        <v>26</v>
      </c>
      <c r="AX439" s="16" t="s">
        <v>71</v>
      </c>
      <c r="AY439" s="187" t="s">
        <v>157</v>
      </c>
    </row>
    <row r="440" spans="1:65" s="15" customFormat="1" x14ac:dyDescent="0.2">
      <c r="B440" s="179"/>
      <c r="D440" s="166" t="s">
        <v>269</v>
      </c>
      <c r="E440" s="180" t="s">
        <v>1</v>
      </c>
      <c r="F440" s="181" t="s">
        <v>272</v>
      </c>
      <c r="H440" s="182">
        <v>44.475999999999999</v>
      </c>
      <c r="L440" s="179"/>
      <c r="M440" s="183"/>
      <c r="N440" s="184"/>
      <c r="O440" s="184"/>
      <c r="P440" s="184"/>
      <c r="Q440" s="184"/>
      <c r="R440" s="184"/>
      <c r="S440" s="184"/>
      <c r="T440" s="185"/>
      <c r="AT440" s="180" t="s">
        <v>269</v>
      </c>
      <c r="AU440" s="180" t="s">
        <v>87</v>
      </c>
      <c r="AV440" s="15" t="s">
        <v>162</v>
      </c>
      <c r="AW440" s="15" t="s">
        <v>26</v>
      </c>
      <c r="AX440" s="15" t="s">
        <v>79</v>
      </c>
      <c r="AY440" s="180" t="s">
        <v>157</v>
      </c>
    </row>
    <row r="441" spans="1:65" s="2" customFormat="1" ht="29.25" customHeight="1" x14ac:dyDescent="0.2">
      <c r="A441" s="30"/>
      <c r="B441" s="147"/>
      <c r="C441" s="193" t="s">
        <v>745</v>
      </c>
      <c r="D441" s="193" t="s">
        <v>777</v>
      </c>
      <c r="E441" s="194" t="s">
        <v>5302</v>
      </c>
      <c r="F441" s="195" t="s">
        <v>8207</v>
      </c>
      <c r="G441" s="196" t="s">
        <v>757</v>
      </c>
      <c r="H441" s="197">
        <v>127.074</v>
      </c>
      <c r="I441" s="197"/>
      <c r="J441" s="197">
        <f>ROUND(I441*H441,3)</f>
        <v>0</v>
      </c>
      <c r="K441" s="198"/>
      <c r="L441" s="199"/>
      <c r="M441" s="200" t="s">
        <v>1</v>
      </c>
      <c r="N441" s="201" t="s">
        <v>37</v>
      </c>
      <c r="O441" s="156">
        <v>0</v>
      </c>
      <c r="P441" s="156">
        <f>O441*H441</f>
        <v>0</v>
      </c>
      <c r="Q441" s="156">
        <v>0</v>
      </c>
      <c r="R441" s="156">
        <f>Q441*H441</f>
        <v>0</v>
      </c>
      <c r="S441" s="156">
        <v>0</v>
      </c>
      <c r="T441" s="157">
        <f>S441*H441</f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58" t="s">
        <v>511</v>
      </c>
      <c r="AT441" s="158" t="s">
        <v>777</v>
      </c>
      <c r="AU441" s="158" t="s">
        <v>87</v>
      </c>
      <c r="AY441" s="18" t="s">
        <v>157</v>
      </c>
      <c r="BE441" s="159">
        <f>IF(N441="základná",J441,0)</f>
        <v>0</v>
      </c>
      <c r="BF441" s="159">
        <f>IF(N441="znížená",J441,0)</f>
        <v>0</v>
      </c>
      <c r="BG441" s="159">
        <f>IF(N441="zákl. prenesená",J441,0)</f>
        <v>0</v>
      </c>
      <c r="BH441" s="159">
        <f>IF(N441="zníž. prenesená",J441,0)</f>
        <v>0</v>
      </c>
      <c r="BI441" s="159">
        <f>IF(N441="nulová",J441,0)</f>
        <v>0</v>
      </c>
      <c r="BJ441" s="18" t="s">
        <v>87</v>
      </c>
      <c r="BK441" s="160">
        <f>ROUND(I441*H441,3)</f>
        <v>0</v>
      </c>
      <c r="BL441" s="18" t="s">
        <v>220</v>
      </c>
      <c r="BM441" s="158" t="s">
        <v>5303</v>
      </c>
    </row>
    <row r="442" spans="1:65" s="14" customFormat="1" x14ac:dyDescent="0.2">
      <c r="B442" s="172"/>
      <c r="D442" s="166" t="s">
        <v>269</v>
      </c>
      <c r="E442" s="173" t="s">
        <v>1</v>
      </c>
      <c r="F442" s="174" t="s">
        <v>5304</v>
      </c>
      <c r="H442" s="175">
        <v>127.074</v>
      </c>
      <c r="L442" s="172"/>
      <c r="M442" s="176"/>
      <c r="N442" s="177"/>
      <c r="O442" s="177"/>
      <c r="P442" s="177"/>
      <c r="Q442" s="177"/>
      <c r="R442" s="177"/>
      <c r="S442" s="177"/>
      <c r="T442" s="178"/>
      <c r="AT442" s="173" t="s">
        <v>269</v>
      </c>
      <c r="AU442" s="173" t="s">
        <v>87</v>
      </c>
      <c r="AV442" s="14" t="s">
        <v>87</v>
      </c>
      <c r="AW442" s="14" t="s">
        <v>26</v>
      </c>
      <c r="AX442" s="14" t="s">
        <v>71</v>
      </c>
      <c r="AY442" s="173" t="s">
        <v>157</v>
      </c>
    </row>
    <row r="443" spans="1:65" s="16" customFormat="1" x14ac:dyDescent="0.2">
      <c r="B443" s="186"/>
      <c r="D443" s="166" t="s">
        <v>269</v>
      </c>
      <c r="E443" s="187" t="s">
        <v>1</v>
      </c>
      <c r="F443" s="188" t="s">
        <v>319</v>
      </c>
      <c r="H443" s="189">
        <v>127.074</v>
      </c>
      <c r="L443" s="186"/>
      <c r="M443" s="190"/>
      <c r="N443" s="191"/>
      <c r="O443" s="191"/>
      <c r="P443" s="191"/>
      <c r="Q443" s="191"/>
      <c r="R443" s="191"/>
      <c r="S443" s="191"/>
      <c r="T443" s="192"/>
      <c r="AT443" s="187" t="s">
        <v>269</v>
      </c>
      <c r="AU443" s="187" t="s">
        <v>87</v>
      </c>
      <c r="AV443" s="16" t="s">
        <v>92</v>
      </c>
      <c r="AW443" s="16" t="s">
        <v>26</v>
      </c>
      <c r="AX443" s="16" t="s">
        <v>71</v>
      </c>
      <c r="AY443" s="187" t="s">
        <v>157</v>
      </c>
    </row>
    <row r="444" spans="1:65" s="15" customFormat="1" x14ac:dyDescent="0.2">
      <c r="B444" s="179"/>
      <c r="D444" s="166" t="s">
        <v>269</v>
      </c>
      <c r="E444" s="180" t="s">
        <v>1</v>
      </c>
      <c r="F444" s="181" t="s">
        <v>272</v>
      </c>
      <c r="H444" s="182">
        <v>127.074</v>
      </c>
      <c r="L444" s="179"/>
      <c r="M444" s="183"/>
      <c r="N444" s="184"/>
      <c r="O444" s="184"/>
      <c r="P444" s="184"/>
      <c r="Q444" s="184"/>
      <c r="R444" s="184"/>
      <c r="S444" s="184"/>
      <c r="T444" s="185"/>
      <c r="AT444" s="180" t="s">
        <v>269</v>
      </c>
      <c r="AU444" s="180" t="s">
        <v>87</v>
      </c>
      <c r="AV444" s="15" t="s">
        <v>162</v>
      </c>
      <c r="AW444" s="15" t="s">
        <v>26</v>
      </c>
      <c r="AX444" s="15" t="s">
        <v>79</v>
      </c>
      <c r="AY444" s="180" t="s">
        <v>157</v>
      </c>
    </row>
    <row r="445" spans="1:65" s="2" customFormat="1" ht="25.5" customHeight="1" x14ac:dyDescent="0.2">
      <c r="A445" s="30"/>
      <c r="B445" s="147"/>
      <c r="C445" s="193" t="s">
        <v>750</v>
      </c>
      <c r="D445" s="193" t="s">
        <v>777</v>
      </c>
      <c r="E445" s="194" t="s">
        <v>5305</v>
      </c>
      <c r="F445" s="195" t="s">
        <v>8208</v>
      </c>
      <c r="G445" s="196" t="s">
        <v>757</v>
      </c>
      <c r="H445" s="197">
        <v>33.886000000000003</v>
      </c>
      <c r="I445" s="197"/>
      <c r="J445" s="197">
        <f>ROUND(I445*H445,3)</f>
        <v>0</v>
      </c>
      <c r="K445" s="198"/>
      <c r="L445" s="199"/>
      <c r="M445" s="200" t="s">
        <v>1</v>
      </c>
      <c r="N445" s="201" t="s">
        <v>37</v>
      </c>
      <c r="O445" s="156">
        <v>0</v>
      </c>
      <c r="P445" s="156">
        <f>O445*H445</f>
        <v>0</v>
      </c>
      <c r="Q445" s="156">
        <v>0</v>
      </c>
      <c r="R445" s="156">
        <f>Q445*H445</f>
        <v>0</v>
      </c>
      <c r="S445" s="156">
        <v>0</v>
      </c>
      <c r="T445" s="157">
        <f>S445*H445</f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58" t="s">
        <v>511</v>
      </c>
      <c r="AT445" s="158" t="s">
        <v>777</v>
      </c>
      <c r="AU445" s="158" t="s">
        <v>87</v>
      </c>
      <c r="AY445" s="18" t="s">
        <v>157</v>
      </c>
      <c r="BE445" s="159">
        <f>IF(N445="základná",J445,0)</f>
        <v>0</v>
      </c>
      <c r="BF445" s="159">
        <f>IF(N445="znížená",J445,0)</f>
        <v>0</v>
      </c>
      <c r="BG445" s="159">
        <f>IF(N445="zákl. prenesená",J445,0)</f>
        <v>0</v>
      </c>
      <c r="BH445" s="159">
        <f>IF(N445="zníž. prenesená",J445,0)</f>
        <v>0</v>
      </c>
      <c r="BI445" s="159">
        <f>IF(N445="nulová",J445,0)</f>
        <v>0</v>
      </c>
      <c r="BJ445" s="18" t="s">
        <v>87</v>
      </c>
      <c r="BK445" s="160">
        <f>ROUND(I445*H445,3)</f>
        <v>0</v>
      </c>
      <c r="BL445" s="18" t="s">
        <v>220</v>
      </c>
      <c r="BM445" s="158" t="s">
        <v>5306</v>
      </c>
    </row>
    <row r="446" spans="1:65" s="14" customFormat="1" x14ac:dyDescent="0.2">
      <c r="B446" s="172"/>
      <c r="D446" s="166" t="s">
        <v>269</v>
      </c>
      <c r="E446" s="173" t="s">
        <v>1</v>
      </c>
      <c r="F446" s="174" t="s">
        <v>5307</v>
      </c>
      <c r="H446" s="175">
        <v>33.886000000000003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1:65" s="16" customFormat="1" x14ac:dyDescent="0.2">
      <c r="B447" s="186"/>
      <c r="D447" s="166" t="s">
        <v>269</v>
      </c>
      <c r="E447" s="187" t="s">
        <v>1</v>
      </c>
      <c r="F447" s="188" t="s">
        <v>319</v>
      </c>
      <c r="H447" s="189">
        <v>33.886000000000003</v>
      </c>
      <c r="L447" s="186"/>
      <c r="M447" s="190"/>
      <c r="N447" s="191"/>
      <c r="O447" s="191"/>
      <c r="P447" s="191"/>
      <c r="Q447" s="191"/>
      <c r="R447" s="191"/>
      <c r="S447" s="191"/>
      <c r="T447" s="192"/>
      <c r="AT447" s="187" t="s">
        <v>269</v>
      </c>
      <c r="AU447" s="187" t="s">
        <v>87</v>
      </c>
      <c r="AV447" s="16" t="s">
        <v>92</v>
      </c>
      <c r="AW447" s="16" t="s">
        <v>26</v>
      </c>
      <c r="AX447" s="16" t="s">
        <v>71</v>
      </c>
      <c r="AY447" s="187" t="s">
        <v>157</v>
      </c>
    </row>
    <row r="448" spans="1:65" s="15" customFormat="1" x14ac:dyDescent="0.2">
      <c r="B448" s="179"/>
      <c r="D448" s="166" t="s">
        <v>269</v>
      </c>
      <c r="E448" s="180" t="s">
        <v>1</v>
      </c>
      <c r="F448" s="181" t="s">
        <v>272</v>
      </c>
      <c r="H448" s="182">
        <v>33.886000000000003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79</v>
      </c>
      <c r="AY448" s="180" t="s">
        <v>157</v>
      </c>
    </row>
    <row r="449" spans="1:65" s="2" customFormat="1" ht="24.2" customHeight="1" x14ac:dyDescent="0.2">
      <c r="A449" s="30"/>
      <c r="B449" s="147"/>
      <c r="C449" s="148" t="s">
        <v>754</v>
      </c>
      <c r="D449" s="148" t="s">
        <v>159</v>
      </c>
      <c r="E449" s="149" t="s">
        <v>5308</v>
      </c>
      <c r="F449" s="150" t="s">
        <v>5309</v>
      </c>
      <c r="G449" s="151" t="s">
        <v>514</v>
      </c>
      <c r="H449" s="152">
        <v>3.55</v>
      </c>
      <c r="I449" s="152"/>
      <c r="J449" s="152">
        <f>ROUND(I449*H449,3)</f>
        <v>0</v>
      </c>
      <c r="K449" s="153"/>
      <c r="L449" s="31"/>
      <c r="M449" s="154" t="s">
        <v>1</v>
      </c>
      <c r="N449" s="155" t="s">
        <v>37</v>
      </c>
      <c r="O449" s="156">
        <v>0</v>
      </c>
      <c r="P449" s="156">
        <f>O449*H449</f>
        <v>0</v>
      </c>
      <c r="Q449" s="156">
        <v>0</v>
      </c>
      <c r="R449" s="156">
        <f>Q449*H449</f>
        <v>0</v>
      </c>
      <c r="S449" s="156">
        <v>0</v>
      </c>
      <c r="T449" s="157">
        <f>S449*H449</f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220</v>
      </c>
      <c r="AT449" s="158" t="s">
        <v>159</v>
      </c>
      <c r="AU449" s="158" t="s">
        <v>87</v>
      </c>
      <c r="AY449" s="18" t="s">
        <v>157</v>
      </c>
      <c r="BE449" s="159">
        <f>IF(N449="základná",J449,0)</f>
        <v>0</v>
      </c>
      <c r="BF449" s="159">
        <f>IF(N449="znížená",J449,0)</f>
        <v>0</v>
      </c>
      <c r="BG449" s="159">
        <f>IF(N449="zákl. prenesená",J449,0)</f>
        <v>0</v>
      </c>
      <c r="BH449" s="159">
        <f>IF(N449="zníž. prenesená",J449,0)</f>
        <v>0</v>
      </c>
      <c r="BI449" s="159">
        <f>IF(N449="nulová",J449,0)</f>
        <v>0</v>
      </c>
      <c r="BJ449" s="18" t="s">
        <v>87</v>
      </c>
      <c r="BK449" s="160">
        <f>ROUND(I449*H449,3)</f>
        <v>0</v>
      </c>
      <c r="BL449" s="18" t="s">
        <v>220</v>
      </c>
      <c r="BM449" s="158" t="s">
        <v>5310</v>
      </c>
    </row>
    <row r="450" spans="1:65" s="12" customFormat="1" ht="22.9" customHeight="1" x14ac:dyDescent="0.2">
      <c r="B450" s="135"/>
      <c r="D450" s="136" t="s">
        <v>70</v>
      </c>
      <c r="E450" s="145" t="s">
        <v>4223</v>
      </c>
      <c r="F450" s="145" t="s">
        <v>4224</v>
      </c>
      <c r="J450" s="146">
        <f>BK450</f>
        <v>0</v>
      </c>
      <c r="L450" s="135"/>
      <c r="M450" s="139"/>
      <c r="N450" s="140"/>
      <c r="O450" s="140"/>
      <c r="P450" s="141">
        <f>SUM(P451:P507)</f>
        <v>0</v>
      </c>
      <c r="Q450" s="140"/>
      <c r="R450" s="141">
        <f>SUM(R451:R507)</f>
        <v>0</v>
      </c>
      <c r="S450" s="140"/>
      <c r="T450" s="142">
        <f>SUM(T451:T507)</f>
        <v>0</v>
      </c>
      <c r="AR450" s="136" t="s">
        <v>87</v>
      </c>
      <c r="AT450" s="143" t="s">
        <v>70</v>
      </c>
      <c r="AU450" s="143" t="s">
        <v>79</v>
      </c>
      <c r="AY450" s="136" t="s">
        <v>157</v>
      </c>
      <c r="BK450" s="144">
        <f>SUM(BK451:BK507)</f>
        <v>0</v>
      </c>
    </row>
    <row r="451" spans="1:65" s="2" customFormat="1" ht="24.2" customHeight="1" x14ac:dyDescent="0.2">
      <c r="A451" s="30"/>
      <c r="B451" s="147"/>
      <c r="C451" s="148" t="s">
        <v>762</v>
      </c>
      <c r="D451" s="148" t="s">
        <v>159</v>
      </c>
      <c r="E451" s="149" t="s">
        <v>5311</v>
      </c>
      <c r="F451" s="150" t="s">
        <v>5312</v>
      </c>
      <c r="G451" s="151" t="s">
        <v>168</v>
      </c>
      <c r="H451" s="152">
        <v>49.759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</v>
      </c>
      <c r="P451" s="156">
        <f>O451*H451</f>
        <v>0</v>
      </c>
      <c r="Q451" s="156">
        <v>0</v>
      </c>
      <c r="R451" s="156">
        <f>Q451*H451</f>
        <v>0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220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220</v>
      </c>
      <c r="BM451" s="158" t="s">
        <v>5313</v>
      </c>
    </row>
    <row r="452" spans="1:65" s="14" customFormat="1" x14ac:dyDescent="0.2">
      <c r="B452" s="172"/>
      <c r="D452" s="166" t="s">
        <v>269</v>
      </c>
      <c r="E452" s="173" t="s">
        <v>1</v>
      </c>
      <c r="F452" s="174" t="s">
        <v>5314</v>
      </c>
      <c r="H452" s="175">
        <v>4.74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4" customFormat="1" x14ac:dyDescent="0.2">
      <c r="B453" s="172"/>
      <c r="D453" s="166" t="s">
        <v>269</v>
      </c>
      <c r="E453" s="173" t="s">
        <v>1</v>
      </c>
      <c r="F453" s="174" t="s">
        <v>5315</v>
      </c>
      <c r="H453" s="175">
        <v>0.78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1:65" s="14" customFormat="1" x14ac:dyDescent="0.2">
      <c r="B454" s="172"/>
      <c r="D454" s="166" t="s">
        <v>269</v>
      </c>
      <c r="E454" s="173" t="s">
        <v>1</v>
      </c>
      <c r="F454" s="174" t="s">
        <v>5316</v>
      </c>
      <c r="H454" s="175">
        <v>3.3450000000000002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4" customFormat="1" x14ac:dyDescent="0.2">
      <c r="B455" s="172"/>
      <c r="D455" s="166" t="s">
        <v>269</v>
      </c>
      <c r="E455" s="173" t="s">
        <v>1</v>
      </c>
      <c r="F455" s="174" t="s">
        <v>5317</v>
      </c>
      <c r="H455" s="175">
        <v>12.086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4" customFormat="1" x14ac:dyDescent="0.2">
      <c r="B456" s="172"/>
      <c r="D456" s="166" t="s">
        <v>269</v>
      </c>
      <c r="E456" s="173" t="s">
        <v>1</v>
      </c>
      <c r="F456" s="174" t="s">
        <v>5318</v>
      </c>
      <c r="H456" s="175">
        <v>5.7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1:65" s="14" customFormat="1" x14ac:dyDescent="0.2">
      <c r="B457" s="172"/>
      <c r="D457" s="166" t="s">
        <v>269</v>
      </c>
      <c r="E457" s="173" t="s">
        <v>1</v>
      </c>
      <c r="F457" s="174" t="s">
        <v>5319</v>
      </c>
      <c r="H457" s="175">
        <v>8.4749999999999996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1:65" s="14" customFormat="1" x14ac:dyDescent="0.2">
      <c r="B458" s="172"/>
      <c r="D458" s="166" t="s">
        <v>269</v>
      </c>
      <c r="E458" s="173" t="s">
        <v>1</v>
      </c>
      <c r="F458" s="174" t="s">
        <v>5320</v>
      </c>
      <c r="H458" s="175">
        <v>5.7569999999999997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1:65" s="14" customFormat="1" x14ac:dyDescent="0.2">
      <c r="B459" s="172"/>
      <c r="D459" s="166" t="s">
        <v>269</v>
      </c>
      <c r="E459" s="173" t="s">
        <v>1</v>
      </c>
      <c r="F459" s="174" t="s">
        <v>5321</v>
      </c>
      <c r="H459" s="175">
        <v>4.9580000000000002</v>
      </c>
      <c r="L459" s="172"/>
      <c r="M459" s="176"/>
      <c r="N459" s="177"/>
      <c r="O459" s="177"/>
      <c r="P459" s="177"/>
      <c r="Q459" s="177"/>
      <c r="R459" s="177"/>
      <c r="S459" s="177"/>
      <c r="T459" s="178"/>
      <c r="AT459" s="173" t="s">
        <v>269</v>
      </c>
      <c r="AU459" s="173" t="s">
        <v>87</v>
      </c>
      <c r="AV459" s="14" t="s">
        <v>87</v>
      </c>
      <c r="AW459" s="14" t="s">
        <v>26</v>
      </c>
      <c r="AX459" s="14" t="s">
        <v>71</v>
      </c>
      <c r="AY459" s="173" t="s">
        <v>157</v>
      </c>
    </row>
    <row r="460" spans="1:65" s="14" customFormat="1" x14ac:dyDescent="0.2">
      <c r="B460" s="172"/>
      <c r="D460" s="166" t="s">
        <v>269</v>
      </c>
      <c r="E460" s="173" t="s">
        <v>1</v>
      </c>
      <c r="F460" s="174" t="s">
        <v>5322</v>
      </c>
      <c r="H460" s="175">
        <v>5.52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1:65" s="14" customFormat="1" x14ac:dyDescent="0.2">
      <c r="B461" s="172"/>
      <c r="D461" s="166" t="s">
        <v>269</v>
      </c>
      <c r="E461" s="173" t="s">
        <v>1</v>
      </c>
      <c r="F461" s="174" t="s">
        <v>5323</v>
      </c>
      <c r="H461" s="175">
        <v>9.8249999999999993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6" customFormat="1" x14ac:dyDescent="0.2">
      <c r="B462" s="186"/>
      <c r="D462" s="166" t="s">
        <v>269</v>
      </c>
      <c r="E462" s="187" t="s">
        <v>1</v>
      </c>
      <c r="F462" s="188" t="s">
        <v>319</v>
      </c>
      <c r="H462" s="189">
        <v>61.186</v>
      </c>
      <c r="L462" s="186"/>
      <c r="M462" s="190"/>
      <c r="N462" s="191"/>
      <c r="O462" s="191"/>
      <c r="P462" s="191"/>
      <c r="Q462" s="191"/>
      <c r="R462" s="191"/>
      <c r="S462" s="191"/>
      <c r="T462" s="192"/>
      <c r="AT462" s="187" t="s">
        <v>269</v>
      </c>
      <c r="AU462" s="187" t="s">
        <v>87</v>
      </c>
      <c r="AV462" s="16" t="s">
        <v>92</v>
      </c>
      <c r="AW462" s="16" t="s">
        <v>26</v>
      </c>
      <c r="AX462" s="16" t="s">
        <v>71</v>
      </c>
      <c r="AY462" s="187" t="s">
        <v>157</v>
      </c>
    </row>
    <row r="463" spans="1:65" s="14" customFormat="1" x14ac:dyDescent="0.2">
      <c r="B463" s="172"/>
      <c r="D463" s="166" t="s">
        <v>269</v>
      </c>
      <c r="E463" s="173" t="s">
        <v>1</v>
      </c>
      <c r="F463" s="174" t="s">
        <v>5324</v>
      </c>
      <c r="H463" s="175">
        <v>-11.427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5" customFormat="1" x14ac:dyDescent="0.2">
      <c r="B464" s="179"/>
      <c r="D464" s="166" t="s">
        <v>269</v>
      </c>
      <c r="E464" s="180" t="s">
        <v>1</v>
      </c>
      <c r="F464" s="181" t="s">
        <v>272</v>
      </c>
      <c r="H464" s="182">
        <v>49.759</v>
      </c>
      <c r="L464" s="179"/>
      <c r="M464" s="183"/>
      <c r="N464" s="184"/>
      <c r="O464" s="184"/>
      <c r="P464" s="184"/>
      <c r="Q464" s="184"/>
      <c r="R464" s="184"/>
      <c r="S464" s="184"/>
      <c r="T464" s="185"/>
      <c r="AT464" s="180" t="s">
        <v>269</v>
      </c>
      <c r="AU464" s="180" t="s">
        <v>87</v>
      </c>
      <c r="AV464" s="15" t="s">
        <v>162</v>
      </c>
      <c r="AW464" s="15" t="s">
        <v>26</v>
      </c>
      <c r="AX464" s="15" t="s">
        <v>79</v>
      </c>
      <c r="AY464" s="180" t="s">
        <v>157</v>
      </c>
    </row>
    <row r="465" spans="1:65" s="2" customFormat="1" ht="24.2" customHeight="1" x14ac:dyDescent="0.2">
      <c r="A465" s="30"/>
      <c r="B465" s="147"/>
      <c r="C465" s="193" t="s">
        <v>768</v>
      </c>
      <c r="D465" s="193" t="s">
        <v>777</v>
      </c>
      <c r="E465" s="194" t="s">
        <v>5325</v>
      </c>
      <c r="F465" s="195" t="s">
        <v>5326</v>
      </c>
      <c r="G465" s="196" t="s">
        <v>168</v>
      </c>
      <c r="H465" s="197">
        <v>53.241999999999997</v>
      </c>
      <c r="I465" s="197"/>
      <c r="J465" s="197">
        <f>ROUND(I465*H465,3)</f>
        <v>0</v>
      </c>
      <c r="K465" s="198"/>
      <c r="L465" s="199"/>
      <c r="M465" s="200" t="s">
        <v>1</v>
      </c>
      <c r="N465" s="201" t="s">
        <v>37</v>
      </c>
      <c r="O465" s="156">
        <v>0</v>
      </c>
      <c r="P465" s="156">
        <f>O465*H465</f>
        <v>0</v>
      </c>
      <c r="Q465" s="156">
        <v>0</v>
      </c>
      <c r="R465" s="156">
        <f>Q465*H465</f>
        <v>0</v>
      </c>
      <c r="S465" s="156">
        <v>0</v>
      </c>
      <c r="T465" s="157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58" t="s">
        <v>511</v>
      </c>
      <c r="AT465" s="158" t="s">
        <v>777</v>
      </c>
      <c r="AU465" s="158" t="s">
        <v>87</v>
      </c>
      <c r="AY465" s="18" t="s">
        <v>157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8" t="s">
        <v>87</v>
      </c>
      <c r="BK465" s="160">
        <f>ROUND(I465*H465,3)</f>
        <v>0</v>
      </c>
      <c r="BL465" s="18" t="s">
        <v>220</v>
      </c>
      <c r="BM465" s="158" t="s">
        <v>5327</v>
      </c>
    </row>
    <row r="466" spans="1:65" s="14" customFormat="1" x14ac:dyDescent="0.2">
      <c r="B466" s="172"/>
      <c r="D466" s="166" t="s">
        <v>269</v>
      </c>
      <c r="E466" s="173" t="s">
        <v>1</v>
      </c>
      <c r="F466" s="174" t="s">
        <v>5328</v>
      </c>
      <c r="H466" s="175">
        <v>53.241999999999997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6" customFormat="1" x14ac:dyDescent="0.2">
      <c r="B467" s="186"/>
      <c r="D467" s="166" t="s">
        <v>269</v>
      </c>
      <c r="E467" s="187" t="s">
        <v>1</v>
      </c>
      <c r="F467" s="188" t="s">
        <v>319</v>
      </c>
      <c r="H467" s="189">
        <v>53.241999999999997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1:65" s="15" customFormat="1" x14ac:dyDescent="0.2">
      <c r="B468" s="179"/>
      <c r="D468" s="166" t="s">
        <v>269</v>
      </c>
      <c r="E468" s="180" t="s">
        <v>1</v>
      </c>
      <c r="F468" s="181" t="s">
        <v>272</v>
      </c>
      <c r="H468" s="182">
        <v>53.241999999999997</v>
      </c>
      <c r="L468" s="179"/>
      <c r="M468" s="183"/>
      <c r="N468" s="184"/>
      <c r="O468" s="184"/>
      <c r="P468" s="184"/>
      <c r="Q468" s="184"/>
      <c r="R468" s="184"/>
      <c r="S468" s="184"/>
      <c r="T468" s="185"/>
      <c r="AT468" s="180" t="s">
        <v>269</v>
      </c>
      <c r="AU468" s="180" t="s">
        <v>87</v>
      </c>
      <c r="AV468" s="15" t="s">
        <v>162</v>
      </c>
      <c r="AW468" s="15" t="s">
        <v>26</v>
      </c>
      <c r="AX468" s="15" t="s">
        <v>79</v>
      </c>
      <c r="AY468" s="180" t="s">
        <v>157</v>
      </c>
    </row>
    <row r="469" spans="1:65" s="2" customFormat="1" ht="24.75" customHeight="1" x14ac:dyDescent="0.2">
      <c r="A469" s="30"/>
      <c r="B469" s="147"/>
      <c r="C469" s="193" t="s">
        <v>773</v>
      </c>
      <c r="D469" s="193" t="s">
        <v>777</v>
      </c>
      <c r="E469" s="194" t="s">
        <v>5302</v>
      </c>
      <c r="F469" s="195" t="s">
        <v>8207</v>
      </c>
      <c r="G469" s="196" t="s">
        <v>757</v>
      </c>
      <c r="H469" s="197">
        <v>149.27699999999999</v>
      </c>
      <c r="I469" s="197"/>
      <c r="J469" s="197">
        <f>ROUND(I469*H469,3)</f>
        <v>0</v>
      </c>
      <c r="K469" s="198"/>
      <c r="L469" s="199"/>
      <c r="M469" s="200" t="s">
        <v>1</v>
      </c>
      <c r="N469" s="201" t="s">
        <v>37</v>
      </c>
      <c r="O469" s="156">
        <v>0</v>
      </c>
      <c r="P469" s="156">
        <f>O469*H469</f>
        <v>0</v>
      </c>
      <c r="Q469" s="156">
        <v>0</v>
      </c>
      <c r="R469" s="156">
        <f>Q469*H469</f>
        <v>0</v>
      </c>
      <c r="S469" s="156">
        <v>0</v>
      </c>
      <c r="T469" s="157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58" t="s">
        <v>511</v>
      </c>
      <c r="AT469" s="158" t="s">
        <v>777</v>
      </c>
      <c r="AU469" s="158" t="s">
        <v>87</v>
      </c>
      <c r="AY469" s="18" t="s">
        <v>157</v>
      </c>
      <c r="BE469" s="159">
        <f>IF(N469="základná",J469,0)</f>
        <v>0</v>
      </c>
      <c r="BF469" s="159">
        <f>IF(N469="znížená",J469,0)</f>
        <v>0</v>
      </c>
      <c r="BG469" s="159">
        <f>IF(N469="zákl. prenesená",J469,0)</f>
        <v>0</v>
      </c>
      <c r="BH469" s="159">
        <f>IF(N469="zníž. prenesená",J469,0)</f>
        <v>0</v>
      </c>
      <c r="BI469" s="159">
        <f>IF(N469="nulová",J469,0)</f>
        <v>0</v>
      </c>
      <c r="BJ469" s="18" t="s">
        <v>87</v>
      </c>
      <c r="BK469" s="160">
        <f>ROUND(I469*H469,3)</f>
        <v>0</v>
      </c>
      <c r="BL469" s="18" t="s">
        <v>220</v>
      </c>
      <c r="BM469" s="158" t="s">
        <v>5329</v>
      </c>
    </row>
    <row r="470" spans="1:65" s="14" customFormat="1" x14ac:dyDescent="0.2">
      <c r="B470" s="172"/>
      <c r="D470" s="166" t="s">
        <v>269</v>
      </c>
      <c r="E470" s="173" t="s">
        <v>1</v>
      </c>
      <c r="F470" s="174" t="s">
        <v>5330</v>
      </c>
      <c r="H470" s="175">
        <v>149.27699999999999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1:65" s="16" customFormat="1" x14ac:dyDescent="0.2">
      <c r="B471" s="186"/>
      <c r="D471" s="166" t="s">
        <v>269</v>
      </c>
      <c r="E471" s="187" t="s">
        <v>1</v>
      </c>
      <c r="F471" s="188" t="s">
        <v>319</v>
      </c>
      <c r="H471" s="189">
        <v>149.27699999999999</v>
      </c>
      <c r="L471" s="186"/>
      <c r="M471" s="190"/>
      <c r="N471" s="191"/>
      <c r="O471" s="191"/>
      <c r="P471" s="191"/>
      <c r="Q471" s="191"/>
      <c r="R471" s="191"/>
      <c r="S471" s="191"/>
      <c r="T471" s="192"/>
      <c r="AT471" s="187" t="s">
        <v>269</v>
      </c>
      <c r="AU471" s="187" t="s">
        <v>87</v>
      </c>
      <c r="AV471" s="16" t="s">
        <v>92</v>
      </c>
      <c r="AW471" s="16" t="s">
        <v>26</v>
      </c>
      <c r="AX471" s="16" t="s">
        <v>71</v>
      </c>
      <c r="AY471" s="187" t="s">
        <v>157</v>
      </c>
    </row>
    <row r="472" spans="1:65" s="15" customFormat="1" x14ac:dyDescent="0.2">
      <c r="B472" s="179"/>
      <c r="D472" s="166" t="s">
        <v>269</v>
      </c>
      <c r="E472" s="180" t="s">
        <v>1</v>
      </c>
      <c r="F472" s="181" t="s">
        <v>272</v>
      </c>
      <c r="H472" s="182">
        <v>149.27699999999999</v>
      </c>
      <c r="L472" s="179"/>
      <c r="M472" s="183"/>
      <c r="N472" s="184"/>
      <c r="O472" s="184"/>
      <c r="P472" s="184"/>
      <c r="Q472" s="184"/>
      <c r="R472" s="184"/>
      <c r="S472" s="184"/>
      <c r="T472" s="185"/>
      <c r="AT472" s="180" t="s">
        <v>269</v>
      </c>
      <c r="AU472" s="180" t="s">
        <v>87</v>
      </c>
      <c r="AV472" s="15" t="s">
        <v>162</v>
      </c>
      <c r="AW472" s="15" t="s">
        <v>26</v>
      </c>
      <c r="AX472" s="15" t="s">
        <v>79</v>
      </c>
      <c r="AY472" s="180" t="s">
        <v>157</v>
      </c>
    </row>
    <row r="473" spans="1:65" s="2" customFormat="1" ht="24.75" customHeight="1" x14ac:dyDescent="0.2">
      <c r="A473" s="30"/>
      <c r="B473" s="147"/>
      <c r="C473" s="193" t="s">
        <v>781</v>
      </c>
      <c r="D473" s="193" t="s">
        <v>777</v>
      </c>
      <c r="E473" s="194" t="s">
        <v>5305</v>
      </c>
      <c r="F473" s="195" t="s">
        <v>8208</v>
      </c>
      <c r="G473" s="196" t="s">
        <v>757</v>
      </c>
      <c r="H473" s="197">
        <v>39.807000000000002</v>
      </c>
      <c r="I473" s="197"/>
      <c r="J473" s="197">
        <f>ROUND(I473*H473,3)</f>
        <v>0</v>
      </c>
      <c r="K473" s="198"/>
      <c r="L473" s="199"/>
      <c r="M473" s="200" t="s">
        <v>1</v>
      </c>
      <c r="N473" s="201" t="s">
        <v>37</v>
      </c>
      <c r="O473" s="156">
        <v>0</v>
      </c>
      <c r="P473" s="156">
        <f>O473*H473</f>
        <v>0</v>
      </c>
      <c r="Q473" s="156">
        <v>0</v>
      </c>
      <c r="R473" s="156">
        <f>Q473*H473</f>
        <v>0</v>
      </c>
      <c r="S473" s="156">
        <v>0</v>
      </c>
      <c r="T473" s="157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58" t="s">
        <v>511</v>
      </c>
      <c r="AT473" s="158" t="s">
        <v>777</v>
      </c>
      <c r="AU473" s="158" t="s">
        <v>87</v>
      </c>
      <c r="AY473" s="18" t="s">
        <v>157</v>
      </c>
      <c r="BE473" s="159">
        <f>IF(N473="základná",J473,0)</f>
        <v>0</v>
      </c>
      <c r="BF473" s="159">
        <f>IF(N473="znížená",J473,0)</f>
        <v>0</v>
      </c>
      <c r="BG473" s="159">
        <f>IF(N473="zákl. prenesená",J473,0)</f>
        <v>0</v>
      </c>
      <c r="BH473" s="159">
        <f>IF(N473="zníž. prenesená",J473,0)</f>
        <v>0</v>
      </c>
      <c r="BI473" s="159">
        <f>IF(N473="nulová",J473,0)</f>
        <v>0</v>
      </c>
      <c r="BJ473" s="18" t="s">
        <v>87</v>
      </c>
      <c r="BK473" s="160">
        <f>ROUND(I473*H473,3)</f>
        <v>0</v>
      </c>
      <c r="BL473" s="18" t="s">
        <v>220</v>
      </c>
      <c r="BM473" s="158" t="s">
        <v>5331</v>
      </c>
    </row>
    <row r="474" spans="1:65" s="14" customFormat="1" x14ac:dyDescent="0.2">
      <c r="B474" s="172"/>
      <c r="D474" s="166" t="s">
        <v>269</v>
      </c>
      <c r="E474" s="173" t="s">
        <v>1</v>
      </c>
      <c r="F474" s="174" t="s">
        <v>5332</v>
      </c>
      <c r="H474" s="175">
        <v>39.807000000000002</v>
      </c>
      <c r="L474" s="172"/>
      <c r="M474" s="176"/>
      <c r="N474" s="177"/>
      <c r="O474" s="177"/>
      <c r="P474" s="177"/>
      <c r="Q474" s="177"/>
      <c r="R474" s="177"/>
      <c r="S474" s="177"/>
      <c r="T474" s="178"/>
      <c r="AT474" s="173" t="s">
        <v>269</v>
      </c>
      <c r="AU474" s="173" t="s">
        <v>87</v>
      </c>
      <c r="AV474" s="14" t="s">
        <v>87</v>
      </c>
      <c r="AW474" s="14" t="s">
        <v>26</v>
      </c>
      <c r="AX474" s="14" t="s">
        <v>71</v>
      </c>
      <c r="AY474" s="173" t="s">
        <v>157</v>
      </c>
    </row>
    <row r="475" spans="1:65" s="16" customFormat="1" x14ac:dyDescent="0.2">
      <c r="B475" s="186"/>
      <c r="D475" s="166" t="s">
        <v>269</v>
      </c>
      <c r="E475" s="187" t="s">
        <v>1</v>
      </c>
      <c r="F475" s="188" t="s">
        <v>319</v>
      </c>
      <c r="H475" s="189">
        <v>39.807000000000002</v>
      </c>
      <c r="L475" s="186"/>
      <c r="M475" s="190"/>
      <c r="N475" s="191"/>
      <c r="O475" s="191"/>
      <c r="P475" s="191"/>
      <c r="Q475" s="191"/>
      <c r="R475" s="191"/>
      <c r="S475" s="191"/>
      <c r="T475" s="192"/>
      <c r="AT475" s="187" t="s">
        <v>269</v>
      </c>
      <c r="AU475" s="187" t="s">
        <v>87</v>
      </c>
      <c r="AV475" s="16" t="s">
        <v>92</v>
      </c>
      <c r="AW475" s="16" t="s">
        <v>26</v>
      </c>
      <c r="AX475" s="16" t="s">
        <v>71</v>
      </c>
      <c r="AY475" s="187" t="s">
        <v>157</v>
      </c>
    </row>
    <row r="476" spans="1:65" s="15" customFormat="1" x14ac:dyDescent="0.2">
      <c r="B476" s="179"/>
      <c r="D476" s="166" t="s">
        <v>269</v>
      </c>
      <c r="E476" s="180" t="s">
        <v>1</v>
      </c>
      <c r="F476" s="181" t="s">
        <v>272</v>
      </c>
      <c r="H476" s="182">
        <v>39.807000000000002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24.2" customHeight="1" x14ac:dyDescent="0.2">
      <c r="A477" s="30"/>
      <c r="B477" s="147"/>
      <c r="C477" s="148" t="s">
        <v>790</v>
      </c>
      <c r="D477" s="148" t="s">
        <v>159</v>
      </c>
      <c r="E477" s="149" t="s">
        <v>5333</v>
      </c>
      <c r="F477" s="150" t="s">
        <v>5334</v>
      </c>
      <c r="G477" s="151" t="s">
        <v>168</v>
      </c>
      <c r="H477" s="152">
        <v>11.427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0</v>
      </c>
      <c r="P477" s="156">
        <f>O477*H477</f>
        <v>0</v>
      </c>
      <c r="Q477" s="156">
        <v>0</v>
      </c>
      <c r="R477" s="156">
        <f>Q477*H477</f>
        <v>0</v>
      </c>
      <c r="S477" s="156">
        <v>0</v>
      </c>
      <c r="T477" s="157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5335</v>
      </c>
    </row>
    <row r="478" spans="1:65" s="14" customFormat="1" x14ac:dyDescent="0.2">
      <c r="B478" s="172"/>
      <c r="D478" s="166" t="s">
        <v>269</v>
      </c>
      <c r="E478" s="173" t="s">
        <v>1</v>
      </c>
      <c r="F478" s="174" t="s">
        <v>5230</v>
      </c>
      <c r="H478" s="175">
        <v>3.42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1:65" s="14" customFormat="1" x14ac:dyDescent="0.2">
      <c r="B479" s="172"/>
      <c r="D479" s="166" t="s">
        <v>269</v>
      </c>
      <c r="E479" s="173" t="s">
        <v>1</v>
      </c>
      <c r="F479" s="174" t="s">
        <v>5336</v>
      </c>
      <c r="H479" s="175">
        <v>2.532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1:65" s="14" customFormat="1" x14ac:dyDescent="0.2">
      <c r="B480" s="172"/>
      <c r="D480" s="166" t="s">
        <v>269</v>
      </c>
      <c r="E480" s="173" t="s">
        <v>1</v>
      </c>
      <c r="F480" s="174" t="s">
        <v>5337</v>
      </c>
      <c r="H480" s="175">
        <v>5.4749999999999996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6" customFormat="1" x14ac:dyDescent="0.2">
      <c r="B481" s="186"/>
      <c r="D481" s="166" t="s">
        <v>269</v>
      </c>
      <c r="E481" s="187" t="s">
        <v>1</v>
      </c>
      <c r="F481" s="188" t="s">
        <v>319</v>
      </c>
      <c r="H481" s="189">
        <v>11.427</v>
      </c>
      <c r="L481" s="186"/>
      <c r="M481" s="190"/>
      <c r="N481" s="191"/>
      <c r="O481" s="191"/>
      <c r="P481" s="191"/>
      <c r="Q481" s="191"/>
      <c r="R481" s="191"/>
      <c r="S481" s="191"/>
      <c r="T481" s="192"/>
      <c r="AT481" s="187" t="s">
        <v>269</v>
      </c>
      <c r="AU481" s="187" t="s">
        <v>87</v>
      </c>
      <c r="AV481" s="16" t="s">
        <v>92</v>
      </c>
      <c r="AW481" s="16" t="s">
        <v>26</v>
      </c>
      <c r="AX481" s="16" t="s">
        <v>71</v>
      </c>
      <c r="AY481" s="187" t="s">
        <v>157</v>
      </c>
    </row>
    <row r="482" spans="1:65" s="15" customFormat="1" x14ac:dyDescent="0.2">
      <c r="B482" s="179"/>
      <c r="D482" s="166" t="s">
        <v>269</v>
      </c>
      <c r="E482" s="180" t="s">
        <v>1</v>
      </c>
      <c r="F482" s="181" t="s">
        <v>272</v>
      </c>
      <c r="H482" s="182">
        <v>11.427</v>
      </c>
      <c r="L482" s="179"/>
      <c r="M482" s="183"/>
      <c r="N482" s="184"/>
      <c r="O482" s="184"/>
      <c r="P482" s="184"/>
      <c r="Q482" s="184"/>
      <c r="R482" s="184"/>
      <c r="S482" s="184"/>
      <c r="T482" s="185"/>
      <c r="AT482" s="180" t="s">
        <v>269</v>
      </c>
      <c r="AU482" s="180" t="s">
        <v>87</v>
      </c>
      <c r="AV482" s="15" t="s">
        <v>162</v>
      </c>
      <c r="AW482" s="15" t="s">
        <v>26</v>
      </c>
      <c r="AX482" s="15" t="s">
        <v>79</v>
      </c>
      <c r="AY482" s="180" t="s">
        <v>157</v>
      </c>
    </row>
    <row r="483" spans="1:65" s="2" customFormat="1" ht="24.2" customHeight="1" x14ac:dyDescent="0.2">
      <c r="A483" s="30"/>
      <c r="B483" s="147"/>
      <c r="C483" s="193" t="s">
        <v>796</v>
      </c>
      <c r="D483" s="193" t="s">
        <v>777</v>
      </c>
      <c r="E483" s="194" t="s">
        <v>5338</v>
      </c>
      <c r="F483" s="195" t="s">
        <v>5339</v>
      </c>
      <c r="G483" s="196" t="s">
        <v>168</v>
      </c>
      <c r="H483" s="197">
        <v>11.656000000000001</v>
      </c>
      <c r="I483" s="197"/>
      <c r="J483" s="197">
        <f>ROUND(I483*H483,3)</f>
        <v>0</v>
      </c>
      <c r="K483" s="198"/>
      <c r="L483" s="199"/>
      <c r="M483" s="200" t="s">
        <v>1</v>
      </c>
      <c r="N483" s="201" t="s">
        <v>37</v>
      </c>
      <c r="O483" s="156">
        <v>0</v>
      </c>
      <c r="P483" s="156">
        <f>O483*H483</f>
        <v>0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511</v>
      </c>
      <c r="AT483" s="158" t="s">
        <v>777</v>
      </c>
      <c r="AU483" s="158" t="s">
        <v>87</v>
      </c>
      <c r="AY483" s="18" t="s">
        <v>157</v>
      </c>
      <c r="BE483" s="159">
        <f>IF(N483="základná",J483,0)</f>
        <v>0</v>
      </c>
      <c r="BF483" s="159">
        <f>IF(N483="znížená",J483,0)</f>
        <v>0</v>
      </c>
      <c r="BG483" s="159">
        <f>IF(N483="zákl. prenesená",J483,0)</f>
        <v>0</v>
      </c>
      <c r="BH483" s="159">
        <f>IF(N483="zníž. prenesená",J483,0)</f>
        <v>0</v>
      </c>
      <c r="BI483" s="159">
        <f>IF(N483="nulová",J483,0)</f>
        <v>0</v>
      </c>
      <c r="BJ483" s="18" t="s">
        <v>87</v>
      </c>
      <c r="BK483" s="160">
        <f>ROUND(I483*H483,3)</f>
        <v>0</v>
      </c>
      <c r="BL483" s="18" t="s">
        <v>220</v>
      </c>
      <c r="BM483" s="158" t="s">
        <v>5340</v>
      </c>
    </row>
    <row r="484" spans="1:65" s="14" customFormat="1" x14ac:dyDescent="0.2">
      <c r="B484" s="172"/>
      <c r="D484" s="166" t="s">
        <v>269</v>
      </c>
      <c r="E484" s="173" t="s">
        <v>1</v>
      </c>
      <c r="F484" s="174" t="s">
        <v>5341</v>
      </c>
      <c r="H484" s="175">
        <v>11.656000000000001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1:65" s="15" customFormat="1" x14ac:dyDescent="0.2">
      <c r="B485" s="179"/>
      <c r="D485" s="166" t="s">
        <v>269</v>
      </c>
      <c r="E485" s="180" t="s">
        <v>1</v>
      </c>
      <c r="F485" s="181" t="s">
        <v>272</v>
      </c>
      <c r="H485" s="182">
        <v>11.656000000000001</v>
      </c>
      <c r="L485" s="179"/>
      <c r="M485" s="183"/>
      <c r="N485" s="184"/>
      <c r="O485" s="184"/>
      <c r="P485" s="184"/>
      <c r="Q485" s="184"/>
      <c r="R485" s="184"/>
      <c r="S485" s="184"/>
      <c r="T485" s="185"/>
      <c r="AT485" s="180" t="s">
        <v>269</v>
      </c>
      <c r="AU485" s="180" t="s">
        <v>87</v>
      </c>
      <c r="AV485" s="15" t="s">
        <v>162</v>
      </c>
      <c r="AW485" s="15" t="s">
        <v>26</v>
      </c>
      <c r="AX485" s="15" t="s">
        <v>79</v>
      </c>
      <c r="AY485" s="180" t="s">
        <v>157</v>
      </c>
    </row>
    <row r="486" spans="1:65" s="2" customFormat="1" ht="27.75" customHeight="1" x14ac:dyDescent="0.2">
      <c r="A486" s="30"/>
      <c r="B486" s="147"/>
      <c r="C486" s="193" t="s">
        <v>802</v>
      </c>
      <c r="D486" s="193" t="s">
        <v>777</v>
      </c>
      <c r="E486" s="194" t="s">
        <v>5302</v>
      </c>
      <c r="F486" s="195" t="s">
        <v>8207</v>
      </c>
      <c r="G486" s="196" t="s">
        <v>757</v>
      </c>
      <c r="H486" s="197">
        <v>34.280999999999999</v>
      </c>
      <c r="I486" s="197"/>
      <c r="J486" s="197">
        <f>ROUND(I486*H486,3)</f>
        <v>0</v>
      </c>
      <c r="K486" s="198"/>
      <c r="L486" s="199"/>
      <c r="M486" s="200" t="s">
        <v>1</v>
      </c>
      <c r="N486" s="201" t="s">
        <v>37</v>
      </c>
      <c r="O486" s="156">
        <v>0</v>
      </c>
      <c r="P486" s="156">
        <f>O486*H486</f>
        <v>0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511</v>
      </c>
      <c r="AT486" s="158" t="s">
        <v>777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220</v>
      </c>
      <c r="BM486" s="158" t="s">
        <v>5342</v>
      </c>
    </row>
    <row r="487" spans="1:65" s="14" customFormat="1" x14ac:dyDescent="0.2">
      <c r="B487" s="172"/>
      <c r="D487" s="166" t="s">
        <v>269</v>
      </c>
      <c r="E487" s="173" t="s">
        <v>1</v>
      </c>
      <c r="F487" s="174" t="s">
        <v>5343</v>
      </c>
      <c r="H487" s="175">
        <v>34.280999999999999</v>
      </c>
      <c r="L487" s="172"/>
      <c r="M487" s="176"/>
      <c r="N487" s="177"/>
      <c r="O487" s="177"/>
      <c r="P487" s="177"/>
      <c r="Q487" s="177"/>
      <c r="R487" s="177"/>
      <c r="S487" s="177"/>
      <c r="T487" s="178"/>
      <c r="AT487" s="173" t="s">
        <v>269</v>
      </c>
      <c r="AU487" s="173" t="s">
        <v>87</v>
      </c>
      <c r="AV487" s="14" t="s">
        <v>87</v>
      </c>
      <c r="AW487" s="14" t="s">
        <v>26</v>
      </c>
      <c r="AX487" s="14" t="s">
        <v>71</v>
      </c>
      <c r="AY487" s="173" t="s">
        <v>157</v>
      </c>
    </row>
    <row r="488" spans="1:65" s="16" customFormat="1" x14ac:dyDescent="0.2">
      <c r="B488" s="186"/>
      <c r="D488" s="166" t="s">
        <v>269</v>
      </c>
      <c r="E488" s="187" t="s">
        <v>1</v>
      </c>
      <c r="F488" s="188" t="s">
        <v>319</v>
      </c>
      <c r="H488" s="189">
        <v>34.280999999999999</v>
      </c>
      <c r="L488" s="186"/>
      <c r="M488" s="190"/>
      <c r="N488" s="191"/>
      <c r="O488" s="191"/>
      <c r="P488" s="191"/>
      <c r="Q488" s="191"/>
      <c r="R488" s="191"/>
      <c r="S488" s="191"/>
      <c r="T488" s="192"/>
      <c r="AT488" s="187" t="s">
        <v>269</v>
      </c>
      <c r="AU488" s="187" t="s">
        <v>87</v>
      </c>
      <c r="AV488" s="16" t="s">
        <v>92</v>
      </c>
      <c r="AW488" s="16" t="s">
        <v>26</v>
      </c>
      <c r="AX488" s="16" t="s">
        <v>71</v>
      </c>
      <c r="AY488" s="187" t="s">
        <v>157</v>
      </c>
    </row>
    <row r="489" spans="1:65" s="15" customFormat="1" x14ac:dyDescent="0.2">
      <c r="B489" s="179"/>
      <c r="D489" s="166" t="s">
        <v>269</v>
      </c>
      <c r="E489" s="180" t="s">
        <v>1</v>
      </c>
      <c r="F489" s="181" t="s">
        <v>272</v>
      </c>
      <c r="H489" s="182">
        <v>34.280999999999999</v>
      </c>
      <c r="L489" s="179"/>
      <c r="M489" s="183"/>
      <c r="N489" s="184"/>
      <c r="O489" s="184"/>
      <c r="P489" s="184"/>
      <c r="Q489" s="184"/>
      <c r="R489" s="184"/>
      <c r="S489" s="184"/>
      <c r="T489" s="185"/>
      <c r="AT489" s="180" t="s">
        <v>269</v>
      </c>
      <c r="AU489" s="180" t="s">
        <v>87</v>
      </c>
      <c r="AV489" s="15" t="s">
        <v>162</v>
      </c>
      <c r="AW489" s="15" t="s">
        <v>26</v>
      </c>
      <c r="AX489" s="15" t="s">
        <v>79</v>
      </c>
      <c r="AY489" s="180" t="s">
        <v>157</v>
      </c>
    </row>
    <row r="490" spans="1:65" s="2" customFormat="1" ht="27.75" customHeight="1" x14ac:dyDescent="0.2">
      <c r="A490" s="30"/>
      <c r="B490" s="147"/>
      <c r="C490" s="193" t="s">
        <v>808</v>
      </c>
      <c r="D490" s="193" t="s">
        <v>777</v>
      </c>
      <c r="E490" s="194" t="s">
        <v>5305</v>
      </c>
      <c r="F490" s="195" t="s">
        <v>8208</v>
      </c>
      <c r="G490" s="196" t="s">
        <v>757</v>
      </c>
      <c r="H490" s="197">
        <v>9.1419999999999995</v>
      </c>
      <c r="I490" s="197"/>
      <c r="J490" s="197">
        <f>ROUND(I490*H490,3)</f>
        <v>0</v>
      </c>
      <c r="K490" s="198"/>
      <c r="L490" s="199"/>
      <c r="M490" s="200" t="s">
        <v>1</v>
      </c>
      <c r="N490" s="201" t="s">
        <v>37</v>
      </c>
      <c r="O490" s="156">
        <v>0</v>
      </c>
      <c r="P490" s="156">
        <f>O490*H490</f>
        <v>0</v>
      </c>
      <c r="Q490" s="156">
        <v>0</v>
      </c>
      <c r="R490" s="156">
        <f>Q490*H490</f>
        <v>0</v>
      </c>
      <c r="S490" s="156">
        <v>0</v>
      </c>
      <c r="T490" s="157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58" t="s">
        <v>511</v>
      </c>
      <c r="AT490" s="158" t="s">
        <v>777</v>
      </c>
      <c r="AU490" s="158" t="s">
        <v>87</v>
      </c>
      <c r="AY490" s="18" t="s">
        <v>157</v>
      </c>
      <c r="BE490" s="159">
        <f>IF(N490="základná",J490,0)</f>
        <v>0</v>
      </c>
      <c r="BF490" s="159">
        <f>IF(N490="znížená",J490,0)</f>
        <v>0</v>
      </c>
      <c r="BG490" s="159">
        <f>IF(N490="zákl. prenesená",J490,0)</f>
        <v>0</v>
      </c>
      <c r="BH490" s="159">
        <f>IF(N490="zníž. prenesená",J490,0)</f>
        <v>0</v>
      </c>
      <c r="BI490" s="159">
        <f>IF(N490="nulová",J490,0)</f>
        <v>0</v>
      </c>
      <c r="BJ490" s="18" t="s">
        <v>87</v>
      </c>
      <c r="BK490" s="160">
        <f>ROUND(I490*H490,3)</f>
        <v>0</v>
      </c>
      <c r="BL490" s="18" t="s">
        <v>220</v>
      </c>
      <c r="BM490" s="158" t="s">
        <v>5344</v>
      </c>
    </row>
    <row r="491" spans="1:65" s="14" customFormat="1" x14ac:dyDescent="0.2">
      <c r="B491" s="172"/>
      <c r="D491" s="166" t="s">
        <v>269</v>
      </c>
      <c r="E491" s="173" t="s">
        <v>1</v>
      </c>
      <c r="F491" s="174" t="s">
        <v>5345</v>
      </c>
      <c r="H491" s="175">
        <v>9.1419999999999995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6" customFormat="1" x14ac:dyDescent="0.2">
      <c r="B492" s="186"/>
      <c r="D492" s="166" t="s">
        <v>269</v>
      </c>
      <c r="E492" s="187" t="s">
        <v>1</v>
      </c>
      <c r="F492" s="188" t="s">
        <v>319</v>
      </c>
      <c r="H492" s="189">
        <v>9.1419999999999995</v>
      </c>
      <c r="L492" s="186"/>
      <c r="M492" s="190"/>
      <c r="N492" s="191"/>
      <c r="O492" s="191"/>
      <c r="P492" s="191"/>
      <c r="Q492" s="191"/>
      <c r="R492" s="191"/>
      <c r="S492" s="191"/>
      <c r="T492" s="192"/>
      <c r="AT492" s="187" t="s">
        <v>269</v>
      </c>
      <c r="AU492" s="187" t="s">
        <v>87</v>
      </c>
      <c r="AV492" s="16" t="s">
        <v>92</v>
      </c>
      <c r="AW492" s="16" t="s">
        <v>26</v>
      </c>
      <c r="AX492" s="16" t="s">
        <v>71</v>
      </c>
      <c r="AY492" s="187" t="s">
        <v>157</v>
      </c>
    </row>
    <row r="493" spans="1:65" s="15" customFormat="1" x14ac:dyDescent="0.2">
      <c r="B493" s="179"/>
      <c r="D493" s="166" t="s">
        <v>269</v>
      </c>
      <c r="E493" s="180" t="s">
        <v>1</v>
      </c>
      <c r="F493" s="181" t="s">
        <v>272</v>
      </c>
      <c r="H493" s="182">
        <v>9.1419999999999995</v>
      </c>
      <c r="L493" s="179"/>
      <c r="M493" s="183"/>
      <c r="N493" s="184"/>
      <c r="O493" s="184"/>
      <c r="P493" s="184"/>
      <c r="Q493" s="184"/>
      <c r="R493" s="184"/>
      <c r="S493" s="184"/>
      <c r="T493" s="185"/>
      <c r="AT493" s="180" t="s">
        <v>269</v>
      </c>
      <c r="AU493" s="180" t="s">
        <v>87</v>
      </c>
      <c r="AV493" s="15" t="s">
        <v>162</v>
      </c>
      <c r="AW493" s="15" t="s">
        <v>26</v>
      </c>
      <c r="AX493" s="15" t="s">
        <v>79</v>
      </c>
      <c r="AY493" s="180" t="s">
        <v>157</v>
      </c>
    </row>
    <row r="494" spans="1:65" s="2" customFormat="1" ht="14.45" customHeight="1" x14ac:dyDescent="0.2">
      <c r="A494" s="30"/>
      <c r="B494" s="147"/>
      <c r="C494" s="148" t="s">
        <v>817</v>
      </c>
      <c r="D494" s="148" t="s">
        <v>159</v>
      </c>
      <c r="E494" s="149" t="s">
        <v>5346</v>
      </c>
      <c r="F494" s="150" t="s">
        <v>5347</v>
      </c>
      <c r="G494" s="151" t="s">
        <v>196</v>
      </c>
      <c r="H494" s="152">
        <v>69.34</v>
      </c>
      <c r="I494" s="152"/>
      <c r="J494" s="152">
        <f>ROUND(I494*H494,3)</f>
        <v>0</v>
      </c>
      <c r="K494" s="153"/>
      <c r="L494" s="31"/>
      <c r="M494" s="154" t="s">
        <v>1</v>
      </c>
      <c r="N494" s="155" t="s">
        <v>37</v>
      </c>
      <c r="O494" s="156">
        <v>0</v>
      </c>
      <c r="P494" s="156">
        <f>O494*H494</f>
        <v>0</v>
      </c>
      <c r="Q494" s="156">
        <v>0</v>
      </c>
      <c r="R494" s="156">
        <f>Q494*H494</f>
        <v>0</v>
      </c>
      <c r="S494" s="156">
        <v>0</v>
      </c>
      <c r="T494" s="157">
        <f>S494*H494</f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58" t="s">
        <v>220</v>
      </c>
      <c r="AT494" s="158" t="s">
        <v>159</v>
      </c>
      <c r="AU494" s="158" t="s">
        <v>87</v>
      </c>
      <c r="AY494" s="18" t="s">
        <v>157</v>
      </c>
      <c r="BE494" s="159">
        <f>IF(N494="základná",J494,0)</f>
        <v>0</v>
      </c>
      <c r="BF494" s="159">
        <f>IF(N494="znížená",J494,0)</f>
        <v>0</v>
      </c>
      <c r="BG494" s="159">
        <f>IF(N494="zákl. prenesená",J494,0)</f>
        <v>0</v>
      </c>
      <c r="BH494" s="159">
        <f>IF(N494="zníž. prenesená",J494,0)</f>
        <v>0</v>
      </c>
      <c r="BI494" s="159">
        <f>IF(N494="nulová",J494,0)</f>
        <v>0</v>
      </c>
      <c r="BJ494" s="18" t="s">
        <v>87</v>
      </c>
      <c r="BK494" s="160">
        <f>ROUND(I494*H494,3)</f>
        <v>0</v>
      </c>
      <c r="BL494" s="18" t="s">
        <v>220</v>
      </c>
      <c r="BM494" s="158" t="s">
        <v>5348</v>
      </c>
    </row>
    <row r="495" spans="1:65" s="13" customFormat="1" x14ac:dyDescent="0.2">
      <c r="B495" s="165"/>
      <c r="D495" s="166" t="s">
        <v>269</v>
      </c>
      <c r="E495" s="167" t="s">
        <v>1</v>
      </c>
      <c r="F495" s="168" t="s">
        <v>5349</v>
      </c>
      <c r="H495" s="167" t="s">
        <v>1</v>
      </c>
      <c r="L495" s="165"/>
      <c r="M495" s="169"/>
      <c r="N495" s="170"/>
      <c r="O495" s="170"/>
      <c r="P495" s="170"/>
      <c r="Q495" s="170"/>
      <c r="R495" s="170"/>
      <c r="S495" s="170"/>
      <c r="T495" s="171"/>
      <c r="AT495" s="167" t="s">
        <v>269</v>
      </c>
      <c r="AU495" s="167" t="s">
        <v>87</v>
      </c>
      <c r="AV495" s="13" t="s">
        <v>79</v>
      </c>
      <c r="AW495" s="13" t="s">
        <v>26</v>
      </c>
      <c r="AX495" s="13" t="s">
        <v>71</v>
      </c>
      <c r="AY495" s="167" t="s">
        <v>157</v>
      </c>
    </row>
    <row r="496" spans="1:65" s="14" customFormat="1" x14ac:dyDescent="0.2">
      <c r="B496" s="172"/>
      <c r="D496" s="166" t="s">
        <v>269</v>
      </c>
      <c r="E496" s="173" t="s">
        <v>1</v>
      </c>
      <c r="F496" s="174" t="s">
        <v>5350</v>
      </c>
      <c r="H496" s="175">
        <v>6.6</v>
      </c>
      <c r="L496" s="172"/>
      <c r="M496" s="176"/>
      <c r="N496" s="177"/>
      <c r="O496" s="177"/>
      <c r="P496" s="177"/>
      <c r="Q496" s="177"/>
      <c r="R496" s="177"/>
      <c r="S496" s="177"/>
      <c r="T496" s="178"/>
      <c r="AT496" s="173" t="s">
        <v>269</v>
      </c>
      <c r="AU496" s="173" t="s">
        <v>87</v>
      </c>
      <c r="AV496" s="14" t="s">
        <v>87</v>
      </c>
      <c r="AW496" s="14" t="s">
        <v>26</v>
      </c>
      <c r="AX496" s="14" t="s">
        <v>71</v>
      </c>
      <c r="AY496" s="173" t="s">
        <v>157</v>
      </c>
    </row>
    <row r="497" spans="1:65" s="14" customFormat="1" x14ac:dyDescent="0.2">
      <c r="B497" s="172"/>
      <c r="D497" s="166" t="s">
        <v>269</v>
      </c>
      <c r="E497" s="173" t="s">
        <v>1</v>
      </c>
      <c r="F497" s="174" t="s">
        <v>5351</v>
      </c>
      <c r="H497" s="175">
        <v>2.4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4" customFormat="1" x14ac:dyDescent="0.2">
      <c r="B498" s="172"/>
      <c r="D498" s="166" t="s">
        <v>269</v>
      </c>
      <c r="E498" s="173" t="s">
        <v>1</v>
      </c>
      <c r="F498" s="174" t="s">
        <v>5352</v>
      </c>
      <c r="H498" s="175">
        <v>10.5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1:65" s="16" customFormat="1" x14ac:dyDescent="0.2">
      <c r="B499" s="186"/>
      <c r="D499" s="166" t="s">
        <v>269</v>
      </c>
      <c r="E499" s="187" t="s">
        <v>1</v>
      </c>
      <c r="F499" s="188" t="s">
        <v>319</v>
      </c>
      <c r="H499" s="189">
        <v>19.5</v>
      </c>
      <c r="L499" s="186"/>
      <c r="M499" s="190"/>
      <c r="N499" s="191"/>
      <c r="O499" s="191"/>
      <c r="P499" s="191"/>
      <c r="Q499" s="191"/>
      <c r="R499" s="191"/>
      <c r="S499" s="191"/>
      <c r="T499" s="192"/>
      <c r="AT499" s="187" t="s">
        <v>269</v>
      </c>
      <c r="AU499" s="187" t="s">
        <v>87</v>
      </c>
      <c r="AV499" s="16" t="s">
        <v>92</v>
      </c>
      <c r="AW499" s="16" t="s">
        <v>26</v>
      </c>
      <c r="AX499" s="16" t="s">
        <v>71</v>
      </c>
      <c r="AY499" s="187" t="s">
        <v>157</v>
      </c>
    </row>
    <row r="500" spans="1:65" s="14" customFormat="1" x14ac:dyDescent="0.2">
      <c r="B500" s="172"/>
      <c r="D500" s="166" t="s">
        <v>269</v>
      </c>
      <c r="E500" s="173" t="s">
        <v>1</v>
      </c>
      <c r="F500" s="174" t="s">
        <v>5353</v>
      </c>
      <c r="H500" s="175">
        <v>9.66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1:65" s="14" customFormat="1" x14ac:dyDescent="0.2">
      <c r="B501" s="172"/>
      <c r="D501" s="166" t="s">
        <v>269</v>
      </c>
      <c r="E501" s="173" t="s">
        <v>1</v>
      </c>
      <c r="F501" s="174" t="s">
        <v>5354</v>
      </c>
      <c r="H501" s="175">
        <v>18.46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4" customFormat="1" x14ac:dyDescent="0.2">
      <c r="B502" s="172"/>
      <c r="D502" s="166" t="s">
        <v>269</v>
      </c>
      <c r="E502" s="173" t="s">
        <v>1</v>
      </c>
      <c r="F502" s="174" t="s">
        <v>5355</v>
      </c>
      <c r="H502" s="175">
        <v>13.72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4" customFormat="1" x14ac:dyDescent="0.2">
      <c r="B503" s="172"/>
      <c r="D503" s="166" t="s">
        <v>269</v>
      </c>
      <c r="E503" s="173" t="s">
        <v>1</v>
      </c>
      <c r="F503" s="174" t="s">
        <v>5356</v>
      </c>
      <c r="H503" s="175">
        <v>8</v>
      </c>
      <c r="L503" s="172"/>
      <c r="M503" s="176"/>
      <c r="N503" s="177"/>
      <c r="O503" s="177"/>
      <c r="P503" s="177"/>
      <c r="Q503" s="177"/>
      <c r="R503" s="177"/>
      <c r="S503" s="177"/>
      <c r="T503" s="178"/>
      <c r="AT503" s="173" t="s">
        <v>269</v>
      </c>
      <c r="AU503" s="173" t="s">
        <v>87</v>
      </c>
      <c r="AV503" s="14" t="s">
        <v>87</v>
      </c>
      <c r="AW503" s="14" t="s">
        <v>26</v>
      </c>
      <c r="AX503" s="14" t="s">
        <v>71</v>
      </c>
      <c r="AY503" s="173" t="s">
        <v>157</v>
      </c>
    </row>
    <row r="504" spans="1:65" s="16" customFormat="1" x14ac:dyDescent="0.2">
      <c r="B504" s="186"/>
      <c r="D504" s="166" t="s">
        <v>269</v>
      </c>
      <c r="E504" s="187" t="s">
        <v>1</v>
      </c>
      <c r="F504" s="188" t="s">
        <v>319</v>
      </c>
      <c r="H504" s="189">
        <v>49.84</v>
      </c>
      <c r="L504" s="186"/>
      <c r="M504" s="190"/>
      <c r="N504" s="191"/>
      <c r="O504" s="191"/>
      <c r="P504" s="191"/>
      <c r="Q504" s="191"/>
      <c r="R504" s="191"/>
      <c r="S504" s="191"/>
      <c r="T504" s="192"/>
      <c r="AT504" s="187" t="s">
        <v>269</v>
      </c>
      <c r="AU504" s="187" t="s">
        <v>87</v>
      </c>
      <c r="AV504" s="16" t="s">
        <v>92</v>
      </c>
      <c r="AW504" s="16" t="s">
        <v>26</v>
      </c>
      <c r="AX504" s="16" t="s">
        <v>71</v>
      </c>
      <c r="AY504" s="187" t="s">
        <v>157</v>
      </c>
    </row>
    <row r="505" spans="1:65" s="15" customFormat="1" x14ac:dyDescent="0.2">
      <c r="B505" s="179"/>
      <c r="D505" s="166" t="s">
        <v>269</v>
      </c>
      <c r="E505" s="180" t="s">
        <v>1</v>
      </c>
      <c r="F505" s="181" t="s">
        <v>272</v>
      </c>
      <c r="H505" s="182">
        <v>69.34</v>
      </c>
      <c r="L505" s="179"/>
      <c r="M505" s="183"/>
      <c r="N505" s="184"/>
      <c r="O505" s="184"/>
      <c r="P505" s="184"/>
      <c r="Q505" s="184"/>
      <c r="R505" s="184"/>
      <c r="S505" s="184"/>
      <c r="T505" s="185"/>
      <c r="AT505" s="180" t="s">
        <v>269</v>
      </c>
      <c r="AU505" s="180" t="s">
        <v>87</v>
      </c>
      <c r="AV505" s="15" t="s">
        <v>162</v>
      </c>
      <c r="AW505" s="15" t="s">
        <v>26</v>
      </c>
      <c r="AX505" s="15" t="s">
        <v>79</v>
      </c>
      <c r="AY505" s="180" t="s">
        <v>157</v>
      </c>
    </row>
    <row r="506" spans="1:65" s="2" customFormat="1" ht="14.45" customHeight="1" x14ac:dyDescent="0.2">
      <c r="A506" s="30"/>
      <c r="B506" s="147"/>
      <c r="C506" s="193" t="s">
        <v>1782</v>
      </c>
      <c r="D506" s="193" t="s">
        <v>777</v>
      </c>
      <c r="E506" s="194" t="s">
        <v>5357</v>
      </c>
      <c r="F506" s="195" t="s">
        <v>5358</v>
      </c>
      <c r="G506" s="196" t="s">
        <v>196</v>
      </c>
      <c r="H506" s="197">
        <v>70</v>
      </c>
      <c r="I506" s="197"/>
      <c r="J506" s="197">
        <f>ROUND(I506*H506,3)</f>
        <v>0</v>
      </c>
      <c r="K506" s="198"/>
      <c r="L506" s="199"/>
      <c r="M506" s="200" t="s">
        <v>1</v>
      </c>
      <c r="N506" s="201" t="s">
        <v>37</v>
      </c>
      <c r="O506" s="156">
        <v>0</v>
      </c>
      <c r="P506" s="156">
        <f>O506*H506</f>
        <v>0</v>
      </c>
      <c r="Q506" s="156">
        <v>0</v>
      </c>
      <c r="R506" s="156">
        <f>Q506*H506</f>
        <v>0</v>
      </c>
      <c r="S506" s="156">
        <v>0</v>
      </c>
      <c r="T506" s="157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58" t="s">
        <v>511</v>
      </c>
      <c r="AT506" s="158" t="s">
        <v>777</v>
      </c>
      <c r="AU506" s="158" t="s">
        <v>87</v>
      </c>
      <c r="AY506" s="18" t="s">
        <v>157</v>
      </c>
      <c r="BE506" s="159">
        <f>IF(N506="základná",J506,0)</f>
        <v>0</v>
      </c>
      <c r="BF506" s="159">
        <f>IF(N506="znížená",J506,0)</f>
        <v>0</v>
      </c>
      <c r="BG506" s="159">
        <f>IF(N506="zákl. prenesená",J506,0)</f>
        <v>0</v>
      </c>
      <c r="BH506" s="159">
        <f>IF(N506="zníž. prenesená",J506,0)</f>
        <v>0</v>
      </c>
      <c r="BI506" s="159">
        <f>IF(N506="nulová",J506,0)</f>
        <v>0</v>
      </c>
      <c r="BJ506" s="18" t="s">
        <v>87</v>
      </c>
      <c r="BK506" s="160">
        <f>ROUND(I506*H506,3)</f>
        <v>0</v>
      </c>
      <c r="BL506" s="18" t="s">
        <v>220</v>
      </c>
      <c r="BM506" s="158" t="s">
        <v>5359</v>
      </c>
    </row>
    <row r="507" spans="1:65" s="2" customFormat="1" ht="24.2" customHeight="1" x14ac:dyDescent="0.2">
      <c r="A507" s="30"/>
      <c r="B507" s="147"/>
      <c r="C507" s="148" t="s">
        <v>1787</v>
      </c>
      <c r="D507" s="148" t="s">
        <v>159</v>
      </c>
      <c r="E507" s="149" t="s">
        <v>5360</v>
      </c>
      <c r="F507" s="150" t="s">
        <v>5361</v>
      </c>
      <c r="G507" s="151" t="s">
        <v>514</v>
      </c>
      <c r="H507" s="152">
        <v>2</v>
      </c>
      <c r="I507" s="152"/>
      <c r="J507" s="152">
        <f>ROUND(I507*H507,3)</f>
        <v>0</v>
      </c>
      <c r="K507" s="153"/>
      <c r="L507" s="31"/>
      <c r="M507" s="154" t="s">
        <v>1</v>
      </c>
      <c r="N507" s="155" t="s">
        <v>37</v>
      </c>
      <c r="O507" s="156">
        <v>0</v>
      </c>
      <c r="P507" s="156">
        <f>O507*H507</f>
        <v>0</v>
      </c>
      <c r="Q507" s="156">
        <v>0</v>
      </c>
      <c r="R507" s="156">
        <f>Q507*H507</f>
        <v>0</v>
      </c>
      <c r="S507" s="156">
        <v>0</v>
      </c>
      <c r="T507" s="15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220</v>
      </c>
      <c r="AT507" s="158" t="s">
        <v>159</v>
      </c>
      <c r="AU507" s="158" t="s">
        <v>87</v>
      </c>
      <c r="AY507" s="18" t="s">
        <v>157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8" t="s">
        <v>87</v>
      </c>
      <c r="BK507" s="160">
        <f>ROUND(I507*H507,3)</f>
        <v>0</v>
      </c>
      <c r="BL507" s="18" t="s">
        <v>220</v>
      </c>
      <c r="BM507" s="158" t="s">
        <v>5362</v>
      </c>
    </row>
    <row r="508" spans="1:65" s="12" customFormat="1" ht="22.9" customHeight="1" x14ac:dyDescent="0.2">
      <c r="B508" s="135"/>
      <c r="D508" s="136" t="s">
        <v>70</v>
      </c>
      <c r="E508" s="145" t="s">
        <v>4272</v>
      </c>
      <c r="F508" s="145" t="s">
        <v>4273</v>
      </c>
      <c r="J508" s="146">
        <f>BK508</f>
        <v>0</v>
      </c>
      <c r="L508" s="135"/>
      <c r="M508" s="139"/>
      <c r="N508" s="140"/>
      <c r="O508" s="140"/>
      <c r="P508" s="141">
        <f>SUM(P509:P514)</f>
        <v>0</v>
      </c>
      <c r="Q508" s="140"/>
      <c r="R508" s="141">
        <f>SUM(R509:R514)</f>
        <v>0</v>
      </c>
      <c r="S508" s="140"/>
      <c r="T508" s="142">
        <f>SUM(T509:T514)</f>
        <v>0</v>
      </c>
      <c r="AR508" s="136" t="s">
        <v>87</v>
      </c>
      <c r="AT508" s="143" t="s">
        <v>70</v>
      </c>
      <c r="AU508" s="143" t="s">
        <v>79</v>
      </c>
      <c r="AY508" s="136" t="s">
        <v>157</v>
      </c>
      <c r="BK508" s="144">
        <f>SUM(BK509:BK514)</f>
        <v>0</v>
      </c>
    </row>
    <row r="509" spans="1:65" s="2" customFormat="1" ht="24.2" customHeight="1" x14ac:dyDescent="0.2">
      <c r="A509" s="30"/>
      <c r="B509" s="147"/>
      <c r="C509" s="148" t="s">
        <v>1794</v>
      </c>
      <c r="D509" s="148" t="s">
        <v>159</v>
      </c>
      <c r="E509" s="149" t="s">
        <v>4275</v>
      </c>
      <c r="F509" s="150" t="s">
        <v>4276</v>
      </c>
      <c r="G509" s="151" t="s">
        <v>168</v>
      </c>
      <c r="H509" s="152">
        <v>7.08</v>
      </c>
      <c r="I509" s="152"/>
      <c r="J509" s="152">
        <f>ROUND(I509*H509,3)</f>
        <v>0</v>
      </c>
      <c r="K509" s="153"/>
      <c r="L509" s="31"/>
      <c r="M509" s="154" t="s">
        <v>1</v>
      </c>
      <c r="N509" s="155" t="s">
        <v>37</v>
      </c>
      <c r="O509" s="156">
        <v>0</v>
      </c>
      <c r="P509" s="156">
        <f>O509*H509</f>
        <v>0</v>
      </c>
      <c r="Q509" s="156">
        <v>0</v>
      </c>
      <c r="R509" s="156">
        <f>Q509*H509</f>
        <v>0</v>
      </c>
      <c r="S509" s="156">
        <v>0</v>
      </c>
      <c r="T509" s="157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58" t="s">
        <v>220</v>
      </c>
      <c r="AT509" s="158" t="s">
        <v>159</v>
      </c>
      <c r="AU509" s="158" t="s">
        <v>87</v>
      </c>
      <c r="AY509" s="18" t="s">
        <v>157</v>
      </c>
      <c r="BE509" s="159">
        <f>IF(N509="základná",J509,0)</f>
        <v>0</v>
      </c>
      <c r="BF509" s="159">
        <f>IF(N509="znížená",J509,0)</f>
        <v>0</v>
      </c>
      <c r="BG509" s="159">
        <f>IF(N509="zákl. prenesená",J509,0)</f>
        <v>0</v>
      </c>
      <c r="BH509" s="159">
        <f>IF(N509="zníž. prenesená",J509,0)</f>
        <v>0</v>
      </c>
      <c r="BI509" s="159">
        <f>IF(N509="nulová",J509,0)</f>
        <v>0</v>
      </c>
      <c r="BJ509" s="18" t="s">
        <v>87</v>
      </c>
      <c r="BK509" s="160">
        <f>ROUND(I509*H509,3)</f>
        <v>0</v>
      </c>
      <c r="BL509" s="18" t="s">
        <v>220</v>
      </c>
      <c r="BM509" s="158" t="s">
        <v>5363</v>
      </c>
    </row>
    <row r="510" spans="1:65" s="14" customFormat="1" x14ac:dyDescent="0.2">
      <c r="B510" s="172"/>
      <c r="D510" s="166" t="s">
        <v>269</v>
      </c>
      <c r="E510" s="173" t="s">
        <v>1</v>
      </c>
      <c r="F510" s="174" t="s">
        <v>5364</v>
      </c>
      <c r="H510" s="175">
        <v>4.3559999999999999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1:65" s="14" customFormat="1" x14ac:dyDescent="0.2">
      <c r="B511" s="172"/>
      <c r="D511" s="166" t="s">
        <v>269</v>
      </c>
      <c r="E511" s="173" t="s">
        <v>1</v>
      </c>
      <c r="F511" s="174" t="s">
        <v>5365</v>
      </c>
      <c r="H511" s="175">
        <v>2.7240000000000002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6" customFormat="1" x14ac:dyDescent="0.2">
      <c r="B512" s="186"/>
      <c r="D512" s="166" t="s">
        <v>269</v>
      </c>
      <c r="E512" s="187" t="s">
        <v>1</v>
      </c>
      <c r="F512" s="188" t="s">
        <v>319</v>
      </c>
      <c r="H512" s="189">
        <v>7.08</v>
      </c>
      <c r="L512" s="186"/>
      <c r="M512" s="190"/>
      <c r="N512" s="191"/>
      <c r="O512" s="191"/>
      <c r="P512" s="191"/>
      <c r="Q512" s="191"/>
      <c r="R512" s="191"/>
      <c r="S512" s="191"/>
      <c r="T512" s="192"/>
      <c r="AT512" s="187" t="s">
        <v>269</v>
      </c>
      <c r="AU512" s="187" t="s">
        <v>87</v>
      </c>
      <c r="AV512" s="16" t="s">
        <v>92</v>
      </c>
      <c r="AW512" s="16" t="s">
        <v>26</v>
      </c>
      <c r="AX512" s="16" t="s">
        <v>71</v>
      </c>
      <c r="AY512" s="187" t="s">
        <v>157</v>
      </c>
    </row>
    <row r="513" spans="1:65" s="15" customFormat="1" x14ac:dyDescent="0.2">
      <c r="B513" s="179"/>
      <c r="D513" s="166" t="s">
        <v>269</v>
      </c>
      <c r="E513" s="180" t="s">
        <v>1</v>
      </c>
      <c r="F513" s="181" t="s">
        <v>272</v>
      </c>
      <c r="H513" s="182">
        <v>7.08</v>
      </c>
      <c r="L513" s="179"/>
      <c r="M513" s="183"/>
      <c r="N513" s="184"/>
      <c r="O513" s="184"/>
      <c r="P513" s="184"/>
      <c r="Q513" s="184"/>
      <c r="R513" s="184"/>
      <c r="S513" s="184"/>
      <c r="T513" s="185"/>
      <c r="AT513" s="180" t="s">
        <v>269</v>
      </c>
      <c r="AU513" s="180" t="s">
        <v>87</v>
      </c>
      <c r="AV513" s="15" t="s">
        <v>162</v>
      </c>
      <c r="AW513" s="15" t="s">
        <v>26</v>
      </c>
      <c r="AX513" s="15" t="s">
        <v>79</v>
      </c>
      <c r="AY513" s="180" t="s">
        <v>157</v>
      </c>
    </row>
    <row r="514" spans="1:65" s="2" customFormat="1" ht="24.2" customHeight="1" x14ac:dyDescent="0.2">
      <c r="A514" s="30"/>
      <c r="B514" s="147"/>
      <c r="C514" s="148" t="s">
        <v>1800</v>
      </c>
      <c r="D514" s="148" t="s">
        <v>159</v>
      </c>
      <c r="E514" s="149" t="s">
        <v>5366</v>
      </c>
      <c r="F514" s="150" t="s">
        <v>5367</v>
      </c>
      <c r="G514" s="151" t="s">
        <v>168</v>
      </c>
      <c r="H514" s="152">
        <v>7.08</v>
      </c>
      <c r="I514" s="152"/>
      <c r="J514" s="152">
        <f>ROUND(I514*H514,3)</f>
        <v>0</v>
      </c>
      <c r="K514" s="153"/>
      <c r="L514" s="31"/>
      <c r="M514" s="154" t="s">
        <v>1</v>
      </c>
      <c r="N514" s="155" t="s">
        <v>37</v>
      </c>
      <c r="O514" s="156">
        <v>0</v>
      </c>
      <c r="P514" s="156">
        <f>O514*H514</f>
        <v>0</v>
      </c>
      <c r="Q514" s="156">
        <v>0</v>
      </c>
      <c r="R514" s="156">
        <f>Q514*H514</f>
        <v>0</v>
      </c>
      <c r="S514" s="156">
        <v>0</v>
      </c>
      <c r="T514" s="157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58" t="s">
        <v>220</v>
      </c>
      <c r="AT514" s="158" t="s">
        <v>159</v>
      </c>
      <c r="AU514" s="158" t="s">
        <v>87</v>
      </c>
      <c r="AY514" s="18" t="s">
        <v>157</v>
      </c>
      <c r="BE514" s="159">
        <f>IF(N514="základná",J514,0)</f>
        <v>0</v>
      </c>
      <c r="BF514" s="159">
        <f>IF(N514="znížená",J514,0)</f>
        <v>0</v>
      </c>
      <c r="BG514" s="159">
        <f>IF(N514="zákl. prenesená",J514,0)</f>
        <v>0</v>
      </c>
      <c r="BH514" s="159">
        <f>IF(N514="zníž. prenesená",J514,0)</f>
        <v>0</v>
      </c>
      <c r="BI514" s="159">
        <f>IF(N514="nulová",J514,0)</f>
        <v>0</v>
      </c>
      <c r="BJ514" s="18" t="s">
        <v>87</v>
      </c>
      <c r="BK514" s="160">
        <f>ROUND(I514*H514,3)</f>
        <v>0</v>
      </c>
      <c r="BL514" s="18" t="s">
        <v>220</v>
      </c>
      <c r="BM514" s="158" t="s">
        <v>5368</v>
      </c>
    </row>
    <row r="515" spans="1:65" s="12" customFormat="1" ht="22.9" customHeight="1" x14ac:dyDescent="0.2">
      <c r="B515" s="135"/>
      <c r="D515" s="136" t="s">
        <v>70</v>
      </c>
      <c r="E515" s="145" t="s">
        <v>4300</v>
      </c>
      <c r="F515" s="145" t="s">
        <v>5369</v>
      </c>
      <c r="J515" s="146">
        <f>BK515</f>
        <v>0</v>
      </c>
      <c r="L515" s="135"/>
      <c r="M515" s="139"/>
      <c r="N515" s="140"/>
      <c r="O515" s="140"/>
      <c r="P515" s="141">
        <f>SUM(P516:P533)</f>
        <v>0</v>
      </c>
      <c r="Q515" s="140"/>
      <c r="R515" s="141">
        <f>SUM(R516:R533)</f>
        <v>0</v>
      </c>
      <c r="S515" s="140"/>
      <c r="T515" s="142">
        <f>SUM(T516:T533)</f>
        <v>0</v>
      </c>
      <c r="AR515" s="136" t="s">
        <v>87</v>
      </c>
      <c r="AT515" s="143" t="s">
        <v>70</v>
      </c>
      <c r="AU515" s="143" t="s">
        <v>79</v>
      </c>
      <c r="AY515" s="136" t="s">
        <v>157</v>
      </c>
      <c r="BK515" s="144">
        <f>SUM(BK516:BK533)</f>
        <v>0</v>
      </c>
    </row>
    <row r="516" spans="1:65" s="2" customFormat="1" ht="24.2" customHeight="1" x14ac:dyDescent="0.2">
      <c r="A516" s="30"/>
      <c r="B516" s="147"/>
      <c r="C516" s="148" t="s">
        <v>1804</v>
      </c>
      <c r="D516" s="148" t="s">
        <v>159</v>
      </c>
      <c r="E516" s="149" t="s">
        <v>4303</v>
      </c>
      <c r="F516" s="150" t="s">
        <v>4304</v>
      </c>
      <c r="G516" s="151" t="s">
        <v>168</v>
      </c>
      <c r="H516" s="152">
        <v>146.98400000000001</v>
      </c>
      <c r="I516" s="152"/>
      <c r="J516" s="152">
        <f>ROUND(I516*H516,3)</f>
        <v>0</v>
      </c>
      <c r="K516" s="153"/>
      <c r="L516" s="31"/>
      <c r="M516" s="154" t="s">
        <v>1</v>
      </c>
      <c r="N516" s="155" t="s">
        <v>37</v>
      </c>
      <c r="O516" s="156">
        <v>0</v>
      </c>
      <c r="P516" s="156">
        <f>O516*H516</f>
        <v>0</v>
      </c>
      <c r="Q516" s="156">
        <v>0</v>
      </c>
      <c r="R516" s="156">
        <f>Q516*H516</f>
        <v>0</v>
      </c>
      <c r="S516" s="156">
        <v>0</v>
      </c>
      <c r="T516" s="157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58" t="s">
        <v>220</v>
      </c>
      <c r="AT516" s="158" t="s">
        <v>159</v>
      </c>
      <c r="AU516" s="158" t="s">
        <v>87</v>
      </c>
      <c r="AY516" s="18" t="s">
        <v>157</v>
      </c>
      <c r="BE516" s="159">
        <f>IF(N516="základná",J516,0)</f>
        <v>0</v>
      </c>
      <c r="BF516" s="159">
        <f>IF(N516="znížená",J516,0)</f>
        <v>0</v>
      </c>
      <c r="BG516" s="159">
        <f>IF(N516="zákl. prenesená",J516,0)</f>
        <v>0</v>
      </c>
      <c r="BH516" s="159">
        <f>IF(N516="zníž. prenesená",J516,0)</f>
        <v>0</v>
      </c>
      <c r="BI516" s="159">
        <f>IF(N516="nulová",J516,0)</f>
        <v>0</v>
      </c>
      <c r="BJ516" s="18" t="s">
        <v>87</v>
      </c>
      <c r="BK516" s="160">
        <f>ROUND(I516*H516,3)</f>
        <v>0</v>
      </c>
      <c r="BL516" s="18" t="s">
        <v>220</v>
      </c>
      <c r="BM516" s="158" t="s">
        <v>5370</v>
      </c>
    </row>
    <row r="517" spans="1:65" s="14" customFormat="1" x14ac:dyDescent="0.2">
      <c r="B517" s="172"/>
      <c r="D517" s="166" t="s">
        <v>269</v>
      </c>
      <c r="E517" s="173" t="s">
        <v>1</v>
      </c>
      <c r="F517" s="174" t="s">
        <v>5371</v>
      </c>
      <c r="H517" s="175">
        <v>106.124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1:65" s="14" customFormat="1" x14ac:dyDescent="0.2">
      <c r="B518" s="172"/>
      <c r="D518" s="166" t="s">
        <v>269</v>
      </c>
      <c r="E518" s="173" t="s">
        <v>1</v>
      </c>
      <c r="F518" s="174" t="s">
        <v>5372</v>
      </c>
      <c r="H518" s="175">
        <v>40.86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6" customFormat="1" x14ac:dyDescent="0.2">
      <c r="B519" s="186"/>
      <c r="D519" s="166" t="s">
        <v>269</v>
      </c>
      <c r="E519" s="187" t="s">
        <v>1</v>
      </c>
      <c r="F519" s="188" t="s">
        <v>319</v>
      </c>
      <c r="H519" s="189">
        <v>146.98400000000001</v>
      </c>
      <c r="L519" s="186"/>
      <c r="M519" s="190"/>
      <c r="N519" s="191"/>
      <c r="O519" s="191"/>
      <c r="P519" s="191"/>
      <c r="Q519" s="191"/>
      <c r="R519" s="191"/>
      <c r="S519" s="191"/>
      <c r="T519" s="192"/>
      <c r="AT519" s="187" t="s">
        <v>269</v>
      </c>
      <c r="AU519" s="187" t="s">
        <v>87</v>
      </c>
      <c r="AV519" s="16" t="s">
        <v>92</v>
      </c>
      <c r="AW519" s="16" t="s">
        <v>26</v>
      </c>
      <c r="AX519" s="16" t="s">
        <v>71</v>
      </c>
      <c r="AY519" s="187" t="s">
        <v>157</v>
      </c>
    </row>
    <row r="520" spans="1:65" s="15" customFormat="1" x14ac:dyDescent="0.2">
      <c r="B520" s="179"/>
      <c r="D520" s="166" t="s">
        <v>269</v>
      </c>
      <c r="E520" s="180" t="s">
        <v>1</v>
      </c>
      <c r="F520" s="181" t="s">
        <v>272</v>
      </c>
      <c r="H520" s="182">
        <v>146.98400000000001</v>
      </c>
      <c r="L520" s="179"/>
      <c r="M520" s="183"/>
      <c r="N520" s="184"/>
      <c r="O520" s="184"/>
      <c r="P520" s="184"/>
      <c r="Q520" s="184"/>
      <c r="R520" s="184"/>
      <c r="S520" s="184"/>
      <c r="T520" s="185"/>
      <c r="AT520" s="180" t="s">
        <v>269</v>
      </c>
      <c r="AU520" s="180" t="s">
        <v>87</v>
      </c>
      <c r="AV520" s="15" t="s">
        <v>162</v>
      </c>
      <c r="AW520" s="15" t="s">
        <v>26</v>
      </c>
      <c r="AX520" s="15" t="s">
        <v>79</v>
      </c>
      <c r="AY520" s="180" t="s">
        <v>157</v>
      </c>
    </row>
    <row r="521" spans="1:65" s="2" customFormat="1" ht="24.2" customHeight="1" x14ac:dyDescent="0.2">
      <c r="A521" s="30"/>
      <c r="B521" s="147"/>
      <c r="C521" s="148" t="s">
        <v>1809</v>
      </c>
      <c r="D521" s="148" t="s">
        <v>159</v>
      </c>
      <c r="E521" s="149" t="s">
        <v>5373</v>
      </c>
      <c r="F521" s="150" t="s">
        <v>5374</v>
      </c>
      <c r="G521" s="151" t="s">
        <v>168</v>
      </c>
      <c r="H521" s="152">
        <v>40.86</v>
      </c>
      <c r="I521" s="152"/>
      <c r="J521" s="152">
        <f>ROUND(I521*H521,3)</f>
        <v>0</v>
      </c>
      <c r="K521" s="153"/>
      <c r="L521" s="31"/>
      <c r="M521" s="154" t="s">
        <v>1</v>
      </c>
      <c r="N521" s="155" t="s">
        <v>37</v>
      </c>
      <c r="O521" s="156">
        <v>0</v>
      </c>
      <c r="P521" s="156">
        <f>O521*H521</f>
        <v>0</v>
      </c>
      <c r="Q521" s="156">
        <v>0</v>
      </c>
      <c r="R521" s="156">
        <f>Q521*H521</f>
        <v>0</v>
      </c>
      <c r="S521" s="156">
        <v>0</v>
      </c>
      <c r="T521" s="157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8" t="s">
        <v>220</v>
      </c>
      <c r="AT521" s="158" t="s">
        <v>159</v>
      </c>
      <c r="AU521" s="158" t="s">
        <v>87</v>
      </c>
      <c r="AY521" s="18" t="s">
        <v>157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8" t="s">
        <v>87</v>
      </c>
      <c r="BK521" s="160">
        <f>ROUND(I521*H521,3)</f>
        <v>0</v>
      </c>
      <c r="BL521" s="18" t="s">
        <v>220</v>
      </c>
      <c r="BM521" s="158" t="s">
        <v>5375</v>
      </c>
    </row>
    <row r="522" spans="1:65" s="14" customFormat="1" x14ac:dyDescent="0.2">
      <c r="B522" s="172"/>
      <c r="D522" s="166" t="s">
        <v>269</v>
      </c>
      <c r="E522" s="173" t="s">
        <v>1</v>
      </c>
      <c r="F522" s="174" t="s">
        <v>5093</v>
      </c>
      <c r="H522" s="175">
        <v>10.9</v>
      </c>
      <c r="L522" s="172"/>
      <c r="M522" s="176"/>
      <c r="N522" s="177"/>
      <c r="O522" s="177"/>
      <c r="P522" s="177"/>
      <c r="Q522" s="177"/>
      <c r="R522" s="177"/>
      <c r="S522" s="177"/>
      <c r="T522" s="178"/>
      <c r="AT522" s="173" t="s">
        <v>269</v>
      </c>
      <c r="AU522" s="173" t="s">
        <v>87</v>
      </c>
      <c r="AV522" s="14" t="s">
        <v>87</v>
      </c>
      <c r="AW522" s="14" t="s">
        <v>26</v>
      </c>
      <c r="AX522" s="14" t="s">
        <v>71</v>
      </c>
      <c r="AY522" s="173" t="s">
        <v>157</v>
      </c>
    </row>
    <row r="523" spans="1:65" s="14" customFormat="1" x14ac:dyDescent="0.2">
      <c r="B523" s="172"/>
      <c r="D523" s="166" t="s">
        <v>269</v>
      </c>
      <c r="E523" s="173" t="s">
        <v>1</v>
      </c>
      <c r="F523" s="174" t="s">
        <v>5094</v>
      </c>
      <c r="H523" s="175">
        <v>1.87</v>
      </c>
      <c r="L523" s="172"/>
      <c r="M523" s="176"/>
      <c r="N523" s="177"/>
      <c r="O523" s="177"/>
      <c r="P523" s="177"/>
      <c r="Q523" s="177"/>
      <c r="R523" s="177"/>
      <c r="S523" s="177"/>
      <c r="T523" s="178"/>
      <c r="AT523" s="173" t="s">
        <v>269</v>
      </c>
      <c r="AU523" s="173" t="s">
        <v>87</v>
      </c>
      <c r="AV523" s="14" t="s">
        <v>87</v>
      </c>
      <c r="AW523" s="14" t="s">
        <v>26</v>
      </c>
      <c r="AX523" s="14" t="s">
        <v>71</v>
      </c>
      <c r="AY523" s="173" t="s">
        <v>157</v>
      </c>
    </row>
    <row r="524" spans="1:65" s="14" customFormat="1" x14ac:dyDescent="0.2">
      <c r="B524" s="172"/>
      <c r="D524" s="166" t="s">
        <v>269</v>
      </c>
      <c r="E524" s="173" t="s">
        <v>1</v>
      </c>
      <c r="F524" s="174" t="s">
        <v>5095</v>
      </c>
      <c r="H524" s="175">
        <v>1.83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1:65" s="14" customFormat="1" x14ac:dyDescent="0.2">
      <c r="B525" s="172"/>
      <c r="D525" s="166" t="s">
        <v>269</v>
      </c>
      <c r="E525" s="173" t="s">
        <v>1</v>
      </c>
      <c r="F525" s="174" t="s">
        <v>5096</v>
      </c>
      <c r="H525" s="175">
        <v>3.78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4" customFormat="1" x14ac:dyDescent="0.2">
      <c r="B526" s="172"/>
      <c r="D526" s="166" t="s">
        <v>269</v>
      </c>
      <c r="E526" s="173" t="s">
        <v>1</v>
      </c>
      <c r="F526" s="174" t="s">
        <v>5097</v>
      </c>
      <c r="H526" s="175">
        <v>5.28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1:65" s="14" customFormat="1" x14ac:dyDescent="0.2">
      <c r="B527" s="172"/>
      <c r="D527" s="166" t="s">
        <v>269</v>
      </c>
      <c r="E527" s="173" t="s">
        <v>1</v>
      </c>
      <c r="F527" s="174" t="s">
        <v>5098</v>
      </c>
      <c r="H527" s="175">
        <v>3.7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4" customFormat="1" x14ac:dyDescent="0.2">
      <c r="B528" s="172"/>
      <c r="D528" s="166" t="s">
        <v>269</v>
      </c>
      <c r="E528" s="173" t="s">
        <v>1</v>
      </c>
      <c r="F528" s="174" t="s">
        <v>5099</v>
      </c>
      <c r="H528" s="175">
        <v>3.2</v>
      </c>
      <c r="L528" s="172"/>
      <c r="M528" s="176"/>
      <c r="N528" s="177"/>
      <c r="O528" s="177"/>
      <c r="P528" s="177"/>
      <c r="Q528" s="177"/>
      <c r="R528" s="177"/>
      <c r="S528" s="177"/>
      <c r="T528" s="178"/>
      <c r="AT528" s="173" t="s">
        <v>269</v>
      </c>
      <c r="AU528" s="173" t="s">
        <v>87</v>
      </c>
      <c r="AV528" s="14" t="s">
        <v>87</v>
      </c>
      <c r="AW528" s="14" t="s">
        <v>26</v>
      </c>
      <c r="AX528" s="14" t="s">
        <v>71</v>
      </c>
      <c r="AY528" s="173" t="s">
        <v>157</v>
      </c>
    </row>
    <row r="529" spans="1:65" s="14" customFormat="1" x14ac:dyDescent="0.2">
      <c r="B529" s="172"/>
      <c r="D529" s="166" t="s">
        <v>269</v>
      </c>
      <c r="E529" s="173" t="s">
        <v>1</v>
      </c>
      <c r="F529" s="174" t="s">
        <v>5100</v>
      </c>
      <c r="H529" s="175">
        <v>3.66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4" customFormat="1" x14ac:dyDescent="0.2">
      <c r="B530" s="172"/>
      <c r="D530" s="166" t="s">
        <v>269</v>
      </c>
      <c r="E530" s="173" t="s">
        <v>1</v>
      </c>
      <c r="F530" s="174" t="s">
        <v>5101</v>
      </c>
      <c r="H530" s="175">
        <v>6.64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1:65" s="16" customFormat="1" x14ac:dyDescent="0.2">
      <c r="B531" s="186"/>
      <c r="D531" s="166" t="s">
        <v>269</v>
      </c>
      <c r="E531" s="187" t="s">
        <v>1</v>
      </c>
      <c r="F531" s="188" t="s">
        <v>319</v>
      </c>
      <c r="H531" s="189">
        <v>40.86</v>
      </c>
      <c r="L531" s="186"/>
      <c r="M531" s="190"/>
      <c r="N531" s="191"/>
      <c r="O531" s="191"/>
      <c r="P531" s="191"/>
      <c r="Q531" s="191"/>
      <c r="R531" s="191"/>
      <c r="S531" s="191"/>
      <c r="T531" s="192"/>
      <c r="AT531" s="187" t="s">
        <v>269</v>
      </c>
      <c r="AU531" s="187" t="s">
        <v>87</v>
      </c>
      <c r="AV531" s="16" t="s">
        <v>92</v>
      </c>
      <c r="AW531" s="16" t="s">
        <v>26</v>
      </c>
      <c r="AX531" s="16" t="s">
        <v>71</v>
      </c>
      <c r="AY531" s="187" t="s">
        <v>157</v>
      </c>
    </row>
    <row r="532" spans="1:65" s="15" customFormat="1" x14ac:dyDescent="0.2">
      <c r="B532" s="179"/>
      <c r="D532" s="166" t="s">
        <v>269</v>
      </c>
      <c r="E532" s="180" t="s">
        <v>1</v>
      </c>
      <c r="F532" s="181" t="s">
        <v>272</v>
      </c>
      <c r="H532" s="182">
        <v>40.86</v>
      </c>
      <c r="L532" s="179"/>
      <c r="M532" s="183"/>
      <c r="N532" s="184"/>
      <c r="O532" s="184"/>
      <c r="P532" s="184"/>
      <c r="Q532" s="184"/>
      <c r="R532" s="184"/>
      <c r="S532" s="184"/>
      <c r="T532" s="185"/>
      <c r="AT532" s="180" t="s">
        <v>269</v>
      </c>
      <c r="AU532" s="180" t="s">
        <v>87</v>
      </c>
      <c r="AV532" s="15" t="s">
        <v>162</v>
      </c>
      <c r="AW532" s="15" t="s">
        <v>26</v>
      </c>
      <c r="AX532" s="15" t="s">
        <v>79</v>
      </c>
      <c r="AY532" s="180" t="s">
        <v>157</v>
      </c>
    </row>
    <row r="533" spans="1:65" s="2" customFormat="1" ht="24.2" customHeight="1" x14ac:dyDescent="0.2">
      <c r="A533" s="30"/>
      <c r="B533" s="147"/>
      <c r="C533" s="148" t="s">
        <v>1812</v>
      </c>
      <c r="D533" s="148" t="s">
        <v>159</v>
      </c>
      <c r="E533" s="149" t="s">
        <v>5376</v>
      </c>
      <c r="F533" s="150" t="s">
        <v>5377</v>
      </c>
      <c r="G533" s="151" t="s">
        <v>168</v>
      </c>
      <c r="H533" s="152">
        <v>146.98400000000001</v>
      </c>
      <c r="I533" s="152"/>
      <c r="J533" s="152">
        <f>ROUND(I533*H533,3)</f>
        <v>0</v>
      </c>
      <c r="K533" s="153"/>
      <c r="L533" s="31"/>
      <c r="M533" s="154" t="s">
        <v>1</v>
      </c>
      <c r="N533" s="155" t="s">
        <v>37</v>
      </c>
      <c r="O533" s="156">
        <v>0</v>
      </c>
      <c r="P533" s="156">
        <f>O533*H533</f>
        <v>0</v>
      </c>
      <c r="Q533" s="156">
        <v>0</v>
      </c>
      <c r="R533" s="156">
        <f>Q533*H533</f>
        <v>0</v>
      </c>
      <c r="S533" s="156">
        <v>0</v>
      </c>
      <c r="T533" s="157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8" t="s">
        <v>220</v>
      </c>
      <c r="AT533" s="158" t="s">
        <v>159</v>
      </c>
      <c r="AU533" s="158" t="s">
        <v>87</v>
      </c>
      <c r="AY533" s="18" t="s">
        <v>157</v>
      </c>
      <c r="BE533" s="159">
        <f>IF(N533="základná",J533,0)</f>
        <v>0</v>
      </c>
      <c r="BF533" s="159">
        <f>IF(N533="znížená",J533,0)</f>
        <v>0</v>
      </c>
      <c r="BG533" s="159">
        <f>IF(N533="zákl. prenesená",J533,0)</f>
        <v>0</v>
      </c>
      <c r="BH533" s="159">
        <f>IF(N533="zníž. prenesená",J533,0)</f>
        <v>0</v>
      </c>
      <c r="BI533" s="159">
        <f>IF(N533="nulová",J533,0)</f>
        <v>0</v>
      </c>
      <c r="BJ533" s="18" t="s">
        <v>87</v>
      </c>
      <c r="BK533" s="160">
        <f>ROUND(I533*H533,3)</f>
        <v>0</v>
      </c>
      <c r="BL533" s="18" t="s">
        <v>220</v>
      </c>
      <c r="BM533" s="158" t="s">
        <v>5378</v>
      </c>
    </row>
    <row r="534" spans="1:65" s="12" customFormat="1" ht="22.9" customHeight="1" x14ac:dyDescent="0.2">
      <c r="B534" s="135"/>
      <c r="D534" s="136" t="s">
        <v>70</v>
      </c>
      <c r="E534" s="145" t="s">
        <v>779</v>
      </c>
      <c r="F534" s="145" t="s">
        <v>780</v>
      </c>
      <c r="J534" s="146">
        <f>BK534</f>
        <v>0</v>
      </c>
      <c r="L534" s="135"/>
      <c r="M534" s="139"/>
      <c r="N534" s="140"/>
      <c r="O534" s="140"/>
      <c r="P534" s="141">
        <f>SUM(P535:P536)</f>
        <v>0</v>
      </c>
      <c r="Q534" s="140"/>
      <c r="R534" s="141">
        <f>SUM(R535:R536)</f>
        <v>0</v>
      </c>
      <c r="S534" s="140"/>
      <c r="T534" s="142">
        <f>SUM(T535:T536)</f>
        <v>0</v>
      </c>
      <c r="AR534" s="136" t="s">
        <v>92</v>
      </c>
      <c r="AT534" s="143" t="s">
        <v>70</v>
      </c>
      <c r="AU534" s="143" t="s">
        <v>79</v>
      </c>
      <c r="AY534" s="136" t="s">
        <v>157</v>
      </c>
      <c r="BK534" s="144">
        <f>SUM(BK535:BK536)</f>
        <v>0</v>
      </c>
    </row>
    <row r="535" spans="1:65" s="2" customFormat="1" ht="27.75" customHeight="1" x14ac:dyDescent="0.2">
      <c r="A535" s="30"/>
      <c r="B535" s="147"/>
      <c r="C535" s="148" t="s">
        <v>1818</v>
      </c>
      <c r="D535" s="148" t="s">
        <v>159</v>
      </c>
      <c r="E535" s="149" t="s">
        <v>779</v>
      </c>
      <c r="F535" s="150" t="s">
        <v>8209</v>
      </c>
      <c r="G535" s="151" t="s">
        <v>5379</v>
      </c>
      <c r="H535" s="152">
        <v>0</v>
      </c>
      <c r="I535" s="152"/>
      <c r="J535" s="152">
        <f>ROUND(I535*H535,3)</f>
        <v>0</v>
      </c>
      <c r="K535" s="153"/>
      <c r="L535" s="31"/>
      <c r="M535" s="154" t="s">
        <v>1</v>
      </c>
      <c r="N535" s="155" t="s">
        <v>37</v>
      </c>
      <c r="O535" s="156">
        <v>0</v>
      </c>
      <c r="P535" s="156">
        <f>O535*H535</f>
        <v>0</v>
      </c>
      <c r="Q535" s="156">
        <v>0</v>
      </c>
      <c r="R535" s="156">
        <f>Q535*H535</f>
        <v>0</v>
      </c>
      <c r="S535" s="156">
        <v>0</v>
      </c>
      <c r="T535" s="157">
        <f>S535*H535</f>
        <v>0</v>
      </c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R535" s="158" t="s">
        <v>682</v>
      </c>
      <c r="AT535" s="158" t="s">
        <v>159</v>
      </c>
      <c r="AU535" s="158" t="s">
        <v>87</v>
      </c>
      <c r="AY535" s="18" t="s">
        <v>157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8" t="s">
        <v>87</v>
      </c>
      <c r="BK535" s="160">
        <f>ROUND(I535*H535,3)</f>
        <v>0</v>
      </c>
      <c r="BL535" s="18" t="s">
        <v>682</v>
      </c>
      <c r="BM535" s="158" t="s">
        <v>5380</v>
      </c>
    </row>
    <row r="536" spans="1:65" s="2" customFormat="1" ht="26.25" customHeight="1" x14ac:dyDescent="0.2">
      <c r="A536" s="30"/>
      <c r="B536" s="147"/>
      <c r="C536" s="148" t="s">
        <v>1916</v>
      </c>
      <c r="D536" s="148" t="s">
        <v>159</v>
      </c>
      <c r="E536" s="149" t="s">
        <v>5381</v>
      </c>
      <c r="F536" s="150" t="s">
        <v>8230</v>
      </c>
      <c r="G536" s="151" t="s">
        <v>5379</v>
      </c>
      <c r="H536" s="152">
        <v>0</v>
      </c>
      <c r="I536" s="152"/>
      <c r="J536" s="152">
        <f>ROUND(I536*H536,3)</f>
        <v>0</v>
      </c>
      <c r="K536" s="153"/>
      <c r="L536" s="31"/>
      <c r="M536" s="161" t="s">
        <v>1</v>
      </c>
      <c r="N536" s="162" t="s">
        <v>37</v>
      </c>
      <c r="O536" s="163">
        <v>0</v>
      </c>
      <c r="P536" s="163">
        <f>O536*H536</f>
        <v>0</v>
      </c>
      <c r="Q536" s="163">
        <v>0</v>
      </c>
      <c r="R536" s="163">
        <f>Q536*H536</f>
        <v>0</v>
      </c>
      <c r="S536" s="163">
        <v>0</v>
      </c>
      <c r="T536" s="164">
        <f>S536*H536</f>
        <v>0</v>
      </c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R536" s="158" t="s">
        <v>682</v>
      </c>
      <c r="AT536" s="158" t="s">
        <v>159</v>
      </c>
      <c r="AU536" s="158" t="s">
        <v>87</v>
      </c>
      <c r="AY536" s="18" t="s">
        <v>157</v>
      </c>
      <c r="BE536" s="159">
        <f>IF(N536="základná",J536,0)</f>
        <v>0</v>
      </c>
      <c r="BF536" s="159">
        <f>IF(N536="znížená",J536,0)</f>
        <v>0</v>
      </c>
      <c r="BG536" s="159">
        <f>IF(N536="zákl. prenesená",J536,0)</f>
        <v>0</v>
      </c>
      <c r="BH536" s="159">
        <f>IF(N536="zníž. prenesená",J536,0)</f>
        <v>0</v>
      </c>
      <c r="BI536" s="159">
        <f>IF(N536="nulová",J536,0)</f>
        <v>0</v>
      </c>
      <c r="BJ536" s="18" t="s">
        <v>87</v>
      </c>
      <c r="BK536" s="160">
        <f>ROUND(I536*H536,3)</f>
        <v>0</v>
      </c>
      <c r="BL536" s="18" t="s">
        <v>682</v>
      </c>
      <c r="BM536" s="158" t="s">
        <v>5382</v>
      </c>
    </row>
    <row r="537" spans="1:65" s="2" customFormat="1" ht="6.95" customHeight="1" x14ac:dyDescent="0.2">
      <c r="A537" s="30"/>
      <c r="B537" s="45"/>
      <c r="C537" s="46"/>
      <c r="D537" s="46"/>
      <c r="E537" s="46"/>
      <c r="F537" s="46"/>
      <c r="G537" s="46"/>
      <c r="H537" s="46"/>
      <c r="I537" s="46"/>
      <c r="J537" s="46"/>
      <c r="K537" s="46"/>
      <c r="L537" s="31"/>
      <c r="M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</row>
  </sheetData>
  <autoFilter ref="C133:K536"/>
  <mergeCells count="8">
    <mergeCell ref="E124:H124"/>
    <mergeCell ref="E126:H12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7"/>
  <sheetViews>
    <sheetView showGridLines="0" topLeftCell="A115" workbookViewId="0">
      <selection activeCell="I131" sqref="I131:I22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6"/>
    </row>
    <row r="2" spans="1:46" s="1" customFormat="1" ht="36.950000000000003" customHeight="1" x14ac:dyDescent="0.2">
      <c r="L2" s="234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108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 x14ac:dyDescent="0.2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46" t="str">
        <f>'Rekapitulácia stavby'!K6</f>
        <v>Rev., rek.a vyb.existujúcej šp. infrašt. a jej príslušenstva - Zimný štadión Banská Bystrica</v>
      </c>
      <c r="F7" s="247"/>
      <c r="G7" s="247"/>
      <c r="H7" s="247"/>
      <c r="L7" s="21"/>
    </row>
    <row r="8" spans="1:46" s="1" customFormat="1" ht="12" customHeight="1" x14ac:dyDescent="0.2">
      <c r="B8" s="21"/>
      <c r="D8" s="27" t="s">
        <v>131</v>
      </c>
      <c r="L8" s="21"/>
    </row>
    <row r="9" spans="1:46" s="2" customFormat="1" ht="16.5" customHeight="1" x14ac:dyDescent="0.2">
      <c r="A9" s="30"/>
      <c r="B9" s="31"/>
      <c r="C9" s="30"/>
      <c r="D9" s="30"/>
      <c r="E9" s="246" t="s">
        <v>5048</v>
      </c>
      <c r="F9" s="248"/>
      <c r="G9" s="248"/>
      <c r="H9" s="248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211" t="s">
        <v>5383</v>
      </c>
      <c r="F11" s="248"/>
      <c r="G11" s="248"/>
      <c r="H11" s="248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 x14ac:dyDescent="0.2">
      <c r="A29" s="98"/>
      <c r="B29" s="99"/>
      <c r="C29" s="98"/>
      <c r="D29" s="98"/>
      <c r="E29" s="223" t="s">
        <v>1</v>
      </c>
      <c r="F29" s="223"/>
      <c r="G29" s="223"/>
      <c r="H29" s="22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 x14ac:dyDescent="0.2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 x14ac:dyDescent="0.2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 x14ac:dyDescent="0.2">
      <c r="A35" s="30"/>
      <c r="B35" s="31"/>
      <c r="C35" s="30"/>
      <c r="D35" s="102" t="s">
        <v>35</v>
      </c>
      <c r="E35" s="27" t="s">
        <v>36</v>
      </c>
      <c r="F35" s="103">
        <f>ROUND((SUM(BE128:BE226)),  2)</f>
        <v>0</v>
      </c>
      <c r="G35" s="30"/>
      <c r="H35" s="30"/>
      <c r="I35" s="104">
        <v>0.2</v>
      </c>
      <c r="J35" s="103">
        <f>ROUND(((SUM(BE128:BE226))*I35),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 x14ac:dyDescent="0.2">
      <c r="A36" s="30"/>
      <c r="B36" s="31"/>
      <c r="C36" s="30"/>
      <c r="D36" s="30"/>
      <c r="E36" s="27" t="s">
        <v>37</v>
      </c>
      <c r="F36" s="103">
        <f>ROUND((SUM(BF128:BF226)),  2)</f>
        <v>0</v>
      </c>
      <c r="G36" s="30"/>
      <c r="H36" s="30"/>
      <c r="I36" s="104">
        <v>0.2</v>
      </c>
      <c r="J36" s="103">
        <f>ROUND(((SUM(BF128:BF226))*I36),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38</v>
      </c>
      <c r="F37" s="103">
        <f>ROUND((SUM(BG128:BG226)),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 x14ac:dyDescent="0.2">
      <c r="A38" s="30"/>
      <c r="B38" s="31"/>
      <c r="C38" s="30"/>
      <c r="D38" s="30"/>
      <c r="E38" s="27" t="s">
        <v>39</v>
      </c>
      <c r="F38" s="103">
        <f>ROUND((SUM(BH128:BH226)),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 x14ac:dyDescent="0.2">
      <c r="A39" s="30"/>
      <c r="B39" s="31"/>
      <c r="C39" s="30"/>
      <c r="D39" s="30"/>
      <c r="E39" s="27" t="s">
        <v>40</v>
      </c>
      <c r="F39" s="103">
        <f>ROUND((SUM(BI128:BI226)),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 x14ac:dyDescent="0.2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 x14ac:dyDescent="0.2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246" t="str">
        <f>E7</f>
        <v>Rev., rek.a vyb.existujúcej šp. infrašt. a jej príslušenstva - Zimný štadión Banská Bystrica</v>
      </c>
      <c r="F85" s="247"/>
      <c r="G85" s="247"/>
      <c r="H85" s="247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21"/>
      <c r="C86" s="27" t="s">
        <v>131</v>
      </c>
      <c r="L86" s="21"/>
    </row>
    <row r="87" spans="1:31" s="2" customFormat="1" ht="16.5" customHeight="1" x14ac:dyDescent="0.2">
      <c r="A87" s="30"/>
      <c r="B87" s="31"/>
      <c r="C87" s="30"/>
      <c r="D87" s="30"/>
      <c r="E87" s="246" t="s">
        <v>5048</v>
      </c>
      <c r="F87" s="248"/>
      <c r="G87" s="248"/>
      <c r="H87" s="248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211" t="str">
        <f>E11</f>
        <v>ELI - ELI  Rekonštrukcia WC vo VIP zóne - elektroinštalácia</v>
      </c>
      <c r="F89" s="248"/>
      <c r="G89" s="248"/>
      <c r="H89" s="248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 x14ac:dyDescent="0.2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 x14ac:dyDescent="0.2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 x14ac:dyDescent="0.2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 x14ac:dyDescent="0.2">
      <c r="B99" s="116"/>
      <c r="D99" s="117" t="s">
        <v>244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47" s="10" customFormat="1" ht="19.899999999999999" customHeight="1" x14ac:dyDescent="0.2">
      <c r="B100" s="120"/>
      <c r="D100" s="121" t="s">
        <v>246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47" s="9" customFormat="1" ht="24.95" customHeight="1" x14ac:dyDescent="0.2">
      <c r="B101" s="116"/>
      <c r="D101" s="117" t="s">
        <v>259</v>
      </c>
      <c r="E101" s="118"/>
      <c r="F101" s="118"/>
      <c r="G101" s="118"/>
      <c r="H101" s="118"/>
      <c r="I101" s="118"/>
      <c r="J101" s="119">
        <f>J134</f>
        <v>0</v>
      </c>
      <c r="L101" s="116"/>
    </row>
    <row r="102" spans="1:47" s="10" customFormat="1" ht="19.899999999999999" customHeight="1" x14ac:dyDescent="0.2">
      <c r="B102" s="120"/>
      <c r="D102" s="121" t="s">
        <v>5384</v>
      </c>
      <c r="E102" s="122"/>
      <c r="F102" s="122"/>
      <c r="G102" s="122"/>
      <c r="H102" s="122"/>
      <c r="I102" s="122"/>
      <c r="J102" s="123">
        <f>J135</f>
        <v>0</v>
      </c>
      <c r="L102" s="120"/>
    </row>
    <row r="103" spans="1:47" s="10" customFormat="1" ht="19.899999999999999" customHeight="1" x14ac:dyDescent="0.2">
      <c r="B103" s="120"/>
      <c r="D103" s="121" t="s">
        <v>5385</v>
      </c>
      <c r="E103" s="122"/>
      <c r="F103" s="122"/>
      <c r="G103" s="122"/>
      <c r="H103" s="122"/>
      <c r="I103" s="122"/>
      <c r="J103" s="123">
        <f>J183</f>
        <v>0</v>
      </c>
      <c r="L103" s="120"/>
    </row>
    <row r="104" spans="1:47" s="10" customFormat="1" ht="19.899999999999999" customHeight="1" x14ac:dyDescent="0.2">
      <c r="B104" s="120"/>
      <c r="D104" s="121" t="s">
        <v>5386</v>
      </c>
      <c r="E104" s="122"/>
      <c r="F104" s="122"/>
      <c r="G104" s="122"/>
      <c r="H104" s="122"/>
      <c r="I104" s="122"/>
      <c r="J104" s="123">
        <f>J210</f>
        <v>0</v>
      </c>
      <c r="L104" s="120"/>
    </row>
    <row r="105" spans="1:47" s="9" customFormat="1" ht="24.95" customHeight="1" x14ac:dyDescent="0.2">
      <c r="B105" s="116"/>
      <c r="D105" s="117" t="s">
        <v>262</v>
      </c>
      <c r="E105" s="118"/>
      <c r="F105" s="118"/>
      <c r="G105" s="118"/>
      <c r="H105" s="118"/>
      <c r="I105" s="118"/>
      <c r="J105" s="119">
        <f>J219</f>
        <v>0</v>
      </c>
      <c r="L105" s="116"/>
    </row>
    <row r="106" spans="1:47" s="9" customFormat="1" ht="24.95" customHeight="1" x14ac:dyDescent="0.2">
      <c r="B106" s="116"/>
      <c r="D106" s="117" t="s">
        <v>5387</v>
      </c>
      <c r="E106" s="118"/>
      <c r="F106" s="118"/>
      <c r="G106" s="118"/>
      <c r="H106" s="118"/>
      <c r="I106" s="118"/>
      <c r="J106" s="119">
        <f>J225</f>
        <v>0</v>
      </c>
      <c r="L106" s="116"/>
    </row>
    <row r="107" spans="1:47" s="2" customFormat="1" ht="21.7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2" customFormat="1" ht="6.95" customHeight="1" x14ac:dyDescent="0.2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2" customFormat="1" ht="6.95" customHeight="1" x14ac:dyDescent="0.2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 x14ac:dyDescent="0.2">
      <c r="A113" s="30"/>
      <c r="B113" s="31"/>
      <c r="C113" s="22" t="s">
        <v>143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 x14ac:dyDescent="0.2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 x14ac:dyDescent="0.2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 x14ac:dyDescent="0.2">
      <c r="A116" s="30"/>
      <c r="B116" s="31"/>
      <c r="C116" s="30"/>
      <c r="D116" s="30"/>
      <c r="E116" s="246" t="str">
        <f>E7</f>
        <v>Rev., rek.a vyb.existujúcej šp. infrašt. a jej príslušenstva - Zimný štadión Banská Bystrica</v>
      </c>
      <c r="F116" s="247"/>
      <c r="G116" s="247"/>
      <c r="H116" s="247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2" customHeight="1" x14ac:dyDescent="0.2">
      <c r="B117" s="21"/>
      <c r="C117" s="27" t="s">
        <v>131</v>
      </c>
      <c r="L117" s="21"/>
    </row>
    <row r="118" spans="1:63" s="2" customFormat="1" ht="16.5" customHeight="1" x14ac:dyDescent="0.2">
      <c r="A118" s="30"/>
      <c r="B118" s="31"/>
      <c r="C118" s="30"/>
      <c r="D118" s="30"/>
      <c r="E118" s="246" t="s">
        <v>5048</v>
      </c>
      <c r="F118" s="248"/>
      <c r="G118" s="248"/>
      <c r="H118" s="248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 x14ac:dyDescent="0.2">
      <c r="A119" s="30"/>
      <c r="B119" s="31"/>
      <c r="C119" s="27" t="s">
        <v>242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 x14ac:dyDescent="0.2">
      <c r="A120" s="30"/>
      <c r="B120" s="31"/>
      <c r="C120" s="30"/>
      <c r="D120" s="30"/>
      <c r="E120" s="211" t="str">
        <f>E11</f>
        <v>ELI - ELI  Rekonštrukcia WC vo VIP zóne - elektroinštalácia</v>
      </c>
      <c r="F120" s="248"/>
      <c r="G120" s="248"/>
      <c r="H120" s="248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 x14ac:dyDescent="0.2">
      <c r="A122" s="30"/>
      <c r="B122" s="31"/>
      <c r="C122" s="27" t="s">
        <v>15</v>
      </c>
      <c r="D122" s="30"/>
      <c r="E122" s="30"/>
      <c r="F122" s="25" t="str">
        <f>F14</f>
        <v>parc.č.4212, k.ú.Banská Bystrica</v>
      </c>
      <c r="G122" s="30"/>
      <c r="H122" s="30"/>
      <c r="I122" s="27" t="s">
        <v>17</v>
      </c>
      <c r="J122" s="53">
        <f>IF(J14="","",J14)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18</v>
      </c>
      <c r="D124" s="30"/>
      <c r="E124" s="30"/>
      <c r="F124" s="25" t="str">
        <f>E17</f>
        <v>MBB, a.s.</v>
      </c>
      <c r="G124" s="30"/>
      <c r="H124" s="30"/>
      <c r="I124" s="27" t="s">
        <v>24</v>
      </c>
      <c r="J124" s="28" t="str">
        <f>E23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 x14ac:dyDescent="0.2">
      <c r="A125" s="30"/>
      <c r="B125" s="31"/>
      <c r="C125" s="27" t="s">
        <v>22</v>
      </c>
      <c r="D125" s="30"/>
      <c r="E125" s="30"/>
      <c r="F125" s="25" t="str">
        <f>IF(E20="","",E20)</f>
        <v>podľa výberového konania</v>
      </c>
      <c r="G125" s="30"/>
      <c r="H125" s="30"/>
      <c r="I125" s="27" t="s">
        <v>28</v>
      </c>
      <c r="J125" s="28" t="str">
        <f>E26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 x14ac:dyDescent="0.2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 x14ac:dyDescent="0.25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P129+P134+P219+P225</f>
        <v>110.48600000000002</v>
      </c>
      <c r="Q128" s="64"/>
      <c r="R128" s="132">
        <f>R129+R134+R219+R225</f>
        <v>0.17135</v>
      </c>
      <c r="S128" s="64"/>
      <c r="T128" s="133">
        <f>T129+T134+T219+T225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BK129+BK134+BK219+BK225</f>
        <v>0</v>
      </c>
    </row>
    <row r="129" spans="1:65" s="12" customFormat="1" ht="25.9" customHeight="1" x14ac:dyDescent="0.2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</f>
        <v>0</v>
      </c>
      <c r="Q129" s="140"/>
      <c r="R129" s="141">
        <f>R130</f>
        <v>0</v>
      </c>
      <c r="S129" s="140"/>
      <c r="T129" s="142">
        <f>T130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</f>
        <v>0</v>
      </c>
    </row>
    <row r="130" spans="1:65" s="12" customFormat="1" ht="22.9" customHeight="1" x14ac:dyDescent="0.2">
      <c r="B130" s="135"/>
      <c r="D130" s="136" t="s">
        <v>70</v>
      </c>
      <c r="E130" s="145" t="s">
        <v>178</v>
      </c>
      <c r="F130" s="145" t="s">
        <v>276</v>
      </c>
      <c r="J130" s="146">
        <f>BK130</f>
        <v>0</v>
      </c>
      <c r="L130" s="135"/>
      <c r="M130" s="139"/>
      <c r="N130" s="140"/>
      <c r="O130" s="140"/>
      <c r="P130" s="141">
        <f>SUM(P131:P133)</f>
        <v>0</v>
      </c>
      <c r="Q130" s="140"/>
      <c r="R130" s="141">
        <f>SUM(R131:R133)</f>
        <v>0</v>
      </c>
      <c r="S130" s="140"/>
      <c r="T130" s="142">
        <f>SUM(T131:T133)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SUM(BK131:BK133)</f>
        <v>0</v>
      </c>
    </row>
    <row r="131" spans="1:65" s="2" customFormat="1" ht="24.2" customHeight="1" x14ac:dyDescent="0.2">
      <c r="A131" s="30"/>
      <c r="B131" s="147"/>
      <c r="C131" s="148" t="s">
        <v>79</v>
      </c>
      <c r="D131" s="148" t="s">
        <v>159</v>
      </c>
      <c r="E131" s="149" t="s">
        <v>5388</v>
      </c>
      <c r="F131" s="150" t="s">
        <v>5389</v>
      </c>
      <c r="G131" s="151" t="s">
        <v>205</v>
      </c>
      <c r="H131" s="152">
        <v>11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5390</v>
      </c>
    </row>
    <row r="132" spans="1:65" s="2" customFormat="1" ht="14.45" customHeight="1" x14ac:dyDescent="0.2">
      <c r="A132" s="30"/>
      <c r="B132" s="147"/>
      <c r="C132" s="148" t="s">
        <v>87</v>
      </c>
      <c r="D132" s="148" t="s">
        <v>159</v>
      </c>
      <c r="E132" s="149" t="s">
        <v>5391</v>
      </c>
      <c r="F132" s="150" t="s">
        <v>5392</v>
      </c>
      <c r="G132" s="151" t="s">
        <v>196</v>
      </c>
      <c r="H132" s="152">
        <v>60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5393</v>
      </c>
    </row>
    <row r="133" spans="1:65" s="2" customFormat="1" ht="14.45" customHeight="1" x14ac:dyDescent="0.2">
      <c r="A133" s="30"/>
      <c r="B133" s="147"/>
      <c r="C133" s="148" t="s">
        <v>92</v>
      </c>
      <c r="D133" s="148" t="s">
        <v>159</v>
      </c>
      <c r="E133" s="149" t="s">
        <v>5394</v>
      </c>
      <c r="F133" s="150" t="s">
        <v>5395</v>
      </c>
      <c r="G133" s="151" t="s">
        <v>4320</v>
      </c>
      <c r="H133" s="152">
        <v>1</v>
      </c>
      <c r="I133" s="152"/>
      <c r="J133" s="152">
        <f>ROUND(I133*H133,3)</f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5396</v>
      </c>
      <c r="AT133" s="158" t="s">
        <v>159</v>
      </c>
      <c r="AU133" s="158" t="s">
        <v>87</v>
      </c>
      <c r="AY133" s="18" t="s">
        <v>157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87</v>
      </c>
      <c r="BK133" s="160">
        <f>ROUND(I133*H133,3)</f>
        <v>0</v>
      </c>
      <c r="BL133" s="18" t="s">
        <v>5396</v>
      </c>
      <c r="BM133" s="158" t="s">
        <v>5397</v>
      </c>
    </row>
    <row r="134" spans="1:65" s="12" customFormat="1" ht="25.9" customHeight="1" x14ac:dyDescent="0.2">
      <c r="B134" s="135"/>
      <c r="D134" s="136" t="s">
        <v>70</v>
      </c>
      <c r="E134" s="137" t="s">
        <v>777</v>
      </c>
      <c r="F134" s="137" t="s">
        <v>778</v>
      </c>
      <c r="J134" s="138">
        <f>BK134</f>
        <v>0</v>
      </c>
      <c r="L134" s="135"/>
      <c r="M134" s="139"/>
      <c r="N134" s="140"/>
      <c r="O134" s="140"/>
      <c r="P134" s="141">
        <f>P135+P183+P210</f>
        <v>62.52600000000001</v>
      </c>
      <c r="Q134" s="140"/>
      <c r="R134" s="141">
        <f>R135+R183+R210</f>
        <v>0.17135</v>
      </c>
      <c r="S134" s="140"/>
      <c r="T134" s="142">
        <f>T135+T183+T210</f>
        <v>0</v>
      </c>
      <c r="AR134" s="136" t="s">
        <v>92</v>
      </c>
      <c r="AT134" s="143" t="s">
        <v>70</v>
      </c>
      <c r="AU134" s="143" t="s">
        <v>71</v>
      </c>
      <c r="AY134" s="136" t="s">
        <v>157</v>
      </c>
      <c r="BK134" s="144">
        <f>BK135+BK183+BK210</f>
        <v>0</v>
      </c>
    </row>
    <row r="135" spans="1:65" s="12" customFormat="1" ht="22.9" customHeight="1" x14ac:dyDescent="0.2">
      <c r="B135" s="135"/>
      <c r="D135" s="136" t="s">
        <v>70</v>
      </c>
      <c r="E135" s="145" t="s">
        <v>5398</v>
      </c>
      <c r="F135" s="145" t="s">
        <v>5399</v>
      </c>
      <c r="J135" s="146">
        <f>BK135</f>
        <v>0</v>
      </c>
      <c r="L135" s="135"/>
      <c r="M135" s="139"/>
      <c r="N135" s="140"/>
      <c r="O135" s="140"/>
      <c r="P135" s="141">
        <f>SUM(P136:P182)</f>
        <v>43.56600000000001</v>
      </c>
      <c r="Q135" s="140"/>
      <c r="R135" s="141">
        <f>SUM(R136:R182)</f>
        <v>0.14989</v>
      </c>
      <c r="S135" s="140"/>
      <c r="T135" s="142">
        <f>SUM(T136:T182)</f>
        <v>0</v>
      </c>
      <c r="AR135" s="136" t="s">
        <v>92</v>
      </c>
      <c r="AT135" s="143" t="s">
        <v>70</v>
      </c>
      <c r="AU135" s="143" t="s">
        <v>79</v>
      </c>
      <c r="AY135" s="136" t="s">
        <v>157</v>
      </c>
      <c r="BK135" s="144">
        <f>SUM(BK136:BK182)</f>
        <v>0</v>
      </c>
    </row>
    <row r="136" spans="1:65" s="2" customFormat="1" ht="24.2" customHeight="1" x14ac:dyDescent="0.2">
      <c r="A136" s="30"/>
      <c r="B136" s="147"/>
      <c r="C136" s="148" t="s">
        <v>162</v>
      </c>
      <c r="D136" s="148" t="s">
        <v>159</v>
      </c>
      <c r="E136" s="149" t="s">
        <v>5400</v>
      </c>
      <c r="F136" s="150" t="s">
        <v>5401</v>
      </c>
      <c r="G136" s="151" t="s">
        <v>196</v>
      </c>
      <c r="H136" s="152">
        <v>50</v>
      </c>
      <c r="I136" s="152"/>
      <c r="J136" s="152">
        <f t="shared" ref="J136:J182" si="0">ROUND(I136*H136,3)</f>
        <v>0</v>
      </c>
      <c r="K136" s="153"/>
      <c r="L136" s="31"/>
      <c r="M136" s="154" t="s">
        <v>1</v>
      </c>
      <c r="N136" s="155" t="s">
        <v>37</v>
      </c>
      <c r="O136" s="156">
        <v>7.5999999999999998E-2</v>
      </c>
      <c r="P136" s="156">
        <f t="shared" ref="P136:P182" si="1">O136*H136</f>
        <v>3.8</v>
      </c>
      <c r="Q136" s="156">
        <v>0</v>
      </c>
      <c r="R136" s="156">
        <f t="shared" ref="R136:R182" si="2">Q136*H136</f>
        <v>0</v>
      </c>
      <c r="S136" s="156">
        <v>0</v>
      </c>
      <c r="T136" s="157">
        <f t="shared" ref="T136:T182" si="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682</v>
      </c>
      <c r="AT136" s="158" t="s">
        <v>159</v>
      </c>
      <c r="AU136" s="158" t="s">
        <v>87</v>
      </c>
      <c r="AY136" s="18" t="s">
        <v>157</v>
      </c>
      <c r="BE136" s="159">
        <f t="shared" ref="BE136:BE182" si="4">IF(N136="základná",J136,0)</f>
        <v>0</v>
      </c>
      <c r="BF136" s="159">
        <f t="shared" ref="BF136:BF182" si="5">IF(N136="znížená",J136,0)</f>
        <v>0</v>
      </c>
      <c r="BG136" s="159">
        <f t="shared" ref="BG136:BG182" si="6">IF(N136="zákl. prenesená",J136,0)</f>
        <v>0</v>
      </c>
      <c r="BH136" s="159">
        <f t="shared" ref="BH136:BH182" si="7">IF(N136="zníž. prenesená",J136,0)</f>
        <v>0</v>
      </c>
      <c r="BI136" s="159">
        <f t="shared" ref="BI136:BI182" si="8">IF(N136="nulová",J136,0)</f>
        <v>0</v>
      </c>
      <c r="BJ136" s="18" t="s">
        <v>87</v>
      </c>
      <c r="BK136" s="160">
        <f t="shared" ref="BK136:BK182" si="9">ROUND(I136*H136,3)</f>
        <v>0</v>
      </c>
      <c r="BL136" s="18" t="s">
        <v>682</v>
      </c>
      <c r="BM136" s="158" t="s">
        <v>5402</v>
      </c>
    </row>
    <row r="137" spans="1:65" s="2" customFormat="1" ht="14.45" customHeight="1" x14ac:dyDescent="0.2">
      <c r="A137" s="30"/>
      <c r="B137" s="147"/>
      <c r="C137" s="193" t="s">
        <v>174</v>
      </c>
      <c r="D137" s="193" t="s">
        <v>777</v>
      </c>
      <c r="E137" s="194" t="s">
        <v>5403</v>
      </c>
      <c r="F137" s="195" t="s">
        <v>5404</v>
      </c>
      <c r="G137" s="196" t="s">
        <v>196</v>
      </c>
      <c r="H137" s="197">
        <v>50</v>
      </c>
      <c r="I137" s="197"/>
      <c r="J137" s="197">
        <f t="shared" si="0"/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 t="shared" si="1"/>
        <v>0</v>
      </c>
      <c r="Q137" s="156">
        <v>1.7000000000000001E-4</v>
      </c>
      <c r="R137" s="156">
        <f t="shared" si="2"/>
        <v>8.5000000000000006E-3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2241</v>
      </c>
      <c r="AT137" s="158" t="s">
        <v>777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2241</v>
      </c>
      <c r="BM137" s="158" t="s">
        <v>5405</v>
      </c>
    </row>
    <row r="138" spans="1:65" s="2" customFormat="1" ht="24.2" customHeight="1" x14ac:dyDescent="0.2">
      <c r="A138" s="30"/>
      <c r="B138" s="147"/>
      <c r="C138" s="148" t="s">
        <v>164</v>
      </c>
      <c r="D138" s="148" t="s">
        <v>159</v>
      </c>
      <c r="E138" s="149" t="s">
        <v>5406</v>
      </c>
      <c r="F138" s="150" t="s">
        <v>5407</v>
      </c>
      <c r="G138" s="151" t="s">
        <v>196</v>
      </c>
      <c r="H138" s="152">
        <v>30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0.08</v>
      </c>
      <c r="P138" s="156">
        <f t="shared" si="1"/>
        <v>2.4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682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682</v>
      </c>
      <c r="BM138" s="158" t="s">
        <v>5408</v>
      </c>
    </row>
    <row r="139" spans="1:65" s="2" customFormat="1" ht="14.45" customHeight="1" x14ac:dyDescent="0.2">
      <c r="A139" s="30"/>
      <c r="B139" s="147"/>
      <c r="C139" s="193" t="s">
        <v>183</v>
      </c>
      <c r="D139" s="193" t="s">
        <v>777</v>
      </c>
      <c r="E139" s="194" t="s">
        <v>5409</v>
      </c>
      <c r="F139" s="195" t="s">
        <v>5410</v>
      </c>
      <c r="G139" s="196" t="s">
        <v>196</v>
      </c>
      <c r="H139" s="197">
        <v>30</v>
      </c>
      <c r="I139" s="197"/>
      <c r="J139" s="197">
        <f t="shared" si="0"/>
        <v>0</v>
      </c>
      <c r="K139" s="198"/>
      <c r="L139" s="199"/>
      <c r="M139" s="200" t="s">
        <v>1</v>
      </c>
      <c r="N139" s="201" t="s">
        <v>37</v>
      </c>
      <c r="O139" s="156">
        <v>0</v>
      </c>
      <c r="P139" s="156">
        <f t="shared" si="1"/>
        <v>0</v>
      </c>
      <c r="Q139" s="156">
        <v>1.7000000000000001E-4</v>
      </c>
      <c r="R139" s="156">
        <f t="shared" si="2"/>
        <v>5.1000000000000004E-3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2241</v>
      </c>
      <c r="AT139" s="158" t="s">
        <v>777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2241</v>
      </c>
      <c r="BM139" s="158" t="s">
        <v>5411</v>
      </c>
    </row>
    <row r="140" spans="1:65" s="2" customFormat="1" ht="24.2" customHeight="1" x14ac:dyDescent="0.2">
      <c r="A140" s="30"/>
      <c r="B140" s="147"/>
      <c r="C140" s="148" t="s">
        <v>187</v>
      </c>
      <c r="D140" s="148" t="s">
        <v>159</v>
      </c>
      <c r="E140" s="149" t="s">
        <v>5412</v>
      </c>
      <c r="F140" s="150" t="s">
        <v>5413</v>
      </c>
      <c r="G140" s="151" t="s">
        <v>196</v>
      </c>
      <c r="H140" s="152">
        <v>60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37</v>
      </c>
      <c r="O140" s="156">
        <v>8.5000000000000006E-2</v>
      </c>
      <c r="P140" s="156">
        <f t="shared" si="1"/>
        <v>5.1000000000000005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682</v>
      </c>
      <c r="AT140" s="158" t="s">
        <v>159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682</v>
      </c>
      <c r="BM140" s="158" t="s">
        <v>5414</v>
      </c>
    </row>
    <row r="141" spans="1:65" s="2" customFormat="1" ht="14.45" customHeight="1" x14ac:dyDescent="0.2">
      <c r="A141" s="30"/>
      <c r="B141" s="147"/>
      <c r="C141" s="193" t="s">
        <v>178</v>
      </c>
      <c r="D141" s="193" t="s">
        <v>777</v>
      </c>
      <c r="E141" s="194" t="s">
        <v>5415</v>
      </c>
      <c r="F141" s="195" t="s">
        <v>5416</v>
      </c>
      <c r="G141" s="196" t="s">
        <v>196</v>
      </c>
      <c r="H141" s="197">
        <v>60</v>
      </c>
      <c r="I141" s="197"/>
      <c r="J141" s="197">
        <f t="shared" si="0"/>
        <v>0</v>
      </c>
      <c r="K141" s="198"/>
      <c r="L141" s="199"/>
      <c r="M141" s="200" t="s">
        <v>1</v>
      </c>
      <c r="N141" s="201" t="s">
        <v>37</v>
      </c>
      <c r="O141" s="156">
        <v>0</v>
      </c>
      <c r="P141" s="156">
        <f t="shared" si="1"/>
        <v>0</v>
      </c>
      <c r="Q141" s="156">
        <v>1.7000000000000001E-4</v>
      </c>
      <c r="R141" s="156">
        <f t="shared" si="2"/>
        <v>1.0200000000000001E-2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2241</v>
      </c>
      <c r="AT141" s="158" t="s">
        <v>777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2241</v>
      </c>
      <c r="BM141" s="158" t="s">
        <v>5417</v>
      </c>
    </row>
    <row r="142" spans="1:65" s="2" customFormat="1" ht="14.45" customHeight="1" x14ac:dyDescent="0.2">
      <c r="A142" s="30"/>
      <c r="B142" s="147"/>
      <c r="C142" s="148" t="s">
        <v>194</v>
      </c>
      <c r="D142" s="148" t="s">
        <v>159</v>
      </c>
      <c r="E142" s="149" t="s">
        <v>5418</v>
      </c>
      <c r="F142" s="150" t="s">
        <v>5419</v>
      </c>
      <c r="G142" s="151" t="s">
        <v>205</v>
      </c>
      <c r="H142" s="152">
        <v>15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8.5999999999999993E-2</v>
      </c>
      <c r="P142" s="156">
        <f t="shared" si="1"/>
        <v>1.2899999999999998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682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682</v>
      </c>
      <c r="BM142" s="158" t="s">
        <v>5420</v>
      </c>
    </row>
    <row r="143" spans="1:65" s="2" customFormat="1" ht="24.2" customHeight="1" x14ac:dyDescent="0.2">
      <c r="A143" s="30"/>
      <c r="B143" s="147"/>
      <c r="C143" s="193" t="s">
        <v>198</v>
      </c>
      <c r="D143" s="193" t="s">
        <v>777</v>
      </c>
      <c r="E143" s="194" t="s">
        <v>5421</v>
      </c>
      <c r="F143" s="195" t="s">
        <v>5422</v>
      </c>
      <c r="G143" s="196" t="s">
        <v>205</v>
      </c>
      <c r="H143" s="197">
        <v>15</v>
      </c>
      <c r="I143" s="197"/>
      <c r="J143" s="197">
        <f t="shared" si="0"/>
        <v>0</v>
      </c>
      <c r="K143" s="198"/>
      <c r="L143" s="199"/>
      <c r="M143" s="200" t="s">
        <v>1</v>
      </c>
      <c r="N143" s="201" t="s">
        <v>37</v>
      </c>
      <c r="O143" s="156">
        <v>0</v>
      </c>
      <c r="P143" s="156">
        <f t="shared" si="1"/>
        <v>0</v>
      </c>
      <c r="Q143" s="156">
        <v>5.0000000000000002E-5</v>
      </c>
      <c r="R143" s="156">
        <f t="shared" si="2"/>
        <v>7.5000000000000002E-4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2956</v>
      </c>
      <c r="AT143" s="158" t="s">
        <v>777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682</v>
      </c>
      <c r="BM143" s="158" t="s">
        <v>5423</v>
      </c>
    </row>
    <row r="144" spans="1:65" s="2" customFormat="1" ht="14.45" customHeight="1" x14ac:dyDescent="0.2">
      <c r="A144" s="30"/>
      <c r="B144" s="147"/>
      <c r="C144" s="193" t="s">
        <v>202</v>
      </c>
      <c r="D144" s="193" t="s">
        <v>777</v>
      </c>
      <c r="E144" s="194" t="s">
        <v>5424</v>
      </c>
      <c r="F144" s="195" t="s">
        <v>5425</v>
      </c>
      <c r="G144" s="196" t="s">
        <v>205</v>
      </c>
      <c r="H144" s="197">
        <v>12</v>
      </c>
      <c r="I144" s="197"/>
      <c r="J144" s="197">
        <f t="shared" si="0"/>
        <v>0</v>
      </c>
      <c r="K144" s="198"/>
      <c r="L144" s="199"/>
      <c r="M144" s="200" t="s">
        <v>1</v>
      </c>
      <c r="N144" s="201" t="s">
        <v>37</v>
      </c>
      <c r="O144" s="156">
        <v>0</v>
      </c>
      <c r="P144" s="156">
        <f t="shared" si="1"/>
        <v>0</v>
      </c>
      <c r="Q144" s="156">
        <v>2.0000000000000002E-5</v>
      </c>
      <c r="R144" s="156">
        <f t="shared" si="2"/>
        <v>2.4000000000000003E-4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2956</v>
      </c>
      <c r="AT144" s="158" t="s">
        <v>777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682</v>
      </c>
      <c r="BM144" s="158" t="s">
        <v>5426</v>
      </c>
    </row>
    <row r="145" spans="1:65" s="2" customFormat="1" ht="24.2" customHeight="1" x14ac:dyDescent="0.2">
      <c r="A145" s="30"/>
      <c r="B145" s="147"/>
      <c r="C145" s="148" t="s">
        <v>207</v>
      </c>
      <c r="D145" s="148" t="s">
        <v>159</v>
      </c>
      <c r="E145" s="149" t="s">
        <v>5427</v>
      </c>
      <c r="F145" s="150" t="s">
        <v>5428</v>
      </c>
      <c r="G145" s="151" t="s">
        <v>205</v>
      </c>
      <c r="H145" s="152">
        <v>4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0.36699999999999999</v>
      </c>
      <c r="P145" s="156">
        <f t="shared" si="1"/>
        <v>1.468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682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682</v>
      </c>
      <c r="BM145" s="158" t="s">
        <v>5429</v>
      </c>
    </row>
    <row r="146" spans="1:65" s="2" customFormat="1" ht="24.2" customHeight="1" x14ac:dyDescent="0.2">
      <c r="A146" s="30"/>
      <c r="B146" s="147"/>
      <c r="C146" s="193" t="s">
        <v>211</v>
      </c>
      <c r="D146" s="193" t="s">
        <v>777</v>
      </c>
      <c r="E146" s="194" t="s">
        <v>5430</v>
      </c>
      <c r="F146" s="195" t="s">
        <v>5431</v>
      </c>
      <c r="G146" s="196" t="s">
        <v>205</v>
      </c>
      <c r="H146" s="197">
        <v>4</v>
      </c>
      <c r="I146" s="197"/>
      <c r="J146" s="197">
        <f t="shared" si="0"/>
        <v>0</v>
      </c>
      <c r="K146" s="198"/>
      <c r="L146" s="199"/>
      <c r="M146" s="200" t="s">
        <v>1</v>
      </c>
      <c r="N146" s="201" t="s">
        <v>37</v>
      </c>
      <c r="O146" s="156">
        <v>0</v>
      </c>
      <c r="P146" s="156">
        <f t="shared" si="1"/>
        <v>0</v>
      </c>
      <c r="Q146" s="156">
        <v>3.0000000000000001E-5</v>
      </c>
      <c r="R146" s="156">
        <f t="shared" si="2"/>
        <v>1.2E-4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2956</v>
      </c>
      <c r="AT146" s="158" t="s">
        <v>777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682</v>
      </c>
      <c r="BM146" s="158" t="s">
        <v>5432</v>
      </c>
    </row>
    <row r="147" spans="1:65" s="2" customFormat="1" ht="37.9" customHeight="1" x14ac:dyDescent="0.2">
      <c r="A147" s="30"/>
      <c r="B147" s="147"/>
      <c r="C147" s="148" t="s">
        <v>215</v>
      </c>
      <c r="D147" s="148" t="s">
        <v>159</v>
      </c>
      <c r="E147" s="149" t="s">
        <v>5433</v>
      </c>
      <c r="F147" s="150" t="s">
        <v>5434</v>
      </c>
      <c r="G147" s="151" t="s">
        <v>205</v>
      </c>
      <c r="H147" s="152">
        <v>2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0.63500000000000001</v>
      </c>
      <c r="P147" s="156">
        <f t="shared" si="1"/>
        <v>1.27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682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682</v>
      </c>
      <c r="BM147" s="158" t="s">
        <v>5435</v>
      </c>
    </row>
    <row r="148" spans="1:65" s="2" customFormat="1" ht="24.2" customHeight="1" x14ac:dyDescent="0.2">
      <c r="A148" s="30"/>
      <c r="B148" s="147"/>
      <c r="C148" s="193" t="s">
        <v>220</v>
      </c>
      <c r="D148" s="193" t="s">
        <v>777</v>
      </c>
      <c r="E148" s="194" t="s">
        <v>5436</v>
      </c>
      <c r="F148" s="195" t="s">
        <v>5437</v>
      </c>
      <c r="G148" s="196" t="s">
        <v>205</v>
      </c>
      <c r="H148" s="197">
        <v>2</v>
      </c>
      <c r="I148" s="197"/>
      <c r="J148" s="197">
        <f t="shared" si="0"/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 t="shared" si="1"/>
        <v>0</v>
      </c>
      <c r="Q148" s="156">
        <v>1.6000000000000001E-4</v>
      </c>
      <c r="R148" s="156">
        <f t="shared" si="2"/>
        <v>3.2000000000000003E-4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2241</v>
      </c>
      <c r="AT148" s="158" t="s">
        <v>777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2241</v>
      </c>
      <c r="BM148" s="158" t="s">
        <v>5438</v>
      </c>
    </row>
    <row r="149" spans="1:65" s="2" customFormat="1" ht="14.45" customHeight="1" x14ac:dyDescent="0.2">
      <c r="A149" s="30"/>
      <c r="B149" s="147"/>
      <c r="C149" s="148" t="s">
        <v>224</v>
      </c>
      <c r="D149" s="148" t="s">
        <v>159</v>
      </c>
      <c r="E149" s="149" t="s">
        <v>5439</v>
      </c>
      <c r="F149" s="150" t="s">
        <v>5440</v>
      </c>
      <c r="G149" s="151" t="s">
        <v>205</v>
      </c>
      <c r="H149" s="152">
        <v>8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4.8000000000000001E-2</v>
      </c>
      <c r="P149" s="156">
        <f t="shared" si="1"/>
        <v>0.38400000000000001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682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682</v>
      </c>
      <c r="BM149" s="158" t="s">
        <v>5441</v>
      </c>
    </row>
    <row r="150" spans="1:65" s="2" customFormat="1" ht="14.45" customHeight="1" x14ac:dyDescent="0.2">
      <c r="A150" s="30"/>
      <c r="B150" s="147"/>
      <c r="C150" s="193" t="s">
        <v>228</v>
      </c>
      <c r="D150" s="193" t="s">
        <v>777</v>
      </c>
      <c r="E150" s="194" t="s">
        <v>5442</v>
      </c>
      <c r="F150" s="195" t="s">
        <v>8210</v>
      </c>
      <c r="G150" s="196" t="s">
        <v>205</v>
      </c>
      <c r="H150" s="197">
        <v>30</v>
      </c>
      <c r="I150" s="197"/>
      <c r="J150" s="197">
        <f t="shared" si="0"/>
        <v>0</v>
      </c>
      <c r="K150" s="198"/>
      <c r="L150" s="199"/>
      <c r="M150" s="200" t="s">
        <v>1</v>
      </c>
      <c r="N150" s="201" t="s">
        <v>37</v>
      </c>
      <c r="O150" s="156">
        <v>0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2241</v>
      </c>
      <c r="AT150" s="158" t="s">
        <v>777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2241</v>
      </c>
      <c r="BM150" s="158" t="s">
        <v>5443</v>
      </c>
    </row>
    <row r="151" spans="1:65" s="2" customFormat="1" ht="14.45" customHeight="1" x14ac:dyDescent="0.2">
      <c r="A151" s="30"/>
      <c r="B151" s="147"/>
      <c r="C151" s="193" t="s">
        <v>234</v>
      </c>
      <c r="D151" s="193" t="s">
        <v>777</v>
      </c>
      <c r="E151" s="194" t="s">
        <v>5444</v>
      </c>
      <c r="F151" s="195" t="s">
        <v>8211</v>
      </c>
      <c r="G151" s="196" t="s">
        <v>205</v>
      </c>
      <c r="H151" s="197">
        <v>30</v>
      </c>
      <c r="I151" s="197"/>
      <c r="J151" s="197">
        <f t="shared" si="0"/>
        <v>0</v>
      </c>
      <c r="K151" s="198"/>
      <c r="L151" s="199"/>
      <c r="M151" s="200" t="s">
        <v>1</v>
      </c>
      <c r="N151" s="201" t="s">
        <v>37</v>
      </c>
      <c r="O151" s="156">
        <v>0</v>
      </c>
      <c r="P151" s="156">
        <f t="shared" si="1"/>
        <v>0</v>
      </c>
      <c r="Q151" s="156">
        <v>1.0000000000000001E-5</v>
      </c>
      <c r="R151" s="156">
        <f t="shared" si="2"/>
        <v>3.0000000000000003E-4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2241</v>
      </c>
      <c r="AT151" s="158" t="s">
        <v>777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2241</v>
      </c>
      <c r="BM151" s="158" t="s">
        <v>5445</v>
      </c>
    </row>
    <row r="152" spans="1:65" s="2" customFormat="1" ht="14.45" customHeight="1" x14ac:dyDescent="0.2">
      <c r="A152" s="30"/>
      <c r="B152" s="147"/>
      <c r="C152" s="193" t="s">
        <v>7</v>
      </c>
      <c r="D152" s="193" t="s">
        <v>777</v>
      </c>
      <c r="E152" s="194" t="s">
        <v>5446</v>
      </c>
      <c r="F152" s="195" t="s">
        <v>8212</v>
      </c>
      <c r="G152" s="196" t="s">
        <v>205</v>
      </c>
      <c r="H152" s="197">
        <v>20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1.0000000000000001E-5</v>
      </c>
      <c r="R152" s="156">
        <f t="shared" si="2"/>
        <v>2.0000000000000001E-4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2241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2241</v>
      </c>
      <c r="BM152" s="158" t="s">
        <v>5447</v>
      </c>
    </row>
    <row r="153" spans="1:65" s="2" customFormat="1" ht="14.45" customHeight="1" x14ac:dyDescent="0.2">
      <c r="A153" s="30"/>
      <c r="B153" s="147"/>
      <c r="C153" s="193" t="s">
        <v>451</v>
      </c>
      <c r="D153" s="193" t="s">
        <v>777</v>
      </c>
      <c r="E153" s="194" t="s">
        <v>5448</v>
      </c>
      <c r="F153" s="195" t="s">
        <v>8213</v>
      </c>
      <c r="G153" s="196" t="s">
        <v>205</v>
      </c>
      <c r="H153" s="197">
        <v>20</v>
      </c>
      <c r="I153" s="197"/>
      <c r="J153" s="197">
        <f t="shared" si="0"/>
        <v>0</v>
      </c>
      <c r="K153" s="198"/>
      <c r="L153" s="199"/>
      <c r="M153" s="200" t="s">
        <v>1</v>
      </c>
      <c r="N153" s="201" t="s">
        <v>37</v>
      </c>
      <c r="O153" s="156">
        <v>0</v>
      </c>
      <c r="P153" s="156">
        <f t="shared" si="1"/>
        <v>0</v>
      </c>
      <c r="Q153" s="156">
        <v>1.0000000000000001E-5</v>
      </c>
      <c r="R153" s="156">
        <f t="shared" si="2"/>
        <v>2.0000000000000001E-4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2241</v>
      </c>
      <c r="AT153" s="158" t="s">
        <v>777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2241</v>
      </c>
      <c r="BM153" s="158" t="s">
        <v>5449</v>
      </c>
    </row>
    <row r="154" spans="1:65" s="2" customFormat="1" ht="14.45" customHeight="1" x14ac:dyDescent="0.2">
      <c r="A154" s="30"/>
      <c r="B154" s="147"/>
      <c r="C154" s="193" t="s">
        <v>453</v>
      </c>
      <c r="D154" s="193" t="s">
        <v>777</v>
      </c>
      <c r="E154" s="194" t="s">
        <v>5450</v>
      </c>
      <c r="F154" s="195" t="s">
        <v>5451</v>
      </c>
      <c r="G154" s="196" t="s">
        <v>205</v>
      </c>
      <c r="H154" s="197">
        <v>20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1.2999999999999999E-3</v>
      </c>
      <c r="R154" s="156">
        <f t="shared" si="2"/>
        <v>2.5999999999999999E-2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2241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2241</v>
      </c>
      <c r="BM154" s="158" t="s">
        <v>5452</v>
      </c>
    </row>
    <row r="155" spans="1:65" s="2" customFormat="1" ht="14.45" customHeight="1" x14ac:dyDescent="0.2">
      <c r="A155" s="30"/>
      <c r="B155" s="147"/>
      <c r="C155" s="193" t="s">
        <v>456</v>
      </c>
      <c r="D155" s="193" t="s">
        <v>777</v>
      </c>
      <c r="E155" s="194" t="s">
        <v>5453</v>
      </c>
      <c r="F155" s="195" t="s">
        <v>5454</v>
      </c>
      <c r="G155" s="196" t="s">
        <v>205</v>
      </c>
      <c r="H155" s="197">
        <v>1</v>
      </c>
      <c r="I155" s="197"/>
      <c r="J155" s="197">
        <f t="shared" si="0"/>
        <v>0</v>
      </c>
      <c r="K155" s="198"/>
      <c r="L155" s="199"/>
      <c r="M155" s="200" t="s">
        <v>1</v>
      </c>
      <c r="N155" s="201" t="s">
        <v>37</v>
      </c>
      <c r="O155" s="156">
        <v>0</v>
      </c>
      <c r="P155" s="156">
        <f t="shared" si="1"/>
        <v>0</v>
      </c>
      <c r="Q155" s="156">
        <v>2.9999999999999997E-4</v>
      </c>
      <c r="R155" s="156">
        <f t="shared" si="2"/>
        <v>2.9999999999999997E-4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2241</v>
      </c>
      <c r="AT155" s="158" t="s">
        <v>777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2241</v>
      </c>
      <c r="BM155" s="158" t="s">
        <v>5455</v>
      </c>
    </row>
    <row r="156" spans="1:65" s="2" customFormat="1" ht="24.2" customHeight="1" x14ac:dyDescent="0.2">
      <c r="A156" s="30"/>
      <c r="B156" s="147"/>
      <c r="C156" s="148" t="s">
        <v>460</v>
      </c>
      <c r="D156" s="148" t="s">
        <v>159</v>
      </c>
      <c r="E156" s="149" t="s">
        <v>5456</v>
      </c>
      <c r="F156" s="150" t="s">
        <v>5457</v>
      </c>
      <c r="G156" s="151" t="s">
        <v>205</v>
      </c>
      <c r="H156" s="152">
        <v>20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37</v>
      </c>
      <c r="O156" s="156">
        <v>5.6000000000000001E-2</v>
      </c>
      <c r="P156" s="156">
        <f t="shared" si="1"/>
        <v>1.1200000000000001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682</v>
      </c>
      <c r="AT156" s="158" t="s">
        <v>159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682</v>
      </c>
      <c r="BM156" s="158" t="s">
        <v>5458</v>
      </c>
    </row>
    <row r="157" spans="1:65" s="2" customFormat="1" ht="24.2" customHeight="1" x14ac:dyDescent="0.2">
      <c r="A157" s="30"/>
      <c r="B157" s="147"/>
      <c r="C157" s="193" t="s">
        <v>464</v>
      </c>
      <c r="D157" s="193" t="s">
        <v>777</v>
      </c>
      <c r="E157" s="194" t="s">
        <v>5459</v>
      </c>
      <c r="F157" s="195" t="s">
        <v>8214</v>
      </c>
      <c r="G157" s="196" t="s">
        <v>205</v>
      </c>
      <c r="H157" s="197">
        <v>20</v>
      </c>
      <c r="I157" s="197"/>
      <c r="J157" s="197">
        <f t="shared" si="0"/>
        <v>0</v>
      </c>
      <c r="K157" s="198"/>
      <c r="L157" s="199"/>
      <c r="M157" s="200" t="s">
        <v>1</v>
      </c>
      <c r="N157" s="201" t="s">
        <v>37</v>
      </c>
      <c r="O157" s="156">
        <v>0</v>
      </c>
      <c r="P157" s="156">
        <f t="shared" si="1"/>
        <v>0</v>
      </c>
      <c r="Q157" s="156">
        <v>1.0000000000000001E-5</v>
      </c>
      <c r="R157" s="156">
        <f t="shared" si="2"/>
        <v>2.0000000000000001E-4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2241</v>
      </c>
      <c r="AT157" s="158" t="s">
        <v>777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2241</v>
      </c>
      <c r="BM157" s="158" t="s">
        <v>5460</v>
      </c>
    </row>
    <row r="158" spans="1:65" s="2" customFormat="1" ht="24.2" customHeight="1" x14ac:dyDescent="0.2">
      <c r="A158" s="30"/>
      <c r="B158" s="147"/>
      <c r="C158" s="148" t="s">
        <v>470</v>
      </c>
      <c r="D158" s="148" t="s">
        <v>159</v>
      </c>
      <c r="E158" s="149" t="s">
        <v>5461</v>
      </c>
      <c r="F158" s="150" t="s">
        <v>5462</v>
      </c>
      <c r="G158" s="151" t="s">
        <v>205</v>
      </c>
      <c r="H158" s="152">
        <v>6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37</v>
      </c>
      <c r="O158" s="156">
        <v>9.5000000000000001E-2</v>
      </c>
      <c r="P158" s="156">
        <f t="shared" si="1"/>
        <v>0.57000000000000006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682</v>
      </c>
      <c r="AT158" s="158" t="s">
        <v>159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682</v>
      </c>
      <c r="BM158" s="158" t="s">
        <v>5463</v>
      </c>
    </row>
    <row r="159" spans="1:65" s="2" customFormat="1" ht="24.2" customHeight="1" x14ac:dyDescent="0.2">
      <c r="A159" s="30"/>
      <c r="B159" s="147"/>
      <c r="C159" s="148" t="s">
        <v>475</v>
      </c>
      <c r="D159" s="148" t="s">
        <v>159</v>
      </c>
      <c r="E159" s="149" t="s">
        <v>5464</v>
      </c>
      <c r="F159" s="150" t="s">
        <v>5465</v>
      </c>
      <c r="G159" s="151" t="s">
        <v>205</v>
      </c>
      <c r="H159" s="152">
        <v>2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0.35799999999999998</v>
      </c>
      <c r="P159" s="156">
        <f t="shared" si="1"/>
        <v>0.71599999999999997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682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682</v>
      </c>
      <c r="BM159" s="158" t="s">
        <v>5466</v>
      </c>
    </row>
    <row r="160" spans="1:65" s="2" customFormat="1" ht="14.45" customHeight="1" x14ac:dyDescent="0.2">
      <c r="A160" s="30"/>
      <c r="B160" s="147"/>
      <c r="C160" s="148" t="s">
        <v>484</v>
      </c>
      <c r="D160" s="148" t="s">
        <v>159</v>
      </c>
      <c r="E160" s="149" t="s">
        <v>5467</v>
      </c>
      <c r="F160" s="150" t="s">
        <v>5468</v>
      </c>
      <c r="G160" s="151" t="s">
        <v>205</v>
      </c>
      <c r="H160" s="152">
        <v>6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0.12</v>
      </c>
      <c r="P160" s="156">
        <f t="shared" si="1"/>
        <v>0.72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682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682</v>
      </c>
      <c r="BM160" s="158" t="s">
        <v>5469</v>
      </c>
    </row>
    <row r="161" spans="1:65" s="2" customFormat="1" ht="14.45" customHeight="1" x14ac:dyDescent="0.2">
      <c r="A161" s="30"/>
      <c r="B161" s="147"/>
      <c r="C161" s="148" t="s">
        <v>489</v>
      </c>
      <c r="D161" s="148" t="s">
        <v>159</v>
      </c>
      <c r="E161" s="149" t="s">
        <v>5470</v>
      </c>
      <c r="F161" s="150" t="s">
        <v>5471</v>
      </c>
      <c r="G161" s="151" t="s">
        <v>5472</v>
      </c>
      <c r="H161" s="152">
        <v>2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37</v>
      </c>
      <c r="O161" s="156">
        <v>5.3999999999999999E-2</v>
      </c>
      <c r="P161" s="156">
        <f t="shared" si="1"/>
        <v>0.108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682</v>
      </c>
      <c r="AT161" s="158" t="s">
        <v>159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682</v>
      </c>
      <c r="BM161" s="158" t="s">
        <v>5473</v>
      </c>
    </row>
    <row r="162" spans="1:65" s="2" customFormat="1" ht="14.45" customHeight="1" x14ac:dyDescent="0.2">
      <c r="A162" s="30"/>
      <c r="B162" s="147"/>
      <c r="C162" s="193" t="s">
        <v>498</v>
      </c>
      <c r="D162" s="193" t="s">
        <v>777</v>
      </c>
      <c r="E162" s="194" t="s">
        <v>5474</v>
      </c>
      <c r="F162" s="195" t="s">
        <v>5475</v>
      </c>
      <c r="G162" s="196" t="s">
        <v>205</v>
      </c>
      <c r="H162" s="197">
        <v>4</v>
      </c>
      <c r="I162" s="197"/>
      <c r="J162" s="197">
        <f t="shared" si="0"/>
        <v>0</v>
      </c>
      <c r="K162" s="198"/>
      <c r="L162" s="199"/>
      <c r="M162" s="200" t="s">
        <v>1</v>
      </c>
      <c r="N162" s="201" t="s">
        <v>37</v>
      </c>
      <c r="O162" s="156">
        <v>0</v>
      </c>
      <c r="P162" s="156">
        <f t="shared" si="1"/>
        <v>0</v>
      </c>
      <c r="Q162" s="156">
        <v>1E-4</v>
      </c>
      <c r="R162" s="156">
        <f t="shared" si="2"/>
        <v>4.0000000000000002E-4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2241</v>
      </c>
      <c r="AT162" s="158" t="s">
        <v>777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2241</v>
      </c>
      <c r="BM162" s="158" t="s">
        <v>5476</v>
      </c>
    </row>
    <row r="163" spans="1:65" s="2" customFormat="1" ht="14.45" customHeight="1" x14ac:dyDescent="0.2">
      <c r="A163" s="30"/>
      <c r="B163" s="147"/>
      <c r="C163" s="193" t="s">
        <v>506</v>
      </c>
      <c r="D163" s="193" t="s">
        <v>777</v>
      </c>
      <c r="E163" s="194" t="s">
        <v>5477</v>
      </c>
      <c r="F163" s="195" t="s">
        <v>5478</v>
      </c>
      <c r="G163" s="196" t="s">
        <v>205</v>
      </c>
      <c r="H163" s="197">
        <v>6</v>
      </c>
      <c r="I163" s="197"/>
      <c r="J163" s="197">
        <f t="shared" si="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"/>
        <v>0</v>
      </c>
      <c r="Q163" s="156">
        <v>2.7E-4</v>
      </c>
      <c r="R163" s="156">
        <f t="shared" si="2"/>
        <v>1.6199999999999999E-3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2241</v>
      </c>
      <c r="AT163" s="158" t="s">
        <v>777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2241</v>
      </c>
      <c r="BM163" s="158" t="s">
        <v>5479</v>
      </c>
    </row>
    <row r="164" spans="1:65" s="2" customFormat="1" ht="14.45" customHeight="1" x14ac:dyDescent="0.2">
      <c r="A164" s="30"/>
      <c r="B164" s="147"/>
      <c r="C164" s="193" t="s">
        <v>511</v>
      </c>
      <c r="D164" s="193" t="s">
        <v>777</v>
      </c>
      <c r="E164" s="194" t="s">
        <v>5480</v>
      </c>
      <c r="F164" s="195" t="s">
        <v>5468</v>
      </c>
      <c r="G164" s="196" t="s">
        <v>205</v>
      </c>
      <c r="H164" s="197">
        <v>2</v>
      </c>
      <c r="I164" s="197"/>
      <c r="J164" s="197">
        <f t="shared" si="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"/>
        <v>0</v>
      </c>
      <c r="Q164" s="156">
        <v>2.7E-4</v>
      </c>
      <c r="R164" s="156">
        <f t="shared" si="2"/>
        <v>5.4000000000000001E-4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2241</v>
      </c>
      <c r="AT164" s="158" t="s">
        <v>777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2241</v>
      </c>
      <c r="BM164" s="158" t="s">
        <v>5481</v>
      </c>
    </row>
    <row r="165" spans="1:65" s="2" customFormat="1" ht="24.2" customHeight="1" x14ac:dyDescent="0.2">
      <c r="A165" s="30"/>
      <c r="B165" s="147"/>
      <c r="C165" s="148" t="s">
        <v>518</v>
      </c>
      <c r="D165" s="148" t="s">
        <v>159</v>
      </c>
      <c r="E165" s="149" t="s">
        <v>5482</v>
      </c>
      <c r="F165" s="150" t="s">
        <v>5483</v>
      </c>
      <c r="G165" s="151" t="s">
        <v>205</v>
      </c>
      <c r="H165" s="152">
        <v>6</v>
      </c>
      <c r="I165" s="152"/>
      <c r="J165" s="152">
        <f t="shared" si="0"/>
        <v>0</v>
      </c>
      <c r="K165" s="153"/>
      <c r="L165" s="31"/>
      <c r="M165" s="154" t="s">
        <v>1</v>
      </c>
      <c r="N165" s="155" t="s">
        <v>37</v>
      </c>
      <c r="O165" s="156">
        <v>0.376</v>
      </c>
      <c r="P165" s="156">
        <f t="shared" si="1"/>
        <v>2.2560000000000002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682</v>
      </c>
      <c r="AT165" s="158" t="s">
        <v>159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682</v>
      </c>
      <c r="BM165" s="158" t="s">
        <v>5484</v>
      </c>
    </row>
    <row r="166" spans="1:65" s="2" customFormat="1" ht="14.45" customHeight="1" x14ac:dyDescent="0.2">
      <c r="A166" s="30"/>
      <c r="B166" s="147"/>
      <c r="C166" s="148" t="s">
        <v>522</v>
      </c>
      <c r="D166" s="148" t="s">
        <v>159</v>
      </c>
      <c r="E166" s="149" t="s">
        <v>5485</v>
      </c>
      <c r="F166" s="150" t="s">
        <v>5486</v>
      </c>
      <c r="G166" s="151" t="s">
        <v>196</v>
      </c>
      <c r="H166" s="152">
        <v>20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2.8000000000000001E-2</v>
      </c>
      <c r="P166" s="156">
        <f t="shared" si="1"/>
        <v>0.56000000000000005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682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682</v>
      </c>
      <c r="BM166" s="158" t="s">
        <v>5487</v>
      </c>
    </row>
    <row r="167" spans="1:65" s="2" customFormat="1" ht="14.45" customHeight="1" x14ac:dyDescent="0.2">
      <c r="A167" s="30"/>
      <c r="B167" s="147"/>
      <c r="C167" s="193" t="s">
        <v>526</v>
      </c>
      <c r="D167" s="193" t="s">
        <v>777</v>
      </c>
      <c r="E167" s="194" t="s">
        <v>5488</v>
      </c>
      <c r="F167" s="195" t="s">
        <v>5489</v>
      </c>
      <c r="G167" s="196" t="s">
        <v>196</v>
      </c>
      <c r="H167" s="197">
        <v>20</v>
      </c>
      <c r="I167" s="197"/>
      <c r="J167" s="197">
        <f t="shared" si="0"/>
        <v>0</v>
      </c>
      <c r="K167" s="198"/>
      <c r="L167" s="199"/>
      <c r="M167" s="200" t="s">
        <v>1</v>
      </c>
      <c r="N167" s="201" t="s">
        <v>37</v>
      </c>
      <c r="O167" s="156">
        <v>0</v>
      </c>
      <c r="P167" s="156">
        <f t="shared" si="1"/>
        <v>0</v>
      </c>
      <c r="Q167" s="156">
        <v>1.3999999999999999E-4</v>
      </c>
      <c r="R167" s="156">
        <f t="shared" si="2"/>
        <v>2.7999999999999995E-3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2241</v>
      </c>
      <c r="AT167" s="158" t="s">
        <v>777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2241</v>
      </c>
      <c r="BM167" s="158" t="s">
        <v>5490</v>
      </c>
    </row>
    <row r="168" spans="1:65" s="2" customFormat="1" ht="14.45" customHeight="1" x14ac:dyDescent="0.2">
      <c r="A168" s="30"/>
      <c r="B168" s="147"/>
      <c r="C168" s="148" t="s">
        <v>530</v>
      </c>
      <c r="D168" s="148" t="s">
        <v>159</v>
      </c>
      <c r="E168" s="149" t="s">
        <v>5491</v>
      </c>
      <c r="F168" s="150" t="s">
        <v>5492</v>
      </c>
      <c r="G168" s="151" t="s">
        <v>196</v>
      </c>
      <c r="H168" s="152">
        <v>40</v>
      </c>
      <c r="I168" s="152"/>
      <c r="J168" s="152">
        <f t="shared" si="0"/>
        <v>0</v>
      </c>
      <c r="K168" s="153"/>
      <c r="L168" s="31"/>
      <c r="M168" s="154" t="s">
        <v>1</v>
      </c>
      <c r="N168" s="155" t="s">
        <v>37</v>
      </c>
      <c r="O168" s="156">
        <v>4.4999999999999998E-2</v>
      </c>
      <c r="P168" s="156">
        <f t="shared" si="1"/>
        <v>1.7999999999999998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682</v>
      </c>
      <c r="AT168" s="158" t="s">
        <v>159</v>
      </c>
      <c r="AU168" s="158" t="s">
        <v>87</v>
      </c>
      <c r="AY168" s="18" t="s">
        <v>157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8" t="s">
        <v>87</v>
      </c>
      <c r="BK168" s="160">
        <f t="shared" si="9"/>
        <v>0</v>
      </c>
      <c r="BL168" s="18" t="s">
        <v>682</v>
      </c>
      <c r="BM168" s="158" t="s">
        <v>5493</v>
      </c>
    </row>
    <row r="169" spans="1:65" s="2" customFormat="1" ht="14.45" customHeight="1" x14ac:dyDescent="0.2">
      <c r="A169" s="30"/>
      <c r="B169" s="147"/>
      <c r="C169" s="193" t="s">
        <v>536</v>
      </c>
      <c r="D169" s="193" t="s">
        <v>777</v>
      </c>
      <c r="E169" s="194" t="s">
        <v>5494</v>
      </c>
      <c r="F169" s="195" t="s">
        <v>5495</v>
      </c>
      <c r="G169" s="196" t="s">
        <v>196</v>
      </c>
      <c r="H169" s="197">
        <v>40</v>
      </c>
      <c r="I169" s="197"/>
      <c r="J169" s="197">
        <f t="shared" si="0"/>
        <v>0</v>
      </c>
      <c r="K169" s="198"/>
      <c r="L169" s="199"/>
      <c r="M169" s="200" t="s">
        <v>1</v>
      </c>
      <c r="N169" s="201" t="s">
        <v>37</v>
      </c>
      <c r="O169" s="156">
        <v>0</v>
      </c>
      <c r="P169" s="156">
        <f t="shared" si="1"/>
        <v>0</v>
      </c>
      <c r="Q169" s="156">
        <v>1.2E-4</v>
      </c>
      <c r="R169" s="156">
        <f t="shared" si="2"/>
        <v>4.8000000000000004E-3</v>
      </c>
      <c r="S169" s="156">
        <v>0</v>
      </c>
      <c r="T169" s="15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2241</v>
      </c>
      <c r="AT169" s="158" t="s">
        <v>777</v>
      </c>
      <c r="AU169" s="158" t="s">
        <v>87</v>
      </c>
      <c r="AY169" s="18" t="s">
        <v>157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8" t="s">
        <v>87</v>
      </c>
      <c r="BK169" s="160">
        <f t="shared" si="9"/>
        <v>0</v>
      </c>
      <c r="BL169" s="18" t="s">
        <v>2241</v>
      </c>
      <c r="BM169" s="158" t="s">
        <v>5496</v>
      </c>
    </row>
    <row r="170" spans="1:65" s="2" customFormat="1" ht="14.45" customHeight="1" x14ac:dyDescent="0.2">
      <c r="A170" s="30"/>
      <c r="B170" s="147"/>
      <c r="C170" s="148" t="s">
        <v>541</v>
      </c>
      <c r="D170" s="148" t="s">
        <v>159</v>
      </c>
      <c r="E170" s="149" t="s">
        <v>5497</v>
      </c>
      <c r="F170" s="150" t="s">
        <v>5498</v>
      </c>
      <c r="G170" s="151" t="s">
        <v>196</v>
      </c>
      <c r="H170" s="152">
        <v>120</v>
      </c>
      <c r="I170" s="152"/>
      <c r="J170" s="152">
        <f t="shared" si="0"/>
        <v>0</v>
      </c>
      <c r="K170" s="153"/>
      <c r="L170" s="31"/>
      <c r="M170" s="154" t="s">
        <v>1</v>
      </c>
      <c r="N170" s="155" t="s">
        <v>37</v>
      </c>
      <c r="O170" s="156">
        <v>4.8000000000000001E-2</v>
      </c>
      <c r="P170" s="156">
        <f t="shared" si="1"/>
        <v>5.76</v>
      </c>
      <c r="Q170" s="156">
        <v>0</v>
      </c>
      <c r="R170" s="156">
        <f t="shared" si="2"/>
        <v>0</v>
      </c>
      <c r="S170" s="156">
        <v>0</v>
      </c>
      <c r="T170" s="157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682</v>
      </c>
      <c r="AT170" s="158" t="s">
        <v>159</v>
      </c>
      <c r="AU170" s="158" t="s">
        <v>87</v>
      </c>
      <c r="AY170" s="18" t="s">
        <v>157</v>
      </c>
      <c r="BE170" s="159">
        <f t="shared" si="4"/>
        <v>0</v>
      </c>
      <c r="BF170" s="159">
        <f t="shared" si="5"/>
        <v>0</v>
      </c>
      <c r="BG170" s="159">
        <f t="shared" si="6"/>
        <v>0</v>
      </c>
      <c r="BH170" s="159">
        <f t="shared" si="7"/>
        <v>0</v>
      </c>
      <c r="BI170" s="159">
        <f t="shared" si="8"/>
        <v>0</v>
      </c>
      <c r="BJ170" s="18" t="s">
        <v>87</v>
      </c>
      <c r="BK170" s="160">
        <f t="shared" si="9"/>
        <v>0</v>
      </c>
      <c r="BL170" s="18" t="s">
        <v>682</v>
      </c>
      <c r="BM170" s="158" t="s">
        <v>5499</v>
      </c>
    </row>
    <row r="171" spans="1:65" s="2" customFormat="1" ht="14.45" customHeight="1" x14ac:dyDescent="0.2">
      <c r="A171" s="30"/>
      <c r="B171" s="147"/>
      <c r="C171" s="193" t="s">
        <v>545</v>
      </c>
      <c r="D171" s="193" t="s">
        <v>777</v>
      </c>
      <c r="E171" s="194" t="s">
        <v>5500</v>
      </c>
      <c r="F171" s="195" t="s">
        <v>5501</v>
      </c>
      <c r="G171" s="196" t="s">
        <v>196</v>
      </c>
      <c r="H171" s="197">
        <v>100</v>
      </c>
      <c r="I171" s="197"/>
      <c r="J171" s="197">
        <f t="shared" si="0"/>
        <v>0</v>
      </c>
      <c r="K171" s="198"/>
      <c r="L171" s="199"/>
      <c r="M171" s="200" t="s">
        <v>1</v>
      </c>
      <c r="N171" s="201" t="s">
        <v>37</v>
      </c>
      <c r="O171" s="156">
        <v>0</v>
      </c>
      <c r="P171" s="156">
        <f t="shared" si="1"/>
        <v>0</v>
      </c>
      <c r="Q171" s="156">
        <v>1.3999999999999999E-4</v>
      </c>
      <c r="R171" s="156">
        <f t="shared" si="2"/>
        <v>1.3999999999999999E-2</v>
      </c>
      <c r="S171" s="156">
        <v>0</v>
      </c>
      <c r="T171" s="157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2241</v>
      </c>
      <c r="AT171" s="158" t="s">
        <v>777</v>
      </c>
      <c r="AU171" s="158" t="s">
        <v>87</v>
      </c>
      <c r="AY171" s="18" t="s">
        <v>157</v>
      </c>
      <c r="BE171" s="159">
        <f t="shared" si="4"/>
        <v>0</v>
      </c>
      <c r="BF171" s="159">
        <f t="shared" si="5"/>
        <v>0</v>
      </c>
      <c r="BG171" s="159">
        <f t="shared" si="6"/>
        <v>0</v>
      </c>
      <c r="BH171" s="159">
        <f t="shared" si="7"/>
        <v>0</v>
      </c>
      <c r="BI171" s="159">
        <f t="shared" si="8"/>
        <v>0</v>
      </c>
      <c r="BJ171" s="18" t="s">
        <v>87</v>
      </c>
      <c r="BK171" s="160">
        <f t="shared" si="9"/>
        <v>0</v>
      </c>
      <c r="BL171" s="18" t="s">
        <v>2241</v>
      </c>
      <c r="BM171" s="158" t="s">
        <v>5502</v>
      </c>
    </row>
    <row r="172" spans="1:65" s="2" customFormat="1" ht="14.45" customHeight="1" x14ac:dyDescent="0.2">
      <c r="A172" s="30"/>
      <c r="B172" s="147"/>
      <c r="C172" s="193" t="s">
        <v>549</v>
      </c>
      <c r="D172" s="193" t="s">
        <v>777</v>
      </c>
      <c r="E172" s="194" t="s">
        <v>5503</v>
      </c>
      <c r="F172" s="195" t="s">
        <v>5504</v>
      </c>
      <c r="G172" s="196" t="s">
        <v>196</v>
      </c>
      <c r="H172" s="197">
        <v>20</v>
      </c>
      <c r="I172" s="197"/>
      <c r="J172" s="197">
        <f t="shared" si="0"/>
        <v>0</v>
      </c>
      <c r="K172" s="198"/>
      <c r="L172" s="199"/>
      <c r="M172" s="200" t="s">
        <v>1</v>
      </c>
      <c r="N172" s="201" t="s">
        <v>37</v>
      </c>
      <c r="O172" s="156">
        <v>0</v>
      </c>
      <c r="P172" s="156">
        <f t="shared" si="1"/>
        <v>0</v>
      </c>
      <c r="Q172" s="156">
        <v>1.3999999999999999E-4</v>
      </c>
      <c r="R172" s="156">
        <f t="shared" si="2"/>
        <v>2.7999999999999995E-3</v>
      </c>
      <c r="S172" s="156">
        <v>0</v>
      </c>
      <c r="T172" s="157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2241</v>
      </c>
      <c r="AT172" s="158" t="s">
        <v>777</v>
      </c>
      <c r="AU172" s="158" t="s">
        <v>87</v>
      </c>
      <c r="AY172" s="18" t="s">
        <v>157</v>
      </c>
      <c r="BE172" s="159">
        <f t="shared" si="4"/>
        <v>0</v>
      </c>
      <c r="BF172" s="159">
        <f t="shared" si="5"/>
        <v>0</v>
      </c>
      <c r="BG172" s="159">
        <f t="shared" si="6"/>
        <v>0</v>
      </c>
      <c r="BH172" s="159">
        <f t="shared" si="7"/>
        <v>0</v>
      </c>
      <c r="BI172" s="159">
        <f t="shared" si="8"/>
        <v>0</v>
      </c>
      <c r="BJ172" s="18" t="s">
        <v>87</v>
      </c>
      <c r="BK172" s="160">
        <f t="shared" si="9"/>
        <v>0</v>
      </c>
      <c r="BL172" s="18" t="s">
        <v>2241</v>
      </c>
      <c r="BM172" s="158" t="s">
        <v>5505</v>
      </c>
    </row>
    <row r="173" spans="1:65" s="2" customFormat="1" ht="14.45" customHeight="1" x14ac:dyDescent="0.2">
      <c r="A173" s="30"/>
      <c r="B173" s="147"/>
      <c r="C173" s="148" t="s">
        <v>553</v>
      </c>
      <c r="D173" s="148" t="s">
        <v>159</v>
      </c>
      <c r="E173" s="149" t="s">
        <v>5506</v>
      </c>
      <c r="F173" s="150" t="s">
        <v>5507</v>
      </c>
      <c r="G173" s="151" t="s">
        <v>196</v>
      </c>
      <c r="H173" s="152">
        <v>50</v>
      </c>
      <c r="I173" s="152"/>
      <c r="J173" s="152">
        <f t="shared" si="0"/>
        <v>0</v>
      </c>
      <c r="K173" s="153"/>
      <c r="L173" s="31"/>
      <c r="M173" s="154" t="s">
        <v>1</v>
      </c>
      <c r="N173" s="155" t="s">
        <v>37</v>
      </c>
      <c r="O173" s="156">
        <v>5.3999999999999999E-2</v>
      </c>
      <c r="P173" s="156">
        <f t="shared" si="1"/>
        <v>2.7</v>
      </c>
      <c r="Q173" s="156">
        <v>0</v>
      </c>
      <c r="R173" s="156">
        <f t="shared" si="2"/>
        <v>0</v>
      </c>
      <c r="S173" s="156">
        <v>0</v>
      </c>
      <c r="T173" s="157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682</v>
      </c>
      <c r="AT173" s="158" t="s">
        <v>159</v>
      </c>
      <c r="AU173" s="158" t="s">
        <v>87</v>
      </c>
      <c r="AY173" s="18" t="s">
        <v>157</v>
      </c>
      <c r="BE173" s="159">
        <f t="shared" si="4"/>
        <v>0</v>
      </c>
      <c r="BF173" s="159">
        <f t="shared" si="5"/>
        <v>0</v>
      </c>
      <c r="BG173" s="159">
        <f t="shared" si="6"/>
        <v>0</v>
      </c>
      <c r="BH173" s="159">
        <f t="shared" si="7"/>
        <v>0</v>
      </c>
      <c r="BI173" s="159">
        <f t="shared" si="8"/>
        <v>0</v>
      </c>
      <c r="BJ173" s="18" t="s">
        <v>87</v>
      </c>
      <c r="BK173" s="160">
        <f t="shared" si="9"/>
        <v>0</v>
      </c>
      <c r="BL173" s="18" t="s">
        <v>682</v>
      </c>
      <c r="BM173" s="158" t="s">
        <v>5508</v>
      </c>
    </row>
    <row r="174" spans="1:65" s="2" customFormat="1" ht="14.45" customHeight="1" x14ac:dyDescent="0.2">
      <c r="A174" s="30"/>
      <c r="B174" s="147"/>
      <c r="C174" s="193" t="s">
        <v>557</v>
      </c>
      <c r="D174" s="193" t="s">
        <v>777</v>
      </c>
      <c r="E174" s="194" t="s">
        <v>5509</v>
      </c>
      <c r="F174" s="195" t="s">
        <v>5510</v>
      </c>
      <c r="G174" s="196" t="s">
        <v>196</v>
      </c>
      <c r="H174" s="197">
        <v>50</v>
      </c>
      <c r="I174" s="197"/>
      <c r="J174" s="197">
        <f t="shared" si="0"/>
        <v>0</v>
      </c>
      <c r="K174" s="198"/>
      <c r="L174" s="199"/>
      <c r="M174" s="200" t="s">
        <v>1</v>
      </c>
      <c r="N174" s="201" t="s">
        <v>37</v>
      </c>
      <c r="O174" s="156">
        <v>0</v>
      </c>
      <c r="P174" s="156">
        <f t="shared" si="1"/>
        <v>0</v>
      </c>
      <c r="Q174" s="156">
        <v>1.9000000000000001E-4</v>
      </c>
      <c r="R174" s="156">
        <f t="shared" si="2"/>
        <v>9.4999999999999998E-3</v>
      </c>
      <c r="S174" s="156">
        <v>0</v>
      </c>
      <c r="T174" s="157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2241</v>
      </c>
      <c r="AT174" s="158" t="s">
        <v>777</v>
      </c>
      <c r="AU174" s="158" t="s">
        <v>87</v>
      </c>
      <c r="AY174" s="18" t="s">
        <v>157</v>
      </c>
      <c r="BE174" s="159">
        <f t="shared" si="4"/>
        <v>0</v>
      </c>
      <c r="BF174" s="159">
        <f t="shared" si="5"/>
        <v>0</v>
      </c>
      <c r="BG174" s="159">
        <f t="shared" si="6"/>
        <v>0</v>
      </c>
      <c r="BH174" s="159">
        <f t="shared" si="7"/>
        <v>0</v>
      </c>
      <c r="BI174" s="159">
        <f t="shared" si="8"/>
        <v>0</v>
      </c>
      <c r="BJ174" s="18" t="s">
        <v>87</v>
      </c>
      <c r="BK174" s="160">
        <f t="shared" si="9"/>
        <v>0</v>
      </c>
      <c r="BL174" s="18" t="s">
        <v>2241</v>
      </c>
      <c r="BM174" s="158" t="s">
        <v>5511</v>
      </c>
    </row>
    <row r="175" spans="1:65" s="2" customFormat="1" ht="14.45" customHeight="1" x14ac:dyDescent="0.2">
      <c r="A175" s="30"/>
      <c r="B175" s="147"/>
      <c r="C175" s="148" t="s">
        <v>561</v>
      </c>
      <c r="D175" s="148" t="s">
        <v>159</v>
      </c>
      <c r="E175" s="149" t="s">
        <v>5512</v>
      </c>
      <c r="F175" s="150" t="s">
        <v>5513</v>
      </c>
      <c r="G175" s="151" t="s">
        <v>196</v>
      </c>
      <c r="H175" s="152">
        <v>60</v>
      </c>
      <c r="I175" s="152"/>
      <c r="J175" s="152">
        <f t="shared" si="0"/>
        <v>0</v>
      </c>
      <c r="K175" s="153"/>
      <c r="L175" s="31"/>
      <c r="M175" s="154" t="s">
        <v>1</v>
      </c>
      <c r="N175" s="155" t="s">
        <v>37</v>
      </c>
      <c r="O175" s="156">
        <v>9.5000000000000001E-2</v>
      </c>
      <c r="P175" s="156">
        <f t="shared" si="1"/>
        <v>5.7</v>
      </c>
      <c r="Q175" s="156">
        <v>0</v>
      </c>
      <c r="R175" s="156">
        <f t="shared" si="2"/>
        <v>0</v>
      </c>
      <c r="S175" s="156">
        <v>0</v>
      </c>
      <c r="T175" s="157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682</v>
      </c>
      <c r="AT175" s="158" t="s">
        <v>159</v>
      </c>
      <c r="AU175" s="158" t="s">
        <v>87</v>
      </c>
      <c r="AY175" s="18" t="s">
        <v>157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8" t="s">
        <v>87</v>
      </c>
      <c r="BK175" s="160">
        <f t="shared" si="9"/>
        <v>0</v>
      </c>
      <c r="BL175" s="18" t="s">
        <v>682</v>
      </c>
      <c r="BM175" s="158" t="s">
        <v>5514</v>
      </c>
    </row>
    <row r="176" spans="1:65" s="2" customFormat="1" ht="14.45" customHeight="1" x14ac:dyDescent="0.2">
      <c r="A176" s="30"/>
      <c r="B176" s="147"/>
      <c r="C176" s="193" t="s">
        <v>565</v>
      </c>
      <c r="D176" s="193" t="s">
        <v>777</v>
      </c>
      <c r="E176" s="194" t="s">
        <v>5515</v>
      </c>
      <c r="F176" s="195" t="s">
        <v>5516</v>
      </c>
      <c r="G176" s="196" t="s">
        <v>196</v>
      </c>
      <c r="H176" s="197">
        <v>60</v>
      </c>
      <c r="I176" s="197"/>
      <c r="J176" s="197">
        <f t="shared" si="0"/>
        <v>0</v>
      </c>
      <c r="K176" s="198"/>
      <c r="L176" s="199"/>
      <c r="M176" s="200" t="s">
        <v>1</v>
      </c>
      <c r="N176" s="201" t="s">
        <v>37</v>
      </c>
      <c r="O176" s="156">
        <v>0</v>
      </c>
      <c r="P176" s="156">
        <f t="shared" si="1"/>
        <v>0</v>
      </c>
      <c r="Q176" s="156">
        <v>4.8000000000000001E-4</v>
      </c>
      <c r="R176" s="156">
        <f t="shared" si="2"/>
        <v>2.8799999999999999E-2</v>
      </c>
      <c r="S176" s="156">
        <v>0</v>
      </c>
      <c r="T176" s="157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2241</v>
      </c>
      <c r="AT176" s="158" t="s">
        <v>777</v>
      </c>
      <c r="AU176" s="158" t="s">
        <v>87</v>
      </c>
      <c r="AY176" s="18" t="s">
        <v>157</v>
      </c>
      <c r="BE176" s="159">
        <f t="shared" si="4"/>
        <v>0</v>
      </c>
      <c r="BF176" s="159">
        <f t="shared" si="5"/>
        <v>0</v>
      </c>
      <c r="BG176" s="159">
        <f t="shared" si="6"/>
        <v>0</v>
      </c>
      <c r="BH176" s="159">
        <f t="shared" si="7"/>
        <v>0</v>
      </c>
      <c r="BI176" s="159">
        <f t="shared" si="8"/>
        <v>0</v>
      </c>
      <c r="BJ176" s="18" t="s">
        <v>87</v>
      </c>
      <c r="BK176" s="160">
        <f t="shared" si="9"/>
        <v>0</v>
      </c>
      <c r="BL176" s="18" t="s">
        <v>2241</v>
      </c>
      <c r="BM176" s="158" t="s">
        <v>5517</v>
      </c>
    </row>
    <row r="177" spans="1:65" s="2" customFormat="1" ht="14.45" customHeight="1" x14ac:dyDescent="0.2">
      <c r="A177" s="30"/>
      <c r="B177" s="147"/>
      <c r="C177" s="148" t="s">
        <v>569</v>
      </c>
      <c r="D177" s="148" t="s">
        <v>159</v>
      </c>
      <c r="E177" s="149" t="s">
        <v>5518</v>
      </c>
      <c r="F177" s="150" t="s">
        <v>5519</v>
      </c>
      <c r="G177" s="151" t="s">
        <v>196</v>
      </c>
      <c r="H177" s="152">
        <v>60</v>
      </c>
      <c r="I177" s="152"/>
      <c r="J177" s="152">
        <f t="shared" si="0"/>
        <v>0</v>
      </c>
      <c r="K177" s="153"/>
      <c r="L177" s="31"/>
      <c r="M177" s="154" t="s">
        <v>1</v>
      </c>
      <c r="N177" s="155" t="s">
        <v>37</v>
      </c>
      <c r="O177" s="156">
        <v>9.5000000000000001E-2</v>
      </c>
      <c r="P177" s="156">
        <f t="shared" si="1"/>
        <v>5.7</v>
      </c>
      <c r="Q177" s="156">
        <v>0</v>
      </c>
      <c r="R177" s="156">
        <f t="shared" si="2"/>
        <v>0</v>
      </c>
      <c r="S177" s="156">
        <v>0</v>
      </c>
      <c r="T177" s="157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682</v>
      </c>
      <c r="AT177" s="158" t="s">
        <v>159</v>
      </c>
      <c r="AU177" s="158" t="s">
        <v>87</v>
      </c>
      <c r="AY177" s="18" t="s">
        <v>157</v>
      </c>
      <c r="BE177" s="159">
        <f t="shared" si="4"/>
        <v>0</v>
      </c>
      <c r="BF177" s="159">
        <f t="shared" si="5"/>
        <v>0</v>
      </c>
      <c r="BG177" s="159">
        <f t="shared" si="6"/>
        <v>0</v>
      </c>
      <c r="BH177" s="159">
        <f t="shared" si="7"/>
        <v>0</v>
      </c>
      <c r="BI177" s="159">
        <f t="shared" si="8"/>
        <v>0</v>
      </c>
      <c r="BJ177" s="18" t="s">
        <v>87</v>
      </c>
      <c r="BK177" s="160">
        <f t="shared" si="9"/>
        <v>0</v>
      </c>
      <c r="BL177" s="18" t="s">
        <v>682</v>
      </c>
      <c r="BM177" s="158" t="s">
        <v>5520</v>
      </c>
    </row>
    <row r="178" spans="1:65" s="2" customFormat="1" ht="14.45" customHeight="1" x14ac:dyDescent="0.2">
      <c r="A178" s="30"/>
      <c r="B178" s="147"/>
      <c r="C178" s="193" t="s">
        <v>573</v>
      </c>
      <c r="D178" s="193" t="s">
        <v>777</v>
      </c>
      <c r="E178" s="194" t="s">
        <v>5521</v>
      </c>
      <c r="F178" s="195" t="s">
        <v>5522</v>
      </c>
      <c r="G178" s="196" t="s">
        <v>196</v>
      </c>
      <c r="H178" s="197">
        <v>60</v>
      </c>
      <c r="I178" s="197"/>
      <c r="J178" s="197">
        <f t="shared" si="0"/>
        <v>0</v>
      </c>
      <c r="K178" s="198"/>
      <c r="L178" s="199"/>
      <c r="M178" s="200" t="s">
        <v>1</v>
      </c>
      <c r="N178" s="201" t="s">
        <v>37</v>
      </c>
      <c r="O178" s="156">
        <v>0</v>
      </c>
      <c r="P178" s="156">
        <f t="shared" si="1"/>
        <v>0</v>
      </c>
      <c r="Q178" s="156">
        <v>1.2E-4</v>
      </c>
      <c r="R178" s="156">
        <f t="shared" si="2"/>
        <v>7.1999999999999998E-3</v>
      </c>
      <c r="S178" s="156">
        <v>0</v>
      </c>
      <c r="T178" s="157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2241</v>
      </c>
      <c r="AT178" s="158" t="s">
        <v>777</v>
      </c>
      <c r="AU178" s="158" t="s">
        <v>87</v>
      </c>
      <c r="AY178" s="18" t="s">
        <v>157</v>
      </c>
      <c r="BE178" s="159">
        <f t="shared" si="4"/>
        <v>0</v>
      </c>
      <c r="BF178" s="159">
        <f t="shared" si="5"/>
        <v>0</v>
      </c>
      <c r="BG178" s="159">
        <f t="shared" si="6"/>
        <v>0</v>
      </c>
      <c r="BH178" s="159">
        <f t="shared" si="7"/>
        <v>0</v>
      </c>
      <c r="BI178" s="159">
        <f t="shared" si="8"/>
        <v>0</v>
      </c>
      <c r="BJ178" s="18" t="s">
        <v>87</v>
      </c>
      <c r="BK178" s="160">
        <f t="shared" si="9"/>
        <v>0</v>
      </c>
      <c r="BL178" s="18" t="s">
        <v>2241</v>
      </c>
      <c r="BM178" s="158" t="s">
        <v>5523</v>
      </c>
    </row>
    <row r="179" spans="1:65" s="2" customFormat="1" ht="24.2" customHeight="1" x14ac:dyDescent="0.2">
      <c r="A179" s="30"/>
      <c r="B179" s="147"/>
      <c r="C179" s="148" t="s">
        <v>579</v>
      </c>
      <c r="D179" s="148" t="s">
        <v>159</v>
      </c>
      <c r="E179" s="149" t="s">
        <v>5524</v>
      </c>
      <c r="F179" s="150" t="s">
        <v>5525</v>
      </c>
      <c r="G179" s="151" t="s">
        <v>205</v>
      </c>
      <c r="H179" s="152">
        <v>6</v>
      </c>
      <c r="I179" s="152"/>
      <c r="J179" s="152">
        <f t="shared" si="0"/>
        <v>0</v>
      </c>
      <c r="K179" s="153"/>
      <c r="L179" s="31"/>
      <c r="M179" s="154" t="s">
        <v>1</v>
      </c>
      <c r="N179" s="155" t="s">
        <v>37</v>
      </c>
      <c r="O179" s="156">
        <v>2.4E-2</v>
      </c>
      <c r="P179" s="156">
        <f t="shared" si="1"/>
        <v>0.14400000000000002</v>
      </c>
      <c r="Q179" s="156">
        <v>0</v>
      </c>
      <c r="R179" s="156">
        <f t="shared" si="2"/>
        <v>0</v>
      </c>
      <c r="S179" s="156">
        <v>0</v>
      </c>
      <c r="T179" s="157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682</v>
      </c>
      <c r="AT179" s="158" t="s">
        <v>159</v>
      </c>
      <c r="AU179" s="158" t="s">
        <v>87</v>
      </c>
      <c r="AY179" s="18" t="s">
        <v>157</v>
      </c>
      <c r="BE179" s="159">
        <f t="shared" si="4"/>
        <v>0</v>
      </c>
      <c r="BF179" s="159">
        <f t="shared" si="5"/>
        <v>0</v>
      </c>
      <c r="BG179" s="159">
        <f t="shared" si="6"/>
        <v>0</v>
      </c>
      <c r="BH179" s="159">
        <f t="shared" si="7"/>
        <v>0</v>
      </c>
      <c r="BI179" s="159">
        <f t="shared" si="8"/>
        <v>0</v>
      </c>
      <c r="BJ179" s="18" t="s">
        <v>87</v>
      </c>
      <c r="BK179" s="160">
        <f t="shared" si="9"/>
        <v>0</v>
      </c>
      <c r="BL179" s="18" t="s">
        <v>682</v>
      </c>
      <c r="BM179" s="158" t="s">
        <v>5526</v>
      </c>
    </row>
    <row r="180" spans="1:65" s="2" customFormat="1" ht="14.45" customHeight="1" x14ac:dyDescent="0.2">
      <c r="A180" s="30"/>
      <c r="B180" s="147"/>
      <c r="C180" s="193" t="s">
        <v>583</v>
      </c>
      <c r="D180" s="193" t="s">
        <v>777</v>
      </c>
      <c r="E180" s="194" t="s">
        <v>5527</v>
      </c>
      <c r="F180" s="195" t="s">
        <v>5528</v>
      </c>
      <c r="G180" s="196" t="s">
        <v>757</v>
      </c>
      <c r="H180" s="197">
        <v>25</v>
      </c>
      <c r="I180" s="197"/>
      <c r="J180" s="197">
        <f t="shared" si="0"/>
        <v>0</v>
      </c>
      <c r="K180" s="198"/>
      <c r="L180" s="199"/>
      <c r="M180" s="200" t="s">
        <v>1</v>
      </c>
      <c r="N180" s="201" t="s">
        <v>37</v>
      </c>
      <c r="O180" s="156">
        <v>0</v>
      </c>
      <c r="P180" s="156">
        <f t="shared" si="1"/>
        <v>0</v>
      </c>
      <c r="Q180" s="156">
        <v>1E-3</v>
      </c>
      <c r="R180" s="156">
        <f t="shared" si="2"/>
        <v>2.5000000000000001E-2</v>
      </c>
      <c r="S180" s="156">
        <v>0</v>
      </c>
      <c r="T180" s="157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2241</v>
      </c>
      <c r="AT180" s="158" t="s">
        <v>777</v>
      </c>
      <c r="AU180" s="158" t="s">
        <v>87</v>
      </c>
      <c r="AY180" s="18" t="s">
        <v>157</v>
      </c>
      <c r="BE180" s="159">
        <f t="shared" si="4"/>
        <v>0</v>
      </c>
      <c r="BF180" s="159">
        <f t="shared" si="5"/>
        <v>0</v>
      </c>
      <c r="BG180" s="159">
        <f t="shared" si="6"/>
        <v>0</v>
      </c>
      <c r="BH180" s="159">
        <f t="shared" si="7"/>
        <v>0</v>
      </c>
      <c r="BI180" s="159">
        <f t="shared" si="8"/>
        <v>0</v>
      </c>
      <c r="BJ180" s="18" t="s">
        <v>87</v>
      </c>
      <c r="BK180" s="160">
        <f t="shared" si="9"/>
        <v>0</v>
      </c>
      <c r="BL180" s="18" t="s">
        <v>2241</v>
      </c>
      <c r="BM180" s="158" t="s">
        <v>5529</v>
      </c>
    </row>
    <row r="181" spans="1:65" s="2" customFormat="1" ht="14.45" customHeight="1" x14ac:dyDescent="0.2">
      <c r="A181" s="30"/>
      <c r="B181" s="147"/>
      <c r="C181" s="148" t="s">
        <v>587</v>
      </c>
      <c r="D181" s="148" t="s">
        <v>159</v>
      </c>
      <c r="E181" s="149" t="s">
        <v>5530</v>
      </c>
      <c r="F181" s="150" t="s">
        <v>5531</v>
      </c>
      <c r="G181" s="151" t="s">
        <v>514</v>
      </c>
      <c r="H181" s="152">
        <v>4.726</v>
      </c>
      <c r="I181" s="152"/>
      <c r="J181" s="152">
        <f t="shared" si="0"/>
        <v>0</v>
      </c>
      <c r="K181" s="153"/>
      <c r="L181" s="31"/>
      <c r="M181" s="154" t="s">
        <v>1</v>
      </c>
      <c r="N181" s="155" t="s">
        <v>37</v>
      </c>
      <c r="O181" s="156">
        <v>0</v>
      </c>
      <c r="P181" s="156">
        <f t="shared" si="1"/>
        <v>0</v>
      </c>
      <c r="Q181" s="156">
        <v>0</v>
      </c>
      <c r="R181" s="156">
        <f t="shared" si="2"/>
        <v>0</v>
      </c>
      <c r="S181" s="156">
        <v>0</v>
      </c>
      <c r="T181" s="157">
        <f t="shared" si="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682</v>
      </c>
      <c r="AT181" s="158" t="s">
        <v>159</v>
      </c>
      <c r="AU181" s="158" t="s">
        <v>87</v>
      </c>
      <c r="AY181" s="18" t="s">
        <v>157</v>
      </c>
      <c r="BE181" s="159">
        <f t="shared" si="4"/>
        <v>0</v>
      </c>
      <c r="BF181" s="159">
        <f t="shared" si="5"/>
        <v>0</v>
      </c>
      <c r="BG181" s="159">
        <f t="shared" si="6"/>
        <v>0</v>
      </c>
      <c r="BH181" s="159">
        <f t="shared" si="7"/>
        <v>0</v>
      </c>
      <c r="BI181" s="159">
        <f t="shared" si="8"/>
        <v>0</v>
      </c>
      <c r="BJ181" s="18" t="s">
        <v>87</v>
      </c>
      <c r="BK181" s="160">
        <f t="shared" si="9"/>
        <v>0</v>
      </c>
      <c r="BL181" s="18" t="s">
        <v>682</v>
      </c>
      <c r="BM181" s="158" t="s">
        <v>5532</v>
      </c>
    </row>
    <row r="182" spans="1:65" s="2" customFormat="1" ht="14.45" customHeight="1" x14ac:dyDescent="0.2">
      <c r="A182" s="30"/>
      <c r="B182" s="147"/>
      <c r="C182" s="148" t="s">
        <v>593</v>
      </c>
      <c r="D182" s="148" t="s">
        <v>159</v>
      </c>
      <c r="E182" s="149" t="s">
        <v>5533</v>
      </c>
      <c r="F182" s="150" t="s">
        <v>5534</v>
      </c>
      <c r="G182" s="151" t="s">
        <v>514</v>
      </c>
      <c r="H182" s="152">
        <v>5.3650000000000002</v>
      </c>
      <c r="I182" s="152"/>
      <c r="J182" s="152">
        <f t="shared" si="0"/>
        <v>0</v>
      </c>
      <c r="K182" s="153"/>
      <c r="L182" s="31"/>
      <c r="M182" s="154" t="s">
        <v>1</v>
      </c>
      <c r="N182" s="155" t="s">
        <v>37</v>
      </c>
      <c r="O182" s="156">
        <v>0</v>
      </c>
      <c r="P182" s="156">
        <f t="shared" si="1"/>
        <v>0</v>
      </c>
      <c r="Q182" s="156">
        <v>0</v>
      </c>
      <c r="R182" s="156">
        <f t="shared" si="2"/>
        <v>0</v>
      </c>
      <c r="S182" s="156">
        <v>0</v>
      </c>
      <c r="T182" s="157">
        <f t="shared" si="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682</v>
      </c>
      <c r="AT182" s="158" t="s">
        <v>159</v>
      </c>
      <c r="AU182" s="158" t="s">
        <v>87</v>
      </c>
      <c r="AY182" s="18" t="s">
        <v>157</v>
      </c>
      <c r="BE182" s="159">
        <f t="shared" si="4"/>
        <v>0</v>
      </c>
      <c r="BF182" s="159">
        <f t="shared" si="5"/>
        <v>0</v>
      </c>
      <c r="BG182" s="159">
        <f t="shared" si="6"/>
        <v>0</v>
      </c>
      <c r="BH182" s="159">
        <f t="shared" si="7"/>
        <v>0</v>
      </c>
      <c r="BI182" s="159">
        <f t="shared" si="8"/>
        <v>0</v>
      </c>
      <c r="BJ182" s="18" t="s">
        <v>87</v>
      </c>
      <c r="BK182" s="160">
        <f t="shared" si="9"/>
        <v>0</v>
      </c>
      <c r="BL182" s="18" t="s">
        <v>682</v>
      </c>
      <c r="BM182" s="158" t="s">
        <v>5535</v>
      </c>
    </row>
    <row r="183" spans="1:65" s="12" customFormat="1" ht="22.9" customHeight="1" x14ac:dyDescent="0.2">
      <c r="B183" s="135"/>
      <c r="D183" s="136" t="s">
        <v>70</v>
      </c>
      <c r="E183" s="145" t="s">
        <v>5536</v>
      </c>
      <c r="F183" s="145" t="s">
        <v>5537</v>
      </c>
      <c r="J183" s="146">
        <f>BK183</f>
        <v>0</v>
      </c>
      <c r="L183" s="135"/>
      <c r="M183" s="139"/>
      <c r="N183" s="140"/>
      <c r="O183" s="140"/>
      <c r="P183" s="141">
        <f>SUM(P184:P209)</f>
        <v>14.359999999999998</v>
      </c>
      <c r="Q183" s="140"/>
      <c r="R183" s="141">
        <f>SUM(R184:R209)</f>
        <v>1.9449999999999999E-2</v>
      </c>
      <c r="S183" s="140"/>
      <c r="T183" s="142">
        <f>SUM(T184:T209)</f>
        <v>0</v>
      </c>
      <c r="AR183" s="136" t="s">
        <v>92</v>
      </c>
      <c r="AT183" s="143" t="s">
        <v>70</v>
      </c>
      <c r="AU183" s="143" t="s">
        <v>79</v>
      </c>
      <c r="AY183" s="136" t="s">
        <v>157</v>
      </c>
      <c r="BK183" s="144">
        <f>SUM(BK184:BK209)</f>
        <v>0</v>
      </c>
    </row>
    <row r="184" spans="1:65" s="2" customFormat="1" ht="24.2" customHeight="1" x14ac:dyDescent="0.2">
      <c r="A184" s="30"/>
      <c r="B184" s="147"/>
      <c r="C184" s="148" t="s">
        <v>597</v>
      </c>
      <c r="D184" s="148" t="s">
        <v>159</v>
      </c>
      <c r="E184" s="149" t="s">
        <v>5538</v>
      </c>
      <c r="F184" s="150" t="s">
        <v>5539</v>
      </c>
      <c r="G184" s="151" t="s">
        <v>205</v>
      </c>
      <c r="H184" s="152">
        <v>6</v>
      </c>
      <c r="I184" s="152"/>
      <c r="J184" s="152">
        <f t="shared" ref="J184:J209" si="10">ROUND(I184*H184,3)</f>
        <v>0</v>
      </c>
      <c r="K184" s="153"/>
      <c r="L184" s="31"/>
      <c r="M184" s="154" t="s">
        <v>1</v>
      </c>
      <c r="N184" s="155" t="s">
        <v>37</v>
      </c>
      <c r="O184" s="156">
        <v>0.13900000000000001</v>
      </c>
      <c r="P184" s="156">
        <f t="shared" ref="P184:P209" si="11">O184*H184</f>
        <v>0.83400000000000007</v>
      </c>
      <c r="Q184" s="156">
        <v>0</v>
      </c>
      <c r="R184" s="156">
        <f t="shared" ref="R184:R209" si="12">Q184*H184</f>
        <v>0</v>
      </c>
      <c r="S184" s="156">
        <v>0</v>
      </c>
      <c r="T184" s="157">
        <f t="shared" ref="T184:T209" si="13"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682</v>
      </c>
      <c r="AT184" s="158" t="s">
        <v>159</v>
      </c>
      <c r="AU184" s="158" t="s">
        <v>87</v>
      </c>
      <c r="AY184" s="18" t="s">
        <v>157</v>
      </c>
      <c r="BE184" s="159">
        <f t="shared" ref="BE184:BE209" si="14">IF(N184="základná",J184,0)</f>
        <v>0</v>
      </c>
      <c r="BF184" s="159">
        <f t="shared" ref="BF184:BF209" si="15">IF(N184="znížená",J184,0)</f>
        <v>0</v>
      </c>
      <c r="BG184" s="159">
        <f t="shared" ref="BG184:BG209" si="16">IF(N184="zákl. prenesená",J184,0)</f>
        <v>0</v>
      </c>
      <c r="BH184" s="159">
        <f t="shared" ref="BH184:BH209" si="17">IF(N184="zníž. prenesená",J184,0)</f>
        <v>0</v>
      </c>
      <c r="BI184" s="159">
        <f t="shared" ref="BI184:BI209" si="18">IF(N184="nulová",J184,0)</f>
        <v>0</v>
      </c>
      <c r="BJ184" s="18" t="s">
        <v>87</v>
      </c>
      <c r="BK184" s="160">
        <f t="shared" ref="BK184:BK209" si="19">ROUND(I184*H184,3)</f>
        <v>0</v>
      </c>
      <c r="BL184" s="18" t="s">
        <v>682</v>
      </c>
      <c r="BM184" s="158" t="s">
        <v>5540</v>
      </c>
    </row>
    <row r="185" spans="1:65" s="2" customFormat="1" ht="14.45" customHeight="1" x14ac:dyDescent="0.2">
      <c r="A185" s="30"/>
      <c r="B185" s="147"/>
      <c r="C185" s="193" t="s">
        <v>601</v>
      </c>
      <c r="D185" s="193" t="s">
        <v>777</v>
      </c>
      <c r="E185" s="194" t="s">
        <v>5541</v>
      </c>
      <c r="F185" s="195" t="s">
        <v>8215</v>
      </c>
      <c r="G185" s="196" t="s">
        <v>205</v>
      </c>
      <c r="H185" s="197">
        <v>6</v>
      </c>
      <c r="I185" s="197"/>
      <c r="J185" s="197">
        <f t="shared" si="10"/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 t="shared" si="11"/>
        <v>0</v>
      </c>
      <c r="Q185" s="156">
        <v>5.0000000000000002E-5</v>
      </c>
      <c r="R185" s="156">
        <f t="shared" si="12"/>
        <v>3.0000000000000003E-4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2241</v>
      </c>
      <c r="AT185" s="158" t="s">
        <v>777</v>
      </c>
      <c r="AU185" s="158" t="s">
        <v>87</v>
      </c>
      <c r="AY185" s="18" t="s">
        <v>157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87</v>
      </c>
      <c r="BK185" s="160">
        <f t="shared" si="19"/>
        <v>0</v>
      </c>
      <c r="BL185" s="18" t="s">
        <v>2241</v>
      </c>
      <c r="BM185" s="158" t="s">
        <v>5542</v>
      </c>
    </row>
    <row r="186" spans="1:65" s="2" customFormat="1" ht="14.45" customHeight="1" x14ac:dyDescent="0.2">
      <c r="A186" s="30"/>
      <c r="B186" s="147"/>
      <c r="C186" s="148" t="s">
        <v>607</v>
      </c>
      <c r="D186" s="148" t="s">
        <v>159</v>
      </c>
      <c r="E186" s="149" t="s">
        <v>5543</v>
      </c>
      <c r="F186" s="150" t="s">
        <v>8216</v>
      </c>
      <c r="G186" s="151" t="s">
        <v>205</v>
      </c>
      <c r="H186" s="152">
        <v>6</v>
      </c>
      <c r="I186" s="152"/>
      <c r="J186" s="152">
        <f t="shared" si="10"/>
        <v>0</v>
      </c>
      <c r="K186" s="153"/>
      <c r="L186" s="31"/>
      <c r="M186" s="154" t="s">
        <v>1</v>
      </c>
      <c r="N186" s="155" t="s">
        <v>37</v>
      </c>
      <c r="O186" s="156">
        <v>0.13900000000000001</v>
      </c>
      <c r="P186" s="156">
        <f t="shared" si="11"/>
        <v>0.83400000000000007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682</v>
      </c>
      <c r="AT186" s="158" t="s">
        <v>159</v>
      </c>
      <c r="AU186" s="158" t="s">
        <v>87</v>
      </c>
      <c r="AY186" s="18" t="s">
        <v>157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87</v>
      </c>
      <c r="BK186" s="160">
        <f t="shared" si="19"/>
        <v>0</v>
      </c>
      <c r="BL186" s="18" t="s">
        <v>682</v>
      </c>
      <c r="BM186" s="158" t="s">
        <v>5544</v>
      </c>
    </row>
    <row r="187" spans="1:65" s="2" customFormat="1" ht="14.45" customHeight="1" x14ac:dyDescent="0.2">
      <c r="A187" s="30"/>
      <c r="B187" s="147"/>
      <c r="C187" s="148" t="s">
        <v>613</v>
      </c>
      <c r="D187" s="148" t="s">
        <v>159</v>
      </c>
      <c r="E187" s="149" t="s">
        <v>5545</v>
      </c>
      <c r="F187" s="150" t="s">
        <v>8217</v>
      </c>
      <c r="G187" s="151" t="s">
        <v>205</v>
      </c>
      <c r="H187" s="152">
        <v>1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37</v>
      </c>
      <c r="O187" s="156">
        <v>0.13900000000000001</v>
      </c>
      <c r="P187" s="156">
        <f t="shared" si="11"/>
        <v>0.13900000000000001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682</v>
      </c>
      <c r="AT187" s="158" t="s">
        <v>159</v>
      </c>
      <c r="AU187" s="158" t="s">
        <v>87</v>
      </c>
      <c r="AY187" s="18" t="s">
        <v>157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87</v>
      </c>
      <c r="BK187" s="160">
        <f t="shared" si="19"/>
        <v>0</v>
      </c>
      <c r="BL187" s="18" t="s">
        <v>682</v>
      </c>
      <c r="BM187" s="158" t="s">
        <v>5546</v>
      </c>
    </row>
    <row r="188" spans="1:65" s="2" customFormat="1" ht="14.45" customHeight="1" x14ac:dyDescent="0.2">
      <c r="A188" s="30"/>
      <c r="B188" s="147"/>
      <c r="C188" s="193" t="s">
        <v>620</v>
      </c>
      <c r="D188" s="193" t="s">
        <v>777</v>
      </c>
      <c r="E188" s="194" t="s">
        <v>5547</v>
      </c>
      <c r="F188" s="195" t="s">
        <v>8218</v>
      </c>
      <c r="G188" s="196" t="s">
        <v>205</v>
      </c>
      <c r="H188" s="197">
        <v>6</v>
      </c>
      <c r="I188" s="197"/>
      <c r="J188" s="197">
        <f t="shared" si="10"/>
        <v>0</v>
      </c>
      <c r="K188" s="198"/>
      <c r="L188" s="199"/>
      <c r="M188" s="200" t="s">
        <v>1</v>
      </c>
      <c r="N188" s="201" t="s">
        <v>37</v>
      </c>
      <c r="O188" s="156">
        <v>0</v>
      </c>
      <c r="P188" s="156">
        <f t="shared" si="11"/>
        <v>0</v>
      </c>
      <c r="Q188" s="156">
        <v>1.0000000000000001E-5</v>
      </c>
      <c r="R188" s="156">
        <f t="shared" si="12"/>
        <v>6.0000000000000008E-5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2241</v>
      </c>
      <c r="AT188" s="158" t="s">
        <v>777</v>
      </c>
      <c r="AU188" s="158" t="s">
        <v>87</v>
      </c>
      <c r="AY188" s="18" t="s">
        <v>157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87</v>
      </c>
      <c r="BK188" s="160">
        <f t="shared" si="19"/>
        <v>0</v>
      </c>
      <c r="BL188" s="18" t="s">
        <v>2241</v>
      </c>
      <c r="BM188" s="158" t="s">
        <v>5548</v>
      </c>
    </row>
    <row r="189" spans="1:65" s="2" customFormat="1" ht="14.45" customHeight="1" x14ac:dyDescent="0.2">
      <c r="A189" s="30"/>
      <c r="B189" s="147"/>
      <c r="C189" s="193" t="s">
        <v>626</v>
      </c>
      <c r="D189" s="193" t="s">
        <v>777</v>
      </c>
      <c r="E189" s="194" t="s">
        <v>5549</v>
      </c>
      <c r="F189" s="195" t="s">
        <v>8219</v>
      </c>
      <c r="G189" s="196" t="s">
        <v>205</v>
      </c>
      <c r="H189" s="197">
        <v>1</v>
      </c>
      <c r="I189" s="197"/>
      <c r="J189" s="197">
        <f t="shared" si="10"/>
        <v>0</v>
      </c>
      <c r="K189" s="198"/>
      <c r="L189" s="199"/>
      <c r="M189" s="200" t="s">
        <v>1</v>
      </c>
      <c r="N189" s="201" t="s">
        <v>37</v>
      </c>
      <c r="O189" s="156">
        <v>0</v>
      </c>
      <c r="P189" s="156">
        <f t="shared" si="11"/>
        <v>0</v>
      </c>
      <c r="Q189" s="156">
        <v>1.0000000000000001E-5</v>
      </c>
      <c r="R189" s="156">
        <f t="shared" si="12"/>
        <v>1.0000000000000001E-5</v>
      </c>
      <c r="S189" s="156">
        <v>0</v>
      </c>
      <c r="T189" s="15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2241</v>
      </c>
      <c r="AT189" s="158" t="s">
        <v>777</v>
      </c>
      <c r="AU189" s="158" t="s">
        <v>87</v>
      </c>
      <c r="AY189" s="18" t="s">
        <v>157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8" t="s">
        <v>87</v>
      </c>
      <c r="BK189" s="160">
        <f t="shared" si="19"/>
        <v>0</v>
      </c>
      <c r="BL189" s="18" t="s">
        <v>2241</v>
      </c>
      <c r="BM189" s="158" t="s">
        <v>5550</v>
      </c>
    </row>
    <row r="190" spans="1:65" s="2" customFormat="1" ht="24.2" customHeight="1" x14ac:dyDescent="0.2">
      <c r="A190" s="30"/>
      <c r="B190" s="147"/>
      <c r="C190" s="148" t="s">
        <v>632</v>
      </c>
      <c r="D190" s="148" t="s">
        <v>159</v>
      </c>
      <c r="E190" s="149" t="s">
        <v>5551</v>
      </c>
      <c r="F190" s="150" t="s">
        <v>5552</v>
      </c>
      <c r="G190" s="151" t="s">
        <v>205</v>
      </c>
      <c r="H190" s="152">
        <v>2</v>
      </c>
      <c r="I190" s="152"/>
      <c r="J190" s="152">
        <f t="shared" si="10"/>
        <v>0</v>
      </c>
      <c r="K190" s="153"/>
      <c r="L190" s="31"/>
      <c r="M190" s="154" t="s">
        <v>1</v>
      </c>
      <c r="N190" s="155" t="s">
        <v>37</v>
      </c>
      <c r="O190" s="156">
        <v>0.377</v>
      </c>
      <c r="P190" s="156">
        <f t="shared" si="11"/>
        <v>0.754</v>
      </c>
      <c r="Q190" s="156">
        <v>0</v>
      </c>
      <c r="R190" s="156">
        <f t="shared" si="12"/>
        <v>0</v>
      </c>
      <c r="S190" s="156">
        <v>0</v>
      </c>
      <c r="T190" s="15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682</v>
      </c>
      <c r="AT190" s="158" t="s">
        <v>159</v>
      </c>
      <c r="AU190" s="158" t="s">
        <v>87</v>
      </c>
      <c r="AY190" s="18" t="s">
        <v>157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8" t="s">
        <v>87</v>
      </c>
      <c r="BK190" s="160">
        <f t="shared" si="19"/>
        <v>0</v>
      </c>
      <c r="BL190" s="18" t="s">
        <v>682</v>
      </c>
      <c r="BM190" s="158" t="s">
        <v>5553</v>
      </c>
    </row>
    <row r="191" spans="1:65" s="2" customFormat="1" ht="30" customHeight="1" x14ac:dyDescent="0.2">
      <c r="A191" s="30"/>
      <c r="B191" s="147"/>
      <c r="C191" s="193" t="s">
        <v>645</v>
      </c>
      <c r="D191" s="193" t="s">
        <v>777</v>
      </c>
      <c r="E191" s="194" t="s">
        <v>5554</v>
      </c>
      <c r="F191" s="195" t="s">
        <v>8220</v>
      </c>
      <c r="G191" s="196" t="s">
        <v>205</v>
      </c>
      <c r="H191" s="197">
        <v>2</v>
      </c>
      <c r="I191" s="197"/>
      <c r="J191" s="197">
        <f t="shared" si="10"/>
        <v>0</v>
      </c>
      <c r="K191" s="198"/>
      <c r="L191" s="199"/>
      <c r="M191" s="200" t="s">
        <v>1</v>
      </c>
      <c r="N191" s="201" t="s">
        <v>37</v>
      </c>
      <c r="O191" s="156">
        <v>0</v>
      </c>
      <c r="P191" s="156">
        <f t="shared" si="11"/>
        <v>0</v>
      </c>
      <c r="Q191" s="156">
        <v>3.1E-4</v>
      </c>
      <c r="R191" s="156">
        <f t="shared" si="12"/>
        <v>6.2E-4</v>
      </c>
      <c r="S191" s="156">
        <v>0</v>
      </c>
      <c r="T191" s="15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2241</v>
      </c>
      <c r="AT191" s="158" t="s">
        <v>777</v>
      </c>
      <c r="AU191" s="158" t="s">
        <v>87</v>
      </c>
      <c r="AY191" s="18" t="s">
        <v>157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8" t="s">
        <v>87</v>
      </c>
      <c r="BK191" s="160">
        <f t="shared" si="19"/>
        <v>0</v>
      </c>
      <c r="BL191" s="18" t="s">
        <v>2241</v>
      </c>
      <c r="BM191" s="158" t="s">
        <v>5555</v>
      </c>
    </row>
    <row r="192" spans="1:65" s="2" customFormat="1" ht="24.2" customHeight="1" x14ac:dyDescent="0.2">
      <c r="A192" s="30"/>
      <c r="B192" s="147"/>
      <c r="C192" s="148" t="s">
        <v>654</v>
      </c>
      <c r="D192" s="148" t="s">
        <v>159</v>
      </c>
      <c r="E192" s="149" t="s">
        <v>5556</v>
      </c>
      <c r="F192" s="150" t="s">
        <v>5557</v>
      </c>
      <c r="G192" s="151" t="s">
        <v>205</v>
      </c>
      <c r="H192" s="152">
        <v>2</v>
      </c>
      <c r="I192" s="152"/>
      <c r="J192" s="152">
        <f t="shared" si="10"/>
        <v>0</v>
      </c>
      <c r="K192" s="153"/>
      <c r="L192" s="31"/>
      <c r="M192" s="154" t="s">
        <v>1</v>
      </c>
      <c r="N192" s="155" t="s">
        <v>37</v>
      </c>
      <c r="O192" s="156">
        <v>0.25800000000000001</v>
      </c>
      <c r="P192" s="156">
        <f t="shared" si="11"/>
        <v>0.51600000000000001</v>
      </c>
      <c r="Q192" s="156">
        <v>0</v>
      </c>
      <c r="R192" s="156">
        <f t="shared" si="12"/>
        <v>0</v>
      </c>
      <c r="S192" s="156">
        <v>0</v>
      </c>
      <c r="T192" s="157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682</v>
      </c>
      <c r="AT192" s="158" t="s">
        <v>159</v>
      </c>
      <c r="AU192" s="158" t="s">
        <v>87</v>
      </c>
      <c r="AY192" s="18" t="s">
        <v>157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8" t="s">
        <v>87</v>
      </c>
      <c r="BK192" s="160">
        <f t="shared" si="19"/>
        <v>0</v>
      </c>
      <c r="BL192" s="18" t="s">
        <v>682</v>
      </c>
      <c r="BM192" s="158" t="s">
        <v>5558</v>
      </c>
    </row>
    <row r="193" spans="1:65" s="2" customFormat="1" ht="25.5" customHeight="1" x14ac:dyDescent="0.2">
      <c r="A193" s="30"/>
      <c r="B193" s="147"/>
      <c r="C193" s="193" t="s">
        <v>663</v>
      </c>
      <c r="D193" s="193" t="s">
        <v>777</v>
      </c>
      <c r="E193" s="194" t="s">
        <v>5559</v>
      </c>
      <c r="F193" s="195" t="s">
        <v>8221</v>
      </c>
      <c r="G193" s="196" t="s">
        <v>205</v>
      </c>
      <c r="H193" s="197">
        <v>2</v>
      </c>
      <c r="I193" s="197"/>
      <c r="J193" s="197">
        <f t="shared" si="10"/>
        <v>0</v>
      </c>
      <c r="K193" s="198"/>
      <c r="L193" s="199"/>
      <c r="M193" s="200" t="s">
        <v>1</v>
      </c>
      <c r="N193" s="201" t="s">
        <v>37</v>
      </c>
      <c r="O193" s="156">
        <v>0</v>
      </c>
      <c r="P193" s="156">
        <f t="shared" si="11"/>
        <v>0</v>
      </c>
      <c r="Q193" s="156">
        <v>6.9999999999999994E-5</v>
      </c>
      <c r="R193" s="156">
        <f t="shared" si="12"/>
        <v>1.3999999999999999E-4</v>
      </c>
      <c r="S193" s="156">
        <v>0</v>
      </c>
      <c r="T193" s="157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2241</v>
      </c>
      <c r="AT193" s="158" t="s">
        <v>777</v>
      </c>
      <c r="AU193" s="158" t="s">
        <v>87</v>
      </c>
      <c r="AY193" s="18" t="s">
        <v>157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8" t="s">
        <v>87</v>
      </c>
      <c r="BK193" s="160">
        <f t="shared" si="19"/>
        <v>0</v>
      </c>
      <c r="BL193" s="18" t="s">
        <v>2241</v>
      </c>
      <c r="BM193" s="158" t="s">
        <v>5560</v>
      </c>
    </row>
    <row r="194" spans="1:65" s="2" customFormat="1" ht="24.2" customHeight="1" x14ac:dyDescent="0.2">
      <c r="A194" s="30"/>
      <c r="B194" s="147"/>
      <c r="C194" s="148" t="s">
        <v>669</v>
      </c>
      <c r="D194" s="148" t="s">
        <v>159</v>
      </c>
      <c r="E194" s="149" t="s">
        <v>5561</v>
      </c>
      <c r="F194" s="150" t="s">
        <v>5562</v>
      </c>
      <c r="G194" s="151" t="s">
        <v>205</v>
      </c>
      <c r="H194" s="152">
        <v>8</v>
      </c>
      <c r="I194" s="152"/>
      <c r="J194" s="152">
        <f t="shared" si="10"/>
        <v>0</v>
      </c>
      <c r="K194" s="153"/>
      <c r="L194" s="31"/>
      <c r="M194" s="154" t="s">
        <v>1</v>
      </c>
      <c r="N194" s="155" t="s">
        <v>37</v>
      </c>
      <c r="O194" s="156">
        <v>0.5</v>
      </c>
      <c r="P194" s="156">
        <f t="shared" si="11"/>
        <v>4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682</v>
      </c>
      <c r="AT194" s="158" t="s">
        <v>159</v>
      </c>
      <c r="AU194" s="158" t="s">
        <v>87</v>
      </c>
      <c r="AY194" s="18" t="s">
        <v>157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8" t="s">
        <v>87</v>
      </c>
      <c r="BK194" s="160">
        <f t="shared" si="19"/>
        <v>0</v>
      </c>
      <c r="BL194" s="18" t="s">
        <v>682</v>
      </c>
      <c r="BM194" s="158" t="s">
        <v>5563</v>
      </c>
    </row>
    <row r="195" spans="1:65" s="2" customFormat="1" ht="14.45" customHeight="1" x14ac:dyDescent="0.2">
      <c r="A195" s="30"/>
      <c r="B195" s="147"/>
      <c r="C195" s="193" t="s">
        <v>674</v>
      </c>
      <c r="D195" s="193" t="s">
        <v>777</v>
      </c>
      <c r="E195" s="194" t="s">
        <v>5564</v>
      </c>
      <c r="F195" s="195" t="s">
        <v>8222</v>
      </c>
      <c r="G195" s="196" t="s">
        <v>205</v>
      </c>
      <c r="H195" s="197">
        <v>2</v>
      </c>
      <c r="I195" s="197"/>
      <c r="J195" s="197">
        <f t="shared" si="10"/>
        <v>0</v>
      </c>
      <c r="K195" s="198"/>
      <c r="L195" s="199"/>
      <c r="M195" s="200" t="s">
        <v>1</v>
      </c>
      <c r="N195" s="201" t="s">
        <v>37</v>
      </c>
      <c r="O195" s="156">
        <v>0</v>
      </c>
      <c r="P195" s="156">
        <f t="shared" si="11"/>
        <v>0</v>
      </c>
      <c r="Q195" s="156">
        <v>4.0000000000000002E-4</v>
      </c>
      <c r="R195" s="156">
        <f t="shared" si="12"/>
        <v>8.0000000000000004E-4</v>
      </c>
      <c r="S195" s="156">
        <v>0</v>
      </c>
      <c r="T195" s="157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2241</v>
      </c>
      <c r="AT195" s="158" t="s">
        <v>777</v>
      </c>
      <c r="AU195" s="158" t="s">
        <v>87</v>
      </c>
      <c r="AY195" s="18" t="s">
        <v>157</v>
      </c>
      <c r="BE195" s="159">
        <f t="shared" si="14"/>
        <v>0</v>
      </c>
      <c r="BF195" s="159">
        <f t="shared" si="15"/>
        <v>0</v>
      </c>
      <c r="BG195" s="159">
        <f t="shared" si="16"/>
        <v>0</v>
      </c>
      <c r="BH195" s="159">
        <f t="shared" si="17"/>
        <v>0</v>
      </c>
      <c r="BI195" s="159">
        <f t="shared" si="18"/>
        <v>0</v>
      </c>
      <c r="BJ195" s="18" t="s">
        <v>87</v>
      </c>
      <c r="BK195" s="160">
        <f t="shared" si="19"/>
        <v>0</v>
      </c>
      <c r="BL195" s="18" t="s">
        <v>2241</v>
      </c>
      <c r="BM195" s="158" t="s">
        <v>5565</v>
      </c>
    </row>
    <row r="196" spans="1:65" s="2" customFormat="1" ht="14.45" customHeight="1" x14ac:dyDescent="0.2">
      <c r="A196" s="30"/>
      <c r="B196" s="147"/>
      <c r="C196" s="193" t="s">
        <v>678</v>
      </c>
      <c r="D196" s="193" t="s">
        <v>777</v>
      </c>
      <c r="E196" s="194" t="s">
        <v>5566</v>
      </c>
      <c r="F196" s="195" t="s">
        <v>5567</v>
      </c>
      <c r="G196" s="196" t="s">
        <v>205</v>
      </c>
      <c r="H196" s="197">
        <v>6</v>
      </c>
      <c r="I196" s="197"/>
      <c r="J196" s="197">
        <f t="shared" si="10"/>
        <v>0</v>
      </c>
      <c r="K196" s="198"/>
      <c r="L196" s="199"/>
      <c r="M196" s="200" t="s">
        <v>1</v>
      </c>
      <c r="N196" s="201" t="s">
        <v>37</v>
      </c>
      <c r="O196" s="156">
        <v>0</v>
      </c>
      <c r="P196" s="156">
        <f t="shared" si="11"/>
        <v>0</v>
      </c>
      <c r="Q196" s="156">
        <v>4.0000000000000002E-4</v>
      </c>
      <c r="R196" s="156">
        <f t="shared" si="12"/>
        <v>2.4000000000000002E-3</v>
      </c>
      <c r="S196" s="156">
        <v>0</v>
      </c>
      <c r="T196" s="157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2241</v>
      </c>
      <c r="AT196" s="158" t="s">
        <v>777</v>
      </c>
      <c r="AU196" s="158" t="s">
        <v>87</v>
      </c>
      <c r="AY196" s="18" t="s">
        <v>157</v>
      </c>
      <c r="BE196" s="159">
        <f t="shared" si="14"/>
        <v>0</v>
      </c>
      <c r="BF196" s="159">
        <f t="shared" si="15"/>
        <v>0</v>
      </c>
      <c r="BG196" s="159">
        <f t="shared" si="16"/>
        <v>0</v>
      </c>
      <c r="BH196" s="159">
        <f t="shared" si="17"/>
        <v>0</v>
      </c>
      <c r="BI196" s="159">
        <f t="shared" si="18"/>
        <v>0</v>
      </c>
      <c r="BJ196" s="18" t="s">
        <v>87</v>
      </c>
      <c r="BK196" s="160">
        <f t="shared" si="19"/>
        <v>0</v>
      </c>
      <c r="BL196" s="18" t="s">
        <v>2241</v>
      </c>
      <c r="BM196" s="158" t="s">
        <v>5568</v>
      </c>
    </row>
    <row r="197" spans="1:65" s="2" customFormat="1" ht="14.45" customHeight="1" x14ac:dyDescent="0.2">
      <c r="A197" s="30"/>
      <c r="B197" s="147"/>
      <c r="C197" s="148" t="s">
        <v>682</v>
      </c>
      <c r="D197" s="148" t="s">
        <v>159</v>
      </c>
      <c r="E197" s="149" t="s">
        <v>5569</v>
      </c>
      <c r="F197" s="150" t="s">
        <v>5570</v>
      </c>
      <c r="G197" s="151" t="s">
        <v>205</v>
      </c>
      <c r="H197" s="152">
        <v>5</v>
      </c>
      <c r="I197" s="152"/>
      <c r="J197" s="152">
        <f t="shared" si="10"/>
        <v>0</v>
      </c>
      <c r="K197" s="153"/>
      <c r="L197" s="31"/>
      <c r="M197" s="154" t="s">
        <v>1</v>
      </c>
      <c r="N197" s="155" t="s">
        <v>37</v>
      </c>
      <c r="O197" s="156">
        <v>0.35</v>
      </c>
      <c r="P197" s="156">
        <f t="shared" si="11"/>
        <v>1.75</v>
      </c>
      <c r="Q197" s="156">
        <v>0</v>
      </c>
      <c r="R197" s="156">
        <f t="shared" si="12"/>
        <v>0</v>
      </c>
      <c r="S197" s="156">
        <v>0</v>
      </c>
      <c r="T197" s="157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682</v>
      </c>
      <c r="AT197" s="158" t="s">
        <v>159</v>
      </c>
      <c r="AU197" s="158" t="s">
        <v>87</v>
      </c>
      <c r="AY197" s="18" t="s">
        <v>157</v>
      </c>
      <c r="BE197" s="159">
        <f t="shared" si="14"/>
        <v>0</v>
      </c>
      <c r="BF197" s="159">
        <f t="shared" si="15"/>
        <v>0</v>
      </c>
      <c r="BG197" s="159">
        <f t="shared" si="16"/>
        <v>0</v>
      </c>
      <c r="BH197" s="159">
        <f t="shared" si="17"/>
        <v>0</v>
      </c>
      <c r="BI197" s="159">
        <f t="shared" si="18"/>
        <v>0</v>
      </c>
      <c r="BJ197" s="18" t="s">
        <v>87</v>
      </c>
      <c r="BK197" s="160">
        <f t="shared" si="19"/>
        <v>0</v>
      </c>
      <c r="BL197" s="18" t="s">
        <v>682</v>
      </c>
      <c r="BM197" s="158" t="s">
        <v>5571</v>
      </c>
    </row>
    <row r="198" spans="1:65" s="2" customFormat="1" ht="14.45" customHeight="1" x14ac:dyDescent="0.2">
      <c r="A198" s="30"/>
      <c r="B198" s="147"/>
      <c r="C198" s="148" t="s">
        <v>688</v>
      </c>
      <c r="D198" s="148" t="s">
        <v>159</v>
      </c>
      <c r="E198" s="149" t="s">
        <v>5572</v>
      </c>
      <c r="F198" s="150" t="s">
        <v>5570</v>
      </c>
      <c r="G198" s="151" t="s">
        <v>205</v>
      </c>
      <c r="H198" s="152">
        <v>12</v>
      </c>
      <c r="I198" s="152"/>
      <c r="J198" s="152">
        <f t="shared" si="10"/>
        <v>0</v>
      </c>
      <c r="K198" s="153"/>
      <c r="L198" s="31"/>
      <c r="M198" s="154" t="s">
        <v>1</v>
      </c>
      <c r="N198" s="155" t="s">
        <v>37</v>
      </c>
      <c r="O198" s="156">
        <v>0.35</v>
      </c>
      <c r="P198" s="156">
        <f t="shared" si="11"/>
        <v>4.1999999999999993</v>
      </c>
      <c r="Q198" s="156">
        <v>0</v>
      </c>
      <c r="R198" s="156">
        <f t="shared" si="12"/>
        <v>0</v>
      </c>
      <c r="S198" s="156">
        <v>0</v>
      </c>
      <c r="T198" s="157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682</v>
      </c>
      <c r="AT198" s="158" t="s">
        <v>159</v>
      </c>
      <c r="AU198" s="158" t="s">
        <v>87</v>
      </c>
      <c r="AY198" s="18" t="s">
        <v>157</v>
      </c>
      <c r="BE198" s="159">
        <f t="shared" si="14"/>
        <v>0</v>
      </c>
      <c r="BF198" s="159">
        <f t="shared" si="15"/>
        <v>0</v>
      </c>
      <c r="BG198" s="159">
        <f t="shared" si="16"/>
        <v>0</v>
      </c>
      <c r="BH198" s="159">
        <f t="shared" si="17"/>
        <v>0</v>
      </c>
      <c r="BI198" s="159">
        <f t="shared" si="18"/>
        <v>0</v>
      </c>
      <c r="BJ198" s="18" t="s">
        <v>87</v>
      </c>
      <c r="BK198" s="160">
        <f t="shared" si="19"/>
        <v>0</v>
      </c>
      <c r="BL198" s="18" t="s">
        <v>682</v>
      </c>
      <c r="BM198" s="158" t="s">
        <v>5573</v>
      </c>
    </row>
    <row r="199" spans="1:65" s="2" customFormat="1" ht="24.2" customHeight="1" x14ac:dyDescent="0.2">
      <c r="A199" s="30"/>
      <c r="B199" s="147"/>
      <c r="C199" s="148" t="s">
        <v>694</v>
      </c>
      <c r="D199" s="148" t="s">
        <v>159</v>
      </c>
      <c r="E199" s="149" t="s">
        <v>5574</v>
      </c>
      <c r="F199" s="150" t="s">
        <v>5575</v>
      </c>
      <c r="G199" s="151" t="s">
        <v>205</v>
      </c>
      <c r="H199" s="152">
        <v>1</v>
      </c>
      <c r="I199" s="152"/>
      <c r="J199" s="152">
        <f t="shared" si="10"/>
        <v>0</v>
      </c>
      <c r="K199" s="153"/>
      <c r="L199" s="31"/>
      <c r="M199" s="154" t="s">
        <v>1</v>
      </c>
      <c r="N199" s="155" t="s">
        <v>37</v>
      </c>
      <c r="O199" s="156">
        <v>0.36</v>
      </c>
      <c r="P199" s="156">
        <f t="shared" si="11"/>
        <v>0.36</v>
      </c>
      <c r="Q199" s="156">
        <v>0</v>
      </c>
      <c r="R199" s="156">
        <f t="shared" si="12"/>
        <v>0</v>
      </c>
      <c r="S199" s="156">
        <v>0</v>
      </c>
      <c r="T199" s="157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682</v>
      </c>
      <c r="AT199" s="158" t="s">
        <v>159</v>
      </c>
      <c r="AU199" s="158" t="s">
        <v>87</v>
      </c>
      <c r="AY199" s="18" t="s">
        <v>157</v>
      </c>
      <c r="BE199" s="159">
        <f t="shared" si="14"/>
        <v>0</v>
      </c>
      <c r="BF199" s="159">
        <f t="shared" si="15"/>
        <v>0</v>
      </c>
      <c r="BG199" s="159">
        <f t="shared" si="16"/>
        <v>0</v>
      </c>
      <c r="BH199" s="159">
        <f t="shared" si="17"/>
        <v>0</v>
      </c>
      <c r="BI199" s="159">
        <f t="shared" si="18"/>
        <v>0</v>
      </c>
      <c r="BJ199" s="18" t="s">
        <v>87</v>
      </c>
      <c r="BK199" s="160">
        <f t="shared" si="19"/>
        <v>0</v>
      </c>
      <c r="BL199" s="18" t="s">
        <v>682</v>
      </c>
      <c r="BM199" s="158" t="s">
        <v>5576</v>
      </c>
    </row>
    <row r="200" spans="1:65" s="2" customFormat="1" ht="24" x14ac:dyDescent="0.2">
      <c r="A200" s="30"/>
      <c r="B200" s="147"/>
      <c r="C200" s="193" t="s">
        <v>699</v>
      </c>
      <c r="D200" s="193" t="s">
        <v>777</v>
      </c>
      <c r="E200" s="194" t="s">
        <v>5577</v>
      </c>
      <c r="F200" s="195" t="s">
        <v>8223</v>
      </c>
      <c r="G200" s="196" t="s">
        <v>205</v>
      </c>
      <c r="H200" s="197">
        <v>5</v>
      </c>
      <c r="I200" s="197"/>
      <c r="J200" s="197">
        <f t="shared" si="10"/>
        <v>0</v>
      </c>
      <c r="K200" s="198"/>
      <c r="L200" s="199"/>
      <c r="M200" s="200" t="s">
        <v>1</v>
      </c>
      <c r="N200" s="201" t="s">
        <v>37</v>
      </c>
      <c r="O200" s="156">
        <v>0</v>
      </c>
      <c r="P200" s="156">
        <f t="shared" si="11"/>
        <v>0</v>
      </c>
      <c r="Q200" s="156">
        <v>1.9000000000000001E-4</v>
      </c>
      <c r="R200" s="156">
        <f t="shared" si="12"/>
        <v>9.5000000000000011E-4</v>
      </c>
      <c r="S200" s="156">
        <v>0</v>
      </c>
      <c r="T200" s="157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2241</v>
      </c>
      <c r="AT200" s="158" t="s">
        <v>777</v>
      </c>
      <c r="AU200" s="158" t="s">
        <v>87</v>
      </c>
      <c r="AY200" s="18" t="s">
        <v>157</v>
      </c>
      <c r="BE200" s="159">
        <f t="shared" si="14"/>
        <v>0</v>
      </c>
      <c r="BF200" s="159">
        <f t="shared" si="15"/>
        <v>0</v>
      </c>
      <c r="BG200" s="159">
        <f t="shared" si="16"/>
        <v>0</v>
      </c>
      <c r="BH200" s="159">
        <f t="shared" si="17"/>
        <v>0</v>
      </c>
      <c r="BI200" s="159">
        <f t="shared" si="18"/>
        <v>0</v>
      </c>
      <c r="BJ200" s="18" t="s">
        <v>87</v>
      </c>
      <c r="BK200" s="160">
        <f t="shared" si="19"/>
        <v>0</v>
      </c>
      <c r="BL200" s="18" t="s">
        <v>2241</v>
      </c>
      <c r="BM200" s="158" t="s">
        <v>5578</v>
      </c>
    </row>
    <row r="201" spans="1:65" s="2" customFormat="1" ht="24" x14ac:dyDescent="0.2">
      <c r="A201" s="30"/>
      <c r="B201" s="147"/>
      <c r="C201" s="193" t="s">
        <v>704</v>
      </c>
      <c r="D201" s="193" t="s">
        <v>777</v>
      </c>
      <c r="E201" s="194" t="s">
        <v>5579</v>
      </c>
      <c r="F201" s="195" t="s">
        <v>8224</v>
      </c>
      <c r="G201" s="196" t="s">
        <v>205</v>
      </c>
      <c r="H201" s="197">
        <v>12</v>
      </c>
      <c r="I201" s="197"/>
      <c r="J201" s="197">
        <f t="shared" si="10"/>
        <v>0</v>
      </c>
      <c r="K201" s="198"/>
      <c r="L201" s="199"/>
      <c r="M201" s="200" t="s">
        <v>1</v>
      </c>
      <c r="N201" s="201" t="s">
        <v>37</v>
      </c>
      <c r="O201" s="156">
        <v>0</v>
      </c>
      <c r="P201" s="156">
        <f t="shared" si="11"/>
        <v>0</v>
      </c>
      <c r="Q201" s="156">
        <v>1.9000000000000001E-4</v>
      </c>
      <c r="R201" s="156">
        <f t="shared" si="12"/>
        <v>2.2799999999999999E-3</v>
      </c>
      <c r="S201" s="156">
        <v>0</v>
      </c>
      <c r="T201" s="157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2241</v>
      </c>
      <c r="AT201" s="158" t="s">
        <v>777</v>
      </c>
      <c r="AU201" s="158" t="s">
        <v>87</v>
      </c>
      <c r="AY201" s="18" t="s">
        <v>157</v>
      </c>
      <c r="BE201" s="159">
        <f t="shared" si="14"/>
        <v>0</v>
      </c>
      <c r="BF201" s="159">
        <f t="shared" si="15"/>
        <v>0</v>
      </c>
      <c r="BG201" s="159">
        <f t="shared" si="16"/>
        <v>0</v>
      </c>
      <c r="BH201" s="159">
        <f t="shared" si="17"/>
        <v>0</v>
      </c>
      <c r="BI201" s="159">
        <f t="shared" si="18"/>
        <v>0</v>
      </c>
      <c r="BJ201" s="18" t="s">
        <v>87</v>
      </c>
      <c r="BK201" s="160">
        <f t="shared" si="19"/>
        <v>0</v>
      </c>
      <c r="BL201" s="18" t="s">
        <v>2241</v>
      </c>
      <c r="BM201" s="158" t="s">
        <v>5580</v>
      </c>
    </row>
    <row r="202" spans="1:65" s="2" customFormat="1" ht="24" x14ac:dyDescent="0.2">
      <c r="A202" s="30"/>
      <c r="B202" s="147"/>
      <c r="C202" s="193" t="s">
        <v>710</v>
      </c>
      <c r="D202" s="193" t="s">
        <v>777</v>
      </c>
      <c r="E202" s="194" t="s">
        <v>5581</v>
      </c>
      <c r="F202" s="195" t="s">
        <v>8225</v>
      </c>
      <c r="G202" s="196" t="s">
        <v>205</v>
      </c>
      <c r="H202" s="197">
        <v>1</v>
      </c>
      <c r="I202" s="197"/>
      <c r="J202" s="197">
        <f t="shared" si="10"/>
        <v>0</v>
      </c>
      <c r="K202" s="198"/>
      <c r="L202" s="199"/>
      <c r="M202" s="200" t="s">
        <v>1</v>
      </c>
      <c r="N202" s="201" t="s">
        <v>37</v>
      </c>
      <c r="O202" s="156">
        <v>0</v>
      </c>
      <c r="P202" s="156">
        <f t="shared" si="11"/>
        <v>0</v>
      </c>
      <c r="Q202" s="156">
        <v>1.9000000000000001E-4</v>
      </c>
      <c r="R202" s="156">
        <f t="shared" si="12"/>
        <v>1.9000000000000001E-4</v>
      </c>
      <c r="S202" s="156">
        <v>0</v>
      </c>
      <c r="T202" s="157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2241</v>
      </c>
      <c r="AT202" s="158" t="s">
        <v>777</v>
      </c>
      <c r="AU202" s="158" t="s">
        <v>87</v>
      </c>
      <c r="AY202" s="18" t="s">
        <v>157</v>
      </c>
      <c r="BE202" s="159">
        <f t="shared" si="14"/>
        <v>0</v>
      </c>
      <c r="BF202" s="159">
        <f t="shared" si="15"/>
        <v>0</v>
      </c>
      <c r="BG202" s="159">
        <f t="shared" si="16"/>
        <v>0</v>
      </c>
      <c r="BH202" s="159">
        <f t="shared" si="17"/>
        <v>0</v>
      </c>
      <c r="BI202" s="159">
        <f t="shared" si="18"/>
        <v>0</v>
      </c>
      <c r="BJ202" s="18" t="s">
        <v>87</v>
      </c>
      <c r="BK202" s="160">
        <f t="shared" si="19"/>
        <v>0</v>
      </c>
      <c r="BL202" s="18" t="s">
        <v>2241</v>
      </c>
      <c r="BM202" s="158" t="s">
        <v>5582</v>
      </c>
    </row>
    <row r="203" spans="1:65" s="2" customFormat="1" ht="14.45" customHeight="1" x14ac:dyDescent="0.2">
      <c r="A203" s="30"/>
      <c r="B203" s="147"/>
      <c r="C203" s="148" t="s">
        <v>720</v>
      </c>
      <c r="D203" s="148" t="s">
        <v>159</v>
      </c>
      <c r="E203" s="149" t="s">
        <v>5583</v>
      </c>
      <c r="F203" s="150" t="s">
        <v>5584</v>
      </c>
      <c r="G203" s="151" t="s">
        <v>205</v>
      </c>
      <c r="H203" s="152">
        <v>2</v>
      </c>
      <c r="I203" s="152"/>
      <c r="J203" s="152">
        <f t="shared" si="10"/>
        <v>0</v>
      </c>
      <c r="K203" s="153"/>
      <c r="L203" s="31"/>
      <c r="M203" s="154" t="s">
        <v>1</v>
      </c>
      <c r="N203" s="155" t="s">
        <v>37</v>
      </c>
      <c r="O203" s="156">
        <v>0.32900000000000001</v>
      </c>
      <c r="P203" s="156">
        <f t="shared" si="11"/>
        <v>0.65800000000000003</v>
      </c>
      <c r="Q203" s="156">
        <v>0</v>
      </c>
      <c r="R203" s="156">
        <f t="shared" si="12"/>
        <v>0</v>
      </c>
      <c r="S203" s="156">
        <v>0</v>
      </c>
      <c r="T203" s="157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682</v>
      </c>
      <c r="AT203" s="158" t="s">
        <v>159</v>
      </c>
      <c r="AU203" s="158" t="s">
        <v>87</v>
      </c>
      <c r="AY203" s="18" t="s">
        <v>157</v>
      </c>
      <c r="BE203" s="159">
        <f t="shared" si="14"/>
        <v>0</v>
      </c>
      <c r="BF203" s="159">
        <f t="shared" si="15"/>
        <v>0</v>
      </c>
      <c r="BG203" s="159">
        <f t="shared" si="16"/>
        <v>0</v>
      </c>
      <c r="BH203" s="159">
        <f t="shared" si="17"/>
        <v>0</v>
      </c>
      <c r="BI203" s="159">
        <f t="shared" si="18"/>
        <v>0</v>
      </c>
      <c r="BJ203" s="18" t="s">
        <v>87</v>
      </c>
      <c r="BK203" s="160">
        <f t="shared" si="19"/>
        <v>0</v>
      </c>
      <c r="BL203" s="18" t="s">
        <v>682</v>
      </c>
      <c r="BM203" s="158" t="s">
        <v>5585</v>
      </c>
    </row>
    <row r="204" spans="1:65" s="2" customFormat="1" ht="14.45" customHeight="1" x14ac:dyDescent="0.2">
      <c r="A204" s="30"/>
      <c r="B204" s="147"/>
      <c r="C204" s="193" t="s">
        <v>724</v>
      </c>
      <c r="D204" s="193" t="s">
        <v>777</v>
      </c>
      <c r="E204" s="194" t="s">
        <v>5586</v>
      </c>
      <c r="F204" s="195" t="s">
        <v>8226</v>
      </c>
      <c r="G204" s="196" t="s">
        <v>205</v>
      </c>
      <c r="H204" s="197">
        <v>1</v>
      </c>
      <c r="I204" s="197"/>
      <c r="J204" s="197">
        <f t="shared" si="10"/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 t="shared" si="11"/>
        <v>0</v>
      </c>
      <c r="Q204" s="156">
        <v>5.7999999999999996E-3</v>
      </c>
      <c r="R204" s="156">
        <f t="shared" si="12"/>
        <v>5.7999999999999996E-3</v>
      </c>
      <c r="S204" s="156">
        <v>0</v>
      </c>
      <c r="T204" s="157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2241</v>
      </c>
      <c r="AT204" s="158" t="s">
        <v>777</v>
      </c>
      <c r="AU204" s="158" t="s">
        <v>87</v>
      </c>
      <c r="AY204" s="18" t="s">
        <v>157</v>
      </c>
      <c r="BE204" s="159">
        <f t="shared" si="14"/>
        <v>0</v>
      </c>
      <c r="BF204" s="159">
        <f t="shared" si="15"/>
        <v>0</v>
      </c>
      <c r="BG204" s="159">
        <f t="shared" si="16"/>
        <v>0</v>
      </c>
      <c r="BH204" s="159">
        <f t="shared" si="17"/>
        <v>0</v>
      </c>
      <c r="BI204" s="159">
        <f t="shared" si="18"/>
        <v>0</v>
      </c>
      <c r="BJ204" s="18" t="s">
        <v>87</v>
      </c>
      <c r="BK204" s="160">
        <f t="shared" si="19"/>
        <v>0</v>
      </c>
      <c r="BL204" s="18" t="s">
        <v>2241</v>
      </c>
      <c r="BM204" s="158" t="s">
        <v>5587</v>
      </c>
    </row>
    <row r="205" spans="1:65" s="2" customFormat="1" ht="14.45" customHeight="1" x14ac:dyDescent="0.2">
      <c r="A205" s="30"/>
      <c r="B205" s="147"/>
      <c r="C205" s="193" t="s">
        <v>735</v>
      </c>
      <c r="D205" s="193" t="s">
        <v>777</v>
      </c>
      <c r="E205" s="194" t="s">
        <v>5588</v>
      </c>
      <c r="F205" s="195" t="s">
        <v>8227</v>
      </c>
      <c r="G205" s="196" t="s">
        <v>205</v>
      </c>
      <c r="H205" s="197">
        <v>1</v>
      </c>
      <c r="I205" s="197"/>
      <c r="J205" s="197">
        <f t="shared" si="10"/>
        <v>0</v>
      </c>
      <c r="K205" s="198"/>
      <c r="L205" s="199"/>
      <c r="M205" s="200" t="s">
        <v>1</v>
      </c>
      <c r="N205" s="201" t="s">
        <v>37</v>
      </c>
      <c r="O205" s="156">
        <v>0</v>
      </c>
      <c r="P205" s="156">
        <f t="shared" si="11"/>
        <v>0</v>
      </c>
      <c r="Q205" s="156">
        <v>5.7999999999999996E-3</v>
      </c>
      <c r="R205" s="156">
        <f t="shared" si="12"/>
        <v>5.7999999999999996E-3</v>
      </c>
      <c r="S205" s="156">
        <v>0</v>
      </c>
      <c r="T205" s="157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2241</v>
      </c>
      <c r="AT205" s="158" t="s">
        <v>777</v>
      </c>
      <c r="AU205" s="158" t="s">
        <v>87</v>
      </c>
      <c r="AY205" s="18" t="s">
        <v>157</v>
      </c>
      <c r="BE205" s="159">
        <f t="shared" si="14"/>
        <v>0</v>
      </c>
      <c r="BF205" s="159">
        <f t="shared" si="15"/>
        <v>0</v>
      </c>
      <c r="BG205" s="159">
        <f t="shared" si="16"/>
        <v>0</v>
      </c>
      <c r="BH205" s="159">
        <f t="shared" si="17"/>
        <v>0</v>
      </c>
      <c r="BI205" s="159">
        <f t="shared" si="18"/>
        <v>0</v>
      </c>
      <c r="BJ205" s="18" t="s">
        <v>87</v>
      </c>
      <c r="BK205" s="160">
        <f t="shared" si="19"/>
        <v>0</v>
      </c>
      <c r="BL205" s="18" t="s">
        <v>2241</v>
      </c>
      <c r="BM205" s="158" t="s">
        <v>5589</v>
      </c>
    </row>
    <row r="206" spans="1:65" s="2" customFormat="1" ht="24.2" customHeight="1" x14ac:dyDescent="0.2">
      <c r="A206" s="30"/>
      <c r="B206" s="147"/>
      <c r="C206" s="148" t="s">
        <v>739</v>
      </c>
      <c r="D206" s="148" t="s">
        <v>159</v>
      </c>
      <c r="E206" s="149" t="s">
        <v>5590</v>
      </c>
      <c r="F206" s="150" t="s">
        <v>5591</v>
      </c>
      <c r="G206" s="151" t="s">
        <v>205</v>
      </c>
      <c r="H206" s="152">
        <v>1</v>
      </c>
      <c r="I206" s="152"/>
      <c r="J206" s="152">
        <f t="shared" si="10"/>
        <v>0</v>
      </c>
      <c r="K206" s="153"/>
      <c r="L206" s="31"/>
      <c r="M206" s="154" t="s">
        <v>1</v>
      </c>
      <c r="N206" s="155" t="s">
        <v>37</v>
      </c>
      <c r="O206" s="156">
        <v>0.315</v>
      </c>
      <c r="P206" s="156">
        <f t="shared" si="11"/>
        <v>0.315</v>
      </c>
      <c r="Q206" s="156">
        <v>0</v>
      </c>
      <c r="R206" s="156">
        <f t="shared" si="12"/>
        <v>0</v>
      </c>
      <c r="S206" s="156">
        <v>0</v>
      </c>
      <c r="T206" s="157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682</v>
      </c>
      <c r="AT206" s="158" t="s">
        <v>159</v>
      </c>
      <c r="AU206" s="158" t="s">
        <v>87</v>
      </c>
      <c r="AY206" s="18" t="s">
        <v>157</v>
      </c>
      <c r="BE206" s="159">
        <f t="shared" si="14"/>
        <v>0</v>
      </c>
      <c r="BF206" s="159">
        <f t="shared" si="15"/>
        <v>0</v>
      </c>
      <c r="BG206" s="159">
        <f t="shared" si="16"/>
        <v>0</v>
      </c>
      <c r="BH206" s="159">
        <f t="shared" si="17"/>
        <v>0</v>
      </c>
      <c r="BI206" s="159">
        <f t="shared" si="18"/>
        <v>0</v>
      </c>
      <c r="BJ206" s="18" t="s">
        <v>87</v>
      </c>
      <c r="BK206" s="160">
        <f t="shared" si="19"/>
        <v>0</v>
      </c>
      <c r="BL206" s="18" t="s">
        <v>682</v>
      </c>
      <c r="BM206" s="158" t="s">
        <v>5592</v>
      </c>
    </row>
    <row r="207" spans="1:65" s="2" customFormat="1" ht="14.45" customHeight="1" x14ac:dyDescent="0.2">
      <c r="A207" s="30"/>
      <c r="B207" s="147"/>
      <c r="C207" s="193" t="s">
        <v>745</v>
      </c>
      <c r="D207" s="193" t="s">
        <v>777</v>
      </c>
      <c r="E207" s="194" t="s">
        <v>5593</v>
      </c>
      <c r="F207" s="195" t="s">
        <v>8228</v>
      </c>
      <c r="G207" s="196" t="s">
        <v>205</v>
      </c>
      <c r="H207" s="197">
        <v>1</v>
      </c>
      <c r="I207" s="197"/>
      <c r="J207" s="197">
        <f t="shared" si="10"/>
        <v>0</v>
      </c>
      <c r="K207" s="198"/>
      <c r="L207" s="199"/>
      <c r="M207" s="200" t="s">
        <v>1</v>
      </c>
      <c r="N207" s="201" t="s">
        <v>37</v>
      </c>
      <c r="O207" s="156">
        <v>0</v>
      </c>
      <c r="P207" s="156">
        <f t="shared" si="11"/>
        <v>0</v>
      </c>
      <c r="Q207" s="156">
        <v>1E-4</v>
      </c>
      <c r="R207" s="156">
        <f t="shared" si="12"/>
        <v>1E-4</v>
      </c>
      <c r="S207" s="156">
        <v>0</v>
      </c>
      <c r="T207" s="157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2956</v>
      </c>
      <c r="AT207" s="158" t="s">
        <v>777</v>
      </c>
      <c r="AU207" s="158" t="s">
        <v>87</v>
      </c>
      <c r="AY207" s="18" t="s">
        <v>157</v>
      </c>
      <c r="BE207" s="159">
        <f t="shared" si="14"/>
        <v>0</v>
      </c>
      <c r="BF207" s="159">
        <f t="shared" si="15"/>
        <v>0</v>
      </c>
      <c r="BG207" s="159">
        <f t="shared" si="16"/>
        <v>0</v>
      </c>
      <c r="BH207" s="159">
        <f t="shared" si="17"/>
        <v>0</v>
      </c>
      <c r="BI207" s="159">
        <f t="shared" si="18"/>
        <v>0</v>
      </c>
      <c r="BJ207" s="18" t="s">
        <v>87</v>
      </c>
      <c r="BK207" s="160">
        <f t="shared" si="19"/>
        <v>0</v>
      </c>
      <c r="BL207" s="18" t="s">
        <v>682</v>
      </c>
      <c r="BM207" s="158" t="s">
        <v>5594</v>
      </c>
    </row>
    <row r="208" spans="1:65" s="2" customFormat="1" ht="14.45" customHeight="1" x14ac:dyDescent="0.2">
      <c r="A208" s="30"/>
      <c r="B208" s="147"/>
      <c r="C208" s="148" t="s">
        <v>750</v>
      </c>
      <c r="D208" s="148" t="s">
        <v>159</v>
      </c>
      <c r="E208" s="149" t="s">
        <v>5530</v>
      </c>
      <c r="F208" s="150" t="s">
        <v>5531</v>
      </c>
      <c r="G208" s="151" t="s">
        <v>514</v>
      </c>
      <c r="H208" s="152">
        <v>6</v>
      </c>
      <c r="I208" s="152"/>
      <c r="J208" s="152">
        <f t="shared" si="10"/>
        <v>0</v>
      </c>
      <c r="K208" s="153"/>
      <c r="L208" s="31"/>
      <c r="M208" s="154" t="s">
        <v>1</v>
      </c>
      <c r="N208" s="155" t="s">
        <v>37</v>
      </c>
      <c r="O208" s="156">
        <v>0</v>
      </c>
      <c r="P208" s="156">
        <f t="shared" si="11"/>
        <v>0</v>
      </c>
      <c r="Q208" s="156">
        <v>0</v>
      </c>
      <c r="R208" s="156">
        <f t="shared" si="12"/>
        <v>0</v>
      </c>
      <c r="S208" s="156">
        <v>0</v>
      </c>
      <c r="T208" s="157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2241</v>
      </c>
      <c r="AT208" s="158" t="s">
        <v>159</v>
      </c>
      <c r="AU208" s="158" t="s">
        <v>87</v>
      </c>
      <c r="AY208" s="18" t="s">
        <v>157</v>
      </c>
      <c r="BE208" s="159">
        <f t="shared" si="14"/>
        <v>0</v>
      </c>
      <c r="BF208" s="159">
        <f t="shared" si="15"/>
        <v>0</v>
      </c>
      <c r="BG208" s="159">
        <f t="shared" si="16"/>
        <v>0</v>
      </c>
      <c r="BH208" s="159">
        <f t="shared" si="17"/>
        <v>0</v>
      </c>
      <c r="BI208" s="159">
        <f t="shared" si="18"/>
        <v>0</v>
      </c>
      <c r="BJ208" s="18" t="s">
        <v>87</v>
      </c>
      <c r="BK208" s="160">
        <f t="shared" si="19"/>
        <v>0</v>
      </c>
      <c r="BL208" s="18" t="s">
        <v>2241</v>
      </c>
      <c r="BM208" s="158" t="s">
        <v>5595</v>
      </c>
    </row>
    <row r="209" spans="1:65" s="2" customFormat="1" ht="14.45" customHeight="1" x14ac:dyDescent="0.2">
      <c r="A209" s="30"/>
      <c r="B209" s="147"/>
      <c r="C209" s="148" t="s">
        <v>754</v>
      </c>
      <c r="D209" s="148" t="s">
        <v>159</v>
      </c>
      <c r="E209" s="149" t="s">
        <v>5533</v>
      </c>
      <c r="F209" s="150" t="s">
        <v>5534</v>
      </c>
      <c r="G209" s="151" t="s">
        <v>514</v>
      </c>
      <c r="H209" s="152">
        <v>6</v>
      </c>
      <c r="I209" s="152"/>
      <c r="J209" s="152">
        <f t="shared" si="10"/>
        <v>0</v>
      </c>
      <c r="K209" s="153"/>
      <c r="L209" s="31"/>
      <c r="M209" s="154" t="s">
        <v>1</v>
      </c>
      <c r="N209" s="155" t="s">
        <v>37</v>
      </c>
      <c r="O209" s="156">
        <v>0</v>
      </c>
      <c r="P209" s="156">
        <f t="shared" si="11"/>
        <v>0</v>
      </c>
      <c r="Q209" s="156">
        <v>0</v>
      </c>
      <c r="R209" s="156">
        <f t="shared" si="12"/>
        <v>0</v>
      </c>
      <c r="S209" s="156">
        <v>0</v>
      </c>
      <c r="T209" s="157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682</v>
      </c>
      <c r="AT209" s="158" t="s">
        <v>159</v>
      </c>
      <c r="AU209" s="158" t="s">
        <v>87</v>
      </c>
      <c r="AY209" s="18" t="s">
        <v>157</v>
      </c>
      <c r="BE209" s="159">
        <f t="shared" si="14"/>
        <v>0</v>
      </c>
      <c r="BF209" s="159">
        <f t="shared" si="15"/>
        <v>0</v>
      </c>
      <c r="BG209" s="159">
        <f t="shared" si="16"/>
        <v>0</v>
      </c>
      <c r="BH209" s="159">
        <f t="shared" si="17"/>
        <v>0</v>
      </c>
      <c r="BI209" s="159">
        <f t="shared" si="18"/>
        <v>0</v>
      </c>
      <c r="BJ209" s="18" t="s">
        <v>87</v>
      </c>
      <c r="BK209" s="160">
        <f t="shared" si="19"/>
        <v>0</v>
      </c>
      <c r="BL209" s="18" t="s">
        <v>682</v>
      </c>
      <c r="BM209" s="158" t="s">
        <v>5596</v>
      </c>
    </row>
    <row r="210" spans="1:65" s="12" customFormat="1" ht="22.9" customHeight="1" x14ac:dyDescent="0.2">
      <c r="B210" s="135"/>
      <c r="D210" s="136" t="s">
        <v>70</v>
      </c>
      <c r="E210" s="145" t="s">
        <v>5597</v>
      </c>
      <c r="F210" s="145" t="s">
        <v>5598</v>
      </c>
      <c r="J210" s="146">
        <f>BK210</f>
        <v>0</v>
      </c>
      <c r="L210" s="135"/>
      <c r="M210" s="139"/>
      <c r="N210" s="140"/>
      <c r="O210" s="140"/>
      <c r="P210" s="141">
        <f>SUM(P211:P218)</f>
        <v>4.5999999999999996</v>
      </c>
      <c r="Q210" s="140"/>
      <c r="R210" s="141">
        <f>SUM(R211:R218)</f>
        <v>2.0100000000000001E-3</v>
      </c>
      <c r="S210" s="140"/>
      <c r="T210" s="142">
        <f>SUM(T211:T218)</f>
        <v>0</v>
      </c>
      <c r="AR210" s="136" t="s">
        <v>92</v>
      </c>
      <c r="AT210" s="143" t="s">
        <v>70</v>
      </c>
      <c r="AU210" s="143" t="s">
        <v>79</v>
      </c>
      <c r="AY210" s="136" t="s">
        <v>157</v>
      </c>
      <c r="BK210" s="144">
        <f>SUM(BK211:BK218)</f>
        <v>0</v>
      </c>
    </row>
    <row r="211" spans="1:65" s="2" customFormat="1" ht="14.45" customHeight="1" x14ac:dyDescent="0.2">
      <c r="A211" s="30"/>
      <c r="B211" s="147"/>
      <c r="C211" s="148" t="s">
        <v>762</v>
      </c>
      <c r="D211" s="148" t="s">
        <v>159</v>
      </c>
      <c r="E211" s="149" t="s">
        <v>5599</v>
      </c>
      <c r="F211" s="150" t="s">
        <v>5600</v>
      </c>
      <c r="G211" s="151" t="s">
        <v>205</v>
      </c>
      <c r="H211" s="152">
        <v>1</v>
      </c>
      <c r="I211" s="152"/>
      <c r="J211" s="152">
        <f t="shared" ref="J211:J218" si="20">ROUND(I211*H211,3)</f>
        <v>0</v>
      </c>
      <c r="K211" s="153"/>
      <c r="L211" s="31"/>
      <c r="M211" s="154" t="s">
        <v>1</v>
      </c>
      <c r="N211" s="155" t="s">
        <v>37</v>
      </c>
      <c r="O211" s="156">
        <v>4.5999999999999996</v>
      </c>
      <c r="P211" s="156">
        <f t="shared" ref="P211:P218" si="21">O211*H211</f>
        <v>4.5999999999999996</v>
      </c>
      <c r="Q211" s="156">
        <v>0</v>
      </c>
      <c r="R211" s="156">
        <f t="shared" ref="R211:R218" si="22">Q211*H211</f>
        <v>0</v>
      </c>
      <c r="S211" s="156">
        <v>0</v>
      </c>
      <c r="T211" s="157">
        <f t="shared" ref="T211:T218" si="23"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682</v>
      </c>
      <c r="AT211" s="158" t="s">
        <v>159</v>
      </c>
      <c r="AU211" s="158" t="s">
        <v>87</v>
      </c>
      <c r="AY211" s="18" t="s">
        <v>157</v>
      </c>
      <c r="BE211" s="159">
        <f t="shared" ref="BE211:BE218" si="24">IF(N211="základná",J211,0)</f>
        <v>0</v>
      </c>
      <c r="BF211" s="159">
        <f t="shared" ref="BF211:BF218" si="25">IF(N211="znížená",J211,0)</f>
        <v>0</v>
      </c>
      <c r="BG211" s="159">
        <f t="shared" ref="BG211:BG218" si="26">IF(N211="zákl. prenesená",J211,0)</f>
        <v>0</v>
      </c>
      <c r="BH211" s="159">
        <f t="shared" ref="BH211:BH218" si="27">IF(N211="zníž. prenesená",J211,0)</f>
        <v>0</v>
      </c>
      <c r="BI211" s="159">
        <f t="shared" ref="BI211:BI218" si="28">IF(N211="nulová",J211,0)</f>
        <v>0</v>
      </c>
      <c r="BJ211" s="18" t="s">
        <v>87</v>
      </c>
      <c r="BK211" s="160">
        <f t="shared" ref="BK211:BK218" si="29">ROUND(I211*H211,3)</f>
        <v>0</v>
      </c>
      <c r="BL211" s="18" t="s">
        <v>682</v>
      </c>
      <c r="BM211" s="158" t="s">
        <v>5601</v>
      </c>
    </row>
    <row r="212" spans="1:65" s="2" customFormat="1" ht="14.45" customHeight="1" x14ac:dyDescent="0.2">
      <c r="A212" s="30"/>
      <c r="B212" s="147"/>
      <c r="C212" s="193" t="s">
        <v>768</v>
      </c>
      <c r="D212" s="193" t="s">
        <v>777</v>
      </c>
      <c r="E212" s="194" t="s">
        <v>5602</v>
      </c>
      <c r="F212" s="195" t="s">
        <v>5603</v>
      </c>
      <c r="G212" s="196" t="s">
        <v>205</v>
      </c>
      <c r="H212" s="197">
        <v>3</v>
      </c>
      <c r="I212" s="197"/>
      <c r="J212" s="197">
        <f t="shared" si="20"/>
        <v>0</v>
      </c>
      <c r="K212" s="198"/>
      <c r="L212" s="199"/>
      <c r="M212" s="200" t="s">
        <v>1</v>
      </c>
      <c r="N212" s="201" t="s">
        <v>37</v>
      </c>
      <c r="O212" s="156">
        <v>0</v>
      </c>
      <c r="P212" s="156">
        <f t="shared" si="21"/>
        <v>0</v>
      </c>
      <c r="Q212" s="156">
        <v>2.5000000000000001E-4</v>
      </c>
      <c r="R212" s="156">
        <f t="shared" si="22"/>
        <v>7.5000000000000002E-4</v>
      </c>
      <c r="S212" s="156">
        <v>0</v>
      </c>
      <c r="T212" s="15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2956</v>
      </c>
      <c r="AT212" s="158" t="s">
        <v>777</v>
      </c>
      <c r="AU212" s="158" t="s">
        <v>87</v>
      </c>
      <c r="AY212" s="18" t="s">
        <v>157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8" t="s">
        <v>87</v>
      </c>
      <c r="BK212" s="160">
        <f t="shared" si="29"/>
        <v>0</v>
      </c>
      <c r="BL212" s="18" t="s">
        <v>682</v>
      </c>
      <c r="BM212" s="158" t="s">
        <v>5604</v>
      </c>
    </row>
    <row r="213" spans="1:65" s="2" customFormat="1" ht="14.45" customHeight="1" x14ac:dyDescent="0.2">
      <c r="A213" s="30"/>
      <c r="B213" s="147"/>
      <c r="C213" s="193" t="s">
        <v>773</v>
      </c>
      <c r="D213" s="193" t="s">
        <v>777</v>
      </c>
      <c r="E213" s="194" t="s">
        <v>5605</v>
      </c>
      <c r="F213" s="195" t="s">
        <v>5606</v>
      </c>
      <c r="G213" s="196" t="s">
        <v>205</v>
      </c>
      <c r="H213" s="197">
        <v>1</v>
      </c>
      <c r="I213" s="197"/>
      <c r="J213" s="197">
        <f t="shared" si="20"/>
        <v>0</v>
      </c>
      <c r="K213" s="198"/>
      <c r="L213" s="199"/>
      <c r="M213" s="200" t="s">
        <v>1</v>
      </c>
      <c r="N213" s="201" t="s">
        <v>37</v>
      </c>
      <c r="O213" s="156">
        <v>0</v>
      </c>
      <c r="P213" s="156">
        <f t="shared" si="21"/>
        <v>0</v>
      </c>
      <c r="Q213" s="156">
        <v>1.6000000000000001E-4</v>
      </c>
      <c r="R213" s="156">
        <f t="shared" si="22"/>
        <v>1.6000000000000001E-4</v>
      </c>
      <c r="S213" s="156">
        <v>0</v>
      </c>
      <c r="T213" s="15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2956</v>
      </c>
      <c r="AT213" s="158" t="s">
        <v>777</v>
      </c>
      <c r="AU213" s="158" t="s">
        <v>87</v>
      </c>
      <c r="AY213" s="18" t="s">
        <v>157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8" t="s">
        <v>87</v>
      </c>
      <c r="BK213" s="160">
        <f t="shared" si="29"/>
        <v>0</v>
      </c>
      <c r="BL213" s="18" t="s">
        <v>682</v>
      </c>
      <c r="BM213" s="158" t="s">
        <v>5607</v>
      </c>
    </row>
    <row r="214" spans="1:65" s="2" customFormat="1" ht="14.45" customHeight="1" x14ac:dyDescent="0.2">
      <c r="A214" s="30"/>
      <c r="B214" s="147"/>
      <c r="C214" s="193" t="s">
        <v>781</v>
      </c>
      <c r="D214" s="193" t="s">
        <v>777</v>
      </c>
      <c r="E214" s="194" t="s">
        <v>5608</v>
      </c>
      <c r="F214" s="195" t="s">
        <v>5609</v>
      </c>
      <c r="G214" s="196" t="s">
        <v>205</v>
      </c>
      <c r="H214" s="197">
        <v>3</v>
      </c>
      <c r="I214" s="197"/>
      <c r="J214" s="197">
        <f t="shared" si="20"/>
        <v>0</v>
      </c>
      <c r="K214" s="198"/>
      <c r="L214" s="199"/>
      <c r="M214" s="200" t="s">
        <v>1</v>
      </c>
      <c r="N214" s="201" t="s">
        <v>37</v>
      </c>
      <c r="O214" s="156">
        <v>0</v>
      </c>
      <c r="P214" s="156">
        <f t="shared" si="21"/>
        <v>0</v>
      </c>
      <c r="Q214" s="156">
        <v>1.6000000000000001E-4</v>
      </c>
      <c r="R214" s="156">
        <f t="shared" si="22"/>
        <v>4.8000000000000007E-4</v>
      </c>
      <c r="S214" s="156">
        <v>0</v>
      </c>
      <c r="T214" s="15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8" t="s">
        <v>2956</v>
      </c>
      <c r="AT214" s="158" t="s">
        <v>777</v>
      </c>
      <c r="AU214" s="158" t="s">
        <v>87</v>
      </c>
      <c r="AY214" s="18" t="s">
        <v>157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8" t="s">
        <v>87</v>
      </c>
      <c r="BK214" s="160">
        <f t="shared" si="29"/>
        <v>0</v>
      </c>
      <c r="BL214" s="18" t="s">
        <v>682</v>
      </c>
      <c r="BM214" s="158" t="s">
        <v>5610</v>
      </c>
    </row>
    <row r="215" spans="1:65" s="2" customFormat="1" ht="14.45" customHeight="1" x14ac:dyDescent="0.2">
      <c r="A215" s="30"/>
      <c r="B215" s="147"/>
      <c r="C215" s="193" t="s">
        <v>790</v>
      </c>
      <c r="D215" s="193" t="s">
        <v>777</v>
      </c>
      <c r="E215" s="194" t="s">
        <v>5611</v>
      </c>
      <c r="F215" s="195" t="s">
        <v>8229</v>
      </c>
      <c r="G215" s="196" t="s">
        <v>205</v>
      </c>
      <c r="H215" s="197">
        <v>1</v>
      </c>
      <c r="I215" s="197"/>
      <c r="J215" s="197">
        <f t="shared" si="20"/>
        <v>0</v>
      </c>
      <c r="K215" s="198"/>
      <c r="L215" s="199"/>
      <c r="M215" s="200" t="s">
        <v>1</v>
      </c>
      <c r="N215" s="201" t="s">
        <v>37</v>
      </c>
      <c r="O215" s="156">
        <v>0</v>
      </c>
      <c r="P215" s="156">
        <f t="shared" si="21"/>
        <v>0</v>
      </c>
      <c r="Q215" s="156">
        <v>1E-4</v>
      </c>
      <c r="R215" s="156">
        <f t="shared" si="22"/>
        <v>1E-4</v>
      </c>
      <c r="S215" s="156">
        <v>0</v>
      </c>
      <c r="T215" s="15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2956</v>
      </c>
      <c r="AT215" s="158" t="s">
        <v>777</v>
      </c>
      <c r="AU215" s="158" t="s">
        <v>87</v>
      </c>
      <c r="AY215" s="18" t="s">
        <v>157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8" t="s">
        <v>87</v>
      </c>
      <c r="BK215" s="160">
        <f t="shared" si="29"/>
        <v>0</v>
      </c>
      <c r="BL215" s="18" t="s">
        <v>682</v>
      </c>
      <c r="BM215" s="158" t="s">
        <v>5612</v>
      </c>
    </row>
    <row r="216" spans="1:65" s="2" customFormat="1" ht="14.45" customHeight="1" x14ac:dyDescent="0.2">
      <c r="A216" s="30"/>
      <c r="B216" s="147"/>
      <c r="C216" s="193" t="s">
        <v>796</v>
      </c>
      <c r="D216" s="193" t="s">
        <v>777</v>
      </c>
      <c r="E216" s="194" t="s">
        <v>5613</v>
      </c>
      <c r="F216" s="195" t="s">
        <v>5614</v>
      </c>
      <c r="G216" s="196" t="s">
        <v>205</v>
      </c>
      <c r="H216" s="197">
        <v>2</v>
      </c>
      <c r="I216" s="197"/>
      <c r="J216" s="197">
        <f t="shared" si="20"/>
        <v>0</v>
      </c>
      <c r="K216" s="198"/>
      <c r="L216" s="199"/>
      <c r="M216" s="200" t="s">
        <v>1</v>
      </c>
      <c r="N216" s="201" t="s">
        <v>37</v>
      </c>
      <c r="O216" s="156">
        <v>0</v>
      </c>
      <c r="P216" s="156">
        <f t="shared" si="21"/>
        <v>0</v>
      </c>
      <c r="Q216" s="156">
        <v>1.7000000000000001E-4</v>
      </c>
      <c r="R216" s="156">
        <f t="shared" si="22"/>
        <v>3.4000000000000002E-4</v>
      </c>
      <c r="S216" s="156">
        <v>0</v>
      </c>
      <c r="T216" s="15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2956</v>
      </c>
      <c r="AT216" s="158" t="s">
        <v>777</v>
      </c>
      <c r="AU216" s="158" t="s">
        <v>87</v>
      </c>
      <c r="AY216" s="18" t="s">
        <v>157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8" t="s">
        <v>87</v>
      </c>
      <c r="BK216" s="160">
        <f t="shared" si="29"/>
        <v>0</v>
      </c>
      <c r="BL216" s="18" t="s">
        <v>682</v>
      </c>
      <c r="BM216" s="158" t="s">
        <v>5615</v>
      </c>
    </row>
    <row r="217" spans="1:65" s="2" customFormat="1" ht="14.45" customHeight="1" x14ac:dyDescent="0.2">
      <c r="A217" s="30"/>
      <c r="B217" s="147"/>
      <c r="C217" s="193" t="s">
        <v>802</v>
      </c>
      <c r="D217" s="193" t="s">
        <v>777</v>
      </c>
      <c r="E217" s="194" t="s">
        <v>5616</v>
      </c>
      <c r="F217" s="195" t="s">
        <v>5617</v>
      </c>
      <c r="G217" s="196" t="s">
        <v>205</v>
      </c>
      <c r="H217" s="197">
        <v>6</v>
      </c>
      <c r="I217" s="197"/>
      <c r="J217" s="197">
        <f t="shared" si="20"/>
        <v>0</v>
      </c>
      <c r="K217" s="198"/>
      <c r="L217" s="199"/>
      <c r="M217" s="200" t="s">
        <v>1</v>
      </c>
      <c r="N217" s="201" t="s">
        <v>37</v>
      </c>
      <c r="O217" s="156">
        <v>0</v>
      </c>
      <c r="P217" s="156">
        <f t="shared" si="21"/>
        <v>0</v>
      </c>
      <c r="Q217" s="156">
        <v>3.0000000000000001E-5</v>
      </c>
      <c r="R217" s="156">
        <f t="shared" si="22"/>
        <v>1.8000000000000001E-4</v>
      </c>
      <c r="S217" s="156">
        <v>0</v>
      </c>
      <c r="T217" s="15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2956</v>
      </c>
      <c r="AT217" s="158" t="s">
        <v>777</v>
      </c>
      <c r="AU217" s="158" t="s">
        <v>87</v>
      </c>
      <c r="AY217" s="18" t="s">
        <v>157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8" t="s">
        <v>87</v>
      </c>
      <c r="BK217" s="160">
        <f t="shared" si="29"/>
        <v>0</v>
      </c>
      <c r="BL217" s="18" t="s">
        <v>682</v>
      </c>
      <c r="BM217" s="158" t="s">
        <v>5618</v>
      </c>
    </row>
    <row r="218" spans="1:65" s="2" customFormat="1" ht="14.45" customHeight="1" x14ac:dyDescent="0.2">
      <c r="A218" s="30"/>
      <c r="B218" s="147"/>
      <c r="C218" s="148" t="s">
        <v>808</v>
      </c>
      <c r="D218" s="148" t="s">
        <v>159</v>
      </c>
      <c r="E218" s="149" t="s">
        <v>5533</v>
      </c>
      <c r="F218" s="150" t="s">
        <v>5534</v>
      </c>
      <c r="G218" s="151" t="s">
        <v>514</v>
      </c>
      <c r="H218" s="152">
        <v>6</v>
      </c>
      <c r="I218" s="152"/>
      <c r="J218" s="152">
        <f t="shared" si="20"/>
        <v>0</v>
      </c>
      <c r="K218" s="153"/>
      <c r="L218" s="31"/>
      <c r="M218" s="154" t="s">
        <v>1</v>
      </c>
      <c r="N218" s="155" t="s">
        <v>37</v>
      </c>
      <c r="O218" s="156">
        <v>0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682</v>
      </c>
      <c r="AT218" s="158" t="s">
        <v>159</v>
      </c>
      <c r="AU218" s="158" t="s">
        <v>87</v>
      </c>
      <c r="AY218" s="18" t="s">
        <v>157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8" t="s">
        <v>87</v>
      </c>
      <c r="BK218" s="160">
        <f t="shared" si="29"/>
        <v>0</v>
      </c>
      <c r="BL218" s="18" t="s">
        <v>682</v>
      </c>
      <c r="BM218" s="158" t="s">
        <v>5619</v>
      </c>
    </row>
    <row r="219" spans="1:65" s="12" customFormat="1" ht="25.9" customHeight="1" x14ac:dyDescent="0.2">
      <c r="B219" s="135"/>
      <c r="D219" s="136" t="s">
        <v>70</v>
      </c>
      <c r="E219" s="137" t="s">
        <v>806</v>
      </c>
      <c r="F219" s="137" t="s">
        <v>807</v>
      </c>
      <c r="J219" s="138">
        <f>BK219</f>
        <v>0</v>
      </c>
      <c r="L219" s="135"/>
      <c r="M219" s="139"/>
      <c r="N219" s="140"/>
      <c r="O219" s="140"/>
      <c r="P219" s="141">
        <f>SUM(P220:P224)</f>
        <v>46.870000000000005</v>
      </c>
      <c r="Q219" s="140"/>
      <c r="R219" s="141">
        <f>SUM(R220:R224)</f>
        <v>0</v>
      </c>
      <c r="S219" s="140"/>
      <c r="T219" s="142">
        <f>SUM(T220:T224)</f>
        <v>0</v>
      </c>
      <c r="AR219" s="136" t="s">
        <v>162</v>
      </c>
      <c r="AT219" s="143" t="s">
        <v>70</v>
      </c>
      <c r="AU219" s="143" t="s">
        <v>71</v>
      </c>
      <c r="AY219" s="136" t="s">
        <v>157</v>
      </c>
      <c r="BK219" s="144">
        <f>SUM(BK220:BK224)</f>
        <v>0</v>
      </c>
    </row>
    <row r="220" spans="1:65" s="2" customFormat="1" ht="24.2" customHeight="1" x14ac:dyDescent="0.2">
      <c r="A220" s="30"/>
      <c r="B220" s="147"/>
      <c r="C220" s="148" t="s">
        <v>817</v>
      </c>
      <c r="D220" s="148" t="s">
        <v>159</v>
      </c>
      <c r="E220" s="149" t="s">
        <v>5620</v>
      </c>
      <c r="F220" s="150" t="s">
        <v>5621</v>
      </c>
      <c r="G220" s="151" t="s">
        <v>784</v>
      </c>
      <c r="H220" s="152">
        <v>10</v>
      </c>
      <c r="I220" s="152"/>
      <c r="J220" s="152">
        <f>ROUND(I220*H220,3)</f>
        <v>0</v>
      </c>
      <c r="K220" s="153"/>
      <c r="L220" s="31"/>
      <c r="M220" s="154" t="s">
        <v>1</v>
      </c>
      <c r="N220" s="155" t="s">
        <v>37</v>
      </c>
      <c r="O220" s="156">
        <v>1.0900000000000001</v>
      </c>
      <c r="P220" s="156">
        <f>O220*H220</f>
        <v>10.9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785</v>
      </c>
      <c r="AT220" s="158" t="s">
        <v>159</v>
      </c>
      <c r="AU220" s="158" t="s">
        <v>79</v>
      </c>
      <c r="AY220" s="18" t="s">
        <v>157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8" t="s">
        <v>87</v>
      </c>
      <c r="BK220" s="160">
        <f>ROUND(I220*H220,3)</f>
        <v>0</v>
      </c>
      <c r="BL220" s="18" t="s">
        <v>785</v>
      </c>
      <c r="BM220" s="158" t="s">
        <v>5622</v>
      </c>
    </row>
    <row r="221" spans="1:65" s="2" customFormat="1" ht="24.2" customHeight="1" x14ac:dyDescent="0.2">
      <c r="A221" s="30"/>
      <c r="B221" s="147"/>
      <c r="C221" s="148" t="s">
        <v>1782</v>
      </c>
      <c r="D221" s="148" t="s">
        <v>159</v>
      </c>
      <c r="E221" s="149" t="s">
        <v>5623</v>
      </c>
      <c r="F221" s="150" t="s">
        <v>5624</v>
      </c>
      <c r="G221" s="151" t="s">
        <v>784</v>
      </c>
      <c r="H221" s="152">
        <v>20</v>
      </c>
      <c r="I221" s="152"/>
      <c r="J221" s="152">
        <f>ROUND(I221*H221,3)</f>
        <v>0</v>
      </c>
      <c r="K221" s="153"/>
      <c r="L221" s="31"/>
      <c r="M221" s="154" t="s">
        <v>1</v>
      </c>
      <c r="N221" s="155" t="s">
        <v>37</v>
      </c>
      <c r="O221" s="156">
        <v>1.0900000000000001</v>
      </c>
      <c r="P221" s="156">
        <f>O221*H221</f>
        <v>21.8</v>
      </c>
      <c r="Q221" s="156">
        <v>0</v>
      </c>
      <c r="R221" s="156">
        <f>Q221*H221</f>
        <v>0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785</v>
      </c>
      <c r="AT221" s="158" t="s">
        <v>159</v>
      </c>
      <c r="AU221" s="158" t="s">
        <v>79</v>
      </c>
      <c r="AY221" s="18" t="s">
        <v>157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87</v>
      </c>
      <c r="BK221" s="160">
        <f>ROUND(I221*H221,3)</f>
        <v>0</v>
      </c>
      <c r="BL221" s="18" t="s">
        <v>785</v>
      </c>
      <c r="BM221" s="158" t="s">
        <v>5625</v>
      </c>
    </row>
    <row r="222" spans="1:65" s="2" customFormat="1" ht="24.2" customHeight="1" x14ac:dyDescent="0.2">
      <c r="A222" s="30"/>
      <c r="B222" s="147"/>
      <c r="C222" s="148" t="s">
        <v>1787</v>
      </c>
      <c r="D222" s="148" t="s">
        <v>159</v>
      </c>
      <c r="E222" s="149" t="s">
        <v>5626</v>
      </c>
      <c r="F222" s="150" t="s">
        <v>5627</v>
      </c>
      <c r="G222" s="151" t="s">
        <v>784</v>
      </c>
      <c r="H222" s="152">
        <v>10</v>
      </c>
      <c r="I222" s="152"/>
      <c r="J222" s="152">
        <f>ROUND(I222*H222,3)</f>
        <v>0</v>
      </c>
      <c r="K222" s="153"/>
      <c r="L222" s="31"/>
      <c r="M222" s="154" t="s">
        <v>1</v>
      </c>
      <c r="N222" s="155" t="s">
        <v>37</v>
      </c>
      <c r="O222" s="156">
        <v>1.0900000000000001</v>
      </c>
      <c r="P222" s="156">
        <f>O222*H222</f>
        <v>10.9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785</v>
      </c>
      <c r="AT222" s="158" t="s">
        <v>159</v>
      </c>
      <c r="AU222" s="158" t="s">
        <v>79</v>
      </c>
      <c r="AY222" s="18" t="s">
        <v>157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8" t="s">
        <v>87</v>
      </c>
      <c r="BK222" s="160">
        <f>ROUND(I222*H222,3)</f>
        <v>0</v>
      </c>
      <c r="BL222" s="18" t="s">
        <v>785</v>
      </c>
      <c r="BM222" s="158" t="s">
        <v>5628</v>
      </c>
    </row>
    <row r="223" spans="1:65" s="2" customFormat="1" ht="24.2" customHeight="1" x14ac:dyDescent="0.2">
      <c r="A223" s="30"/>
      <c r="B223" s="147"/>
      <c r="C223" s="148" t="s">
        <v>1794</v>
      </c>
      <c r="D223" s="148" t="s">
        <v>159</v>
      </c>
      <c r="E223" s="149" t="s">
        <v>5629</v>
      </c>
      <c r="F223" s="150" t="s">
        <v>5630</v>
      </c>
      <c r="G223" s="151" t="s">
        <v>784</v>
      </c>
      <c r="H223" s="152">
        <v>2</v>
      </c>
      <c r="I223" s="152"/>
      <c r="J223" s="152">
        <f>ROUND(I223*H223,3)</f>
        <v>0</v>
      </c>
      <c r="K223" s="153"/>
      <c r="L223" s="31"/>
      <c r="M223" s="154" t="s">
        <v>1</v>
      </c>
      <c r="N223" s="155" t="s">
        <v>37</v>
      </c>
      <c r="O223" s="156">
        <v>1.0900000000000001</v>
      </c>
      <c r="P223" s="156">
        <f>O223*H223</f>
        <v>2.1800000000000002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785</v>
      </c>
      <c r="AT223" s="158" t="s">
        <v>159</v>
      </c>
      <c r="AU223" s="158" t="s">
        <v>79</v>
      </c>
      <c r="AY223" s="18" t="s">
        <v>157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8" t="s">
        <v>87</v>
      </c>
      <c r="BK223" s="160">
        <f>ROUND(I223*H223,3)</f>
        <v>0</v>
      </c>
      <c r="BL223" s="18" t="s">
        <v>785</v>
      </c>
      <c r="BM223" s="158" t="s">
        <v>5631</v>
      </c>
    </row>
    <row r="224" spans="1:65" s="2" customFormat="1" ht="24.2" customHeight="1" x14ac:dyDescent="0.2">
      <c r="A224" s="30"/>
      <c r="B224" s="147"/>
      <c r="C224" s="148" t="s">
        <v>1800</v>
      </c>
      <c r="D224" s="148" t="s">
        <v>159</v>
      </c>
      <c r="E224" s="149" t="s">
        <v>5632</v>
      </c>
      <c r="F224" s="150" t="s">
        <v>5633</v>
      </c>
      <c r="G224" s="151" t="s">
        <v>784</v>
      </c>
      <c r="H224" s="152">
        <v>1</v>
      </c>
      <c r="I224" s="152"/>
      <c r="J224" s="152">
        <f>ROUND(I224*H224,3)</f>
        <v>0</v>
      </c>
      <c r="K224" s="153"/>
      <c r="L224" s="31"/>
      <c r="M224" s="154" t="s">
        <v>1</v>
      </c>
      <c r="N224" s="155" t="s">
        <v>37</v>
      </c>
      <c r="O224" s="156">
        <v>1.0900000000000001</v>
      </c>
      <c r="P224" s="156">
        <f>O224*H224</f>
        <v>1.0900000000000001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785</v>
      </c>
      <c r="AT224" s="158" t="s">
        <v>159</v>
      </c>
      <c r="AU224" s="158" t="s">
        <v>79</v>
      </c>
      <c r="AY224" s="18" t="s">
        <v>157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87</v>
      </c>
      <c r="BK224" s="160">
        <f>ROUND(I224*H224,3)</f>
        <v>0</v>
      </c>
      <c r="BL224" s="18" t="s">
        <v>785</v>
      </c>
      <c r="BM224" s="158" t="s">
        <v>5634</v>
      </c>
    </row>
    <row r="225" spans="1:65" s="12" customFormat="1" ht="25.9" customHeight="1" x14ac:dyDescent="0.2">
      <c r="B225" s="135"/>
      <c r="D225" s="136" t="s">
        <v>70</v>
      </c>
      <c r="E225" s="137" t="s">
        <v>5635</v>
      </c>
      <c r="F225" s="137" t="s">
        <v>5636</v>
      </c>
      <c r="J225" s="138">
        <f>BK225</f>
        <v>0</v>
      </c>
      <c r="L225" s="135"/>
      <c r="M225" s="139"/>
      <c r="N225" s="140"/>
      <c r="O225" s="140"/>
      <c r="P225" s="141">
        <f>P226</f>
        <v>1.0900000000000001</v>
      </c>
      <c r="Q225" s="140"/>
      <c r="R225" s="141">
        <f>R226</f>
        <v>0</v>
      </c>
      <c r="S225" s="140"/>
      <c r="T225" s="142">
        <f>T226</f>
        <v>0</v>
      </c>
      <c r="AR225" s="136" t="s">
        <v>162</v>
      </c>
      <c r="AT225" s="143" t="s">
        <v>70</v>
      </c>
      <c r="AU225" s="143" t="s">
        <v>71</v>
      </c>
      <c r="AY225" s="136" t="s">
        <v>157</v>
      </c>
      <c r="BK225" s="144">
        <f>BK226</f>
        <v>0</v>
      </c>
    </row>
    <row r="226" spans="1:65" s="2" customFormat="1" ht="14.45" customHeight="1" x14ac:dyDescent="0.2">
      <c r="A226" s="30"/>
      <c r="B226" s="147"/>
      <c r="C226" s="148" t="s">
        <v>1804</v>
      </c>
      <c r="D226" s="148" t="s">
        <v>159</v>
      </c>
      <c r="E226" s="149" t="s">
        <v>5637</v>
      </c>
      <c r="F226" s="150" t="s">
        <v>5638</v>
      </c>
      <c r="G226" s="151" t="s">
        <v>205</v>
      </c>
      <c r="H226" s="152">
        <v>1</v>
      </c>
      <c r="I226" s="152"/>
      <c r="J226" s="152">
        <f>ROUND(I226*H226,3)</f>
        <v>0</v>
      </c>
      <c r="K226" s="153"/>
      <c r="L226" s="31"/>
      <c r="M226" s="161" t="s">
        <v>1</v>
      </c>
      <c r="N226" s="162" t="s">
        <v>37</v>
      </c>
      <c r="O226" s="163">
        <v>1.0900000000000001</v>
      </c>
      <c r="P226" s="163">
        <f>O226*H226</f>
        <v>1.0900000000000001</v>
      </c>
      <c r="Q226" s="163">
        <v>0</v>
      </c>
      <c r="R226" s="163">
        <f>Q226*H226</f>
        <v>0</v>
      </c>
      <c r="S226" s="163">
        <v>0</v>
      </c>
      <c r="T226" s="164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8" t="s">
        <v>785</v>
      </c>
      <c r="AT226" s="158" t="s">
        <v>159</v>
      </c>
      <c r="AU226" s="158" t="s">
        <v>79</v>
      </c>
      <c r="AY226" s="18" t="s">
        <v>157</v>
      </c>
      <c r="BE226" s="159">
        <f>IF(N226="základná",J226,0)</f>
        <v>0</v>
      </c>
      <c r="BF226" s="159">
        <f>IF(N226="znížená",J226,0)</f>
        <v>0</v>
      </c>
      <c r="BG226" s="159">
        <f>IF(N226="zákl. prenesená",J226,0)</f>
        <v>0</v>
      </c>
      <c r="BH226" s="159">
        <f>IF(N226="zníž. prenesená",J226,0)</f>
        <v>0</v>
      </c>
      <c r="BI226" s="159">
        <f>IF(N226="nulová",J226,0)</f>
        <v>0</v>
      </c>
      <c r="BJ226" s="18" t="s">
        <v>87</v>
      </c>
      <c r="BK226" s="160">
        <f>ROUND(I226*H226,3)</f>
        <v>0</v>
      </c>
      <c r="BL226" s="18" t="s">
        <v>785</v>
      </c>
      <c r="BM226" s="158" t="s">
        <v>5639</v>
      </c>
    </row>
    <row r="227" spans="1:65" s="2" customFormat="1" ht="6.95" customHeight="1" x14ac:dyDescent="0.2">
      <c r="A227" s="30"/>
      <c r="B227" s="45"/>
      <c r="C227" s="46"/>
      <c r="D227" s="46"/>
      <c r="E227" s="46"/>
      <c r="F227" s="46"/>
      <c r="G227" s="46"/>
      <c r="H227" s="46"/>
      <c r="I227" s="46"/>
      <c r="J227" s="46"/>
      <c r="K227" s="46"/>
      <c r="L227" s="31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</row>
  </sheetData>
  <autoFilter ref="C127:K226"/>
  <mergeCells count="11">
    <mergeCell ref="L2:V2"/>
    <mergeCell ref="E87:H87"/>
    <mergeCell ref="E89:H89"/>
    <mergeCell ref="E116:H116"/>
    <mergeCell ref="E118:H118"/>
    <mergeCell ref="E120:H120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SO10 - SO10  Oprava inter...</vt:lpstr>
      <vt:lpstr>SO01-1 - SO01-1  Búracie ...</vt:lpstr>
      <vt:lpstr>SO01-2 - SO01-2  Stavebné...</vt:lpstr>
      <vt:lpstr>lešenie - SO01-2  Stavebn...</vt:lpstr>
      <vt:lpstr>SO02 - SO02  Ošetrenie a ...</vt:lpstr>
      <vt:lpstr>SO03 - SO03  Ošetrenie - ...</vt:lpstr>
      <vt:lpstr>SO04 - SO04  Rekonštrukci...</vt:lpstr>
      <vt:lpstr>ELI - ELI  Rekonštrukcia ...</vt:lpstr>
      <vt:lpstr>VZT - VZT  Rekonštrukcia ...</vt:lpstr>
      <vt:lpstr>ZTI - ZTI  Rekonštrukcia ...</vt:lpstr>
      <vt:lpstr>SO05 - SO05  Oprava strec...</vt:lpstr>
      <vt:lpstr>SO06 - SO06  Výmena okien...</vt:lpstr>
      <vt:lpstr>SO07 - SO07  Oprava fasád...</vt:lpstr>
      <vt:lpstr>SO08 - SO08  Oprava vnúto...</vt:lpstr>
      <vt:lpstr>SO09 - SO09  Oprava vnúto...</vt:lpstr>
      <vt:lpstr>'ELI - ELI  Rekonštrukcia ...'!Názvy_tlače</vt:lpstr>
      <vt:lpstr>'lešenie - SO01-2  Stavebn...'!Názvy_tlače</vt:lpstr>
      <vt:lpstr>'Rekapitulácia stavby'!Názvy_tlače</vt:lpstr>
      <vt:lpstr>'SO01-1 - SO01-1  Búracie ...'!Názvy_tlače</vt:lpstr>
      <vt:lpstr>'SO01-2 - SO01-2  Stavebné...'!Názvy_tlače</vt:lpstr>
      <vt:lpstr>'SO02 - SO02  Ošetrenie a ...'!Názvy_tlače</vt:lpstr>
      <vt:lpstr>'SO03 - SO03  Ošetrenie - ...'!Názvy_tlače</vt:lpstr>
      <vt:lpstr>'SO04 - SO04  Rekonštrukci...'!Názvy_tlače</vt:lpstr>
      <vt:lpstr>'SO05 - SO05  Oprava strec...'!Názvy_tlače</vt:lpstr>
      <vt:lpstr>'SO06 - SO06  Výmena okien...'!Názvy_tlače</vt:lpstr>
      <vt:lpstr>'SO07 - SO07  Oprava fasád...'!Názvy_tlače</vt:lpstr>
      <vt:lpstr>'SO08 - SO08  Oprava vnúto...'!Názvy_tlače</vt:lpstr>
      <vt:lpstr>'SO09 - SO09  Oprava vnúto...'!Názvy_tlače</vt:lpstr>
      <vt:lpstr>'SO10 - SO10  Oprava inter...'!Názvy_tlače</vt:lpstr>
      <vt:lpstr>'VZT - VZT  Rekonštrukcia ...'!Názvy_tlače</vt:lpstr>
      <vt:lpstr>'ZTI - ZTI  Rekonštrukcia ...'!Názvy_tlače</vt:lpstr>
      <vt:lpstr>'ELI - ELI  Rekonštrukcia ...'!Oblasť_tlače</vt:lpstr>
      <vt:lpstr>'lešenie - SO01-2  Stavebn...'!Oblasť_tlače</vt:lpstr>
      <vt:lpstr>'Rekapitulácia stavby'!Oblasť_tlače</vt:lpstr>
      <vt:lpstr>'SO01-1 - SO01-1  Búracie ...'!Oblasť_tlače</vt:lpstr>
      <vt:lpstr>'SO01-2 - SO01-2  Stavebné...'!Oblasť_tlače</vt:lpstr>
      <vt:lpstr>'SO02 - SO02  Ošetrenie a ...'!Oblasť_tlače</vt:lpstr>
      <vt:lpstr>'SO03 - SO03  Ošetrenie - ...'!Oblasť_tlače</vt:lpstr>
      <vt:lpstr>'SO04 - SO04  Rekonštrukci...'!Oblasť_tlače</vt:lpstr>
      <vt:lpstr>'SO05 - SO05  Oprava strec...'!Oblasť_tlače</vt:lpstr>
      <vt:lpstr>'SO06 - SO06  Výmena okien...'!Oblasť_tlače</vt:lpstr>
      <vt:lpstr>'SO07 - SO07  Oprava fasád...'!Oblasť_tlače</vt:lpstr>
      <vt:lpstr>'SO08 - SO08  Oprava vnúto...'!Oblasť_tlače</vt:lpstr>
      <vt:lpstr>'SO09 - SO09  Oprava vnúto...'!Oblasť_tlače</vt:lpstr>
      <vt:lpstr>'SO10 - SO10  Oprava inter...'!Oblasť_tlače</vt:lpstr>
      <vt:lpstr>'VZT - VZT  Rekonštrukcia ...'!Oblasť_tlače</vt:lpstr>
      <vt:lpstr>'ZTI - ZTI  Rekonštrukcia 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Halgaš</cp:lastModifiedBy>
  <cp:lastPrinted>2020-09-16T09:19:08Z</cp:lastPrinted>
  <dcterms:created xsi:type="dcterms:W3CDTF">2020-07-31T08:05:20Z</dcterms:created>
  <dcterms:modified xsi:type="dcterms:W3CDTF">2020-09-16T09:20:53Z</dcterms:modified>
</cp:coreProperties>
</file>